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2.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3660" yWindow="6700" windowWidth="22280" windowHeight="13200" tabRatio="600" firstSheet="11" activeTab="14"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38" sheetId="5" state="visible" r:id="rId5"/>
    <sheet xmlns:r="http://schemas.openxmlformats.org/officeDocument/2006/relationships" name="AEO 40" sheetId="6" state="visible" r:id="rId6"/>
    <sheet xmlns:r="http://schemas.openxmlformats.org/officeDocument/2006/relationships" name="AEO 47" sheetId="7" state="visible" r:id="rId7"/>
    <sheet xmlns:r="http://schemas.openxmlformats.org/officeDocument/2006/relationships" name="AEO 48" sheetId="8" state="visible" r:id="rId8"/>
    <sheet xmlns:r="http://schemas.openxmlformats.org/officeDocument/2006/relationships" name="AEO 49" sheetId="9" state="visible" r:id="rId9"/>
    <sheet xmlns:r="http://schemas.openxmlformats.org/officeDocument/2006/relationships" name="NTS 1-40" sheetId="10" state="visible" r:id="rId10"/>
    <sheet xmlns:r="http://schemas.openxmlformats.org/officeDocument/2006/relationships" name="NRBS 40" sheetId="11" state="visible" r:id="rId11"/>
    <sheet xmlns:r="http://schemas.openxmlformats.org/officeDocument/2006/relationships" name="NAP F28" sheetId="12" state="visible" r:id="rId12"/>
    <sheet xmlns:r="http://schemas.openxmlformats.org/officeDocument/2006/relationships" name="SYFAFE-frgt" sheetId="13" state="visible" r:id="rId13"/>
    <sheet xmlns:r="http://schemas.openxmlformats.org/officeDocument/2006/relationships" name="Calculations Etc" sheetId="14" state="visible" r:id="rId14"/>
    <sheet xmlns:r="http://schemas.openxmlformats.org/officeDocument/2006/relationships" name="SYFAFE (for Natural Gas)" sheetId="15" state="visible" r:id="rId15"/>
    <sheet xmlns:r="http://schemas.openxmlformats.org/officeDocument/2006/relationships" name="BNVFE-LDVs-psgr" sheetId="16" state="visible" r:id="rId16"/>
    <sheet xmlns:r="http://schemas.openxmlformats.org/officeDocument/2006/relationships" name="BNVFE-LDVs-frgt" sheetId="17" state="visible" r:id="rId17"/>
    <sheet xmlns:r="http://schemas.openxmlformats.org/officeDocument/2006/relationships" name="BNVFE-HDVs-psgr" sheetId="18" state="visible" r:id="rId18"/>
    <sheet xmlns:r="http://schemas.openxmlformats.org/officeDocument/2006/relationships" name="BNVFE-HDVs-frgt" sheetId="19" state="visible" r:id="rId19"/>
    <sheet xmlns:r="http://schemas.openxmlformats.org/officeDocument/2006/relationships" name="BNVFE-aircraft-psgr" sheetId="20" state="visible" r:id="rId20"/>
    <sheet xmlns:r="http://schemas.openxmlformats.org/officeDocument/2006/relationships" name="BNVFE-aircraft-frgt" sheetId="21" state="visible" r:id="rId21"/>
    <sheet xmlns:r="http://schemas.openxmlformats.org/officeDocument/2006/relationships" name="BNVFE-rail-psgr" sheetId="22" state="visible" r:id="rId22"/>
    <sheet xmlns:r="http://schemas.openxmlformats.org/officeDocument/2006/relationships" name="BNVFE-rail-frgt" sheetId="23" state="visible" r:id="rId23"/>
    <sheet xmlns:r="http://schemas.openxmlformats.org/officeDocument/2006/relationships" name="BNVFE-ships-psgr" sheetId="24" state="visible" r:id="rId24"/>
    <sheet xmlns:r="http://schemas.openxmlformats.org/officeDocument/2006/relationships" name="BNVFE-ships-frgt" sheetId="25" state="visible" r:id="rId25"/>
    <sheet xmlns:r="http://schemas.openxmlformats.org/officeDocument/2006/relationships" name="BNVFE-motorbikes-psgr" sheetId="26" state="visible" r:id="rId26"/>
    <sheet xmlns:r="http://schemas.openxmlformats.org/officeDocument/2006/relationships" name="BNVFE-motorbikes-frgt" sheetId="27" state="visible" r:id="rId27"/>
    <sheet xmlns:r="http://schemas.openxmlformats.org/officeDocument/2006/relationships" name="BNVFE_data for BHNVFEAL" sheetId="28" state="visible" r:id="rId28"/>
  </sheets>
  <externalReferences>
    <externalReference xmlns:r="http://schemas.openxmlformats.org/officeDocument/2006/relationships" r:id="rId29"/>
    <externalReference xmlns:r="http://schemas.openxmlformats.org/officeDocument/2006/relationships"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fullCalcOnLoad="1"/>
</workbook>
</file>

<file path=xl/styles.xml><?xml version="1.0" encoding="utf-8"?>
<styleSheet xmlns="http://schemas.openxmlformats.org/spreadsheetml/2006/main">
  <numFmts count="8">
    <numFmt numFmtId="164" formatCode="0.000"/>
    <numFmt numFmtId="165" formatCode="0.0%"/>
    <numFmt numFmtId="166" formatCode="#,##0.0"/>
    <numFmt numFmtId="167" formatCode="0.0000E+00"/>
    <numFmt numFmtId="168" formatCode="0.000E+00"/>
    <numFmt numFmtId="169" formatCode="&quot;(R)&quot;\ #,##0;&quot;(R) -&quot;#,##0;&quot;(R) &quot;\ 0"/>
    <numFmt numFmtId="170" formatCode="###0.00_)"/>
    <numFmt numFmtId="171" formatCode="#,##0_)"/>
  </numFmts>
  <fonts count="59">
    <font>
      <name val="Calibri"/>
      <family val="2"/>
      <color theme="1"/>
      <sz val="11"/>
      <scheme val="minor"/>
    </font>
    <font>
      <name val="Calibri"/>
      <family val="2"/>
      <color theme="1"/>
      <sz val="11"/>
      <scheme val="minor"/>
    </font>
    <font>
      <name val="Calibri"/>
      <family val="2"/>
      <b val="1"/>
      <color theme="1"/>
      <sz val="11"/>
      <scheme val="minor"/>
    </font>
    <font>
      <name val="Calibri"/>
      <family val="2"/>
      <color indexed="8"/>
      <sz val="9"/>
    </font>
    <font>
      <name val="Calibri"/>
      <family val="2"/>
      <sz val="9"/>
    </font>
    <font>
      <name val="Calibri"/>
      <family val="2"/>
      <b val="1"/>
      <color indexed="8"/>
      <sz val="9"/>
    </font>
    <font>
      <name val="Arial"/>
      <family val="2"/>
      <sz val="8"/>
    </font>
    <font>
      <name val="Calibri"/>
      <family val="2"/>
      <b val="1"/>
      <color indexed="30"/>
      <sz val="12"/>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Helv"/>
      <sz val="12"/>
    </font>
    <font>
      <name val="Arial"/>
      <family val="2"/>
      <sz val="10"/>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mbria"/>
      <family val="2"/>
      <b val="1"/>
      <color indexed="56"/>
      <sz val="18"/>
    </font>
    <font>
      <name val="Helv"/>
      <b val="1"/>
      <sz val="14"/>
    </font>
    <font>
      <name val="Calibri"/>
      <family val="2"/>
      <b val="1"/>
      <color indexed="8"/>
      <sz val="11"/>
    </font>
    <font>
      <name val="Calibri"/>
      <family val="2"/>
      <color indexed="10"/>
      <sz val="11"/>
    </font>
    <font>
      <name val="Calibri"/>
      <family val="2"/>
      <i val="1"/>
      <color theme="1"/>
      <sz val="11"/>
      <scheme val="minor"/>
    </font>
    <font>
      <name val="Arial"/>
      <family val="2"/>
      <sz val="9"/>
    </font>
    <font>
      <name val="Arial"/>
      <family val="2"/>
      <i val="1"/>
      <sz val="9"/>
    </font>
    <font>
      <name val="Arial"/>
      <family val="2"/>
      <b val="1"/>
      <sz val="9"/>
    </font>
    <font>
      <name val="Arial"/>
      <family val="2"/>
      <sz val="9"/>
      <vertAlign val="superscript"/>
    </font>
    <font>
      <name val="Arial Narrow"/>
      <family val="2"/>
      <sz val="11"/>
    </font>
    <font>
      <name val="Arial Narrow"/>
      <family val="2"/>
      <sz val="11"/>
      <vertAlign val="superscript"/>
    </font>
    <font>
      <name val="Arial Narrow"/>
      <family val="2"/>
      <b val="1"/>
      <sz val="11"/>
    </font>
    <font>
      <name val="Arial Narrow"/>
      <family val="2"/>
      <b val="1"/>
      <sz val="11"/>
      <vertAlign val="superscript"/>
    </font>
    <font>
      <name val="Arial"/>
      <family val="2"/>
      <sz val="12"/>
    </font>
    <font>
      <name val="Arial"/>
      <family val="2"/>
      <b val="1"/>
      <sz val="12"/>
    </font>
    <font>
      <name val="Calibri"/>
      <family val="2"/>
      <color theme="10"/>
      <sz val="11"/>
      <u val="single"/>
      <scheme val="minor"/>
    </font>
    <font>
      <name val="Calibri"/>
      <family val="2"/>
      <b val="1"/>
      <i val="1"/>
      <color theme="1"/>
      <sz val="11"/>
      <scheme val="minor"/>
    </font>
    <font>
      <name val="Calibri"/>
      <family val="2"/>
      <color rgb="FFFF0000"/>
      <sz val="11"/>
      <scheme val="minor"/>
    </font>
    <font>
      <name val="Calibri"/>
      <family val="2"/>
      <sz val="10"/>
    </font>
    <font>
      <name val="Calibri"/>
      <family val="2"/>
      <color indexed="8"/>
      <sz val="10"/>
    </font>
    <font>
      <name val="Calibri"/>
      <family val="2"/>
      <sz val="9"/>
    </font>
  </fonts>
  <fills count="36">
    <fill>
      <patternFill/>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6" tint="0.5999938962981048"/>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1" fillId="0" borderId="0"/>
    <xf numFmtId="0" fontId="3" fillId="0" borderId="0"/>
    <xf numFmtId="0" fontId="3" fillId="0" borderId="2" applyAlignment="1">
      <alignment wrapText="1"/>
    </xf>
    <xf numFmtId="0" fontId="5" fillId="0" borderId="3" applyAlignment="1">
      <alignment wrapText="1"/>
    </xf>
    <xf numFmtId="0" fontId="3" fillId="0" borderId="4" applyAlignment="1">
      <alignment wrapText="1"/>
    </xf>
    <xf numFmtId="0" fontId="5" fillId="0" borderId="5" applyAlignment="1">
      <alignment wrapText="1"/>
    </xf>
    <xf numFmtId="0" fontId="3" fillId="0" borderId="0"/>
    <xf numFmtId="0" fontId="7" fillId="0" borderId="0" applyAlignment="1">
      <alignment horizontal="left"/>
    </xf>
    <xf numFmtId="0" fontId="8" fillId="4" borderId="0"/>
    <xf numFmtId="0" fontId="8" fillId="5" borderId="0"/>
    <xf numFmtId="0" fontId="8" fillId="6" borderId="0"/>
    <xf numFmtId="0" fontId="8" fillId="7" borderId="0"/>
    <xf numFmtId="0" fontId="8" fillId="8" borderId="0"/>
    <xf numFmtId="0" fontId="8" fillId="9" borderId="0"/>
    <xf numFmtId="0" fontId="8" fillId="10" borderId="0"/>
    <xf numFmtId="0" fontId="8" fillId="11" borderId="0"/>
    <xf numFmtId="0" fontId="8" fillId="12" borderId="0"/>
    <xf numFmtId="0" fontId="8" fillId="7" borderId="0"/>
    <xf numFmtId="0" fontId="8" fillId="10" borderId="0"/>
    <xf numFmtId="0" fontId="8" fillId="13" borderId="0"/>
    <xf numFmtId="0" fontId="9" fillId="14" borderId="0"/>
    <xf numFmtId="0" fontId="9" fillId="11" borderId="0"/>
    <xf numFmtId="0" fontId="9" fillId="12" borderId="0"/>
    <xf numFmtId="0" fontId="9" fillId="15" borderId="0"/>
    <xf numFmtId="0" fontId="9" fillId="16" borderId="0"/>
    <xf numFmtId="0" fontId="9" fillId="17" borderId="0"/>
    <xf numFmtId="0" fontId="9" fillId="18" borderId="0"/>
    <xf numFmtId="0" fontId="9" fillId="19" borderId="0"/>
    <xf numFmtId="0" fontId="9" fillId="20" borderId="0"/>
    <xf numFmtId="0" fontId="9" fillId="15" borderId="0"/>
    <xf numFmtId="0" fontId="9" fillId="16" borderId="0"/>
    <xf numFmtId="0" fontId="9" fillId="21" borderId="0"/>
    <xf numFmtId="0" fontId="10" fillId="5" borderId="0"/>
    <xf numFmtId="0" fontId="3" fillId="0" borderId="4" applyAlignment="1">
      <alignment wrapText="1"/>
    </xf>
    <xf numFmtId="0" fontId="11" fillId="22" borderId="6"/>
    <xf numFmtId="0" fontId="12" fillId="23" borderId="7"/>
    <xf numFmtId="0" fontId="13" fillId="0" borderId="0" applyAlignment="1">
      <alignment horizontal="center" vertical="center" wrapText="1"/>
    </xf>
    <xf numFmtId="43" fontId="14" fillId="0" borderId="0"/>
    <xf numFmtId="43" fontId="1" fillId="0" borderId="0"/>
    <xf numFmtId="43" fontId="8" fillId="0" borderId="0"/>
    <xf numFmtId="43" fontId="14" fillId="0" borderId="0"/>
    <xf numFmtId="43" fontId="1" fillId="0" borderId="0"/>
    <xf numFmtId="43" fontId="1" fillId="0" borderId="0"/>
    <xf numFmtId="43" fontId="1" fillId="0" borderId="0"/>
    <xf numFmtId="43" fontId="1" fillId="0" borderId="0"/>
    <xf numFmtId="0" fontId="15" fillId="0" borderId="0" applyAlignment="1">
      <alignment horizontal="left" vertical="center" wrapText="1"/>
    </xf>
    <xf numFmtId="44" fontId="1" fillId="0" borderId="0"/>
    <xf numFmtId="44" fontId="1" fillId="0" borderId="0"/>
    <xf numFmtId="44" fontId="14" fillId="0" borderId="0"/>
    <xf numFmtId="170" fontId="16" fillId="0" borderId="8" applyAlignment="1">
      <alignment horizontal="right"/>
    </xf>
    <xf numFmtId="170" fontId="17" fillId="0" borderId="8" applyAlignment="1">
      <alignment horizontal="right"/>
    </xf>
    <xf numFmtId="171" fontId="18" fillId="0" borderId="8" applyAlignment="1">
      <alignment horizontal="right" vertical="center"/>
    </xf>
    <xf numFmtId="49" fontId="19" fillId="0" borderId="8" applyAlignment="1">
      <alignment horizontal="left" vertical="center"/>
    </xf>
    <xf numFmtId="170" fontId="16" fillId="0" borderId="8" applyAlignment="1">
      <alignment horizontal="right"/>
    </xf>
    <xf numFmtId="0" fontId="20" fillId="0" borderId="0"/>
    <xf numFmtId="0" fontId="3" fillId="0" borderId="0"/>
    <xf numFmtId="0" fontId="3" fillId="0" borderId="2" applyAlignment="1">
      <alignment wrapText="1"/>
    </xf>
    <xf numFmtId="0" fontId="21" fillId="6" borderId="0"/>
    <xf numFmtId="0" fontId="5" fillId="0" borderId="5" applyAlignment="1">
      <alignment wrapText="1"/>
    </xf>
    <xf numFmtId="0" fontId="22" fillId="0" borderId="9"/>
    <xf numFmtId="0" fontId="23" fillId="0" borderId="10"/>
    <xf numFmtId="0" fontId="24" fillId="0" borderId="11"/>
    <xf numFmtId="0" fontId="24" fillId="0" borderId="0"/>
    <xf numFmtId="0" fontId="25" fillId="0" borderId="8" applyAlignment="1">
      <alignment horizontal="left"/>
    </xf>
    <xf numFmtId="0" fontId="26" fillId="0" borderId="8" applyAlignment="1">
      <alignment horizontal="left"/>
    </xf>
    <xf numFmtId="0" fontId="27" fillId="0" borderId="12" applyAlignment="1">
      <alignment horizontal="right" vertical="center"/>
    </xf>
    <xf numFmtId="0" fontId="28" fillId="0" borderId="8" applyAlignment="1">
      <alignment horizontal="left" vertical="center"/>
    </xf>
    <xf numFmtId="0" fontId="16" fillId="0" borderId="8" applyAlignment="1">
      <alignment horizontal="left" vertical="center"/>
    </xf>
    <xf numFmtId="0" fontId="25" fillId="0" borderId="8" applyAlignment="1">
      <alignment horizontal="left"/>
    </xf>
    <xf numFmtId="0" fontId="25" fillId="24" borderId="0" applyAlignment="1">
      <alignment horizontal="centerContinuous" wrapText="1"/>
    </xf>
    <xf numFmtId="49" fontId="25" fillId="24" borderId="13" applyAlignment="1">
      <alignment horizontal="left" vertical="center"/>
    </xf>
    <xf numFmtId="0" fontId="25" fillId="24" borderId="0" applyAlignment="1">
      <alignment horizontal="centerContinuous" vertical="center" wrapText="1"/>
    </xf>
    <xf numFmtId="0" fontId="29" fillId="0" borderId="0" applyAlignment="1" applyProtection="1">
      <alignment vertical="top"/>
      <protection locked="0" hidden="0"/>
    </xf>
    <xf numFmtId="0" fontId="30" fillId="9" borderId="6"/>
    <xf numFmtId="0" fontId="31" fillId="0" borderId="14"/>
    <xf numFmtId="0" fontId="32" fillId="25" borderId="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xf numFmtId="0" fontId="14" fillId="26" borderId="15"/>
    <xf numFmtId="0" fontId="34" fillId="22" borderId="16"/>
    <xf numFmtId="0" fontId="5" fillId="0" borderId="3" applyAlignment="1">
      <alignment wrapText="1"/>
    </xf>
    <xf numFmtId="9" fontId="1" fillId="0" borderId="0"/>
    <xf numFmtId="9" fontId="1" fillId="0" borderId="0"/>
    <xf numFmtId="9" fontId="14" fillId="0" borderId="0"/>
    <xf numFmtId="9" fontId="14" fillId="0" borderId="0"/>
    <xf numFmtId="9" fontId="1" fillId="0" borderId="0"/>
    <xf numFmtId="3" fontId="18" fillId="0" borderId="0" applyAlignment="1">
      <alignment horizontal="left" vertical="center"/>
    </xf>
    <xf numFmtId="0" fontId="13" fillId="0" borderId="0" applyAlignment="1">
      <alignment horizontal="left" vertical="center"/>
    </xf>
    <xf numFmtId="0" fontId="35" fillId="0" borderId="0" applyAlignment="1">
      <alignment horizontal="right"/>
    </xf>
    <xf numFmtId="49" fontId="35" fillId="0" borderId="0" applyAlignment="1">
      <alignment horizontal="center"/>
    </xf>
    <xf numFmtId="0" fontId="19" fillId="0" borderId="0" applyAlignment="1">
      <alignment horizontal="right"/>
    </xf>
    <xf numFmtId="0" fontId="36" fillId="0" borderId="0" applyAlignment="1">
      <alignment horizontal="right"/>
    </xf>
    <xf numFmtId="0" fontId="35" fillId="0" borderId="0" applyAlignment="1">
      <alignment horizontal="left"/>
    </xf>
    <xf numFmtId="0" fontId="37" fillId="0" borderId="0" applyAlignment="1">
      <alignment horizontal="left"/>
    </xf>
    <xf numFmtId="49" fontId="18" fillId="0" borderId="0" applyAlignment="1">
      <alignment horizontal="left" vertical="center"/>
    </xf>
    <xf numFmtId="49" fontId="19" fillId="0" borderId="8" applyAlignment="1">
      <alignment horizontal="left"/>
    </xf>
    <xf numFmtId="170" fontId="18" fillId="0" borderId="0" applyAlignment="1">
      <alignment horizontal="right"/>
    </xf>
    <xf numFmtId="0" fontId="27" fillId="27" borderId="0" applyAlignment="1">
      <alignment horizontal="centerContinuous" vertical="center" wrapText="1"/>
    </xf>
    <xf numFmtId="0" fontId="27" fillId="0" borderId="17" applyAlignment="1">
      <alignment horizontal="left" vertical="center"/>
    </xf>
    <xf numFmtId="0" fontId="7" fillId="0" borderId="0" applyAlignment="1">
      <alignment horizontal="left"/>
    </xf>
    <xf numFmtId="0" fontId="38" fillId="0" borderId="0"/>
    <xf numFmtId="0" fontId="25" fillId="0" borderId="0" applyAlignment="1">
      <alignment horizontal="left"/>
    </xf>
    <xf numFmtId="0" fontId="15" fillId="0" borderId="0" applyAlignment="1">
      <alignment horizontal="left"/>
    </xf>
    <xf numFmtId="0" fontId="16" fillId="0" borderId="0" applyAlignment="1">
      <alignment horizontal="left"/>
    </xf>
    <xf numFmtId="0" fontId="39" fillId="0" borderId="0" applyAlignment="1">
      <alignment horizontal="left" vertical="top"/>
    </xf>
    <xf numFmtId="0" fontId="15" fillId="0" borderId="0" applyAlignment="1">
      <alignment horizontal="left"/>
    </xf>
    <xf numFmtId="0" fontId="16" fillId="0" borderId="0" applyAlignment="1">
      <alignment horizontal="left"/>
    </xf>
    <xf numFmtId="0" fontId="40" fillId="0" borderId="18"/>
    <xf numFmtId="0" fontId="41" fillId="0" borderId="0"/>
    <xf numFmtId="49" fontId="18" fillId="0" borderId="8" applyAlignment="1">
      <alignment horizontal="left"/>
    </xf>
    <xf numFmtId="0" fontId="27" fillId="0" borderId="12" applyAlignment="1">
      <alignment horizontal="left"/>
    </xf>
    <xf numFmtId="0" fontId="25" fillId="0" borderId="0" applyAlignment="1">
      <alignment horizontal="left" vertical="center"/>
    </xf>
    <xf numFmtId="49" fontId="35" fillId="0" borderId="8" applyAlignment="1">
      <alignment horizontal="left"/>
    </xf>
    <xf numFmtId="9" fontId="1" fillId="0" borderId="0"/>
    <xf numFmtId="0" fontId="53" fillId="0" borderId="0"/>
    <xf numFmtId="43" fontId="1" fillId="0" borderId="0"/>
  </cellStyleXfs>
  <cellXfs count="163">
    <xf numFmtId="0" fontId="0" fillId="0" borderId="0" pivotButton="0" quotePrefix="0" xfId="0"/>
    <xf numFmtId="0" fontId="2" fillId="0" borderId="0" pivotButton="0" quotePrefix="0" xfId="0"/>
    <xf numFmtId="0" fontId="2" fillId="3" borderId="0" pivotButton="0" quotePrefix="0" xfId="0"/>
    <xf numFmtId="0" fontId="0" fillId="3" borderId="0" pivotButton="0" quotePrefix="0" xfId="0"/>
    <xf numFmtId="11" fontId="0" fillId="0" borderId="0" pivotButton="0" quotePrefix="0" xfId="0"/>
    <xf numFmtId="0" fontId="0" fillId="0" borderId="0" applyAlignment="1" pivotButton="0" quotePrefix="0" xfId="0">
      <alignment horizontal="left"/>
    </xf>
    <xf numFmtId="0" fontId="2" fillId="0" borderId="0" applyAlignment="1" pivotButton="0" quotePrefix="0" xfId="0">
      <alignment wrapText="1"/>
    </xf>
    <xf numFmtId="3" fontId="0" fillId="0" borderId="0" pivotButton="0" quotePrefix="0" xfId="0"/>
    <xf numFmtId="0" fontId="0" fillId="0" borderId="0" pivotButton="0" quotePrefix="0" xfId="0"/>
    <xf numFmtId="0" fontId="42" fillId="0" borderId="0" pivotButton="0" quotePrefix="0" xfId="0"/>
    <xf numFmtId="3" fontId="47" fillId="0" borderId="0" applyAlignment="1" pivotButton="0" quotePrefix="0" xfId="50">
      <alignment horizontal="left" indent="1"/>
    </xf>
    <xf numFmtId="3" fontId="47" fillId="0" borderId="0" applyAlignment="1" pivotButton="0" quotePrefix="0" xfId="50">
      <alignment horizontal="left" vertical="top" indent="1"/>
    </xf>
    <xf numFmtId="3" fontId="49" fillId="0" borderId="0" applyAlignment="1" pivotButton="0" quotePrefix="0" xfId="50">
      <alignment horizontal="left"/>
    </xf>
    <xf numFmtId="164" fontId="0" fillId="0" borderId="0" pivotButton="0" quotePrefix="0" xfId="0"/>
    <xf numFmtId="0" fontId="0" fillId="0" borderId="0" pivotButton="0" quotePrefix="0" xfId="0"/>
    <xf numFmtId="11" fontId="0" fillId="0" borderId="0" pivotButton="0" quotePrefix="0" xfId="0"/>
    <xf numFmtId="165" fontId="0" fillId="0" borderId="0" pivotButton="0" quotePrefix="0" xfId="153"/>
    <xf numFmtId="0" fontId="0" fillId="0" borderId="0" applyAlignment="1" pivotButton="0" quotePrefix="0" xfId="0">
      <alignment horizontal="right"/>
    </xf>
    <xf numFmtId="3" fontId="0" fillId="0" borderId="0" applyAlignment="1" pivotButton="0" quotePrefix="0" xfId="0">
      <alignment horizontal="right"/>
    </xf>
    <xf numFmtId="0" fontId="2" fillId="0" borderId="0" applyAlignment="1" pivotButton="0" quotePrefix="0" xfId="0">
      <alignment horizontal="right"/>
    </xf>
    <xf numFmtId="0" fontId="0" fillId="0" borderId="0" pivotButton="0" quotePrefix="0" xfId="0"/>
    <xf numFmtId="0" fontId="0" fillId="3" borderId="0" applyAlignment="1" pivotButton="0" quotePrefix="0" xfId="0">
      <alignment horizontal="right"/>
    </xf>
    <xf numFmtId="165" fontId="0" fillId="28" borderId="0" applyAlignment="1" pivotButton="0" quotePrefix="0" xfId="153">
      <alignment horizontal="right"/>
    </xf>
    <xf numFmtId="0" fontId="6" fillId="0" borderId="0" pivotButton="0" quotePrefix="0" xfId="0"/>
    <xf numFmtId="0" fontId="4" fillId="0" borderId="0" pivotButton="0" quotePrefix="0" xfId="0"/>
    <xf numFmtId="0" fontId="2" fillId="0" borderId="0" pivotButton="0" quotePrefix="0" xfId="0"/>
    <xf numFmtId="11" fontId="0" fillId="3" borderId="0" pivotButton="0" quotePrefix="0" xfId="0"/>
    <xf numFmtId="9" fontId="0" fillId="0" borderId="0" pivotButton="0" quotePrefix="0" xfId="0"/>
    <xf numFmtId="165" fontId="0" fillId="0" borderId="0" pivotButton="0" quotePrefix="0" xfId="0"/>
    <xf numFmtId="0" fontId="53" fillId="0" borderId="0" pivotButton="0" quotePrefix="0" xfId="154"/>
    <xf numFmtId="0" fontId="3" fillId="0" borderId="0" pivotButton="0" quotePrefix="0" xfId="1"/>
    <xf numFmtId="0" fontId="3" fillId="0" borderId="0" pivotButton="0" quotePrefix="0" xfId="6"/>
    <xf numFmtId="0" fontId="5" fillId="0" borderId="5" applyAlignment="1" pivotButton="0" quotePrefix="0" xfId="5">
      <alignment wrapText="1"/>
    </xf>
    <xf numFmtId="0" fontId="6" fillId="0" borderId="0" pivotButton="0" quotePrefix="0" xfId="1"/>
    <xf numFmtId="0" fontId="7" fillId="0" borderId="0" applyAlignment="1" pivotButton="0" quotePrefix="0" xfId="7">
      <alignment horizontal="left"/>
    </xf>
    <xf numFmtId="0" fontId="5" fillId="0" borderId="3" applyAlignment="1" pivotButton="0" quotePrefix="0" xfId="3">
      <alignment wrapText="1"/>
    </xf>
    <xf numFmtId="3" fontId="0" fillId="0" borderId="4" applyAlignment="1" pivotButton="0" quotePrefix="0" xfId="4">
      <alignment horizontal="right" wrapText="1"/>
    </xf>
    <xf numFmtId="165" fontId="0" fillId="0" borderId="4" applyAlignment="1" pivotButton="0" quotePrefix="0" xfId="4">
      <alignment horizontal="right" wrapText="1"/>
    </xf>
    <xf numFmtId="166" fontId="0" fillId="0" borderId="4" applyAlignment="1" pivotButton="0" quotePrefix="0" xfId="4">
      <alignment horizontal="right" wrapText="1"/>
    </xf>
    <xf numFmtId="4" fontId="0" fillId="0" borderId="4" applyAlignment="1" pivotButton="0" quotePrefix="0" xfId="4">
      <alignment horizontal="right" wrapText="1"/>
    </xf>
    <xf numFmtId="4" fontId="5" fillId="0" borderId="3" applyAlignment="1" pivotButton="0" quotePrefix="0" xfId="3">
      <alignment horizontal="right" wrapText="1"/>
    </xf>
    <xf numFmtId="165" fontId="5" fillId="0" borderId="3" applyAlignment="1" pivotButton="0" quotePrefix="0" xfId="3">
      <alignment horizontal="right" wrapText="1"/>
    </xf>
    <xf numFmtId="0" fontId="0" fillId="0" borderId="4" applyAlignment="1" pivotButton="0" quotePrefix="0" xfId="4">
      <alignment wrapText="1"/>
    </xf>
    <xf numFmtId="3" fontId="5" fillId="0" borderId="3" applyAlignment="1" pivotButton="0" quotePrefix="0" xfId="3">
      <alignment horizontal="right" wrapText="1"/>
    </xf>
    <xf numFmtId="166" fontId="5" fillId="0" borderId="3" applyAlignment="1" pivotButton="0" quotePrefix="0" xfId="3">
      <alignment horizontal="right" wrapText="1"/>
    </xf>
    <xf numFmtId="11" fontId="0" fillId="29" borderId="0" pivotButton="0" quotePrefix="0" xfId="0"/>
    <xf numFmtId="0" fontId="6" fillId="30" borderId="0" pivotButton="0" quotePrefix="0" xfId="0"/>
    <xf numFmtId="0" fontId="0" fillId="30" borderId="0" pivotButton="0" quotePrefix="0" xfId="0"/>
    <xf numFmtId="0" fontId="2" fillId="31" borderId="0" pivotButton="0" quotePrefix="0" xfId="0"/>
    <xf numFmtId="0" fontId="3" fillId="30" borderId="0" pivotButton="0" quotePrefix="0" xfId="1"/>
    <xf numFmtId="0" fontId="42" fillId="32" borderId="0" pivotButton="0" quotePrefix="0" xfId="0"/>
    <xf numFmtId="0" fontId="0" fillId="32" borderId="0" pivotButton="0" quotePrefix="0" xfId="0"/>
    <xf numFmtId="2" fontId="0" fillId="0" borderId="0" pivotButton="0" quotePrefix="0" xfId="0"/>
    <xf numFmtId="2" fontId="0" fillId="32" borderId="0" pivotButton="0" quotePrefix="0" xfId="0"/>
    <xf numFmtId="43" fontId="0" fillId="0" borderId="0" pivotButton="0" quotePrefix="0" xfId="155"/>
    <xf numFmtId="0" fontId="0" fillId="31" borderId="0" pivotButton="0" quotePrefix="0" xfId="0"/>
    <xf numFmtId="0" fontId="54" fillId="32" borderId="0" pivotButton="0" quotePrefix="0" xfId="0"/>
    <xf numFmtId="43" fontId="0" fillId="32" borderId="0" pivotButton="0" quotePrefix="0" xfId="155"/>
    <xf numFmtId="43" fontId="0" fillId="0" borderId="0" pivotButton="0" quotePrefix="0" xfId="0"/>
    <xf numFmtId="11" fontId="0" fillId="0" borderId="0" pivotButton="0" quotePrefix="0" xfId="155"/>
    <xf numFmtId="0" fontId="6" fillId="0" borderId="0" pivotButton="0" quotePrefix="0" xfId="1"/>
    <xf numFmtId="43" fontId="0" fillId="32" borderId="0" pivotButton="0" quotePrefix="0" xfId="0"/>
    <xf numFmtId="0" fontId="0" fillId="33" borderId="0" pivotButton="0" quotePrefix="0" xfId="0"/>
    <xf numFmtId="43" fontId="0" fillId="33" borderId="0" pivotButton="0" quotePrefix="0" xfId="0"/>
    <xf numFmtId="0" fontId="0" fillId="29" borderId="0" pivotButton="0" quotePrefix="0" xfId="0"/>
    <xf numFmtId="0" fontId="0" fillId="34" borderId="0" pivotButton="0" quotePrefix="0" xfId="0"/>
    <xf numFmtId="0" fontId="6" fillId="32" borderId="0" pivotButton="0" quotePrefix="0" xfId="1"/>
    <xf numFmtId="0" fontId="0" fillId="0" borderId="0" pivotButton="0" quotePrefix="0" xfId="155"/>
    <xf numFmtId="11" fontId="0" fillId="32" borderId="0" pivotButton="0" quotePrefix="0" xfId="155"/>
    <xf numFmtId="9" fontId="0" fillId="0" borderId="0" pivotButton="0" quotePrefix="0" xfId="153"/>
    <xf numFmtId="167" fontId="0" fillId="0" borderId="0" pivotButton="0" quotePrefix="0" xfId="155"/>
    <xf numFmtId="0" fontId="42" fillId="0" borderId="0" pivotButton="0" quotePrefix="0" xfId="155"/>
    <xf numFmtId="164" fontId="0" fillId="0" borderId="0" pivotButton="0" quotePrefix="0" xfId="155"/>
    <xf numFmtId="0" fontId="0" fillId="35" borderId="0" pivotButton="0" quotePrefix="0" xfId="0"/>
    <xf numFmtId="168" fontId="0" fillId="33" borderId="0" pivotButton="0" quotePrefix="0" xfId="0"/>
    <xf numFmtId="168" fontId="0" fillId="34" borderId="0" pivotButton="0" quotePrefix="0" xfId="0"/>
    <xf numFmtId="168" fontId="0" fillId="0" borderId="0" pivotButton="0" quotePrefix="0" xfId="0"/>
    <xf numFmtId="0" fontId="0" fillId="0" borderId="0" applyAlignment="1" pivotButton="0" quotePrefix="0" xfId="0">
      <alignment horizontal="left" wrapText="1"/>
    </xf>
    <xf numFmtId="167" fontId="0" fillId="0" borderId="0" pivotButton="0" quotePrefix="0" xfId="0"/>
    <xf numFmtId="168" fontId="0" fillId="33" borderId="22" pivotButton="0" quotePrefix="0" xfId="0"/>
    <xf numFmtId="168" fontId="0" fillId="34" borderId="22" pivotButton="0" quotePrefix="0" xfId="0"/>
    <xf numFmtId="0" fontId="0" fillId="0" borderId="0" applyAlignment="1" pivotButton="0" quotePrefix="0" xfId="0">
      <alignment horizontal="left"/>
    </xf>
    <xf numFmtId="4" fontId="0" fillId="0" borderId="0" pivotButton="0" quotePrefix="0" xfId="0"/>
    <xf numFmtId="43" fontId="0" fillId="0" borderId="22" pivotButton="0" quotePrefix="0" xfId="155"/>
    <xf numFmtId="0" fontId="0" fillId="0" borderId="0" applyAlignment="1" pivotButton="0" quotePrefix="0" xfId="0">
      <alignment horizontal="right"/>
    </xf>
    <xf numFmtId="0" fontId="0" fillId="0" borderId="0" applyAlignment="1" pivotButton="0" quotePrefix="0" xfId="0">
      <alignment horizontal="left"/>
    </xf>
    <xf numFmtId="0" fontId="3" fillId="0" borderId="2" applyAlignment="1" pivotButton="0" quotePrefix="0" xfId="2">
      <alignment wrapText="1"/>
    </xf>
    <xf numFmtId="3" fontId="43" fillId="0" borderId="0" applyAlignment="1" pivotButton="0" quotePrefix="0" xfId="50">
      <alignment wrapText="1"/>
    </xf>
    <xf numFmtId="0" fontId="52" fillId="0" borderId="20" applyAlignment="1" pivotButton="0" quotePrefix="0" xfId="0">
      <alignment wrapText="1"/>
    </xf>
    <xf numFmtId="0" fontId="51" fillId="0" borderId="0" pivotButton="0" quotePrefix="0" xfId="0"/>
    <xf numFmtId="0" fontId="49" fillId="0" borderId="21" applyAlignment="1" pivotButton="0" quotePrefix="0" xfId="0">
      <alignment horizontal="center"/>
    </xf>
    <xf numFmtId="0" fontId="49" fillId="0" borderId="21" applyAlignment="1" pivotButton="0" quotePrefix="0" xfId="64">
      <alignment horizontal="center"/>
    </xf>
    <xf numFmtId="1" fontId="49" fillId="0" borderId="21" applyAlignment="1" pivotButton="0" quotePrefix="0" xfId="0">
      <alignment horizontal="center"/>
    </xf>
    <xf numFmtId="0" fontId="47" fillId="0" borderId="0" applyAlignment="1" pivotButton="0" quotePrefix="0" xfId="0">
      <alignment horizontal="center"/>
    </xf>
    <xf numFmtId="3" fontId="49" fillId="0" borderId="0" applyAlignment="1" pivotButton="0" quotePrefix="0" xfId="50">
      <alignment horizontal="right"/>
    </xf>
    <xf numFmtId="169" fontId="49" fillId="0" borderId="0" applyAlignment="1" pivotButton="0" quotePrefix="0" xfId="0">
      <alignment horizontal="right"/>
    </xf>
    <xf numFmtId="3" fontId="49" fillId="0" borderId="0" applyAlignment="1" pivotButton="0" quotePrefix="0" xfId="0">
      <alignment horizontal="right"/>
    </xf>
    <xf numFmtId="3" fontId="47" fillId="0" borderId="0" pivotButton="0" quotePrefix="0" xfId="0"/>
    <xf numFmtId="0" fontId="47" fillId="0" borderId="0" pivotButton="0" quotePrefix="0" xfId="0"/>
    <xf numFmtId="3" fontId="47" fillId="0" borderId="0" applyAlignment="1" pivotButton="0" quotePrefix="0" xfId="50">
      <alignment horizontal="right"/>
    </xf>
    <xf numFmtId="3" fontId="47" fillId="0" borderId="0" applyAlignment="1" pivotButton="0" quotePrefix="0" xfId="0">
      <alignment horizontal="right"/>
    </xf>
    <xf numFmtId="3" fontId="47" fillId="0" borderId="0" applyAlignment="1" pivotButton="0" quotePrefix="0" xfId="0">
      <alignment horizontal="right" vertical="center"/>
    </xf>
    <xf numFmtId="0" fontId="49" fillId="0" borderId="0" pivotButton="0" quotePrefix="0" xfId="0"/>
    <xf numFmtId="3" fontId="49" fillId="0" borderId="0" pivotButton="0" quotePrefix="0" xfId="0"/>
    <xf numFmtId="0" fontId="47" fillId="0" borderId="0" applyAlignment="1" pivotButton="0" quotePrefix="0" xfId="50">
      <alignment horizontal="right"/>
    </xf>
    <xf numFmtId="0" fontId="49" fillId="0" borderId="0" applyAlignment="1" pivotButton="0" quotePrefix="0" xfId="0">
      <alignment horizontal="left"/>
    </xf>
    <xf numFmtId="3" fontId="14" fillId="0" borderId="0" pivotButton="0" quotePrefix="0" xfId="0"/>
    <xf numFmtId="0" fontId="14" fillId="0" borderId="0" pivotButton="0" quotePrefix="0" xfId="0"/>
    <xf numFmtId="4" fontId="14" fillId="0" borderId="0" pivotButton="0" quotePrefix="0" xfId="0"/>
    <xf numFmtId="3" fontId="49" fillId="0" borderId="20" applyAlignment="1" pivotButton="0" quotePrefix="0" xfId="0">
      <alignment horizontal="right"/>
    </xf>
    <xf numFmtId="3" fontId="49" fillId="0" borderId="20" applyAlignment="1" pivotButton="0" quotePrefix="0" xfId="50">
      <alignment horizontal="right"/>
    </xf>
    <xf numFmtId="0" fontId="45" fillId="0" borderId="19" applyAlignment="1" pivotButton="0" quotePrefix="0" xfId="131">
      <alignment wrapText="1"/>
    </xf>
    <xf numFmtId="0" fontId="43" fillId="0" borderId="0" pivotButton="0" quotePrefix="0" xfId="0"/>
    <xf numFmtId="0" fontId="43" fillId="0" borderId="0" applyAlignment="1" pivotButton="0" quotePrefix="0" xfId="0">
      <alignment horizontal="center"/>
    </xf>
    <xf numFmtId="0" fontId="46" fillId="0" borderId="0" applyAlignment="1" pivotButton="0" quotePrefix="0" xfId="133">
      <alignment wrapText="1"/>
    </xf>
    <xf numFmtId="0" fontId="46" fillId="0" borderId="0" applyAlignment="1" pivotButton="0" quotePrefix="0" xfId="132">
      <alignment wrapText="1"/>
    </xf>
    <xf numFmtId="0" fontId="45" fillId="0" borderId="0" applyAlignment="1" pivotButton="0" quotePrefix="0" xfId="133">
      <alignment wrapText="1"/>
    </xf>
    <xf numFmtId="0" fontId="43" fillId="0" borderId="0" applyAlignment="1" pivotButton="0" quotePrefix="0" xfId="133">
      <alignment wrapText="1"/>
    </xf>
    <xf numFmtId="0" fontId="43" fillId="0" borderId="0" applyAlignment="1" pivotButton="0" quotePrefix="0" xfId="0">
      <alignment wrapText="1"/>
    </xf>
    <xf numFmtId="0" fontId="44" fillId="0" borderId="0" applyAlignment="1" pivotButton="0" quotePrefix="0" xfId="0">
      <alignment wrapText="1"/>
    </xf>
    <xf numFmtId="0" fontId="45" fillId="0" borderId="0" applyAlignment="1" pivotButton="0" quotePrefix="0" xfId="131">
      <alignment wrapText="1"/>
    </xf>
    <xf numFmtId="0" fontId="44" fillId="0" borderId="0" applyAlignment="1" pivotButton="0" quotePrefix="0" xfId="131">
      <alignment wrapText="1"/>
    </xf>
    <xf numFmtId="49" fontId="43" fillId="0" borderId="0" applyAlignment="1" pivotButton="0" quotePrefix="0" xfId="0">
      <alignment wrapText="1"/>
    </xf>
    <xf numFmtId="49" fontId="45" fillId="0" borderId="0" applyAlignment="1" pivotButton="0" quotePrefix="0" xfId="0">
      <alignment wrapText="1"/>
    </xf>
    <xf numFmtId="49" fontId="44" fillId="0" borderId="0" applyAlignment="1" pivotButton="0" quotePrefix="0" xfId="0">
      <alignment wrapText="1"/>
    </xf>
    <xf numFmtId="0" fontId="43" fillId="0" borderId="0" applyAlignment="1" pivotButton="0" quotePrefix="0" xfId="133">
      <alignment horizontal="left"/>
    </xf>
    <xf numFmtId="0" fontId="56" fillId="0" borderId="0" pivotButton="0" quotePrefix="0" xfId="0"/>
    <xf numFmtId="0" fontId="57" fillId="0" borderId="0" pivotButton="0" quotePrefix="0" xfId="0"/>
    <xf numFmtId="0" fontId="5" fillId="0" borderId="0" applyAlignment="1" pivotButton="0" quotePrefix="0" xfId="0">
      <alignment horizontal="right"/>
    </xf>
    <xf numFmtId="0" fontId="5" fillId="0" borderId="5" applyAlignment="1" pivotButton="0" quotePrefix="0" xfId="5">
      <alignment horizontal="right" wrapText="1"/>
    </xf>
    <xf numFmtId="0" fontId="0" fillId="0" borderId="2" pivotButton="0" quotePrefix="0" xfId="0"/>
    <xf numFmtId="10" fontId="0" fillId="0" borderId="0" pivotButton="0" quotePrefix="0" xfId="0"/>
    <xf numFmtId="0" fontId="6" fillId="34" borderId="0" pivotButton="0" quotePrefix="0" xfId="0"/>
    <xf numFmtId="0" fontId="6" fillId="32" borderId="0" pivotButton="0" quotePrefix="0" xfId="0"/>
    <xf numFmtId="0" fontId="3" fillId="32" borderId="0" pivotButton="0" quotePrefix="0" xfId="1"/>
    <xf numFmtId="10" fontId="0" fillId="30" borderId="0" pivotButton="0" quotePrefix="0" xfId="0"/>
    <xf numFmtId="9" fontId="0" fillId="29" borderId="0" pivotButton="0" quotePrefix="0" xfId="153"/>
    <xf numFmtId="9" fontId="0" fillId="0" borderId="0" pivotButton="0" quotePrefix="0" xfId="153"/>
    <xf numFmtId="0" fontId="55" fillId="0" borderId="0" pivotButton="0" quotePrefix="0" xfId="0"/>
    <xf numFmtId="9" fontId="55" fillId="0" borderId="0" pivotButton="0" quotePrefix="0" xfId="153"/>
    <xf numFmtId="0" fontId="0" fillId="0" borderId="0" pivotButton="0" quotePrefix="0" xfId="0"/>
    <xf numFmtId="168" fontId="0" fillId="0" borderId="0" pivotButton="0" quotePrefix="0" xfId="0"/>
    <xf numFmtId="0" fontId="2" fillId="30" borderId="0" pivotButton="0" quotePrefix="0" xfId="0"/>
    <xf numFmtId="0" fontId="0" fillId="0" borderId="0" pivotButton="0" quotePrefix="0" xfId="0"/>
    <xf numFmtId="0" fontId="58" fillId="0" borderId="2" applyAlignment="1" pivotButton="0" quotePrefix="0" xfId="2">
      <alignment wrapText="1"/>
    </xf>
    <xf numFmtId="0" fontId="0" fillId="0" borderId="2" pivotButton="0" quotePrefix="0" xfId="0"/>
    <xf numFmtId="165" fontId="0" fillId="0" borderId="4" applyAlignment="1" pivotButton="0" quotePrefix="0" xfId="4">
      <alignment horizontal="right" wrapText="1"/>
    </xf>
    <xf numFmtId="166" fontId="0" fillId="0" borderId="4" applyAlignment="1" pivotButton="0" quotePrefix="0" xfId="4">
      <alignment horizontal="right" wrapText="1"/>
    </xf>
    <xf numFmtId="165" fontId="5" fillId="0" borderId="3" applyAlignment="1" pivotButton="0" quotePrefix="0" xfId="3">
      <alignment horizontal="right" wrapText="1"/>
    </xf>
    <xf numFmtId="166" fontId="5" fillId="0" borderId="3" applyAlignment="1" pivotButton="0" quotePrefix="0" xfId="3">
      <alignment horizontal="right" wrapText="1"/>
    </xf>
    <xf numFmtId="169" fontId="49" fillId="0" borderId="0" applyAlignment="1" pivotButton="0" quotePrefix="0" xfId="0">
      <alignment horizontal="right"/>
    </xf>
    <xf numFmtId="165" fontId="0" fillId="28" borderId="0" applyAlignment="1" pivotButton="0" quotePrefix="0" xfId="153">
      <alignment horizontal="right"/>
    </xf>
    <xf numFmtId="168" fontId="0" fillId="33" borderId="0" pivotButton="0" quotePrefix="0" xfId="0"/>
    <xf numFmtId="168" fontId="0" fillId="33" borderId="22" pivotButton="0" quotePrefix="0" xfId="0"/>
    <xf numFmtId="168" fontId="0" fillId="34" borderId="0" pivotButton="0" quotePrefix="0" xfId="0"/>
    <xf numFmtId="168" fontId="0" fillId="34" borderId="22" pivotButton="0" quotePrefix="0" xfId="0"/>
    <xf numFmtId="168" fontId="0" fillId="0" borderId="0" pivotButton="0" quotePrefix="0" xfId="0"/>
    <xf numFmtId="167" fontId="0" fillId="0" borderId="0" pivotButton="0" quotePrefix="0" xfId="0"/>
    <xf numFmtId="164" fontId="0" fillId="0" borderId="0" pivotButton="0" quotePrefix="0" xfId="0"/>
    <xf numFmtId="165" fontId="0" fillId="0" borderId="0" pivotButton="0" quotePrefix="0" xfId="0"/>
    <xf numFmtId="167" fontId="0" fillId="0" borderId="0" pivotButton="0" quotePrefix="0" xfId="155"/>
    <xf numFmtId="164" fontId="0" fillId="0" borderId="0" pivotButton="0" quotePrefix="0" xfId="155"/>
    <xf numFmtId="165" fontId="0" fillId="0" borderId="0" pivotButton="0" quotePrefix="0" xfId="153"/>
  </cellXfs>
  <cellStyles count="156">
    <cellStyle name="Normal" xfId="0" builtinId="0"/>
    <cellStyle name="Normal 2" xfId="1"/>
    <cellStyle name="Footnotes: top row" xfId="2"/>
    <cellStyle name="Parent row" xfId="3"/>
    <cellStyle name="Body: normal cell" xfId="4"/>
    <cellStyle name="Header: bottom row" xfId="5"/>
    <cellStyle name="Font: Calibri, 9pt regular" xfId="6"/>
    <cellStyle name="Table title" xfId="7"/>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2" xfId="33"/>
    <cellStyle name="Calculation 2" xfId="34"/>
    <cellStyle name="Check Cell 2" xfId="35"/>
    <cellStyle name="Column heading" xfId="36"/>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2" xfId="55"/>
    <cellStyle name="Footnotes: top row 2" xfId="56"/>
    <cellStyle name="Good 2"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 name="Percent" xfId="153" builtinId="5"/>
    <cellStyle name="Hyperlink" xfId="154" builtinId="8"/>
    <cellStyle name="Comma" xfId="155" builtin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externalLink" Target="/xl/externalLinks/externalLink1.xml" Id="rId29"/><Relationship Type="http://schemas.openxmlformats.org/officeDocument/2006/relationships/externalLink" Target="/xl/externalLinks/externalLink2.xml" Id="rId30"/><Relationship Type="http://schemas.openxmlformats.org/officeDocument/2006/relationships/styles" Target="styles.xml" Id="rId31"/><Relationship Type="http://schemas.openxmlformats.org/officeDocument/2006/relationships/theme" Target="theme/theme1.xml" Id="rId32"/></Relationships>
</file>

<file path=xl/charts/chart1.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'AEO 7'!$B$45</f>
              <strCache>
                <ptCount val="1"/>
                <pt idx="0">
                  <v xml:space="preserve">   New Commercial Light Truck 1/</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7'!$C$45:$AG$45</f>
              <numCache>
                <formatCode>#,##0.0</formatCode>
                <ptCount val="31"/>
                <pt idx="0">
                  <v>15.199754</v>
                </pt>
                <pt idx="1">
                  <v>15.353821</v>
                </pt>
                <pt idx="2">
                  <v>15.448406</v>
                </pt>
                <pt idx="3">
                  <v>15.622238</v>
                </pt>
                <pt idx="4">
                  <v>15.81757</v>
                </pt>
                <pt idx="5">
                  <v>16.041328</v>
                </pt>
                <pt idx="6">
                  <v>16.265793</v>
                </pt>
                <pt idx="7">
                  <v>16.46648</v>
                </pt>
                <pt idx="8">
                  <v>16.497278</v>
                </pt>
                <pt idx="9">
                  <v>16.596569</v>
                </pt>
                <pt idx="10">
                  <v>16.667782</v>
                </pt>
                <pt idx="11">
                  <v>16.69837</v>
                </pt>
                <pt idx="12">
                  <v>16.697184</v>
                </pt>
                <pt idx="13">
                  <v>16.679577</v>
                </pt>
                <pt idx="14">
                  <v>16.663025</v>
                </pt>
                <pt idx="15">
                  <v>16.602713</v>
                </pt>
                <pt idx="16">
                  <v>16.590809</v>
                </pt>
                <pt idx="17">
                  <v>16.534374</v>
                </pt>
                <pt idx="18">
                  <v>16.533842</v>
                </pt>
                <pt idx="19">
                  <v>16.544966</v>
                </pt>
                <pt idx="20">
                  <v>16.561909</v>
                </pt>
                <pt idx="21">
                  <v>16.581676</v>
                </pt>
                <pt idx="22">
                  <v>16.602396</v>
                </pt>
                <pt idx="23">
                  <v>16.622173</v>
                </pt>
                <pt idx="24">
                  <v>16.640327</v>
                </pt>
                <pt idx="25">
                  <v>16.654379</v>
                </pt>
                <pt idx="26">
                  <v>16.654676</v>
                </pt>
                <pt idx="27">
                  <v>16.640572</v>
                </pt>
                <pt idx="28">
                  <v>16.624405</v>
                </pt>
                <pt idx="29">
                  <v>16.605186</v>
                </pt>
                <pt idx="30">
                  <v>16.580959</v>
                </pt>
              </numCache>
            </numRef>
          </val>
          <smooth val="0"/>
        </ser>
        <ser>
          <idx val="1"/>
          <order val="1"/>
          <tx>
            <strRef>
              <f>'AEO 7'!$B$46</f>
              <strCache>
                <ptCount val="1"/>
                <pt idx="0">
                  <v xml:space="preserve">   Stock Commercial Light Truck 1/</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7'!$C$46:$AG$46</f>
              <numCache>
                <formatCode>#,##0.0</formatCode>
                <ptCount val="31"/>
                <pt idx="0">
                  <v>14.042013</v>
                </pt>
                <pt idx="1">
                  <v>14.21312</v>
                </pt>
                <pt idx="2">
                  <v>14.399702</v>
                </pt>
                <pt idx="3">
                  <v>14.594484</v>
                </pt>
                <pt idx="4">
                  <v>14.784065</v>
                </pt>
                <pt idx="5">
                  <v>14.924959</v>
                </pt>
                <pt idx="6">
                  <v>15.072553</v>
                </pt>
                <pt idx="7">
                  <v>15.224613</v>
                </pt>
                <pt idx="8">
                  <v>15.367048</v>
                </pt>
                <pt idx="9">
                  <v>15.509262</v>
                </pt>
                <pt idx="10">
                  <v>15.641028</v>
                </pt>
                <pt idx="11">
                  <v>15.764213</v>
                </pt>
                <pt idx="12">
                  <v>15.872323</v>
                </pt>
                <pt idx="13">
                  <v>15.966249</v>
                </pt>
                <pt idx="14">
                  <v>16.044874</v>
                </pt>
                <pt idx="15">
                  <v>16.111973</v>
                </pt>
                <pt idx="16">
                  <v>16.168407</v>
                </pt>
                <pt idx="17">
                  <v>16.206694</v>
                </pt>
                <pt idx="18">
                  <v>16.243071</v>
                </pt>
                <pt idx="19">
                  <v>16.277208</v>
                </pt>
                <pt idx="20">
                  <v>16.308487</v>
                </pt>
                <pt idx="21">
                  <v>16.336771</v>
                </pt>
                <pt idx="22">
                  <v>16.371603</v>
                </pt>
                <pt idx="23">
                  <v>16.397507</v>
                </pt>
                <pt idx="24">
                  <v>16.420391</v>
                </pt>
                <pt idx="25">
                  <v>16.442827</v>
                </pt>
                <pt idx="26">
                  <v>16.445042</v>
                </pt>
                <pt idx="27">
                  <v>16.46703</v>
                </pt>
                <pt idx="28">
                  <v>16.490675</v>
                </pt>
                <pt idx="29">
                  <v>16.51276</v>
                </pt>
                <pt idx="30">
                  <v>16.532234</v>
                </pt>
              </numCache>
            </numRef>
          </val>
          <smooth val="0"/>
        </ser>
        <dLbls>
          <showLegendKey val="0"/>
          <showVal val="0"/>
          <showCatName val="0"/>
          <showSerName val="0"/>
          <showPercent val="0"/>
          <showBubbleSize val="0"/>
        </dLbls>
        <smooth val="0"/>
        <axId val="905500976"/>
        <axId val="905498896"/>
      </lineChart>
      <catAx>
        <axId val="905500976"/>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498896"/>
        <crosses val="autoZero"/>
        <auto val="1"/>
        <lblAlgn val="ctr"/>
        <lblOffset val="100"/>
        <noMultiLvlLbl val="0"/>
      </catAx>
      <valAx>
        <axId val="90549889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500976"/>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2.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'BNVFE-LDVs-frgt'!$A$4</f>
              <strCache>
                <ptCount val="1"/>
                <pt idx="0">
                  <v>gasoline vehicle</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'BNVFE-LDVs-frgt'!$B$1:$AF$1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'BNVFE-LDVs-frgt'!$B$4:$AF$4</f>
              <numCache>
                <formatCode>0.00E+00</formatCode>
                <ptCount val="31"/>
                <pt idx="0">
                  <v>9.238012560087172e-05</v>
                </pt>
                <pt idx="1">
                  <v>9.219309829263994e-05</v>
                </pt>
                <pt idx="2">
                  <v>9.155910317263399e-05</v>
                </pt>
                <pt idx="3">
                  <v>9.135364179113954e-05</v>
                </pt>
                <pt idx="4">
                  <v>9.130977271461204e-05</v>
                </pt>
                <pt idx="5">
                  <v>9.172728352887255e-05</v>
                </pt>
                <pt idx="6">
                  <v>9.210003207369861e-05</v>
                </pt>
                <pt idx="7">
                  <v>9.230513653243785e-05</v>
                </pt>
                <pt idx="8">
                  <v>9.162061550410177e-05</v>
                </pt>
                <pt idx="9">
                  <v>9.132686361620843e-05</v>
                </pt>
                <pt idx="10">
                  <v>9.094605769307831e-05</v>
                </pt>
                <pt idx="11">
                  <v>9.040098147094521e-05</v>
                </pt>
                <pt idx="12">
                  <v>8.97788628491158e-05</v>
                </pt>
                <pt idx="13">
                  <v>8.91565992462974e-05</v>
                </pt>
                <pt idx="14">
                  <v>8.863166236061182e-05</v>
                </pt>
                <pt idx="15">
                  <v>8.794308474977973e-05</v>
                </pt>
                <pt idx="16">
                  <v>8.757329499879735e-05</v>
                </pt>
                <pt idx="17">
                  <v>8.706922616995741e-05</v>
                </pt>
                <pt idx="18">
                  <v>8.687143598129446e-05</v>
                </pt>
                <pt idx="19">
                  <v>8.674757154913339e-05</v>
                </pt>
                <pt idx="20">
                  <v>8.666985745223401e-05</v>
                </pt>
                <pt idx="21">
                  <v>8.662306841739351e-05</v>
                </pt>
                <pt idx="22">
                  <v>8.654678183186786e-05</v>
                </pt>
                <pt idx="23">
                  <v>8.651299218938713e-05</v>
                </pt>
                <pt idx="24">
                  <v>8.648677879613495e-05</v>
                </pt>
                <pt idx="25">
                  <v>8.644170333598047e-05</v>
                </pt>
                <pt idx="26">
                  <v>8.643160173208929e-05</v>
                </pt>
                <pt idx="27">
                  <v>8.624309504290536e-05</v>
                </pt>
                <pt idx="28">
                  <v>8.603576761458888e-05</v>
                </pt>
                <pt idx="29">
                  <v>8.582136856243688e-05</v>
                </pt>
                <pt idx="30">
                  <v>8.559520997794513e-05</v>
                </pt>
              </numCache>
            </numRef>
          </val>
          <smooth val="0"/>
        </ser>
        <dLbls>
          <showLegendKey val="0"/>
          <showVal val="0"/>
          <showCatName val="0"/>
          <showSerName val="0"/>
          <showPercent val="0"/>
          <showBubbleSize val="0"/>
        </dLbls>
        <smooth val="0"/>
        <axId val="864845504"/>
        <axId val="864847584"/>
      </lineChart>
      <catAx>
        <axId val="86484550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7584"/>
        <crosses val="autoZero"/>
        <auto val="1"/>
        <lblAlgn val="ctr"/>
        <lblOffset val="100"/>
        <noMultiLvlLbl val="0"/>
      </catAx>
      <valAx>
        <axId val="864847584"/>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0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5504"/>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s>
</file>

<file path=xl/drawings/_rels/drawing2.xml.rels><Relationships xmlns="http://schemas.openxmlformats.org/package/2006/relationships"><Relationship Type="http://schemas.openxmlformats.org/officeDocument/2006/relationships/chart" Target="/xl/charts/chart2.xml" Id="rId1"/></Relationships>
</file>

<file path=xl/drawings/drawing1.xml><?xml version="1.0" encoding="utf-8"?>
<wsDr xmlns="http://schemas.openxmlformats.org/drawingml/2006/spreadsheetDrawing">
  <twoCellAnchor>
    <from>
      <col>9</col>
      <colOff>219075</colOff>
      <row>1</row>
      <rowOff>157162</rowOff>
    </from>
    <to>
      <col>16</col>
      <colOff>523875</colOff>
      <row>16</row>
      <rowOff>42862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2.xml><?xml version="1.0" encoding="utf-8"?>
<wsDr xmlns="http://schemas.openxmlformats.org/drawingml/2006/spreadsheetDrawing">
  <twoCellAnchor>
    <from>
      <col>1</col>
      <colOff>495300</colOff>
      <row>11</row>
      <rowOff>100012</rowOff>
    </from>
    <to>
      <col>9</col>
      <colOff>190500</colOff>
      <row>25</row>
      <rowOff>176212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C:/Users/olivia/Documents/EPS_Models%20by%20Region/RMI/Colorado/CO_Model/InputData/trans/SYFAFE/Start%20Year%20Fleet%20Avg%20Fuel%20Economy_v2.xlsx" TargetMode="External" Id="rId1"/></Relationships>
</file>

<file path=xl/externalLinks/_rels/externalLink2.xml.rels><Relationships xmlns="http://schemas.openxmlformats.org/package/2006/relationships"><Relationship Type="http://schemas.openxmlformats.org/officeDocument/2006/relationships/externalLinkPath" Target="file:///D:/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www.eesi.org/articles/view/electrification-of-u.s.-railways-pie-in-the-sky-or-realistic-goal" TargetMode="External" Id="rId2"/></Relationships>
</file>

<file path=xl/worksheets/_rels/sheet2.xml.rels><Relationships xmlns="http://schemas.openxmlformats.org/package/2006/relationships"><Relationship Type="http://schemas.openxmlformats.org/officeDocument/2006/relationships/drawing" Target="/xl/drawings/drawing1.xml" Id="rId1"/></Relationships>
</file>

<file path=xl/worksheets/_rels/sheet14.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_rels/sheet17.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B137"/>
  <sheetViews>
    <sheetView workbookViewId="0">
      <selection activeCell="A1" sqref="A1"/>
    </sheetView>
  </sheetViews>
  <sheetFormatPr baseColWidth="10" defaultColWidth="8.83203125" defaultRowHeight="15"/>
  <cols>
    <col width="13.5" customWidth="1" style="143" min="1" max="1"/>
    <col width="107.5" customWidth="1" style="143" min="2" max="2"/>
  </cols>
  <sheetData>
    <row r="1">
      <c r="A1" s="25" t="inlineStr">
        <is>
          <t>BNVFE BAU New Vehicle Fuel Economy</t>
        </is>
      </c>
    </row>
    <row r="3">
      <c r="A3" s="25" t="inlineStr">
        <is>
          <t>Sources:</t>
        </is>
      </c>
      <c r="B3" s="2" t="inlineStr">
        <is>
          <t>See Notes section for which vehicle types use which sources</t>
        </is>
      </c>
    </row>
    <row r="4">
      <c r="B4" t="inlineStr">
        <is>
          <t>EIA</t>
        </is>
      </c>
    </row>
    <row r="5">
      <c r="B5" s="85" t="n">
        <v>2020</v>
      </c>
    </row>
    <row r="6">
      <c r="B6" t="inlineStr">
        <is>
          <t>Annual Energy Outlook 2020</t>
        </is>
      </c>
    </row>
    <row r="7">
      <c r="B7" t="inlineStr">
        <is>
          <t>https://www.eia.gov/outlooks/aeo/tables_ref.cfm</t>
        </is>
      </c>
    </row>
    <row r="8">
      <c r="B8" t="inlineStr">
        <is>
          <t>Tables 7, 36, 48, 49, 50</t>
        </is>
      </c>
    </row>
    <row r="10">
      <c r="B10" t="inlineStr">
        <is>
          <t>Bureau of Transportation Statistics</t>
        </is>
      </c>
    </row>
    <row r="11">
      <c r="B11" s="85" t="n">
        <v>2017</v>
      </c>
    </row>
    <row r="12">
      <c r="B12" t="inlineStr">
        <is>
          <t>National Transportation Statistics</t>
        </is>
      </c>
    </row>
    <row r="13">
      <c r="B13" t="inlineStr">
        <is>
          <t>https://www.rita.dot.gov/bts/sites/rita.dot.gov.bts/files/publications/national_transportation_statistics/index.html</t>
        </is>
      </c>
    </row>
    <row r="14">
      <c r="B14" t="inlineStr">
        <is>
          <t>Table 1-40</t>
        </is>
      </c>
    </row>
    <row r="16">
      <c r="B16" t="inlineStr">
        <is>
          <t>U.S. Coast Guard</t>
        </is>
      </c>
    </row>
    <row r="17">
      <c r="B17" s="85" t="n">
        <v>2013</v>
      </c>
    </row>
    <row r="18">
      <c r="B18" t="inlineStr">
        <is>
          <t>National Recreational Boating Survey 2012</t>
        </is>
      </c>
    </row>
    <row r="19">
      <c r="B19" t="inlineStr">
        <is>
          <t>http://www.uscgboating.org/library/recreational-boating-servey/2012survey%20report.pdf</t>
        </is>
      </c>
    </row>
    <row r="20">
      <c r="B20" t="inlineStr">
        <is>
          <t>Page 63, Table 40</t>
        </is>
      </c>
    </row>
    <row r="22">
      <c r="B22" t="inlineStr">
        <is>
          <t>U.S. Department of Energy</t>
        </is>
      </c>
    </row>
    <row r="23">
      <c r="B23" s="85" t="n">
        <v>2015</v>
      </c>
    </row>
    <row r="24">
      <c r="B24" t="inlineStr">
        <is>
          <t>Fuel Cells Fact Sheet</t>
        </is>
      </c>
    </row>
    <row r="25">
      <c r="B25" s="29" t="inlineStr">
        <is>
          <t>https://www.energy.gov/sites/prod/files/2015/11/f27/fcto_fuel_cells_fact_sheet.pdf</t>
        </is>
      </c>
    </row>
    <row r="27">
      <c r="B27" t="inlineStr">
        <is>
          <t>Others as noted on "Calculations Etc" tab</t>
        </is>
      </c>
    </row>
    <row r="29">
      <c r="B29" s="2" t="inlineStr">
        <is>
          <t>Improvement in EV efficiency relative to start year</t>
        </is>
      </c>
    </row>
    <row r="30">
      <c r="B30" t="inlineStr">
        <is>
          <t>National Academies Press</t>
        </is>
      </c>
    </row>
    <row r="31">
      <c r="B31" s="85" t="n">
        <v>2013</v>
      </c>
    </row>
    <row r="32">
      <c r="B32" t="inlineStr">
        <is>
          <t>Transitions to Alternative Vehibles and Fuels</t>
        </is>
      </c>
    </row>
    <row r="33">
      <c r="B33" t="inlineStr">
        <is>
          <t>https://www.nap.edu/read/18264/chapter/17#290</t>
        </is>
      </c>
    </row>
    <row r="34">
      <c r="B34" t="inlineStr">
        <is>
          <t>Page 290, Table F.28</t>
        </is>
      </c>
    </row>
    <row r="36">
      <c r="B36" s="2" t="inlineStr">
        <is>
          <t>Passenger rail diesel vs. electric efficiency</t>
        </is>
      </c>
    </row>
    <row r="37">
      <c r="B37" t="inlineStr">
        <is>
          <t>Environmental and Energy Study Institute</t>
        </is>
      </c>
    </row>
    <row r="38">
      <c r="B38" s="85" t="n">
        <v>2018</v>
      </c>
    </row>
    <row r="39">
      <c r="B39" t="inlineStr">
        <is>
          <t>Electrification of U.S. Railways: Pie in the Sky, or Realistic Goal?</t>
        </is>
      </c>
    </row>
    <row r="40">
      <c r="B40" s="29" t="inlineStr">
        <is>
          <t>https://www.eesi.org/articles/view/electrification-of-u.s.-railways-pie-in-the-sky-or-realistic-goal</t>
        </is>
      </c>
    </row>
    <row r="41">
      <c r="B41" t="inlineStr">
        <is>
          <t>Third paragraph</t>
        </is>
      </c>
    </row>
    <row r="43">
      <c r="A43" s="25" t="inlineStr">
        <is>
          <t>Notes</t>
        </is>
      </c>
    </row>
    <row r="44">
      <c r="A44" t="inlineStr">
        <is>
          <t>This variable gives fuel economy for new vehicles in units of cargo distance per BTU.</t>
        </is>
      </c>
    </row>
    <row r="46">
      <c r="A46" s="25" t="inlineStr">
        <is>
          <t>passenger LDVs</t>
        </is>
      </c>
    </row>
    <row r="47">
      <c r="A47" s="9" t="inlineStr">
        <is>
          <t>Sources: AEO 7, NAP F28, others as noted on "Calculations Etc" tab</t>
        </is>
      </c>
    </row>
    <row r="48">
      <c r="A48" t="inlineStr">
        <is>
          <t>New LDV efficiency for passenger vehicles (combining cars and light non-commercial</t>
        </is>
      </c>
    </row>
    <row r="49">
      <c r="A49" t="inlineStr">
        <is>
          <t>trucks) and for freight vehicles (light commercial trucks) are available from AEO.</t>
        </is>
      </c>
    </row>
    <row r="50">
      <c r="A50" t="inlineStr">
        <is>
          <t>We use passenger and freight loadings from the variable AVLo to convert to cargo distance, and we use</t>
        </is>
      </c>
    </row>
    <row r="51">
      <c r="A51" t="inlineStr">
        <is>
          <t>the energy content in gasoline (the most common fuel used by LDVs) to convert to BTU.</t>
        </is>
      </c>
    </row>
    <row r="52">
      <c r="A52" t="inlineStr">
        <is>
          <t>For passenger LDVs, we take the weighted average of new vehicle fuel economy (by car vs. truck sales)</t>
        </is>
      </c>
    </row>
    <row r="53">
      <c r="A53" t="inlineStr">
        <is>
          <t xml:space="preserve">and then adjust for the ratio of onroad to tested new vehicle efficiency. </t>
        </is>
      </c>
    </row>
    <row r="54">
      <c r="A54" t="inlineStr">
        <is>
          <t>We adjust the efficiency for electricity, accounting for the share of electricity used by</t>
        </is>
      </c>
    </row>
    <row r="55">
      <c r="A55" t="inlineStr">
        <is>
          <t>plug-in hybrids.  (See tab "Calculations Etc" for these values and sources.)</t>
        </is>
      </c>
    </row>
    <row r="56">
      <c r="A56" t="inlineStr">
        <is>
          <t>Gasoline LDV fuel economy is driven in large part by tightening fuel economy standards,</t>
        </is>
      </c>
    </row>
    <row r="57">
      <c r="A57" t="inlineStr">
        <is>
          <t>but electric vehicles already vastly exceed these standards.  Therefore, for battery</t>
        </is>
      </c>
    </row>
    <row r="58">
      <c r="A58" t="inlineStr">
        <is>
          <t>electric vehicles and the electric share of plug-in hybrid vehicles, we use an improvement</t>
        </is>
      </c>
    </row>
    <row r="59">
      <c r="A59" t="inlineStr">
        <is>
          <t>rate from a National Academies study rather than following the</t>
        </is>
      </c>
    </row>
    <row r="60">
      <c r="A60" t="inlineStr">
        <is>
          <t>improvement rate of gasoline LDVs.</t>
        </is>
      </c>
    </row>
    <row r="62">
      <c r="A62" s="25" t="inlineStr">
        <is>
          <t>passenger HDVs</t>
        </is>
      </c>
    </row>
    <row r="63">
      <c r="A63" s="9" t="inlineStr">
        <is>
          <t>Sources: AEO 7, 36, others as noted on "Calculations Etc" tab</t>
        </is>
      </c>
    </row>
    <row r="64">
      <c r="A64" t="inlineStr">
        <is>
          <t>Energy demand by fuel type is available from AEO 36. We adjust the energy demand for diesel and electricity by an efficiency factor for electric HDVs</t>
        </is>
      </c>
    </row>
    <row r="65">
      <c r="A65" t="inlineStr">
        <is>
          <t>to find the share of travel demand from each vehicle technology, then apply those shares to the passenger-miles reported in AEO 7.</t>
        </is>
      </c>
    </row>
    <row r="66">
      <c r="A66" t="inlineStr">
        <is>
          <t>We divide the passenger-miles for each technology by the energy demand for the respective technologies.</t>
        </is>
      </c>
    </row>
    <row r="67">
      <c r="A67" t="inlineStr">
        <is>
          <t>We adjust the efficiency for electricity, accounting for the share of electricity used by</t>
        </is>
      </c>
    </row>
    <row r="68">
      <c r="A68" t="inlineStr">
        <is>
          <t>plug-in hybrids.  (See tab "Calculations Etc" for these values and sources.)</t>
        </is>
      </c>
    </row>
    <row r="69">
      <c r="A69" t="inlineStr">
        <is>
          <t>Diesel HDV fuel economy is driven in large part by tightening fuel economy standards,</t>
        </is>
      </c>
    </row>
    <row r="70">
      <c r="A70" t="inlineStr">
        <is>
          <t>but electric vehicles already vastly exceed these standards.  Therefore, for battery</t>
        </is>
      </c>
    </row>
    <row r="71">
      <c r="A71" t="inlineStr">
        <is>
          <t>electric vehicles and the electric share of plug-in hybrid vehicles, we use an improvement</t>
        </is>
      </c>
    </row>
    <row r="72">
      <c r="A72" t="inlineStr">
        <is>
          <t>rate from a National Academies study rather than following the</t>
        </is>
      </c>
    </row>
    <row r="73">
      <c r="A73" t="inlineStr">
        <is>
          <t>improvement rate of Diesel HDVs.</t>
        </is>
      </c>
    </row>
    <row r="75">
      <c r="A75" s="25" t="inlineStr">
        <is>
          <t>freight LDVs and HDVs</t>
        </is>
      </c>
    </row>
    <row r="76">
      <c r="A76" s="9" t="inlineStr">
        <is>
          <t>Sources: AEO 50, NAP F28, others as noted on "Calculations Etc" tab</t>
        </is>
      </c>
    </row>
    <row r="77">
      <c r="A77" t="inlineStr">
        <is>
          <t>As explained in trans/SYFAFE, we choose to separate gasoline HDVs from EIA into the freight LDV category.</t>
        </is>
      </c>
    </row>
    <row r="78">
      <c r="A78" t="inlineStr">
        <is>
          <t>Here, we take the calculated start year stock efficiencies from SYFAFE, then adjust by the ratio of new to stock fuel efficiency from AEO.</t>
        </is>
      </c>
    </row>
    <row r="79">
      <c r="A79" s="9" t="n"/>
    </row>
    <row r="80">
      <c r="A80" s="25" t="inlineStr">
        <is>
          <t>freight and passenger aircraft</t>
        </is>
      </c>
    </row>
    <row r="81">
      <c r="A81" s="9" t="inlineStr">
        <is>
          <t>Sources: AEO 48, AEO 49</t>
        </is>
      </c>
    </row>
    <row r="82">
      <c r="A82" t="inlineStr">
        <is>
          <t xml:space="preserve">We take overall passenger*miles and freight ton*miles from AEO 48.  We divide by overall aircraft </t>
        </is>
      </c>
    </row>
    <row r="83">
      <c r="A83" t="inlineStr">
        <is>
          <t>fuel use (apportioning fuel use between passenger and freight aircraft based on</t>
        </is>
      </c>
    </row>
    <row r="84">
      <c r="A84" t="inlineStr">
        <is>
          <t>fractions of the active aircraft stock that consist of these types, from AEO 49).</t>
        </is>
      </c>
    </row>
    <row r="85">
      <c r="A85" t="inlineStr">
        <is>
          <t>We multiply by the ratio of new aircraft fuel economy to fleet average aircraft</t>
        </is>
      </c>
    </row>
    <row r="86">
      <c r="A86" t="inlineStr">
        <is>
          <t>fuel economy (from AEO 48).</t>
        </is>
      </c>
    </row>
    <row r="87">
      <c r="A87" t="inlineStr">
        <is>
          <t xml:space="preserve">Note - for 2020-2021 we use 2022 fuel economy values to avoid errors from covid recession </t>
        </is>
      </c>
    </row>
    <row r="89">
      <c r="A89" s="25" t="inlineStr">
        <is>
          <t>freight rail</t>
        </is>
      </c>
    </row>
    <row r="90">
      <c r="A90" s="9" t="inlineStr">
        <is>
          <t>Sources: AEO 7, AEO 48, AEO 49</t>
        </is>
      </c>
    </row>
    <row r="91">
      <c r="A91" t="inlineStr">
        <is>
          <t>Freight rail efficiency is available directly from AEO 7.  Since a ratio of new rail fuel</t>
        </is>
      </c>
    </row>
    <row r="92">
      <c r="A92" t="inlineStr">
        <is>
          <t>economy to fleet average rail fuel economy is not available, we multiply by the</t>
        </is>
      </c>
    </row>
    <row r="93">
      <c r="A93" t="inlineStr">
        <is>
          <t>ratio for aircraft, as noted above.</t>
        </is>
      </c>
    </row>
    <row r="95">
      <c r="A95" s="25" t="inlineStr">
        <is>
          <t>passenger rail</t>
        </is>
      </c>
    </row>
    <row r="96">
      <c r="A96" s="9" t="inlineStr">
        <is>
          <t>Sources: AEO 7, 36, and others as noted on "Calculations Etc" tab</t>
        </is>
      </c>
    </row>
    <row r="97">
      <c r="A97" t="inlineStr">
        <is>
          <t>Energy demand by fuel type is available from AEO 36. We adjust the energy demand for diesel and electricity by an efficiency factor for electric rail</t>
        </is>
      </c>
    </row>
    <row r="98">
      <c r="A98" t="inlineStr">
        <is>
          <t>technologies to find the share of travel demand from each vehicle technology, then apply those shares to the passenger-miles reported in AEO 7.</t>
        </is>
      </c>
    </row>
    <row r="99">
      <c r="A99" t="inlineStr">
        <is>
          <t>We divide the passenger-miles for each technology by the energy demand for the respective technologies.</t>
        </is>
      </c>
    </row>
    <row r="100">
      <c r="A100" s="9" t="n"/>
    </row>
    <row r="101">
      <c r="A101" s="25" t="inlineStr">
        <is>
          <t>freight ships</t>
        </is>
      </c>
    </row>
    <row r="102">
      <c r="A102" s="9" t="inlineStr">
        <is>
          <t>Sources: AEO 7, AEO 48, AEO 49</t>
        </is>
      </c>
    </row>
    <row r="103">
      <c r="A103" t="inlineStr">
        <is>
          <t>Freight ship efficiency (for domestic shipping) is available directly from AEO 7.  We</t>
        </is>
      </c>
    </row>
    <row r="104">
      <c r="A104" t="inlineStr">
        <is>
          <t>use this value to represent all freight shipping. We hold it constant through 2050,</t>
        </is>
      </c>
    </row>
    <row r="105">
      <c r="A105" t="inlineStr">
        <is>
          <t>as we find incorporating the domestic shipping efficiency improvements results in</t>
        </is>
      </c>
    </row>
    <row r="106">
      <c r="A106" t="inlineStr">
        <is>
          <t>undercounting energy use (as reported in AEO Table 7) in later years.</t>
        </is>
      </c>
    </row>
    <row r="107">
      <c r="A107" t="inlineStr">
        <is>
          <t>Since a ratio of new ship fuel economy</t>
        </is>
      </c>
    </row>
    <row r="108">
      <c r="A108" t="inlineStr">
        <is>
          <t>to fleet average ship fuel economy is not available, we multiply by that ratio for aircraft,</t>
        </is>
      </c>
    </row>
    <row r="109">
      <c r="A109" t="inlineStr">
        <is>
          <t>calculated as noted above.</t>
        </is>
      </c>
    </row>
    <row r="111">
      <c r="A111" s="25" t="inlineStr">
        <is>
          <t>passenger ships</t>
        </is>
      </c>
    </row>
    <row r="112">
      <c r="A112" s="9" t="inlineStr">
        <is>
          <t>Sources: NRBS 40, AEO 7</t>
        </is>
      </c>
    </row>
    <row r="113">
      <c r="A113" t="inlineStr">
        <is>
          <t>Recreational boats (the EIA category, which we treat as passenger ships in the model) are</t>
        </is>
      </c>
    </row>
    <row r="114">
      <c r="A114" t="inlineStr">
        <is>
          <t>primarily characterized per hour of use, not per mile traveled, so statistics for this mode</t>
        </is>
      </c>
    </row>
    <row r="115">
      <c r="A115" t="inlineStr">
        <is>
          <t>are in passenger*hours, not passenger*miles.  The units ultimately cancel in the model,</t>
        </is>
      </c>
    </row>
    <row r="116">
      <c r="A116" t="inlineStr">
        <is>
          <t xml:space="preserve">producing correct BTU values.  </t>
        </is>
      </c>
    </row>
    <row r="117">
      <c r="A117" t="inlineStr">
        <is>
          <t>Passenger*hours are taken for a single, historical year (NRBS 40) and divided by the energy</t>
        </is>
      </c>
    </row>
    <row r="118">
      <c r="A118" t="inlineStr">
        <is>
          <t>use of recreational boats in the start year (AEO 7).  We use this fleet average efficiency</t>
        </is>
      </c>
    </row>
    <row r="119">
      <c r="A119" t="inlineStr">
        <is>
          <t>as the efficiency for new recreational boats, and we hold it constant for all years, as we</t>
        </is>
      </c>
    </row>
    <row r="120">
      <c r="A120" t="inlineStr">
        <is>
          <t>do not have reason to believe recreational boat efficiency is changing significantly with time.</t>
        </is>
      </c>
    </row>
    <row r="122">
      <c r="A122" s="25" t="inlineStr">
        <is>
          <t>passenger motorbikes</t>
        </is>
      </c>
    </row>
    <row r="123">
      <c r="A123" s="9" t="inlineStr">
        <is>
          <t>Sources: AEO 36, NTS 1-40</t>
        </is>
      </c>
    </row>
    <row r="124">
      <c r="A124" t="inlineStr">
        <is>
          <t>Passenger*miles are taken for a single, historical year (NTS 1-40) and divided by the energy</t>
        </is>
      </c>
    </row>
    <row r="125">
      <c r="A125" t="inlineStr">
        <is>
          <t>use of motorcycles in the start year (AEO36).  We use this fleet average efficiency</t>
        </is>
      </c>
    </row>
    <row r="126">
      <c r="A126" t="inlineStr">
        <is>
          <t>as the efficiency for new motorcycles, and we hold it constant for all years, as we</t>
        </is>
      </c>
    </row>
    <row r="127">
      <c r="A127" t="inlineStr">
        <is>
          <t>do not have reason to believe motorcycle efficiency is changing significantly with time.</t>
        </is>
      </c>
    </row>
    <row r="128">
      <c r="A128" t="inlineStr">
        <is>
          <t>Almost all motorcycles in the U.S. use gasoline.  Accordingly, we use the calculated</t>
        </is>
      </c>
    </row>
    <row r="129">
      <c r="A129" t="inlineStr">
        <is>
          <t>overall efficiency to represent gasoline, as well as other combustible fuel types.</t>
        </is>
      </c>
    </row>
    <row r="130">
      <c r="A130" t="inlineStr">
        <is>
          <t>We adjust the efficiency for electricity, accounting for the share of electricity used by</t>
        </is>
      </c>
    </row>
    <row r="131">
      <c r="A131" t="inlineStr">
        <is>
          <t>plug-in hybrids.  (See tab "Calculations Etc" for these values and sources.)</t>
        </is>
      </c>
    </row>
    <row r="133">
      <c r="A133" s="25" t="inlineStr">
        <is>
          <t>freight motorbikes</t>
        </is>
      </c>
    </row>
    <row r="134">
      <c r="A134" t="inlineStr">
        <is>
          <t>This vehicle type is not used in the U.S. model.</t>
        </is>
      </c>
    </row>
    <row r="137">
      <c r="A137" t="inlineStr">
        <is>
          <t>NTS_YR</t>
        </is>
      </c>
      <c r="B137" t="n">
        <v>2019</v>
      </c>
    </row>
  </sheetData>
  <hyperlinks>
    <hyperlink xmlns:r="http://schemas.openxmlformats.org/officeDocument/2006/relationships" ref="B25" r:id="rId1"/>
    <hyperlink xmlns:r="http://schemas.openxmlformats.org/officeDocument/2006/relationships" ref="B40" r:id="rId2"/>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H2837"/>
  <sheetViews>
    <sheetView topLeftCell="E1" workbookViewId="0">
      <selection activeCell="B1" activeCellId="1" sqref="B45:AG46 B1:AG1"/>
    </sheetView>
  </sheetViews>
  <sheetFormatPr baseColWidth="10" defaultColWidth="8.83203125" defaultRowHeight="15" customHeight="1"/>
  <cols>
    <col width="27.6640625" customWidth="1" style="143" min="1" max="1"/>
    <col width="49" customWidth="1" style="143" min="2" max="2"/>
  </cols>
  <sheetData>
    <row r="1" ht="15" customHeight="1" s="143" thickBot="1">
      <c r="B1" s="31" t="inlineStr">
        <is>
          <t>highogs.d120120a</t>
        </is>
      </c>
      <c r="C1" s="32" t="n">
        <v>2020</v>
      </c>
      <c r="D1" s="32" t="n">
        <v>2021</v>
      </c>
      <c r="E1" s="32" t="n">
        <v>2022</v>
      </c>
      <c r="F1" s="32" t="n">
        <v>2023</v>
      </c>
      <c r="G1" s="32" t="n">
        <v>2024</v>
      </c>
      <c r="H1" s="32" t="n">
        <v>2025</v>
      </c>
      <c r="I1" s="32" t="n">
        <v>2026</v>
      </c>
      <c r="J1" s="32" t="n">
        <v>2027</v>
      </c>
      <c r="K1" s="32" t="n">
        <v>2028</v>
      </c>
      <c r="L1" s="32" t="n">
        <v>2029</v>
      </c>
      <c r="M1" s="32" t="n">
        <v>2030</v>
      </c>
      <c r="N1" s="32" t="n">
        <v>2031</v>
      </c>
      <c r="O1" s="32" t="n">
        <v>2032</v>
      </c>
      <c r="P1" s="32" t="n">
        <v>2033</v>
      </c>
      <c r="Q1" s="32" t="n">
        <v>2034</v>
      </c>
      <c r="R1" s="32" t="n">
        <v>2035</v>
      </c>
      <c r="S1" s="32" t="n">
        <v>2036</v>
      </c>
      <c r="T1" s="32" t="n">
        <v>2037</v>
      </c>
      <c r="U1" s="32" t="n">
        <v>2038</v>
      </c>
      <c r="V1" s="32" t="n">
        <v>2039</v>
      </c>
      <c r="W1" s="32" t="n">
        <v>2040</v>
      </c>
      <c r="X1" s="32" t="n">
        <v>2041</v>
      </c>
      <c r="Y1" s="32" t="n">
        <v>2042</v>
      </c>
      <c r="Z1" s="32" t="n">
        <v>2043</v>
      </c>
      <c r="AA1" s="32" t="n">
        <v>2044</v>
      </c>
      <c r="AB1" s="32" t="n">
        <v>2045</v>
      </c>
      <c r="AC1" s="32" t="n">
        <v>2046</v>
      </c>
      <c r="AD1" s="32" t="n">
        <v>2047</v>
      </c>
      <c r="AE1" s="32" t="n">
        <v>2048</v>
      </c>
      <c r="AF1" s="32" t="n">
        <v>2049</v>
      </c>
      <c r="AG1" s="32" t="n">
        <v>2050</v>
      </c>
    </row>
    <row r="2" ht="15" customHeight="1" s="143" thickTop="1"/>
    <row r="3" ht="15" customHeight="1" s="143">
      <c r="C3" s="126" t="inlineStr">
        <is>
          <t>Report</t>
        </is>
      </c>
      <c r="D3" s="126" t="inlineStr">
        <is>
          <t>Annual Energy Outlook 2021</t>
        </is>
      </c>
      <c r="E3" s="127" t="n"/>
      <c r="F3" s="127" t="n"/>
      <c r="G3" s="127" t="n"/>
      <c r="H3" s="127" t="n"/>
    </row>
    <row r="4" ht="15" customHeight="1" s="143">
      <c r="C4" s="126" t="inlineStr">
        <is>
          <t>Scenario</t>
        </is>
      </c>
      <c r="D4" s="126" t="inlineStr">
        <is>
          <t>ref2021</t>
        </is>
      </c>
      <c r="E4" s="127" t="n"/>
      <c r="F4" s="127" t="n"/>
      <c r="G4" s="126" t="inlineStr">
        <is>
          <t>Reference case</t>
        </is>
      </c>
      <c r="H4" s="127" t="n"/>
    </row>
    <row r="5" ht="15" customHeight="1" s="143">
      <c r="C5" s="126" t="inlineStr">
        <is>
          <t>Datekey</t>
        </is>
      </c>
      <c r="D5" s="126" t="inlineStr">
        <is>
          <t>d113020a</t>
        </is>
      </c>
      <c r="E5" s="127" t="n"/>
      <c r="F5" s="127" t="n"/>
      <c r="G5" s="127" t="n"/>
      <c r="H5" s="127" t="n"/>
    </row>
    <row r="6" ht="15" customHeight="1" s="143">
      <c r="C6" s="126" t="inlineStr">
        <is>
          <t>Release Date</t>
        </is>
      </c>
      <c r="D6" s="127" t="n"/>
      <c r="E6" s="126" t="inlineStr">
        <is>
          <t xml:space="preserve"> January 2021</t>
        </is>
      </c>
      <c r="F6" s="127" t="n"/>
      <c r="G6" s="127" t="n"/>
      <c r="H6" s="127" t="n"/>
    </row>
    <row r="7" ht="15" customHeight="1" s="143">
      <c r="C7" s="127" t="n"/>
      <c r="D7" s="127" t="n"/>
      <c r="E7" s="127" t="n"/>
      <c r="F7" s="127" t="n"/>
      <c r="G7" s="127" t="n"/>
      <c r="H7" s="127" t="n"/>
    </row>
    <row r="10" ht="15" customHeight="1" s="143">
      <c r="A10" s="23" t="inlineStr">
        <is>
          <t>TKI000</t>
        </is>
      </c>
      <c r="B10" s="34" t="inlineStr">
        <is>
          <t>7. Transportation Sector Key Indicators and Delivered Energy Consumption</t>
        </is>
      </c>
      <c r="AH10" s="128" t="inlineStr">
        <is>
          <t>Compound</t>
        </is>
      </c>
    </row>
    <row r="11" ht="15" customHeight="1" s="143">
      <c r="B11" s="31" t="n"/>
      <c r="AH11" s="128" t="inlineStr">
        <is>
          <t xml:space="preserve"> Growth </t>
        </is>
      </c>
    </row>
    <row r="12" ht="15" customHeight="1" s="143">
      <c r="B12" s="31" t="n"/>
      <c r="C12" s="85" t="n"/>
      <c r="D12" s="85" t="n"/>
      <c r="E12" s="85" t="n"/>
      <c r="F12" s="85" t="n"/>
      <c r="G12" s="85" t="n"/>
      <c r="H12" s="85" t="n"/>
      <c r="I12" s="85" t="n"/>
      <c r="J12" s="85" t="n"/>
      <c r="K12" s="85" t="n"/>
      <c r="L12" s="85" t="n"/>
      <c r="M12" s="85" t="n"/>
      <c r="N12" s="85" t="n"/>
      <c r="O12" s="85" t="n"/>
      <c r="P12" s="85" t="n"/>
      <c r="Q12" s="85" t="n"/>
      <c r="R12" s="85" t="n"/>
      <c r="S12" s="85" t="n"/>
      <c r="T12" s="85" t="n"/>
      <c r="U12" s="85" t="n"/>
      <c r="V12" s="85" t="n"/>
      <c r="W12" s="85" t="n"/>
      <c r="X12" s="85" t="n"/>
      <c r="Y12" s="85" t="n"/>
      <c r="Z12" s="85" t="n"/>
      <c r="AA12" s="85" t="n"/>
      <c r="AB12" s="85" t="n"/>
      <c r="AC12" s="85" t="n"/>
      <c r="AD12" s="85" t="n"/>
      <c r="AE12" s="85" t="n"/>
      <c r="AF12" s="85" t="n"/>
      <c r="AG12" s="85" t="n"/>
      <c r="AH12" s="128" t="inlineStr">
        <is>
          <t xml:space="preserve">2020-2050 </t>
        </is>
      </c>
    </row>
    <row r="13" ht="15" customHeight="1" s="143" thickBot="1">
      <c r="B13" s="32" t="inlineStr">
        <is>
          <t xml:space="preserve"> Key Indicators and Consumption</t>
        </is>
      </c>
      <c r="C13" s="32" t="n">
        <v>2020</v>
      </c>
      <c r="D13" s="32" t="n">
        <v>2021</v>
      </c>
      <c r="E13" s="32" t="n">
        <v>2022</v>
      </c>
      <c r="F13" s="32" t="n">
        <v>2023</v>
      </c>
      <c r="G13" s="32" t="n">
        <v>2024</v>
      </c>
      <c r="H13" s="32" t="n">
        <v>2025</v>
      </c>
      <c r="I13" s="32" t="n">
        <v>2026</v>
      </c>
      <c r="J13" s="32" t="n">
        <v>2027</v>
      </c>
      <c r="K13" s="32" t="n">
        <v>2028</v>
      </c>
      <c r="L13" s="32" t="n">
        <v>2029</v>
      </c>
      <c r="M13" s="32" t="n">
        <v>2030</v>
      </c>
      <c r="N13" s="32" t="n">
        <v>2031</v>
      </c>
      <c r="O13" s="32" t="n">
        <v>2032</v>
      </c>
      <c r="P13" s="32" t="n">
        <v>2033</v>
      </c>
      <c r="Q13" s="32" t="n">
        <v>2034</v>
      </c>
      <c r="R13" s="32" t="n">
        <v>2035</v>
      </c>
      <c r="S13" s="32" t="n">
        <v>2036</v>
      </c>
      <c r="T13" s="32" t="n">
        <v>2037</v>
      </c>
      <c r="U13" s="32" t="n">
        <v>2038</v>
      </c>
      <c r="V13" s="32" t="n">
        <v>2039</v>
      </c>
      <c r="W13" s="32" t="n">
        <v>2040</v>
      </c>
      <c r="X13" s="32" t="n">
        <v>2041</v>
      </c>
      <c r="Y13" s="32" t="n">
        <v>2042</v>
      </c>
      <c r="Z13" s="32" t="n">
        <v>2043</v>
      </c>
      <c r="AA13" s="32" t="n">
        <v>2044</v>
      </c>
      <c r="AB13" s="32" t="n">
        <v>2045</v>
      </c>
      <c r="AC13" s="32" t="n">
        <v>2046</v>
      </c>
      <c r="AD13" s="32" t="n">
        <v>2047</v>
      </c>
      <c r="AE13" s="32" t="n">
        <v>2048</v>
      </c>
      <c r="AF13" s="32" t="n">
        <v>2049</v>
      </c>
      <c r="AG13" s="32" t="n">
        <v>2050</v>
      </c>
      <c r="AH13" s="129" t="inlineStr">
        <is>
          <t>(percent)</t>
        </is>
      </c>
    </row>
    <row r="14" ht="15" customHeight="1" s="143" thickTop="1"/>
    <row r="15" ht="15" customHeight="1" s="143">
      <c r="B15" s="35" t="inlineStr">
        <is>
          <t>Key Indicators</t>
        </is>
      </c>
    </row>
    <row r="16" ht="15" customHeight="1" s="143">
      <c r="B16" s="35" t="inlineStr">
        <is>
          <t>Travel Indicators</t>
        </is>
      </c>
    </row>
    <row r="17" ht="15" customHeight="1" s="143">
      <c r="B17" s="35" t="inlineStr">
        <is>
          <t xml:space="preserve"> (billion vehicle miles traveled)</t>
        </is>
      </c>
    </row>
    <row r="18" ht="15" customHeight="1" s="143">
      <c r="A18" s="23" t="inlineStr">
        <is>
          <t>TKI000:ba_Light-DutyVeh</t>
        </is>
      </c>
      <c r="B18" s="42" t="inlineStr">
        <is>
          <t xml:space="preserve">   Light-Duty Vehicles less than 8,501 pounds</t>
        </is>
      </c>
      <c r="C18" s="36" t="n">
        <v>2628.821289</v>
      </c>
      <c r="D18" s="36" t="n">
        <v>2807.276611</v>
      </c>
      <c r="E18" s="36" t="n">
        <v>2862.533447</v>
      </c>
      <c r="F18" s="36" t="n">
        <v>2927.623047</v>
      </c>
      <c r="G18" s="36" t="n">
        <v>2985.178711</v>
      </c>
      <c r="H18" s="36" t="n">
        <v>3035.55835</v>
      </c>
      <c r="I18" s="36" t="n">
        <v>3076.645996</v>
      </c>
      <c r="J18" s="36" t="n">
        <v>3107.342529</v>
      </c>
      <c r="K18" s="36" t="n">
        <v>3133.934814</v>
      </c>
      <c r="L18" s="36" t="n">
        <v>3153.696289</v>
      </c>
      <c r="M18" s="36" t="n">
        <v>3170.140625</v>
      </c>
      <c r="N18" s="36" t="n">
        <v>3182.360352</v>
      </c>
      <c r="O18" s="36" t="n">
        <v>3194.330811</v>
      </c>
      <c r="P18" s="36" t="n">
        <v>3208.369141</v>
      </c>
      <c r="Q18" s="36" t="n">
        <v>3223.012451</v>
      </c>
      <c r="R18" s="36" t="n">
        <v>3240.584961</v>
      </c>
      <c r="S18" s="36" t="n">
        <v>3258.496094</v>
      </c>
      <c r="T18" s="36" t="n">
        <v>3274.876709</v>
      </c>
      <c r="U18" s="36" t="n">
        <v>3290.016602</v>
      </c>
      <c r="V18" s="36" t="n">
        <v>3306.976807</v>
      </c>
      <c r="W18" s="36" t="n">
        <v>3326.306641</v>
      </c>
      <c r="X18" s="36" t="n">
        <v>3344.38623</v>
      </c>
      <c r="Y18" s="36" t="n">
        <v>3362.825684</v>
      </c>
      <c r="Z18" s="36" t="n">
        <v>3380.695801</v>
      </c>
      <c r="AA18" s="36" t="n">
        <v>3396.751953</v>
      </c>
      <c r="AB18" s="36" t="n">
        <v>3412.030518</v>
      </c>
      <c r="AC18" s="36" t="n">
        <v>3428.108398</v>
      </c>
      <c r="AD18" s="36" t="n">
        <v>3442.514893</v>
      </c>
      <c r="AE18" s="36" t="n">
        <v>3458.340088</v>
      </c>
      <c r="AF18" s="36" t="n">
        <v>3474.70874</v>
      </c>
      <c r="AG18" s="36" t="n">
        <v>3490.939941</v>
      </c>
      <c r="AH18" s="146" t="n">
        <v>0.009499</v>
      </c>
    </row>
    <row r="19" ht="15" customHeight="1" s="143">
      <c r="A19" s="23" t="inlineStr">
        <is>
          <t>TKI000:ba_CommercialLig</t>
        </is>
      </c>
      <c r="B19" s="42" t="inlineStr">
        <is>
          <t xml:space="preserve">   Commercial Light Trucks 1/</t>
        </is>
      </c>
      <c r="C19" s="36" t="n">
        <v>89.884674</v>
      </c>
      <c r="D19" s="36" t="n">
        <v>93.70560500000001</v>
      </c>
      <c r="E19" s="36" t="n">
        <v>96.38608600000001</v>
      </c>
      <c r="F19" s="36" t="n">
        <v>98.338295</v>
      </c>
      <c r="G19" s="36" t="n">
        <v>100.593414</v>
      </c>
      <c r="H19" s="36" t="n">
        <v>102.859406</v>
      </c>
      <c r="I19" s="36" t="n">
        <v>104.504807</v>
      </c>
      <c r="J19" s="36" t="n">
        <v>105.690514</v>
      </c>
      <c r="K19" s="36" t="n">
        <v>106.736481</v>
      </c>
      <c r="L19" s="36" t="n">
        <v>107.652618</v>
      </c>
      <c r="M19" s="36" t="n">
        <v>108.582993</v>
      </c>
      <c r="N19" s="36" t="n">
        <v>109.541687</v>
      </c>
      <c r="O19" s="36" t="n">
        <v>110.618843</v>
      </c>
      <c r="P19" s="36" t="n">
        <v>111.707047</v>
      </c>
      <c r="Q19" s="36" t="n">
        <v>112.958611</v>
      </c>
      <c r="R19" s="36" t="n">
        <v>114.464401</v>
      </c>
      <c r="S19" s="36" t="n">
        <v>115.907135</v>
      </c>
      <c r="T19" s="36" t="n">
        <v>117.214897</v>
      </c>
      <c r="U19" s="36" t="n">
        <v>118.581619</v>
      </c>
      <c r="V19" s="36" t="n">
        <v>120.043655</v>
      </c>
      <c r="W19" s="36" t="n">
        <v>121.52813</v>
      </c>
      <c r="X19" s="36" t="n">
        <v>123.152664</v>
      </c>
      <c r="Y19" s="36" t="n">
        <v>124.795624</v>
      </c>
      <c r="Z19" s="36" t="n">
        <v>126.547287</v>
      </c>
      <c r="AA19" s="36" t="n">
        <v>128.138092</v>
      </c>
      <c r="AB19" s="36" t="n">
        <v>129.78653</v>
      </c>
      <c r="AC19" s="36" t="n">
        <v>131.399384</v>
      </c>
      <c r="AD19" s="36" t="n">
        <v>132.818878</v>
      </c>
      <c r="AE19" s="36" t="n">
        <v>134.415924</v>
      </c>
      <c r="AF19" s="36" t="n">
        <v>136.183762</v>
      </c>
      <c r="AG19" s="36" t="n">
        <v>138.009995</v>
      </c>
      <c r="AH19" s="146" t="n">
        <v>0.014396</v>
      </c>
    </row>
    <row r="20" ht="15" customHeight="1" s="143">
      <c r="A20" s="23" t="inlineStr">
        <is>
          <t>TKI000:ba_FreightTrucks</t>
        </is>
      </c>
      <c r="B20" s="42" t="inlineStr">
        <is>
          <t xml:space="preserve">   Freight Trucks greater than 10,000 pounds</t>
        </is>
      </c>
      <c r="C20" s="36" t="n">
        <v>274.549377</v>
      </c>
      <c r="D20" s="36" t="n">
        <v>282.815247</v>
      </c>
      <c r="E20" s="36" t="n">
        <v>293.312531</v>
      </c>
      <c r="F20" s="36" t="n">
        <v>299.26825</v>
      </c>
      <c r="G20" s="36" t="n">
        <v>306.24057</v>
      </c>
      <c r="H20" s="36" t="n">
        <v>313.392517</v>
      </c>
      <c r="I20" s="36" t="n">
        <v>318.204254</v>
      </c>
      <c r="J20" s="36" t="n">
        <v>321.86676</v>
      </c>
      <c r="K20" s="36" t="n">
        <v>325.499115</v>
      </c>
      <c r="L20" s="36" t="n">
        <v>328.918182</v>
      </c>
      <c r="M20" s="36" t="n">
        <v>332.877594</v>
      </c>
      <c r="N20" s="36" t="n">
        <v>337.048035</v>
      </c>
      <c r="O20" s="36" t="n">
        <v>341.419434</v>
      </c>
      <c r="P20" s="36" t="n">
        <v>345.242981</v>
      </c>
      <c r="Q20" s="36" t="n">
        <v>349.751038</v>
      </c>
      <c r="R20" s="36" t="n">
        <v>355.348602</v>
      </c>
      <c r="S20" s="36" t="n">
        <v>360.474487</v>
      </c>
      <c r="T20" s="36" t="n">
        <v>365.307861</v>
      </c>
      <c r="U20" s="36" t="n">
        <v>370.469818</v>
      </c>
      <c r="V20" s="36" t="n">
        <v>375.982513</v>
      </c>
      <c r="W20" s="36" t="n">
        <v>381.017273</v>
      </c>
      <c r="X20" s="36" t="n">
        <v>386.708557</v>
      </c>
      <c r="Y20" s="36" t="n">
        <v>392.7948</v>
      </c>
      <c r="Z20" s="36" t="n">
        <v>399.700867</v>
      </c>
      <c r="AA20" s="36" t="n">
        <v>405.648468</v>
      </c>
      <c r="AB20" s="36" t="n">
        <v>411.798035</v>
      </c>
      <c r="AC20" s="36" t="n">
        <v>417.070526</v>
      </c>
      <c r="AD20" s="36" t="n">
        <v>422.228943</v>
      </c>
      <c r="AE20" s="36" t="n">
        <v>428.005066</v>
      </c>
      <c r="AF20" s="36" t="n">
        <v>434.117981</v>
      </c>
      <c r="AG20" s="36" t="n">
        <v>440.791534</v>
      </c>
      <c r="AH20" s="146" t="n">
        <v>0.015907</v>
      </c>
    </row>
    <row r="21" ht="15" customHeight="1" s="143">
      <c r="B21" s="35" t="inlineStr">
        <is>
          <t xml:space="preserve"> (billion passenger miles traveled)</t>
        </is>
      </c>
    </row>
    <row r="22" ht="15" customHeight="1" s="143">
      <c r="A22" s="23" t="inlineStr">
        <is>
          <t>TKI000:buspassmiles</t>
        </is>
      </c>
      <c r="B22" s="42" t="inlineStr">
        <is>
          <t xml:space="preserve">   Bus Transportation</t>
        </is>
      </c>
      <c r="C22" s="36" t="n">
        <v>108.32251</v>
      </c>
      <c r="D22" s="36" t="n">
        <v>134.829254</v>
      </c>
      <c r="E22" s="36" t="n">
        <v>154.717422</v>
      </c>
      <c r="F22" s="36" t="n">
        <v>169.652832</v>
      </c>
      <c r="G22" s="36" t="n">
        <v>180.920807</v>
      </c>
      <c r="H22" s="36" t="n">
        <v>189.449295</v>
      </c>
      <c r="I22" s="36" t="n">
        <v>195.917755</v>
      </c>
      <c r="J22" s="36" t="n">
        <v>200.871582</v>
      </c>
      <c r="K22" s="36" t="n">
        <v>204.429398</v>
      </c>
      <c r="L22" s="36" t="n">
        <v>207.178192</v>
      </c>
      <c r="M22" s="36" t="n">
        <v>209.42627</v>
      </c>
      <c r="N22" s="36" t="n">
        <v>211.015442</v>
      </c>
      <c r="O22" s="36" t="n">
        <v>212.354843</v>
      </c>
      <c r="P22" s="36" t="n">
        <v>213.3685</v>
      </c>
      <c r="Q22" s="36" t="n">
        <v>214.164566</v>
      </c>
      <c r="R22" s="36" t="n">
        <v>214.70816</v>
      </c>
      <c r="S22" s="36" t="n">
        <v>215.169418</v>
      </c>
      <c r="T22" s="36" t="n">
        <v>215.535126</v>
      </c>
      <c r="U22" s="36" t="n">
        <v>215.805481</v>
      </c>
      <c r="V22" s="36" t="n">
        <v>215.98587</v>
      </c>
      <c r="W22" s="36" t="n">
        <v>216.161972</v>
      </c>
      <c r="X22" s="36" t="n">
        <v>216.265442</v>
      </c>
      <c r="Y22" s="36" t="n">
        <v>216.331223</v>
      </c>
      <c r="Z22" s="36" t="n">
        <v>216.378448</v>
      </c>
      <c r="AA22" s="36" t="n">
        <v>216.409988</v>
      </c>
      <c r="AB22" s="36" t="n">
        <v>216.441574</v>
      </c>
      <c r="AC22" s="36" t="n">
        <v>216.451508</v>
      </c>
      <c r="AD22" s="36" t="n">
        <v>216.468369</v>
      </c>
      <c r="AE22" s="36" t="n">
        <v>216.483002</v>
      </c>
      <c r="AF22" s="36" t="n">
        <v>216.552536</v>
      </c>
      <c r="AG22" s="36" t="n">
        <v>216.643478</v>
      </c>
      <c r="AH22" s="146" t="n">
        <v>0.023374</v>
      </c>
    </row>
    <row r="23" ht="15" customHeight="1" s="143">
      <c r="A23" s="23" t="inlineStr">
        <is>
          <t>TKI000:railpassmiles</t>
        </is>
      </c>
      <c r="B23" s="42" t="inlineStr">
        <is>
          <t xml:space="preserve">   Passenger Rail</t>
        </is>
      </c>
      <c r="C23" s="36" t="n">
        <v>24.970692</v>
      </c>
      <c r="D23" s="36" t="n">
        <v>29.653244</v>
      </c>
      <c r="E23" s="36" t="n">
        <v>33.486446</v>
      </c>
      <c r="F23" s="36" t="n">
        <v>36.386101</v>
      </c>
      <c r="G23" s="36" t="n">
        <v>38.577961</v>
      </c>
      <c r="H23" s="36" t="n">
        <v>40.222988</v>
      </c>
      <c r="I23" s="36" t="n">
        <v>41.396164</v>
      </c>
      <c r="J23" s="36" t="n">
        <v>42.264778</v>
      </c>
      <c r="K23" s="36" t="n">
        <v>42.515728</v>
      </c>
      <c r="L23" s="36" t="n">
        <v>42.713291</v>
      </c>
      <c r="M23" s="36" t="n">
        <v>43.137005</v>
      </c>
      <c r="N23" s="36" t="n">
        <v>43.343742</v>
      </c>
      <c r="O23" s="36" t="n">
        <v>43.818241</v>
      </c>
      <c r="P23" s="36" t="n">
        <v>44.274139</v>
      </c>
      <c r="Q23" s="36" t="n">
        <v>44.835865</v>
      </c>
      <c r="R23" s="36" t="n">
        <v>45.310886</v>
      </c>
      <c r="S23" s="36" t="n">
        <v>45.831734</v>
      </c>
      <c r="T23" s="36" t="n">
        <v>46.32793</v>
      </c>
      <c r="U23" s="36" t="n">
        <v>46.816154</v>
      </c>
      <c r="V23" s="36" t="n">
        <v>47.317448</v>
      </c>
      <c r="W23" s="36" t="n">
        <v>47.980492</v>
      </c>
      <c r="X23" s="36" t="n">
        <v>48.58215</v>
      </c>
      <c r="Y23" s="36" t="n">
        <v>49.164021</v>
      </c>
      <c r="Z23" s="36" t="n">
        <v>49.763081</v>
      </c>
      <c r="AA23" s="36" t="n">
        <v>50.334721</v>
      </c>
      <c r="AB23" s="36" t="n">
        <v>50.97802</v>
      </c>
      <c r="AC23" s="36" t="n">
        <v>51.558666</v>
      </c>
      <c r="AD23" s="36" t="n">
        <v>52.079247</v>
      </c>
      <c r="AE23" s="36" t="n">
        <v>52.647175</v>
      </c>
      <c r="AF23" s="36" t="n">
        <v>53.282265</v>
      </c>
      <c r="AG23" s="36" t="n">
        <v>53.912506</v>
      </c>
      <c r="AH23" s="146" t="n">
        <v>0.025987</v>
      </c>
    </row>
    <row r="24" ht="15" customHeight="1" s="143">
      <c r="B24" s="35" t="inlineStr">
        <is>
          <t xml:space="preserve"> (billion seat miles available)</t>
        </is>
      </c>
    </row>
    <row r="25" ht="15" customHeight="1" s="143">
      <c r="A25" s="23" t="inlineStr">
        <is>
          <t>TKI000:ba_Air</t>
        </is>
      </c>
      <c r="B25" s="42" t="inlineStr">
        <is>
          <t xml:space="preserve">   Air</t>
        </is>
      </c>
      <c r="C25" s="36" t="n">
        <v>738.8589480000001</v>
      </c>
      <c r="D25" s="36" t="n">
        <v>1081.660278</v>
      </c>
      <c r="E25" s="36" t="n">
        <v>1215.737305</v>
      </c>
      <c r="F25" s="36" t="n">
        <v>1284.300903</v>
      </c>
      <c r="G25" s="36" t="n">
        <v>1340.241943</v>
      </c>
      <c r="H25" s="36" t="n">
        <v>1397.254028</v>
      </c>
      <c r="I25" s="36" t="n">
        <v>1430.981445</v>
      </c>
      <c r="J25" s="36" t="n">
        <v>1455.449707</v>
      </c>
      <c r="K25" s="36" t="n">
        <v>1476.532837</v>
      </c>
      <c r="L25" s="36" t="n">
        <v>1495.998779</v>
      </c>
      <c r="M25" s="36" t="n">
        <v>1516.366577</v>
      </c>
      <c r="N25" s="36" t="n">
        <v>1539.956299</v>
      </c>
      <c r="O25" s="36" t="n">
        <v>1569.89563</v>
      </c>
      <c r="P25" s="36" t="n">
        <v>1600.449829</v>
      </c>
      <c r="Q25" s="36" t="n">
        <v>1634.859619</v>
      </c>
      <c r="R25" s="36" t="n">
        <v>1672.668457</v>
      </c>
      <c r="S25" s="36" t="n">
        <v>1707.135132</v>
      </c>
      <c r="T25" s="36" t="n">
        <v>1738.445801</v>
      </c>
      <c r="U25" s="36" t="n">
        <v>1770.886719</v>
      </c>
      <c r="V25" s="36" t="n">
        <v>1807.59729</v>
      </c>
      <c r="W25" s="36" t="n">
        <v>1848.891968</v>
      </c>
      <c r="X25" s="36" t="n">
        <v>1889.77063</v>
      </c>
      <c r="Y25" s="36" t="n">
        <v>1930.596924</v>
      </c>
      <c r="Z25" s="36" t="n">
        <v>1971.072021</v>
      </c>
      <c r="AA25" s="36" t="n">
        <v>2010.488892</v>
      </c>
      <c r="AB25" s="36" t="n">
        <v>2052.948486</v>
      </c>
      <c r="AC25" s="36" t="n">
        <v>2092.659912</v>
      </c>
      <c r="AD25" s="36" t="n">
        <v>2129.137939</v>
      </c>
      <c r="AE25" s="36" t="n">
        <v>2171.07251</v>
      </c>
      <c r="AF25" s="36" t="n">
        <v>2213.219238</v>
      </c>
      <c r="AG25" s="36" t="n">
        <v>2256.316895</v>
      </c>
      <c r="AH25" s="146" t="n">
        <v>0.037914</v>
      </c>
    </row>
    <row r="26" ht="15" customHeight="1" s="143">
      <c r="B26" s="35" t="inlineStr">
        <is>
          <t xml:space="preserve"> (billion ton miles traveled)</t>
        </is>
      </c>
    </row>
    <row r="27" ht="15" customHeight="1" s="143">
      <c r="A27" s="23" t="inlineStr">
        <is>
          <t>TKI000:ba_Rail</t>
        </is>
      </c>
      <c r="B27" s="42" t="inlineStr">
        <is>
          <t xml:space="preserve">   Rail</t>
        </is>
      </c>
      <c r="C27" s="36" t="n">
        <v>1508.557007</v>
      </c>
      <c r="D27" s="36" t="n">
        <v>1600.773315</v>
      </c>
      <c r="E27" s="36" t="n">
        <v>1616.52771</v>
      </c>
      <c r="F27" s="36" t="n">
        <v>1618.108643</v>
      </c>
      <c r="G27" s="36" t="n">
        <v>1617.96582</v>
      </c>
      <c r="H27" s="36" t="n">
        <v>1567.883911</v>
      </c>
      <c r="I27" s="36" t="n">
        <v>1587.153687</v>
      </c>
      <c r="J27" s="36" t="n">
        <v>1586.321411</v>
      </c>
      <c r="K27" s="36" t="n">
        <v>1606.050903</v>
      </c>
      <c r="L27" s="36" t="n">
        <v>1623.589722</v>
      </c>
      <c r="M27" s="36" t="n">
        <v>1641.51123</v>
      </c>
      <c r="N27" s="36" t="n">
        <v>1654.219482</v>
      </c>
      <c r="O27" s="36" t="n">
        <v>1664.460938</v>
      </c>
      <c r="P27" s="36" t="n">
        <v>1678.167114</v>
      </c>
      <c r="Q27" s="36" t="n">
        <v>1686.509277</v>
      </c>
      <c r="R27" s="36" t="n">
        <v>1700.822754</v>
      </c>
      <c r="S27" s="36" t="n">
        <v>1714.348389</v>
      </c>
      <c r="T27" s="36" t="n">
        <v>1725.946533</v>
      </c>
      <c r="U27" s="36" t="n">
        <v>1730.046997</v>
      </c>
      <c r="V27" s="36" t="n">
        <v>1747.594971</v>
      </c>
      <c r="W27" s="36" t="n">
        <v>1753.466919</v>
      </c>
      <c r="X27" s="36" t="n">
        <v>1765.8125</v>
      </c>
      <c r="Y27" s="36" t="n">
        <v>1783.167725</v>
      </c>
      <c r="Z27" s="36" t="n">
        <v>1804.646484</v>
      </c>
      <c r="AA27" s="36" t="n">
        <v>1808.417236</v>
      </c>
      <c r="AB27" s="36" t="n">
        <v>1822.586792</v>
      </c>
      <c r="AC27" s="36" t="n">
        <v>1832.412476</v>
      </c>
      <c r="AD27" s="36" t="n">
        <v>1846.727539</v>
      </c>
      <c r="AE27" s="36" t="n">
        <v>1860.89917</v>
      </c>
      <c r="AF27" s="36" t="n">
        <v>1876.013062</v>
      </c>
      <c r="AG27" s="36" t="n">
        <v>1898.747925</v>
      </c>
      <c r="AH27" s="146" t="n">
        <v>0.007697</v>
      </c>
    </row>
    <row r="28" ht="15" customHeight="1" s="143">
      <c r="A28" s="23" t="inlineStr">
        <is>
          <t>TKI000:ba_DomesticShipp</t>
        </is>
      </c>
      <c r="B28" s="42" t="inlineStr">
        <is>
          <t xml:space="preserve">   Domestic Shipping</t>
        </is>
      </c>
      <c r="C28" s="36" t="n">
        <v>347.681335</v>
      </c>
      <c r="D28" s="36" t="n">
        <v>359.323456</v>
      </c>
      <c r="E28" s="36" t="n">
        <v>357.100586</v>
      </c>
      <c r="F28" s="36" t="n">
        <v>354.906677</v>
      </c>
      <c r="G28" s="36" t="n">
        <v>352.695404</v>
      </c>
      <c r="H28" s="36" t="n">
        <v>348.078186</v>
      </c>
      <c r="I28" s="36" t="n">
        <v>341.280579</v>
      </c>
      <c r="J28" s="36" t="n">
        <v>333.100464</v>
      </c>
      <c r="K28" s="36" t="n">
        <v>325.252594</v>
      </c>
      <c r="L28" s="36" t="n">
        <v>316.865051</v>
      </c>
      <c r="M28" s="36" t="n">
        <v>308.731445</v>
      </c>
      <c r="N28" s="36" t="n">
        <v>305.116272</v>
      </c>
      <c r="O28" s="36" t="n">
        <v>301.851868</v>
      </c>
      <c r="P28" s="36" t="n">
        <v>298.30835</v>
      </c>
      <c r="Q28" s="36" t="n">
        <v>295.380188</v>
      </c>
      <c r="R28" s="36" t="n">
        <v>292.626343</v>
      </c>
      <c r="S28" s="36" t="n">
        <v>289.630005</v>
      </c>
      <c r="T28" s="36" t="n">
        <v>286.272583</v>
      </c>
      <c r="U28" s="36" t="n">
        <v>282.6651</v>
      </c>
      <c r="V28" s="36" t="n">
        <v>279.717163</v>
      </c>
      <c r="W28" s="36" t="n">
        <v>276.016876</v>
      </c>
      <c r="X28" s="36" t="n">
        <v>275.425446</v>
      </c>
      <c r="Y28" s="36" t="n">
        <v>275.007843</v>
      </c>
      <c r="Z28" s="36" t="n">
        <v>275.368591</v>
      </c>
      <c r="AA28" s="36" t="n">
        <v>274.918488</v>
      </c>
      <c r="AB28" s="36" t="n">
        <v>274.563263</v>
      </c>
      <c r="AC28" s="36" t="n">
        <v>273.544708</v>
      </c>
      <c r="AD28" s="36" t="n">
        <v>272.618591</v>
      </c>
      <c r="AE28" s="36" t="n">
        <v>271.434937</v>
      </c>
      <c r="AF28" s="36" t="n">
        <v>270.557281</v>
      </c>
      <c r="AG28" s="36" t="n">
        <v>270.131165</v>
      </c>
      <c r="AH28" s="146" t="n">
        <v>-0.008377000000000001</v>
      </c>
    </row>
    <row r="30" ht="15" customHeight="1" s="143">
      <c r="B30" s="35" t="inlineStr">
        <is>
          <t>Energy Efficiency Indicators</t>
        </is>
      </c>
    </row>
    <row r="31">
      <c r="B31" s="35" t="inlineStr">
        <is>
          <t xml:space="preserve"> (miles per gallon)</t>
        </is>
      </c>
    </row>
    <row r="32" ht="16" customHeight="1" s="143">
      <c r="A32" s="23" t="inlineStr">
        <is>
          <t>TKI000:ca_AvgCAFEStand</t>
        </is>
      </c>
      <c r="B32" s="42" t="inlineStr">
        <is>
          <t xml:space="preserve">   New Light-Duty Vehicle CAFE Standard 2/</t>
        </is>
      </c>
      <c r="C32" s="147" t="n">
        <v>34.471165</v>
      </c>
      <c r="D32" s="147" t="n">
        <v>35.386478</v>
      </c>
      <c r="E32" s="147" t="n">
        <v>36.015511</v>
      </c>
      <c r="F32" s="147" t="n">
        <v>36.532135</v>
      </c>
      <c r="G32" s="147" t="n">
        <v>36.999756</v>
      </c>
      <c r="H32" s="147" t="n">
        <v>37.485561</v>
      </c>
      <c r="I32" s="147" t="n">
        <v>38.067947</v>
      </c>
      <c r="J32" s="147" t="n">
        <v>38.072563</v>
      </c>
      <c r="K32" s="147" t="n">
        <v>38.080814</v>
      </c>
      <c r="L32" s="147" t="n">
        <v>38.095245</v>
      </c>
      <c r="M32" s="147" t="n">
        <v>38.18074</v>
      </c>
      <c r="N32" s="147" t="n">
        <v>38.191765</v>
      </c>
      <c r="O32" s="147" t="n">
        <v>38.206318</v>
      </c>
      <c r="P32" s="147" t="n">
        <v>38.220623</v>
      </c>
      <c r="Q32" s="147" t="n">
        <v>38.249493</v>
      </c>
      <c r="R32" s="147" t="n">
        <v>38.23008</v>
      </c>
      <c r="S32" s="147" t="n">
        <v>38.209507</v>
      </c>
      <c r="T32" s="147" t="n">
        <v>38.204479</v>
      </c>
      <c r="U32" s="147" t="n">
        <v>38.204224</v>
      </c>
      <c r="V32" s="147" t="n">
        <v>38.187893</v>
      </c>
      <c r="W32" s="147" t="n">
        <v>38.180141</v>
      </c>
      <c r="X32" s="147" t="n">
        <v>38.173969</v>
      </c>
      <c r="Y32" s="147" t="n">
        <v>38.160957</v>
      </c>
      <c r="Z32" s="147" t="n">
        <v>38.151768</v>
      </c>
      <c r="AA32" s="147" t="n">
        <v>38.148342</v>
      </c>
      <c r="AB32" s="147" t="n">
        <v>38.153297</v>
      </c>
      <c r="AC32" s="147" t="n">
        <v>38.143864</v>
      </c>
      <c r="AD32" s="147" t="n">
        <v>38.134365</v>
      </c>
      <c r="AE32" s="147" t="n">
        <v>38.120548</v>
      </c>
      <c r="AF32" s="147" t="n">
        <v>38.116928</v>
      </c>
      <c r="AG32" s="147" t="n">
        <v>38.114223</v>
      </c>
      <c r="AH32" s="146" t="n">
        <v>0.003354</v>
      </c>
    </row>
    <row r="33" ht="16" customHeight="1" s="143">
      <c r="A33" s="23" t="inlineStr">
        <is>
          <t>TKI000:ca_CarCAFEStand</t>
        </is>
      </c>
      <c r="B33" s="42" t="inlineStr">
        <is>
          <t xml:space="preserve">     New Car 2/</t>
        </is>
      </c>
      <c r="C33" s="147" t="n">
        <v>42.096588</v>
      </c>
      <c r="D33" s="147" t="n">
        <v>44.275085</v>
      </c>
      <c r="E33" s="147" t="n">
        <v>44.804096</v>
      </c>
      <c r="F33" s="147" t="n">
        <v>45.431927</v>
      </c>
      <c r="G33" s="147" t="n">
        <v>46.163593</v>
      </c>
      <c r="H33" s="147" t="n">
        <v>46.83271</v>
      </c>
      <c r="I33" s="147" t="n">
        <v>47.617275</v>
      </c>
      <c r="J33" s="147" t="n">
        <v>47.640335</v>
      </c>
      <c r="K33" s="147" t="n">
        <v>47.640335</v>
      </c>
      <c r="L33" s="147" t="n">
        <v>47.644814</v>
      </c>
      <c r="M33" s="147" t="n">
        <v>47.681995</v>
      </c>
      <c r="N33" s="147" t="n">
        <v>47.681995</v>
      </c>
      <c r="O33" s="147" t="n">
        <v>47.681995</v>
      </c>
      <c r="P33" s="147" t="n">
        <v>47.681995</v>
      </c>
      <c r="Q33" s="147" t="n">
        <v>47.681995</v>
      </c>
      <c r="R33" s="147" t="n">
        <v>47.681995</v>
      </c>
      <c r="S33" s="147" t="n">
        <v>47.681995</v>
      </c>
      <c r="T33" s="147" t="n">
        <v>47.681995</v>
      </c>
      <c r="U33" s="147" t="n">
        <v>47.681995</v>
      </c>
      <c r="V33" s="147" t="n">
        <v>47.681995</v>
      </c>
      <c r="W33" s="147" t="n">
        <v>47.681995</v>
      </c>
      <c r="X33" s="147" t="n">
        <v>47.681995</v>
      </c>
      <c r="Y33" s="147" t="n">
        <v>47.681995</v>
      </c>
      <c r="Z33" s="147" t="n">
        <v>47.683205</v>
      </c>
      <c r="AA33" s="147" t="n">
        <v>47.684814</v>
      </c>
      <c r="AB33" s="147" t="n">
        <v>47.687138</v>
      </c>
      <c r="AC33" s="147" t="n">
        <v>47.687138</v>
      </c>
      <c r="AD33" s="147" t="n">
        <v>47.687138</v>
      </c>
      <c r="AE33" s="147" t="n">
        <v>47.687138</v>
      </c>
      <c r="AF33" s="147" t="n">
        <v>47.689449</v>
      </c>
      <c r="AG33" s="147" t="n">
        <v>47.689449</v>
      </c>
      <c r="AH33" s="146" t="n">
        <v>0.004167</v>
      </c>
    </row>
    <row r="34" ht="16" customHeight="1" s="143">
      <c r="A34" s="23" t="inlineStr">
        <is>
          <t>TKI000:ca_TwukCAFEStand</t>
        </is>
      </c>
      <c r="B34" s="42" t="inlineStr">
        <is>
          <t xml:space="preserve">     New Light Truck 2/</t>
        </is>
      </c>
      <c r="C34" s="147" t="n">
        <v>30.906752</v>
      </c>
      <c r="D34" s="147" t="n">
        <v>31.515783</v>
      </c>
      <c r="E34" s="147" t="n">
        <v>31.942911</v>
      </c>
      <c r="F34" s="147" t="n">
        <v>32.461285</v>
      </c>
      <c r="G34" s="147" t="n">
        <v>32.91795</v>
      </c>
      <c r="H34" s="147" t="n">
        <v>33.400791</v>
      </c>
      <c r="I34" s="147" t="n">
        <v>33.955074</v>
      </c>
      <c r="J34" s="147" t="n">
        <v>33.955074</v>
      </c>
      <c r="K34" s="147" t="n">
        <v>33.955074</v>
      </c>
      <c r="L34" s="147" t="n">
        <v>33.955074</v>
      </c>
      <c r="M34" s="147" t="n">
        <v>33.955074</v>
      </c>
      <c r="N34" s="147" t="n">
        <v>33.955093</v>
      </c>
      <c r="O34" s="147" t="n">
        <v>33.955093</v>
      </c>
      <c r="P34" s="147" t="n">
        <v>33.955093</v>
      </c>
      <c r="Q34" s="147" t="n">
        <v>33.955093</v>
      </c>
      <c r="R34" s="147" t="n">
        <v>33.955128</v>
      </c>
      <c r="S34" s="147" t="n">
        <v>33.955128</v>
      </c>
      <c r="T34" s="147" t="n">
        <v>33.955128</v>
      </c>
      <c r="U34" s="147" t="n">
        <v>33.955128</v>
      </c>
      <c r="V34" s="147" t="n">
        <v>33.955128</v>
      </c>
      <c r="W34" s="147" t="n">
        <v>33.955128</v>
      </c>
      <c r="X34" s="147" t="n">
        <v>33.955128</v>
      </c>
      <c r="Y34" s="147" t="n">
        <v>33.955128</v>
      </c>
      <c r="Z34" s="147" t="n">
        <v>33.955128</v>
      </c>
      <c r="AA34" s="147" t="n">
        <v>33.955128</v>
      </c>
      <c r="AB34" s="147" t="n">
        <v>33.955128</v>
      </c>
      <c r="AC34" s="147" t="n">
        <v>33.955128</v>
      </c>
      <c r="AD34" s="147" t="n">
        <v>33.955128</v>
      </c>
      <c r="AE34" s="147" t="n">
        <v>33.955128</v>
      </c>
      <c r="AF34" s="147" t="n">
        <v>33.955128</v>
      </c>
      <c r="AG34" s="147" t="n">
        <v>33.955128</v>
      </c>
      <c r="AH34" s="146" t="n">
        <v>0.00314</v>
      </c>
    </row>
    <row r="35" ht="16" customHeight="1" s="143">
      <c r="A35" s="23" t="inlineStr">
        <is>
          <t>TKI000:ca_NewVehCred</t>
        </is>
      </c>
      <c r="B35" s="42" t="inlineStr">
        <is>
          <t xml:space="preserve">   Compliance New Light-Duty Vehicle 3/</t>
        </is>
      </c>
      <c r="C35" s="147" t="n">
        <v>35.428043</v>
      </c>
      <c r="D35" s="147" t="n">
        <v>36.588161</v>
      </c>
      <c r="E35" s="147" t="n">
        <v>37.27243</v>
      </c>
      <c r="F35" s="147" t="n">
        <v>37.693687</v>
      </c>
      <c r="G35" s="147" t="n">
        <v>38.000156</v>
      </c>
      <c r="H35" s="147" t="n">
        <v>38.414772</v>
      </c>
      <c r="I35" s="147" t="n">
        <v>38.930225</v>
      </c>
      <c r="J35" s="147" t="n">
        <v>39.067493</v>
      </c>
      <c r="K35" s="147" t="n">
        <v>39.131561</v>
      </c>
      <c r="L35" s="147" t="n">
        <v>39.187084</v>
      </c>
      <c r="M35" s="147" t="n">
        <v>39.367001</v>
      </c>
      <c r="N35" s="147" t="n">
        <v>39.458767</v>
      </c>
      <c r="O35" s="147" t="n">
        <v>39.570412</v>
      </c>
      <c r="P35" s="147" t="n">
        <v>39.688381</v>
      </c>
      <c r="Q35" s="147" t="n">
        <v>39.842903</v>
      </c>
      <c r="R35" s="147" t="n">
        <v>39.925739</v>
      </c>
      <c r="S35" s="147" t="n">
        <v>40.007633</v>
      </c>
      <c r="T35" s="147" t="n">
        <v>40.122059</v>
      </c>
      <c r="U35" s="147" t="n">
        <v>40.263226</v>
      </c>
      <c r="V35" s="147" t="n">
        <v>40.363659</v>
      </c>
      <c r="W35" s="147" t="n">
        <v>40.483315</v>
      </c>
      <c r="X35" s="147" t="n">
        <v>40.567554</v>
      </c>
      <c r="Y35" s="147" t="n">
        <v>40.636898</v>
      </c>
      <c r="Z35" s="147" t="n">
        <v>40.715225</v>
      </c>
      <c r="AA35" s="147" t="n">
        <v>40.813824</v>
      </c>
      <c r="AB35" s="147" t="n">
        <v>40.933929</v>
      </c>
      <c r="AC35" s="147" t="n">
        <v>41.032745</v>
      </c>
      <c r="AD35" s="147" t="n">
        <v>41.136253</v>
      </c>
      <c r="AE35" s="147" t="n">
        <v>41.233734</v>
      </c>
      <c r="AF35" s="147" t="n">
        <v>41.366283</v>
      </c>
      <c r="AG35" s="147" t="n">
        <v>41.510693</v>
      </c>
      <c r="AH35" s="146" t="n">
        <v>0.005296</v>
      </c>
    </row>
    <row r="36" ht="16" customHeight="1" s="143">
      <c r="A36" s="23" t="inlineStr">
        <is>
          <t>TKI000:ca_NewCarCred</t>
        </is>
      </c>
      <c r="B36" s="42" t="inlineStr">
        <is>
          <t xml:space="preserve">     New Car 3/</t>
        </is>
      </c>
      <c r="C36" s="147" t="n">
        <v>43.264011</v>
      </c>
      <c r="D36" s="147" t="n">
        <v>45.133469</v>
      </c>
      <c r="E36" s="147" t="n">
        <v>45.638382</v>
      </c>
      <c r="F36" s="147" t="n">
        <v>46.329559</v>
      </c>
      <c r="G36" s="147" t="n">
        <v>46.974045</v>
      </c>
      <c r="H36" s="147" t="n">
        <v>47.544498</v>
      </c>
      <c r="I36" s="147" t="n">
        <v>48.288284</v>
      </c>
      <c r="J36" s="147" t="n">
        <v>48.41925</v>
      </c>
      <c r="K36" s="147" t="n">
        <v>48.519196</v>
      </c>
      <c r="L36" s="147" t="n">
        <v>48.602192</v>
      </c>
      <c r="M36" s="147" t="n">
        <v>48.75803</v>
      </c>
      <c r="N36" s="147" t="n">
        <v>48.944359</v>
      </c>
      <c r="O36" s="147" t="n">
        <v>49.116051</v>
      </c>
      <c r="P36" s="147" t="n">
        <v>49.343533</v>
      </c>
      <c r="Q36" s="147" t="n">
        <v>49.588879</v>
      </c>
      <c r="R36" s="147" t="n">
        <v>49.838387</v>
      </c>
      <c r="S36" s="147" t="n">
        <v>50.062164</v>
      </c>
      <c r="T36" s="147" t="n">
        <v>50.324268</v>
      </c>
      <c r="U36" s="147" t="n">
        <v>50.609341</v>
      </c>
      <c r="V36" s="147" t="n">
        <v>50.887779</v>
      </c>
      <c r="W36" s="147" t="n">
        <v>51.161552</v>
      </c>
      <c r="X36" s="147" t="n">
        <v>51.375084</v>
      </c>
      <c r="Y36" s="147" t="n">
        <v>51.577618</v>
      </c>
      <c r="Z36" s="147" t="n">
        <v>51.784939</v>
      </c>
      <c r="AA36" s="147" t="n">
        <v>52.021469</v>
      </c>
      <c r="AB36" s="147" t="n">
        <v>52.278286</v>
      </c>
      <c r="AC36" s="147" t="n">
        <v>52.554256</v>
      </c>
      <c r="AD36" s="147" t="n">
        <v>52.823685</v>
      </c>
      <c r="AE36" s="147" t="n">
        <v>53.105881</v>
      </c>
      <c r="AF36" s="147" t="n">
        <v>53.415283</v>
      </c>
      <c r="AG36" s="147" t="n">
        <v>53.766708</v>
      </c>
      <c r="AH36" s="146" t="n">
        <v>0.007271</v>
      </c>
    </row>
    <row r="37" ht="16" customHeight="1" s="143">
      <c r="A37" s="23" t="inlineStr">
        <is>
          <t>TKI000:ca_NewTwukCred</t>
        </is>
      </c>
      <c r="B37" s="42" t="inlineStr">
        <is>
          <t xml:space="preserve">     New Light Truck 3/</t>
        </is>
      </c>
      <c r="C37" s="147" t="n">
        <v>31.76507</v>
      </c>
      <c r="D37" s="147" t="n">
        <v>32.790131</v>
      </c>
      <c r="E37" s="147" t="n">
        <v>33.304337</v>
      </c>
      <c r="F37" s="147" t="n">
        <v>33.675228</v>
      </c>
      <c r="G37" s="147" t="n">
        <v>33.948895</v>
      </c>
      <c r="H37" s="147" t="n">
        <v>34.370636</v>
      </c>
      <c r="I37" s="147" t="n">
        <v>34.850887</v>
      </c>
      <c r="J37" s="147" t="n">
        <v>34.987331</v>
      </c>
      <c r="K37" s="147" t="n">
        <v>35.027725</v>
      </c>
      <c r="L37" s="147" t="n">
        <v>35.055889</v>
      </c>
      <c r="M37" s="147" t="n">
        <v>35.139996</v>
      </c>
      <c r="N37" s="147" t="n">
        <v>35.184067</v>
      </c>
      <c r="O37" s="147" t="n">
        <v>35.253815</v>
      </c>
      <c r="P37" s="147" t="n">
        <v>35.313755</v>
      </c>
      <c r="Q37" s="147" t="n">
        <v>35.395432</v>
      </c>
      <c r="R37" s="147" t="n">
        <v>35.447819</v>
      </c>
      <c r="S37" s="147" t="n">
        <v>35.509632</v>
      </c>
      <c r="T37" s="147" t="n">
        <v>35.58049</v>
      </c>
      <c r="U37" s="147" t="n">
        <v>35.672146</v>
      </c>
      <c r="V37" s="147" t="n">
        <v>35.736599</v>
      </c>
      <c r="W37" s="147" t="n">
        <v>35.81567</v>
      </c>
      <c r="X37" s="147" t="n">
        <v>35.86631</v>
      </c>
      <c r="Y37" s="147" t="n">
        <v>35.911537</v>
      </c>
      <c r="Z37" s="147" t="n">
        <v>35.962078</v>
      </c>
      <c r="AA37" s="147" t="n">
        <v>36.021683</v>
      </c>
      <c r="AB37" s="147" t="n">
        <v>36.09063</v>
      </c>
      <c r="AC37" s="147" t="n">
        <v>36.147751</v>
      </c>
      <c r="AD37" s="147" t="n">
        <v>36.213341</v>
      </c>
      <c r="AE37" s="147" t="n">
        <v>36.274784</v>
      </c>
      <c r="AF37" s="147" t="n">
        <v>36.358318</v>
      </c>
      <c r="AG37" s="147" t="n">
        <v>36.442936</v>
      </c>
      <c r="AH37" s="146" t="n">
        <v>0.00459</v>
      </c>
    </row>
    <row r="38" ht="16" customHeight="1" s="143">
      <c r="A38" s="23" t="inlineStr">
        <is>
          <t>TKI000:ca_TestedNewVeh</t>
        </is>
      </c>
      <c r="B38" s="42" t="inlineStr">
        <is>
          <t xml:space="preserve">   Tested New Light-Duty Vehicle 4/</t>
        </is>
      </c>
      <c r="C38" s="147" t="n">
        <v>35.306622</v>
      </c>
      <c r="D38" s="147" t="n">
        <v>36.467899</v>
      </c>
      <c r="E38" s="147" t="n">
        <v>37.145805</v>
      </c>
      <c r="F38" s="147" t="n">
        <v>37.564754</v>
      </c>
      <c r="G38" s="147" t="n">
        <v>37.869587</v>
      </c>
      <c r="H38" s="147" t="n">
        <v>38.261166</v>
      </c>
      <c r="I38" s="147" t="n">
        <v>38.678329</v>
      </c>
      <c r="J38" s="147" t="n">
        <v>38.78212</v>
      </c>
      <c r="K38" s="147" t="n">
        <v>38.833714</v>
      </c>
      <c r="L38" s="147" t="n">
        <v>38.876083</v>
      </c>
      <c r="M38" s="147" t="n">
        <v>39.031017</v>
      </c>
      <c r="N38" s="147" t="n">
        <v>39.097122</v>
      </c>
      <c r="O38" s="147" t="n">
        <v>39.178814</v>
      </c>
      <c r="P38" s="147" t="n">
        <v>39.263397</v>
      </c>
      <c r="Q38" s="147" t="n">
        <v>39.380604</v>
      </c>
      <c r="R38" s="147" t="n">
        <v>39.428646</v>
      </c>
      <c r="S38" s="147" t="n">
        <v>39.476784</v>
      </c>
      <c r="T38" s="147" t="n">
        <v>39.553841</v>
      </c>
      <c r="U38" s="147" t="n">
        <v>39.655148</v>
      </c>
      <c r="V38" s="147" t="n">
        <v>39.718605</v>
      </c>
      <c r="W38" s="147" t="n">
        <v>39.800255</v>
      </c>
      <c r="X38" s="147" t="n">
        <v>39.857685</v>
      </c>
      <c r="Y38" s="147" t="n">
        <v>39.902508</v>
      </c>
      <c r="Z38" s="147" t="n">
        <v>39.954895</v>
      </c>
      <c r="AA38" s="147" t="n">
        <v>40.024872</v>
      </c>
      <c r="AB38" s="147" t="n">
        <v>40.112934</v>
      </c>
      <c r="AC38" s="147" t="n">
        <v>40.181061</v>
      </c>
      <c r="AD38" s="147" t="n">
        <v>40.254047</v>
      </c>
      <c r="AE38" s="147" t="n">
        <v>40.320404</v>
      </c>
      <c r="AF38" s="147" t="n">
        <v>40.416508</v>
      </c>
      <c r="AG38" s="147" t="n">
        <v>40.5215</v>
      </c>
      <c r="AH38" s="146" t="n">
        <v>0.004603</v>
      </c>
    </row>
    <row r="39" ht="16" customHeight="1" s="143">
      <c r="A39" s="23" t="inlineStr">
        <is>
          <t>TKI000:ca_TestedNewCar</t>
        </is>
      </c>
      <c r="B39" s="42" t="inlineStr">
        <is>
          <t xml:space="preserve">     New Car 4/</t>
        </is>
      </c>
      <c r="C39" s="147" t="n">
        <v>42.996372</v>
      </c>
      <c r="D39" s="147" t="n">
        <v>44.88583</v>
      </c>
      <c r="E39" s="147" t="n">
        <v>45.388092</v>
      </c>
      <c r="F39" s="147" t="n">
        <v>46.068283</v>
      </c>
      <c r="G39" s="147" t="n">
        <v>46.702301</v>
      </c>
      <c r="H39" s="147" t="n">
        <v>47.265957</v>
      </c>
      <c r="I39" s="147" t="n">
        <v>47.99147</v>
      </c>
      <c r="J39" s="147" t="n">
        <v>48.105293</v>
      </c>
      <c r="K39" s="147" t="n">
        <v>48.179577</v>
      </c>
      <c r="L39" s="147" t="n">
        <v>48.231701</v>
      </c>
      <c r="M39" s="147" t="n">
        <v>48.343479</v>
      </c>
      <c r="N39" s="147" t="n">
        <v>48.473526</v>
      </c>
      <c r="O39" s="147" t="n">
        <v>48.589264</v>
      </c>
      <c r="P39" s="147" t="n">
        <v>48.747791</v>
      </c>
      <c r="Q39" s="147" t="n">
        <v>48.918312</v>
      </c>
      <c r="R39" s="147" t="n">
        <v>49.08532</v>
      </c>
      <c r="S39" s="147" t="n">
        <v>49.232788</v>
      </c>
      <c r="T39" s="147" t="n">
        <v>49.410698</v>
      </c>
      <c r="U39" s="147" t="n">
        <v>49.605431</v>
      </c>
      <c r="V39" s="147" t="n">
        <v>49.791992</v>
      </c>
      <c r="W39" s="147" t="n">
        <v>49.975594</v>
      </c>
      <c r="X39" s="147" t="n">
        <v>50.118858</v>
      </c>
      <c r="Y39" s="147" t="n">
        <v>50.253036</v>
      </c>
      <c r="Z39" s="147" t="n">
        <v>50.390747</v>
      </c>
      <c r="AA39" s="147" t="n">
        <v>50.551331</v>
      </c>
      <c r="AB39" s="147" t="n">
        <v>50.726044</v>
      </c>
      <c r="AC39" s="147" t="n">
        <v>50.913406</v>
      </c>
      <c r="AD39" s="147" t="n">
        <v>51.097149</v>
      </c>
      <c r="AE39" s="147" t="n">
        <v>51.287189</v>
      </c>
      <c r="AF39" s="147" t="n">
        <v>51.498287</v>
      </c>
      <c r="AG39" s="147" t="n">
        <v>51.738174</v>
      </c>
      <c r="AH39" s="146" t="n">
        <v>0.006188</v>
      </c>
    </row>
    <row r="40" ht="16" customHeight="1" s="143">
      <c r="A40" s="23" t="inlineStr">
        <is>
          <t>TKI000:ca_TestedNewTwuk</t>
        </is>
      </c>
      <c r="B40" s="42" t="inlineStr">
        <is>
          <t xml:space="preserve">     New Light Truck 4/</t>
        </is>
      </c>
      <c r="C40" s="147" t="n">
        <v>31.69734</v>
      </c>
      <c r="D40" s="147" t="n">
        <v>32.714512</v>
      </c>
      <c r="E40" s="147" t="n">
        <v>33.224262</v>
      </c>
      <c r="F40" s="147" t="n">
        <v>33.594929</v>
      </c>
      <c r="G40" s="147" t="n">
        <v>33.868374</v>
      </c>
      <c r="H40" s="147" t="n">
        <v>34.261593</v>
      </c>
      <c r="I40" s="147" t="n">
        <v>34.620468</v>
      </c>
      <c r="J40" s="147" t="n">
        <v>34.71925</v>
      </c>
      <c r="K40" s="147" t="n">
        <v>34.751755</v>
      </c>
      <c r="L40" s="147" t="n">
        <v>34.772854</v>
      </c>
      <c r="M40" s="147" t="n">
        <v>34.839573</v>
      </c>
      <c r="N40" s="147" t="n">
        <v>34.86882</v>
      </c>
      <c r="O40" s="147" t="n">
        <v>34.918171</v>
      </c>
      <c r="P40" s="147" t="n">
        <v>34.957504</v>
      </c>
      <c r="Q40" s="147" t="n">
        <v>35.015827</v>
      </c>
      <c r="R40" s="147" t="n">
        <v>35.049236</v>
      </c>
      <c r="S40" s="147" t="n">
        <v>35.091114</v>
      </c>
      <c r="T40" s="147" t="n">
        <v>35.140182</v>
      </c>
      <c r="U40" s="147" t="n">
        <v>35.208858</v>
      </c>
      <c r="V40" s="147" t="n">
        <v>35.253445</v>
      </c>
      <c r="W40" s="147" t="n">
        <v>35.311043</v>
      </c>
      <c r="X40" s="147" t="n">
        <v>35.348305</v>
      </c>
      <c r="Y40" s="147" t="n">
        <v>35.381889</v>
      </c>
      <c r="Z40" s="147" t="n">
        <v>35.41943</v>
      </c>
      <c r="AA40" s="147" t="n">
        <v>35.464706</v>
      </c>
      <c r="AB40" s="147" t="n">
        <v>35.517353</v>
      </c>
      <c r="AC40" s="147" t="n">
        <v>35.560341</v>
      </c>
      <c r="AD40" s="147" t="n">
        <v>35.610996</v>
      </c>
      <c r="AE40" s="147" t="n">
        <v>35.657856</v>
      </c>
      <c r="AF40" s="147" t="n">
        <v>35.722626</v>
      </c>
      <c r="AG40" s="147" t="n">
        <v>35.788242</v>
      </c>
      <c r="AH40" s="146" t="n">
        <v>0.004054</v>
      </c>
    </row>
    <row r="41" ht="16" customHeight="1" s="143">
      <c r="A41" s="23" t="inlineStr">
        <is>
          <t>TKI000:ca_OnRoadNewVeh</t>
        </is>
      </c>
      <c r="B41" s="42" t="inlineStr">
        <is>
          <t xml:space="preserve">   On-Road New Light-Duty Vehicle 5/</t>
        </is>
      </c>
      <c r="C41" s="147" t="n">
        <v>28.801699</v>
      </c>
      <c r="D41" s="147" t="n">
        <v>29.748508</v>
      </c>
      <c r="E41" s="147" t="n">
        <v>30.302168</v>
      </c>
      <c r="F41" s="147" t="n">
        <v>30.643736</v>
      </c>
      <c r="G41" s="147" t="n">
        <v>30.892097</v>
      </c>
      <c r="H41" s="147" t="n">
        <v>31.211321</v>
      </c>
      <c r="I41" s="147" t="n">
        <v>31.551422</v>
      </c>
      <c r="J41" s="147" t="n">
        <v>31.636091</v>
      </c>
      <c r="K41" s="147" t="n">
        <v>31.678196</v>
      </c>
      <c r="L41" s="147" t="n">
        <v>31.712803</v>
      </c>
      <c r="M41" s="147" t="n">
        <v>31.839462</v>
      </c>
      <c r="N41" s="147" t="n">
        <v>31.893412</v>
      </c>
      <c r="O41" s="147" t="n">
        <v>31.960094</v>
      </c>
      <c r="P41" s="147" t="n">
        <v>32.029114</v>
      </c>
      <c r="Q41" s="147" t="n">
        <v>32.124813</v>
      </c>
      <c r="R41" s="147" t="n">
        <v>32.16391</v>
      </c>
      <c r="S41" s="147" t="n">
        <v>32.203083</v>
      </c>
      <c r="T41" s="147" t="n">
        <v>32.2659</v>
      </c>
      <c r="U41" s="147" t="n">
        <v>32.348515</v>
      </c>
      <c r="V41" s="147" t="n">
        <v>32.400196</v>
      </c>
      <c r="W41" s="147" t="n">
        <v>32.466755</v>
      </c>
      <c r="X41" s="147" t="n">
        <v>32.513561</v>
      </c>
      <c r="Y41" s="147" t="n">
        <v>32.550056</v>
      </c>
      <c r="Z41" s="147" t="n">
        <v>32.592743</v>
      </c>
      <c r="AA41" s="147" t="n">
        <v>32.649788</v>
      </c>
      <c r="AB41" s="147" t="n">
        <v>32.721619</v>
      </c>
      <c r="AC41" s="147" t="n">
        <v>32.77713</v>
      </c>
      <c r="AD41" s="147" t="n">
        <v>32.836617</v>
      </c>
      <c r="AE41" s="147" t="n">
        <v>32.890667</v>
      </c>
      <c r="AF41" s="147" t="n">
        <v>32.969021</v>
      </c>
      <c r="AG41" s="147" t="n">
        <v>33.054626</v>
      </c>
      <c r="AH41" s="146" t="n">
        <v>0.004601</v>
      </c>
    </row>
    <row r="42" ht="16" customHeight="1" s="143">
      <c r="A42" s="23" t="inlineStr">
        <is>
          <t>TKI000:ca_OnRoadNewCar</t>
        </is>
      </c>
      <c r="B42" s="42" t="inlineStr">
        <is>
          <t xml:space="preserve">     New Car 5/</t>
        </is>
      </c>
      <c r="C42" s="147" t="n">
        <v>35.111473</v>
      </c>
      <c r="D42" s="147" t="n">
        <v>36.65443</v>
      </c>
      <c r="E42" s="147" t="n">
        <v>37.064587</v>
      </c>
      <c r="F42" s="147" t="n">
        <v>37.620041</v>
      </c>
      <c r="G42" s="147" t="n">
        <v>38.137787</v>
      </c>
      <c r="H42" s="147" t="n">
        <v>38.598076</v>
      </c>
      <c r="I42" s="147" t="n">
        <v>39.190544</v>
      </c>
      <c r="J42" s="147" t="n">
        <v>39.283493</v>
      </c>
      <c r="K42" s="147" t="n">
        <v>39.344154</v>
      </c>
      <c r="L42" s="147" t="n">
        <v>39.386719</v>
      </c>
      <c r="M42" s="147" t="n">
        <v>39.477997</v>
      </c>
      <c r="N42" s="147" t="n">
        <v>39.584198</v>
      </c>
      <c r="O42" s="147" t="n">
        <v>39.678711</v>
      </c>
      <c r="P42" s="147" t="n">
        <v>39.808167</v>
      </c>
      <c r="Q42" s="147" t="n">
        <v>39.947414</v>
      </c>
      <c r="R42" s="147" t="n">
        <v>40.083797</v>
      </c>
      <c r="S42" s="147" t="n">
        <v>40.20422</v>
      </c>
      <c r="T42" s="147" t="n">
        <v>40.349506</v>
      </c>
      <c r="U42" s="147" t="n">
        <v>40.508526</v>
      </c>
      <c r="V42" s="147" t="n">
        <v>40.660873</v>
      </c>
      <c r="W42" s="147" t="n">
        <v>40.810806</v>
      </c>
      <c r="X42" s="147" t="n">
        <v>40.927799</v>
      </c>
      <c r="Y42" s="147" t="n">
        <v>41.037373</v>
      </c>
      <c r="Z42" s="147" t="n">
        <v>41.149826</v>
      </c>
      <c r="AA42" s="147" t="n">
        <v>41.280964</v>
      </c>
      <c r="AB42" s="147" t="n">
        <v>41.423634</v>
      </c>
      <c r="AC42" s="147" t="n">
        <v>41.576637</v>
      </c>
      <c r="AD42" s="147" t="n">
        <v>41.726685</v>
      </c>
      <c r="AE42" s="147" t="n">
        <v>41.881874</v>
      </c>
      <c r="AF42" s="147" t="n">
        <v>42.05426</v>
      </c>
      <c r="AG42" s="147" t="n">
        <v>42.250156</v>
      </c>
      <c r="AH42" s="146" t="n">
        <v>0.006188</v>
      </c>
    </row>
    <row r="43" ht="16" customHeight="1" s="143">
      <c r="A43" s="23" t="inlineStr">
        <is>
          <t>TKI000:ca_OnRoadNewTwuk</t>
        </is>
      </c>
      <c r="B43" s="42" t="inlineStr">
        <is>
          <t xml:space="preserve">     New Light Truck 5/</t>
        </is>
      </c>
      <c r="C43" s="147" t="n">
        <v>25.844681</v>
      </c>
      <c r="D43" s="147" t="n">
        <v>26.67404</v>
      </c>
      <c r="E43" s="147" t="n">
        <v>27.08967</v>
      </c>
      <c r="F43" s="147" t="n">
        <v>27.391895</v>
      </c>
      <c r="G43" s="147" t="n">
        <v>27.614851</v>
      </c>
      <c r="H43" s="147" t="n">
        <v>27.935465</v>
      </c>
      <c r="I43" s="147" t="n">
        <v>28.228077</v>
      </c>
      <c r="J43" s="147" t="n">
        <v>28.30862</v>
      </c>
      <c r="K43" s="147" t="n">
        <v>28.335123</v>
      </c>
      <c r="L43" s="147" t="n">
        <v>28.352325</v>
      </c>
      <c r="M43" s="147" t="n">
        <v>28.406727</v>
      </c>
      <c r="N43" s="147" t="n">
        <v>28.430573</v>
      </c>
      <c r="O43" s="147" t="n">
        <v>28.470812</v>
      </c>
      <c r="P43" s="147" t="n">
        <v>28.502882</v>
      </c>
      <c r="Q43" s="147" t="n">
        <v>28.550436</v>
      </c>
      <c r="R43" s="147" t="n">
        <v>28.577677</v>
      </c>
      <c r="S43" s="147" t="n">
        <v>28.611822</v>
      </c>
      <c r="T43" s="147" t="n">
        <v>28.651831</v>
      </c>
      <c r="U43" s="147" t="n">
        <v>28.707827</v>
      </c>
      <c r="V43" s="147" t="n">
        <v>28.744179</v>
      </c>
      <c r="W43" s="147" t="n">
        <v>28.791143</v>
      </c>
      <c r="X43" s="147" t="n">
        <v>28.821524</v>
      </c>
      <c r="Y43" s="147" t="n">
        <v>28.848907</v>
      </c>
      <c r="Z43" s="147" t="n">
        <v>28.879517</v>
      </c>
      <c r="AA43" s="147" t="n">
        <v>28.916433</v>
      </c>
      <c r="AB43" s="147" t="n">
        <v>28.95936</v>
      </c>
      <c r="AC43" s="147" t="n">
        <v>28.99441</v>
      </c>
      <c r="AD43" s="147" t="n">
        <v>29.035711</v>
      </c>
      <c r="AE43" s="147" t="n">
        <v>29.073919</v>
      </c>
      <c r="AF43" s="147" t="n">
        <v>29.12673</v>
      </c>
      <c r="AG43" s="147" t="n">
        <v>29.180231</v>
      </c>
      <c r="AH43" s="146" t="n">
        <v>0.004054</v>
      </c>
    </row>
    <row r="44" ht="16" customHeight="1" s="143">
      <c r="A44" s="23" t="inlineStr">
        <is>
          <t>TKI000:ca_Light-DutySto</t>
        </is>
      </c>
      <c r="B44" s="42" t="inlineStr">
        <is>
          <t xml:space="preserve">   Light-Duty Stock 6/</t>
        </is>
      </c>
      <c r="C44" s="147" t="n">
        <v>24.007416</v>
      </c>
      <c r="D44" s="147" t="n">
        <v>24.486086</v>
      </c>
      <c r="E44" s="147" t="n">
        <v>24.981627</v>
      </c>
      <c r="F44" s="147" t="n">
        <v>25.485527</v>
      </c>
      <c r="G44" s="147" t="n">
        <v>25.988058</v>
      </c>
      <c r="H44" s="147" t="n">
        <v>26.474716</v>
      </c>
      <c r="I44" s="147" t="n">
        <v>26.937756</v>
      </c>
      <c r="J44" s="147" t="n">
        <v>27.360712</v>
      </c>
      <c r="K44" s="147" t="n">
        <v>27.755447</v>
      </c>
      <c r="L44" s="147" t="n">
        <v>28.123077</v>
      </c>
      <c r="M44" s="147" t="n">
        <v>28.466404</v>
      </c>
      <c r="N44" s="147" t="n">
        <v>28.784512</v>
      </c>
      <c r="O44" s="147" t="n">
        <v>29.08284</v>
      </c>
      <c r="P44" s="147" t="n">
        <v>29.358751</v>
      </c>
      <c r="Q44" s="147" t="n">
        <v>29.61619</v>
      </c>
      <c r="R44" s="147" t="n">
        <v>29.854929</v>
      </c>
      <c r="S44" s="147" t="n">
        <v>30.072607</v>
      </c>
      <c r="T44" s="147" t="n">
        <v>30.27281</v>
      </c>
      <c r="U44" s="147" t="n">
        <v>30.457588</v>
      </c>
      <c r="V44" s="147" t="n">
        <v>30.626141</v>
      </c>
      <c r="W44" s="147" t="n">
        <v>30.778158</v>
      </c>
      <c r="X44" s="147" t="n">
        <v>30.917082</v>
      </c>
      <c r="Y44" s="147" t="n">
        <v>31.042816</v>
      </c>
      <c r="Z44" s="147" t="n">
        <v>31.15667</v>
      </c>
      <c r="AA44" s="147" t="n">
        <v>31.261284</v>
      </c>
      <c r="AB44" s="147" t="n">
        <v>31.362148</v>
      </c>
      <c r="AC44" s="147" t="n">
        <v>31.456234</v>
      </c>
      <c r="AD44" s="147" t="n">
        <v>31.544521</v>
      </c>
      <c r="AE44" s="147" t="n">
        <v>31.628166</v>
      </c>
      <c r="AF44" s="147" t="n">
        <v>31.708237</v>
      </c>
      <c r="AG44" s="147" t="n">
        <v>31.786325</v>
      </c>
      <c r="AH44" s="146" t="n">
        <v>0.0094</v>
      </c>
    </row>
    <row r="45" ht="16" customHeight="1" s="143">
      <c r="A45" s="23" t="inlineStr">
        <is>
          <t>TKI000:ca_NewCommercial</t>
        </is>
      </c>
      <c r="B45" s="42" t="inlineStr">
        <is>
          <t xml:space="preserve">   New Commercial Light Truck 1/</t>
        </is>
      </c>
      <c r="C45" s="147" t="n">
        <v>15.199754</v>
      </c>
      <c r="D45" s="147" t="n">
        <v>15.353821</v>
      </c>
      <c r="E45" s="147" t="n">
        <v>15.448406</v>
      </c>
      <c r="F45" s="147" t="n">
        <v>15.622238</v>
      </c>
      <c r="G45" s="147" t="n">
        <v>15.81757</v>
      </c>
      <c r="H45" s="147" t="n">
        <v>16.041328</v>
      </c>
      <c r="I45" s="147" t="n">
        <v>16.265793</v>
      </c>
      <c r="J45" s="147" t="n">
        <v>16.46648</v>
      </c>
      <c r="K45" s="147" t="n">
        <v>16.497278</v>
      </c>
      <c r="L45" s="147" t="n">
        <v>16.596569</v>
      </c>
      <c r="M45" s="147" t="n">
        <v>16.667782</v>
      </c>
      <c r="N45" s="147" t="n">
        <v>16.69837</v>
      </c>
      <c r="O45" s="147" t="n">
        <v>16.697184</v>
      </c>
      <c r="P45" s="147" t="n">
        <v>16.679577</v>
      </c>
      <c r="Q45" s="147" t="n">
        <v>16.663025</v>
      </c>
      <c r="R45" s="147" t="n">
        <v>16.602713</v>
      </c>
      <c r="S45" s="147" t="n">
        <v>16.590809</v>
      </c>
      <c r="T45" s="147" t="n">
        <v>16.534374</v>
      </c>
      <c r="U45" s="147" t="n">
        <v>16.533842</v>
      </c>
      <c r="V45" s="147" t="n">
        <v>16.544966</v>
      </c>
      <c r="W45" s="147" t="n">
        <v>16.561909</v>
      </c>
      <c r="X45" s="147" t="n">
        <v>16.581676</v>
      </c>
      <c r="Y45" s="147" t="n">
        <v>16.602396</v>
      </c>
      <c r="Z45" s="147" t="n">
        <v>16.622173</v>
      </c>
      <c r="AA45" s="147" t="n">
        <v>16.640327</v>
      </c>
      <c r="AB45" s="147" t="n">
        <v>16.654379</v>
      </c>
      <c r="AC45" s="147" t="n">
        <v>16.654676</v>
      </c>
      <c r="AD45" s="147" t="n">
        <v>16.640572</v>
      </c>
      <c r="AE45" s="147" t="n">
        <v>16.624405</v>
      </c>
      <c r="AF45" s="147" t="n">
        <v>16.605186</v>
      </c>
      <c r="AG45" s="147" t="n">
        <v>16.580959</v>
      </c>
      <c r="AH45" s="146" t="n">
        <v>0.002903</v>
      </c>
    </row>
    <row r="46" ht="16" customHeight="1" s="143">
      <c r="A46" s="23" t="inlineStr">
        <is>
          <t>TKI000:ca_StockCommerci</t>
        </is>
      </c>
      <c r="B46" s="42" t="inlineStr">
        <is>
          <t xml:space="preserve">   Stock Commercial Light Truck 1/</t>
        </is>
      </c>
      <c r="C46" s="147" t="n">
        <v>14.042013</v>
      </c>
      <c r="D46" s="147" t="n">
        <v>14.21312</v>
      </c>
      <c r="E46" s="147" t="n">
        <v>14.399702</v>
      </c>
      <c r="F46" s="147" t="n">
        <v>14.594484</v>
      </c>
      <c r="G46" s="147" t="n">
        <v>14.784065</v>
      </c>
      <c r="H46" s="147" t="n">
        <v>14.924959</v>
      </c>
      <c r="I46" s="147" t="n">
        <v>15.072553</v>
      </c>
      <c r="J46" s="147" t="n">
        <v>15.224613</v>
      </c>
      <c r="K46" s="147" t="n">
        <v>15.367048</v>
      </c>
      <c r="L46" s="147" t="n">
        <v>15.509262</v>
      </c>
      <c r="M46" s="147" t="n">
        <v>15.641028</v>
      </c>
      <c r="N46" s="147" t="n">
        <v>15.764213</v>
      </c>
      <c r="O46" s="147" t="n">
        <v>15.872323</v>
      </c>
      <c r="P46" s="147" t="n">
        <v>15.966249</v>
      </c>
      <c r="Q46" s="147" t="n">
        <v>16.044874</v>
      </c>
      <c r="R46" s="147" t="n">
        <v>16.111973</v>
      </c>
      <c r="S46" s="147" t="n">
        <v>16.168407</v>
      </c>
      <c r="T46" s="147" t="n">
        <v>16.206694</v>
      </c>
      <c r="U46" s="147" t="n">
        <v>16.243071</v>
      </c>
      <c r="V46" s="147" t="n">
        <v>16.277208</v>
      </c>
      <c r="W46" s="147" t="n">
        <v>16.308487</v>
      </c>
      <c r="X46" s="147" t="n">
        <v>16.336771</v>
      </c>
      <c r="Y46" s="147" t="n">
        <v>16.371603</v>
      </c>
      <c r="Z46" s="147" t="n">
        <v>16.397507</v>
      </c>
      <c r="AA46" s="147" t="n">
        <v>16.420391</v>
      </c>
      <c r="AB46" s="147" t="n">
        <v>16.442827</v>
      </c>
      <c r="AC46" s="147" t="n">
        <v>16.445042</v>
      </c>
      <c r="AD46" s="147" t="n">
        <v>16.46703</v>
      </c>
      <c r="AE46" s="147" t="n">
        <v>16.490675</v>
      </c>
      <c r="AF46" s="147" t="n">
        <v>16.51276</v>
      </c>
      <c r="AG46" s="147" t="n">
        <v>16.532234</v>
      </c>
      <c r="AH46" s="146" t="n">
        <v>0.005457</v>
      </c>
    </row>
    <row r="47" ht="16" customHeight="1" s="143">
      <c r="A47" s="23" t="inlineStr">
        <is>
          <t>TKI000:ca_FreightTruck</t>
        </is>
      </c>
      <c r="B47" s="42" t="inlineStr">
        <is>
          <t xml:space="preserve">   Freight Truck</t>
        </is>
      </c>
      <c r="C47" s="147" t="n">
        <v>7.238182</v>
      </c>
      <c r="D47" s="147" t="n">
        <v>7.310616</v>
      </c>
      <c r="E47" s="147" t="n">
        <v>7.389947</v>
      </c>
      <c r="F47" s="147" t="n">
        <v>7.476684</v>
      </c>
      <c r="G47" s="147" t="n">
        <v>7.574702</v>
      </c>
      <c r="H47" s="147" t="n">
        <v>7.686319</v>
      </c>
      <c r="I47" s="147" t="n">
        <v>7.80973</v>
      </c>
      <c r="J47" s="147" t="n">
        <v>7.944551</v>
      </c>
      <c r="K47" s="147" t="n">
        <v>8.083447</v>
      </c>
      <c r="L47" s="147" t="n">
        <v>8.230841</v>
      </c>
      <c r="M47" s="147" t="n">
        <v>8.382581</v>
      </c>
      <c r="N47" s="147" t="n">
        <v>8.536424999999999</v>
      </c>
      <c r="O47" s="147" t="n">
        <v>8.686997</v>
      </c>
      <c r="P47" s="147" t="n">
        <v>8.827356999999999</v>
      </c>
      <c r="Q47" s="147" t="n">
        <v>8.956337</v>
      </c>
      <c r="R47" s="147" t="n">
        <v>9.073473999999999</v>
      </c>
      <c r="S47" s="147" t="n">
        <v>9.178898999999999</v>
      </c>
      <c r="T47" s="147" t="n">
        <v>9.273054</v>
      </c>
      <c r="U47" s="147" t="n">
        <v>9.358724</v>
      </c>
      <c r="V47" s="147" t="n">
        <v>9.437573</v>
      </c>
      <c r="W47" s="147" t="n">
        <v>9.508476</v>
      </c>
      <c r="X47" s="147" t="n">
        <v>9.572986999999999</v>
      </c>
      <c r="Y47" s="147" t="n">
        <v>9.62975</v>
      </c>
      <c r="Z47" s="147" t="n">
        <v>9.679970000000001</v>
      </c>
      <c r="AA47" s="147" t="n">
        <v>9.724974</v>
      </c>
      <c r="AB47" s="147" t="n">
        <v>9.767028</v>
      </c>
      <c r="AC47" s="147" t="n">
        <v>9.806891999999999</v>
      </c>
      <c r="AD47" s="147" t="n">
        <v>9.846315000000001</v>
      </c>
      <c r="AE47" s="147" t="n">
        <v>9.885776999999999</v>
      </c>
      <c r="AF47" s="147" t="n">
        <v>9.92395</v>
      </c>
      <c r="AG47" s="147" t="n">
        <v>9.961658</v>
      </c>
      <c r="AH47" s="146" t="n">
        <v>0.010703</v>
      </c>
    </row>
    <row r="48">
      <c r="B48" s="35" t="inlineStr">
        <is>
          <t xml:space="preserve"> (seat miles per gallon)</t>
        </is>
      </c>
    </row>
    <row r="49" ht="16" customHeight="1" s="143">
      <c r="A49" s="23" t="inlineStr">
        <is>
          <t>TKI000:ca_Aircraft</t>
        </is>
      </c>
      <c r="B49" s="42" t="inlineStr">
        <is>
          <t xml:space="preserve">   Aircraft</t>
        </is>
      </c>
      <c r="C49" s="147" t="n">
        <v>71.02834300000001</v>
      </c>
      <c r="D49" s="147" t="n">
        <v>72.22038999999999</v>
      </c>
      <c r="E49" s="147" t="n">
        <v>72.56476600000001</v>
      </c>
      <c r="F49" s="147" t="n">
        <v>73.078918</v>
      </c>
      <c r="G49" s="147" t="n">
        <v>73.855469</v>
      </c>
      <c r="H49" s="147" t="n">
        <v>74.440651</v>
      </c>
      <c r="I49" s="147" t="n">
        <v>74.946922</v>
      </c>
      <c r="J49" s="147" t="n">
        <v>75.432518</v>
      </c>
      <c r="K49" s="147" t="n">
        <v>75.92079200000001</v>
      </c>
      <c r="L49" s="147" t="n">
        <v>76.39923899999999</v>
      </c>
      <c r="M49" s="147" t="n">
        <v>76.903839</v>
      </c>
      <c r="N49" s="147" t="n">
        <v>77.42765</v>
      </c>
      <c r="O49" s="147" t="n">
        <v>77.98363500000001</v>
      </c>
      <c r="P49" s="147" t="n">
        <v>78.56989299999999</v>
      </c>
      <c r="Q49" s="147" t="n">
        <v>79.171509</v>
      </c>
      <c r="R49" s="147" t="n">
        <v>79.79718</v>
      </c>
      <c r="S49" s="147" t="n">
        <v>80.421959</v>
      </c>
      <c r="T49" s="147" t="n">
        <v>81.046387</v>
      </c>
      <c r="U49" s="147" t="n">
        <v>81.662766</v>
      </c>
      <c r="V49" s="147" t="n">
        <v>82.260727</v>
      </c>
      <c r="W49" s="147" t="n">
        <v>82.84908299999999</v>
      </c>
      <c r="X49" s="147" t="n">
        <v>83.43293</v>
      </c>
      <c r="Y49" s="147" t="n">
        <v>84.016846</v>
      </c>
      <c r="Z49" s="147" t="n">
        <v>84.607124</v>
      </c>
      <c r="AA49" s="147" t="n">
        <v>85.178467</v>
      </c>
      <c r="AB49" s="147" t="n">
        <v>85.73324599999999</v>
      </c>
      <c r="AC49" s="147" t="n">
        <v>86.278442</v>
      </c>
      <c r="AD49" s="147" t="n">
        <v>86.813042</v>
      </c>
      <c r="AE49" s="147" t="n">
        <v>87.36990400000001</v>
      </c>
      <c r="AF49" s="147" t="n">
        <v>87.921379</v>
      </c>
      <c r="AG49" s="147" t="n">
        <v>88.46998600000001</v>
      </c>
      <c r="AH49" s="146" t="n">
        <v>0.007346</v>
      </c>
    </row>
    <row r="50" ht="15" customHeight="1" s="143">
      <c r="B50" s="35" t="inlineStr">
        <is>
          <t xml:space="preserve"> (ton miles/thousand Btu)</t>
        </is>
      </c>
    </row>
    <row r="51" ht="15" customHeight="1" s="143">
      <c r="A51" s="23" t="inlineStr">
        <is>
          <t>TKI000:ca_Rail</t>
        </is>
      </c>
      <c r="B51" s="42" t="inlineStr">
        <is>
          <t xml:space="preserve">   Rail</t>
        </is>
      </c>
      <c r="C51" s="147" t="n">
        <v>3.489371</v>
      </c>
      <c r="D51" s="147" t="n">
        <v>3.512003</v>
      </c>
      <c r="E51" s="147" t="n">
        <v>3.534782</v>
      </c>
      <c r="F51" s="147" t="n">
        <v>3.55771</v>
      </c>
      <c r="G51" s="147" t="n">
        <v>3.580785</v>
      </c>
      <c r="H51" s="147" t="n">
        <v>3.60401</v>
      </c>
      <c r="I51" s="147" t="n">
        <v>3.627386</v>
      </c>
      <c r="J51" s="147" t="n">
        <v>3.650914</v>
      </c>
      <c r="K51" s="147" t="n">
        <v>3.674594</v>
      </c>
      <c r="L51" s="147" t="n">
        <v>3.698428</v>
      </c>
      <c r="M51" s="147" t="n">
        <v>3.722416</v>
      </c>
      <c r="N51" s="147" t="n">
        <v>3.74656</v>
      </c>
      <c r="O51" s="147" t="n">
        <v>3.77086</v>
      </c>
      <c r="P51" s="147" t="n">
        <v>3.795318</v>
      </c>
      <c r="Q51" s="147" t="n">
        <v>3.819935</v>
      </c>
      <c r="R51" s="147" t="n">
        <v>3.844712</v>
      </c>
      <c r="S51" s="147" t="n">
        <v>3.869649</v>
      </c>
      <c r="T51" s="147" t="n">
        <v>3.894748</v>
      </c>
      <c r="U51" s="147" t="n">
        <v>3.920009</v>
      </c>
      <c r="V51" s="147" t="n">
        <v>3.945435</v>
      </c>
      <c r="W51" s="147" t="n">
        <v>3.971025</v>
      </c>
      <c r="X51" s="147" t="n">
        <v>3.996782</v>
      </c>
      <c r="Y51" s="147" t="n">
        <v>4.022705</v>
      </c>
      <c r="Z51" s="147" t="n">
        <v>4.048797</v>
      </c>
      <c r="AA51" s="147" t="n">
        <v>4.075058</v>
      </c>
      <c r="AB51" s="147" t="n">
        <v>4.101489</v>
      </c>
      <c r="AC51" s="147" t="n">
        <v>4.128091</v>
      </c>
      <c r="AD51" s="147" t="n">
        <v>4.154866</v>
      </c>
      <c r="AE51" s="147" t="n">
        <v>4.181815</v>
      </c>
      <c r="AF51" s="147" t="n">
        <v>4.208939</v>
      </c>
      <c r="AG51" s="147" t="n">
        <v>4.236238</v>
      </c>
      <c r="AH51" s="146" t="n">
        <v>0.006486</v>
      </c>
    </row>
    <row r="52" ht="15" customHeight="1" s="143">
      <c r="A52" s="23" t="inlineStr">
        <is>
          <t>TKI000:ca_DomesticShipp</t>
        </is>
      </c>
      <c r="B52" s="42" t="inlineStr">
        <is>
          <t xml:space="preserve">   Domestic Shipping</t>
        </is>
      </c>
      <c r="C52" s="147" t="n">
        <v>4.84196</v>
      </c>
      <c r="D52" s="147" t="n">
        <v>4.870726</v>
      </c>
      <c r="E52" s="147" t="n">
        <v>4.899663</v>
      </c>
      <c r="F52" s="147" t="n">
        <v>4.928772</v>
      </c>
      <c r="G52" s="147" t="n">
        <v>4.958054</v>
      </c>
      <c r="H52" s="147" t="n">
        <v>4.987509</v>
      </c>
      <c r="I52" s="147" t="n">
        <v>5.01714</v>
      </c>
      <c r="J52" s="147" t="n">
        <v>5.046947</v>
      </c>
      <c r="K52" s="147" t="n">
        <v>5.076931</v>
      </c>
      <c r="L52" s="147" t="n">
        <v>5.107092</v>
      </c>
      <c r="M52" s="147" t="n">
        <v>5.137434</v>
      </c>
      <c r="N52" s="147" t="n">
        <v>5.167955</v>
      </c>
      <c r="O52" s="147" t="n">
        <v>5.198658</v>
      </c>
      <c r="P52" s="147" t="n">
        <v>5.229543</v>
      </c>
      <c r="Q52" s="147" t="n">
        <v>5.260611</v>
      </c>
      <c r="R52" s="147" t="n">
        <v>5.291864</v>
      </c>
      <c r="S52" s="147" t="n">
        <v>5.323303</v>
      </c>
      <c r="T52" s="147" t="n">
        <v>5.354929</v>
      </c>
      <c r="U52" s="147" t="n">
        <v>5.386742</v>
      </c>
      <c r="V52" s="147" t="n">
        <v>5.418745</v>
      </c>
      <c r="W52" s="147" t="n">
        <v>5.450938</v>
      </c>
      <c r="X52" s="147" t="n">
        <v>5.483322</v>
      </c>
      <c r="Y52" s="147" t="n">
        <v>5.515898</v>
      </c>
      <c r="Z52" s="147" t="n">
        <v>5.548667</v>
      </c>
      <c r="AA52" s="147" t="n">
        <v>5.581632</v>
      </c>
      <c r="AB52" s="147" t="n">
        <v>5.614792</v>
      </c>
      <c r="AC52" s="147" t="n">
        <v>5.64815</v>
      </c>
      <c r="AD52" s="147" t="n">
        <v>5.681705</v>
      </c>
      <c r="AE52" s="147" t="n">
        <v>5.71546</v>
      </c>
      <c r="AF52" s="147" t="n">
        <v>5.749416</v>
      </c>
      <c r="AG52" s="147" t="n">
        <v>5.783573</v>
      </c>
      <c r="AH52" s="146" t="n">
        <v>0.005941</v>
      </c>
    </row>
    <row r="54" ht="15" customHeight="1" s="143">
      <c r="B54" s="35" t="inlineStr">
        <is>
          <t>Energy Use by Mode</t>
        </is>
      </c>
    </row>
    <row r="55" ht="15" customHeight="1" s="143">
      <c r="B55" s="35" t="inlineStr">
        <is>
          <t xml:space="preserve">  (quadrillion Btu)</t>
        </is>
      </c>
    </row>
    <row r="56" ht="15" customHeight="1" s="143">
      <c r="A56" s="23" t="inlineStr">
        <is>
          <t>TKI000:da_Light-DutyVeh</t>
        </is>
      </c>
      <c r="B56" s="42" t="inlineStr">
        <is>
          <t xml:space="preserve">    Light-Duty Vehicles</t>
        </is>
      </c>
      <c r="C56" s="39" t="n">
        <v>13.684958</v>
      </c>
      <c r="D56" s="39" t="n">
        <v>14.333231</v>
      </c>
      <c r="E56" s="39" t="n">
        <v>14.327022</v>
      </c>
      <c r="F56" s="39" t="n">
        <v>14.365352</v>
      </c>
      <c r="G56" s="39" t="n">
        <v>14.366455</v>
      </c>
      <c r="H56" s="39" t="n">
        <v>14.341867</v>
      </c>
      <c r="I56" s="39" t="n">
        <v>14.287132</v>
      </c>
      <c r="J56" s="39" t="n">
        <v>14.207239</v>
      </c>
      <c r="K56" s="39" t="n">
        <v>14.125376</v>
      </c>
      <c r="L56" s="39" t="n">
        <v>14.028779</v>
      </c>
      <c r="M56" s="39" t="n">
        <v>13.931946</v>
      </c>
      <c r="N56" s="39" t="n">
        <v>13.831038</v>
      </c>
      <c r="O56" s="39" t="n">
        <v>13.740598</v>
      </c>
      <c r="P56" s="39" t="n">
        <v>13.671222</v>
      </c>
      <c r="Q56" s="39" t="n">
        <v>13.614177</v>
      </c>
      <c r="R56" s="39" t="n">
        <v>13.578903</v>
      </c>
      <c r="S56" s="39" t="n">
        <v>13.555063</v>
      </c>
      <c r="T56" s="39" t="n">
        <v>13.533011</v>
      </c>
      <c r="U56" s="39" t="n">
        <v>13.512934</v>
      </c>
      <c r="V56" s="39" t="n">
        <v>13.507698</v>
      </c>
      <c r="W56" s="39" t="n">
        <v>13.519425</v>
      </c>
      <c r="X56" s="39" t="n">
        <v>13.531686</v>
      </c>
      <c r="Y56" s="39" t="n">
        <v>13.55102</v>
      </c>
      <c r="Z56" s="39" t="n">
        <v>13.573046</v>
      </c>
      <c r="AA56" s="39" t="n">
        <v>13.591692</v>
      </c>
      <c r="AB56" s="39" t="n">
        <v>13.608699</v>
      </c>
      <c r="AC56" s="39" t="n">
        <v>13.631719</v>
      </c>
      <c r="AD56" s="39" t="n">
        <v>13.65046</v>
      </c>
      <c r="AE56" s="39" t="n">
        <v>13.676695</v>
      </c>
      <c r="AF56" s="39" t="n">
        <v>13.70651</v>
      </c>
      <c r="AG56" s="39" t="n">
        <v>13.736445</v>
      </c>
      <c r="AH56" s="146" t="n">
        <v>0.000125</v>
      </c>
    </row>
    <row r="57" ht="15" customHeight="1" s="143">
      <c r="A57" s="23" t="inlineStr">
        <is>
          <t>TKI000:da_CommercialLig</t>
        </is>
      </c>
      <c r="B57" s="42" t="inlineStr">
        <is>
          <t xml:space="preserve">    Commercial Light Trucks 1/</t>
        </is>
      </c>
      <c r="C57" s="39" t="n">
        <v>0.800598</v>
      </c>
      <c r="D57" s="39" t="n">
        <v>0.824583</v>
      </c>
      <c r="E57" s="39" t="n">
        <v>0.83718</v>
      </c>
      <c r="F57" s="39" t="n">
        <v>0.842737</v>
      </c>
      <c r="G57" s="39" t="n">
        <v>0.851008</v>
      </c>
      <c r="H57" s="39" t="n">
        <v>0.861964</v>
      </c>
      <c r="I57" s="39" t="n">
        <v>0.867177</v>
      </c>
      <c r="J57" s="39" t="n">
        <v>0.868256</v>
      </c>
      <c r="K57" s="39" t="n">
        <v>0.868721</v>
      </c>
      <c r="L57" s="39" t="n">
        <v>0.868144</v>
      </c>
      <c r="M57" s="39" t="n">
        <v>0.86827</v>
      </c>
      <c r="N57" s="39" t="n">
        <v>0.8690909999999999</v>
      </c>
      <c r="O57" s="39" t="n">
        <v>0.871659</v>
      </c>
      <c r="P57" s="39" t="n">
        <v>0.8750559999999999</v>
      </c>
      <c r="Q57" s="39" t="n">
        <v>0.880524</v>
      </c>
      <c r="R57" s="39" t="n">
        <v>0.8885459999999999</v>
      </c>
      <c r="S57" s="39" t="n">
        <v>0.896605</v>
      </c>
      <c r="T57" s="39" t="n">
        <v>0.904579</v>
      </c>
      <c r="U57" s="39" t="n">
        <v>0.913077</v>
      </c>
      <c r="V57" s="39" t="n">
        <v>0.922396</v>
      </c>
      <c r="W57" s="39" t="n">
        <v>0.932011</v>
      </c>
      <c r="X57" s="39" t="n">
        <v>0.942835</v>
      </c>
      <c r="Y57" s="39" t="n">
        <v>0.95338</v>
      </c>
      <c r="Z57" s="39" t="n">
        <v>0.965235</v>
      </c>
      <c r="AA57" s="39" t="n">
        <v>0.976007</v>
      </c>
      <c r="AB57" s="39" t="n">
        <v>0.987214</v>
      </c>
      <c r="AC57" s="39" t="n">
        <v>0.999347</v>
      </c>
      <c r="AD57" s="39" t="n">
        <v>1.008795</v>
      </c>
      <c r="AE57" s="39" t="n">
        <v>1.01946</v>
      </c>
      <c r="AF57" s="39" t="n">
        <v>1.031487</v>
      </c>
      <c r="AG57" s="39" t="n">
        <v>1.044088</v>
      </c>
      <c r="AH57" s="146" t="n">
        <v>0.008891</v>
      </c>
    </row>
    <row r="58" ht="15" customHeight="1" s="143">
      <c r="A58" s="23" t="inlineStr">
        <is>
          <t>TKI000:da_BusTransporta</t>
        </is>
      </c>
      <c r="B58" s="42" t="inlineStr">
        <is>
          <t xml:space="preserve">    Bus Transportation</t>
        </is>
      </c>
      <c r="C58" s="39" t="n">
        <v>0.123601</v>
      </c>
      <c r="D58" s="39" t="n">
        <v>0.155229</v>
      </c>
      <c r="E58" s="39" t="n">
        <v>0.178087</v>
      </c>
      <c r="F58" s="39" t="n">
        <v>0.194794</v>
      </c>
      <c r="G58" s="39" t="n">
        <v>0.207087</v>
      </c>
      <c r="H58" s="39" t="n">
        <v>0.215933</v>
      </c>
      <c r="I58" s="39" t="n">
        <v>0.222447</v>
      </c>
      <c r="J58" s="39" t="n">
        <v>0.227387</v>
      </c>
      <c r="K58" s="39" t="n">
        <v>0.229827</v>
      </c>
      <c r="L58" s="39" t="n">
        <v>0.231575</v>
      </c>
      <c r="M58" s="39" t="n">
        <v>0.233385</v>
      </c>
      <c r="N58" s="39" t="n">
        <v>0.233909</v>
      </c>
      <c r="O58" s="39" t="n">
        <v>0.234577</v>
      </c>
      <c r="P58" s="39" t="n">
        <v>0.234898</v>
      </c>
      <c r="Q58" s="39" t="n">
        <v>0.235117</v>
      </c>
      <c r="R58" s="39" t="n">
        <v>0.234732</v>
      </c>
      <c r="S58" s="39" t="n">
        <v>0.234535</v>
      </c>
      <c r="T58" s="39" t="n">
        <v>0.234329</v>
      </c>
      <c r="U58" s="39" t="n">
        <v>0.233979</v>
      </c>
      <c r="V58" s="39" t="n">
        <v>0.23339</v>
      </c>
      <c r="W58" s="39" t="n">
        <v>0.232922</v>
      </c>
      <c r="X58" s="39" t="n">
        <v>0.232252</v>
      </c>
      <c r="Y58" s="39" t="n">
        <v>0.231514</v>
      </c>
      <c r="Z58" s="39" t="n">
        <v>0.230767</v>
      </c>
      <c r="AA58" s="39" t="n">
        <v>0.230025</v>
      </c>
      <c r="AB58" s="39" t="n">
        <v>0.229276</v>
      </c>
      <c r="AC58" s="39" t="n">
        <v>0.228442</v>
      </c>
      <c r="AD58" s="39" t="n">
        <v>0.227697</v>
      </c>
      <c r="AE58" s="39" t="n">
        <v>0.226858</v>
      </c>
      <c r="AF58" s="39" t="n">
        <v>0.226287</v>
      </c>
      <c r="AG58" s="39" t="n">
        <v>0.225795</v>
      </c>
      <c r="AH58" s="146" t="n">
        <v>0.020289</v>
      </c>
    </row>
    <row r="59" ht="15" customHeight="1" s="143">
      <c r="A59" s="23" t="inlineStr">
        <is>
          <t>TKI000:da_FreightTrucks</t>
        </is>
      </c>
      <c r="B59" s="42" t="inlineStr">
        <is>
          <t xml:space="preserve">    Freight Trucks</t>
        </is>
      </c>
      <c r="C59" s="39" t="n">
        <v>5.215993</v>
      </c>
      <c r="D59" s="39" t="n">
        <v>5.320461</v>
      </c>
      <c r="E59" s="39" t="n">
        <v>5.459595</v>
      </c>
      <c r="F59" s="39" t="n">
        <v>5.506526</v>
      </c>
      <c r="G59" s="39" t="n">
        <v>5.562604</v>
      </c>
      <c r="H59" s="39" t="n">
        <v>5.610408</v>
      </c>
      <c r="I59" s="39" t="n">
        <v>5.606836</v>
      </c>
      <c r="J59" s="39" t="n">
        <v>5.575173</v>
      </c>
      <c r="K59" s="39" t="n">
        <v>5.54105</v>
      </c>
      <c r="L59" s="39" t="n">
        <v>5.498658</v>
      </c>
      <c r="M59" s="39" t="n">
        <v>5.463652</v>
      </c>
      <c r="N59" s="39" t="n">
        <v>5.431874</v>
      </c>
      <c r="O59" s="39" t="n">
        <v>5.406318</v>
      </c>
      <c r="P59" s="39" t="n">
        <v>5.379243</v>
      </c>
      <c r="Q59" s="39" t="n">
        <v>5.370211</v>
      </c>
      <c r="R59" s="39" t="n">
        <v>5.384785</v>
      </c>
      <c r="S59" s="39" t="n">
        <v>5.398619</v>
      </c>
      <c r="T59" s="39" t="n">
        <v>5.414024</v>
      </c>
      <c r="U59" s="39" t="n">
        <v>5.438496</v>
      </c>
      <c r="V59" s="39" t="n">
        <v>5.471154</v>
      </c>
      <c r="W59" s="39" t="n">
        <v>5.50076</v>
      </c>
      <c r="X59" s="39" t="n">
        <v>5.54297</v>
      </c>
      <c r="Y59" s="39" t="n">
        <v>5.59491</v>
      </c>
      <c r="Z59" s="39" t="n">
        <v>5.661906</v>
      </c>
      <c r="AA59" s="39" t="n">
        <v>5.718006</v>
      </c>
      <c r="AB59" s="39" t="n">
        <v>5.778462</v>
      </c>
      <c r="AC59" s="39" t="n">
        <v>5.827639</v>
      </c>
      <c r="AD59" s="39" t="n">
        <v>5.875145</v>
      </c>
      <c r="AE59" s="39" t="n">
        <v>5.930928</v>
      </c>
      <c r="AF59" s="39" t="n">
        <v>5.991611</v>
      </c>
      <c r="AG59" s="39" t="n">
        <v>6.059749</v>
      </c>
      <c r="AH59" s="146" t="n">
        <v>0.00501</v>
      </c>
    </row>
    <row r="60" ht="15" customHeight="1" s="143">
      <c r="A60" s="23" t="inlineStr">
        <is>
          <t>TKI000:da_Rail,Passenge</t>
        </is>
      </c>
      <c r="B60" s="42" t="inlineStr">
        <is>
          <t xml:space="preserve">    Rail, Passenger</t>
        </is>
      </c>
      <c r="C60" s="39" t="n">
        <v>0.029437</v>
      </c>
      <c r="D60" s="39" t="n">
        <v>0.035251</v>
      </c>
      <c r="E60" s="39" t="n">
        <v>0.039934</v>
      </c>
      <c r="F60" s="39" t="n">
        <v>0.043478</v>
      </c>
      <c r="G60" s="39" t="n">
        <v>0.046156</v>
      </c>
      <c r="H60" s="39" t="n">
        <v>0.048166</v>
      </c>
      <c r="I60" s="39" t="n">
        <v>0.049615</v>
      </c>
      <c r="J60" s="39" t="n">
        <v>0.050695</v>
      </c>
      <c r="K60" s="39" t="n">
        <v>0.051001</v>
      </c>
      <c r="L60" s="39" t="n">
        <v>0.05125</v>
      </c>
      <c r="M60" s="39" t="n">
        <v>0.051752</v>
      </c>
      <c r="N60" s="39" t="n">
        <v>0.052019</v>
      </c>
      <c r="O60" s="39" t="n">
        <v>0.052574</v>
      </c>
      <c r="P60" s="39" t="n">
        <v>0.053111</v>
      </c>
      <c r="Q60" s="39" t="n">
        <v>0.053765</v>
      </c>
      <c r="R60" s="39" t="n">
        <v>0.05433</v>
      </c>
      <c r="S60" s="39" t="n">
        <v>0.054952</v>
      </c>
      <c r="T60" s="39" t="n">
        <v>0.05555</v>
      </c>
      <c r="U60" s="39" t="n">
        <v>0.056141</v>
      </c>
      <c r="V60" s="39" t="n">
        <v>0.056752</v>
      </c>
      <c r="W60" s="39" t="n">
        <v>0.057542</v>
      </c>
      <c r="X60" s="39" t="n">
        <v>0.058268</v>
      </c>
      <c r="Y60" s="39" t="n">
        <v>0.058979</v>
      </c>
      <c r="Z60" s="39" t="n">
        <v>0.059712</v>
      </c>
      <c r="AA60" s="39" t="n">
        <v>0.060418</v>
      </c>
      <c r="AB60" s="39" t="n">
        <v>0.061203</v>
      </c>
      <c r="AC60" s="39" t="n">
        <v>0.061918</v>
      </c>
      <c r="AD60" s="39" t="n">
        <v>0.06256299999999999</v>
      </c>
      <c r="AE60" s="39" t="n">
        <v>0.063254</v>
      </c>
      <c r="AF60" s="39" t="n">
        <v>0.064012</v>
      </c>
      <c r="AG60" s="39" t="n">
        <v>0.06475599999999999</v>
      </c>
      <c r="AH60" s="146" t="n">
        <v>0.026627</v>
      </c>
    </row>
    <row r="61" ht="15" customHeight="1" s="143">
      <c r="A61" s="23" t="inlineStr">
        <is>
          <t>TKI000:da_Rail,Freight</t>
        </is>
      </c>
      <c r="B61" s="42" t="inlineStr">
        <is>
          <t xml:space="preserve">    Rail, Freight</t>
        </is>
      </c>
      <c r="C61" s="39" t="n">
        <v>0.432329</v>
      </c>
      <c r="D61" s="39" t="n">
        <v>0.455801</v>
      </c>
      <c r="E61" s="39" t="n">
        <v>0.45732</v>
      </c>
      <c r="F61" s="39" t="n">
        <v>0.454818</v>
      </c>
      <c r="G61" s="39" t="n">
        <v>0.451847</v>
      </c>
      <c r="H61" s="39" t="n">
        <v>0.435039</v>
      </c>
      <c r="I61" s="39" t="n">
        <v>0.437548</v>
      </c>
      <c r="J61" s="39" t="n">
        <v>0.4345</v>
      </c>
      <c r="K61" s="39" t="n">
        <v>0.437069</v>
      </c>
      <c r="L61" s="39" t="n">
        <v>0.438995</v>
      </c>
      <c r="M61" s="39" t="n">
        <v>0.44098</v>
      </c>
      <c r="N61" s="39" t="n">
        <v>0.44153</v>
      </c>
      <c r="O61" s="39" t="n">
        <v>0.441401</v>
      </c>
      <c r="P61" s="39" t="n">
        <v>0.442168</v>
      </c>
      <c r="Q61" s="39" t="n">
        <v>0.441502</v>
      </c>
      <c r="R61" s="39" t="n">
        <v>0.44238</v>
      </c>
      <c r="S61" s="39" t="n">
        <v>0.443024</v>
      </c>
      <c r="T61" s="39" t="n">
        <v>0.443147</v>
      </c>
      <c r="U61" s="39" t="n">
        <v>0.441338</v>
      </c>
      <c r="V61" s="39" t="n">
        <v>0.442941</v>
      </c>
      <c r="W61" s="39" t="n">
        <v>0.441565</v>
      </c>
      <c r="X61" s="39" t="n">
        <v>0.441809</v>
      </c>
      <c r="Y61" s="39" t="n">
        <v>0.443276</v>
      </c>
      <c r="Z61" s="39" t="n">
        <v>0.445724</v>
      </c>
      <c r="AA61" s="39" t="n">
        <v>0.443777</v>
      </c>
      <c r="AB61" s="39" t="n">
        <v>0.444372</v>
      </c>
      <c r="AC61" s="39" t="n">
        <v>0.443889</v>
      </c>
      <c r="AD61" s="39" t="n">
        <v>0.444473</v>
      </c>
      <c r="AE61" s="39" t="n">
        <v>0.444998</v>
      </c>
      <c r="AF61" s="39" t="n">
        <v>0.445721</v>
      </c>
      <c r="AG61" s="39" t="n">
        <v>0.448216</v>
      </c>
      <c r="AH61" s="146" t="n">
        <v>0.001204</v>
      </c>
    </row>
    <row r="62" ht="15" customHeight="1" s="143">
      <c r="A62" s="23" t="inlineStr">
        <is>
          <t>TKI000:da_Shipping,Dome</t>
        </is>
      </c>
      <c r="B62" s="42" t="inlineStr">
        <is>
          <t xml:space="preserve">    Shipping, Domestic</t>
        </is>
      </c>
      <c r="C62" s="39" t="n">
        <v>0.077343</v>
      </c>
      <c r="D62" s="39" t="n">
        <v>0.079141</v>
      </c>
      <c r="E62" s="39" t="n">
        <v>0.07822800000000001</v>
      </c>
      <c r="F62" s="39" t="n">
        <v>0.07735</v>
      </c>
      <c r="G62" s="39" t="n">
        <v>0.076447</v>
      </c>
      <c r="H62" s="39" t="n">
        <v>0.075056</v>
      </c>
      <c r="I62" s="39" t="n">
        <v>0.07320500000000001</v>
      </c>
      <c r="J62" s="39" t="n">
        <v>0.071058</v>
      </c>
      <c r="K62" s="39" t="n">
        <v>0.068995</v>
      </c>
      <c r="L62" s="39" t="n">
        <v>0.066834</v>
      </c>
      <c r="M62" s="39" t="n">
        <v>0.064753</v>
      </c>
      <c r="N62" s="39" t="n">
        <v>0.063638</v>
      </c>
      <c r="O62" s="39" t="n">
        <v>0.06260499999999999</v>
      </c>
      <c r="P62" s="39" t="n">
        <v>0.061511</v>
      </c>
      <c r="Q62" s="39" t="n">
        <v>0.060562</v>
      </c>
      <c r="R62" s="39" t="n">
        <v>0.059665</v>
      </c>
      <c r="S62" s="39" t="n">
        <v>0.058721</v>
      </c>
      <c r="T62" s="39" t="n">
        <v>0.057711</v>
      </c>
      <c r="U62" s="39" t="n">
        <v>0.056659</v>
      </c>
      <c r="V62" s="39" t="n">
        <v>0.055745</v>
      </c>
      <c r="W62" s="39" t="n">
        <v>0.054692</v>
      </c>
      <c r="X62" s="39" t="n">
        <v>0.054265</v>
      </c>
      <c r="Y62" s="39" t="n">
        <v>0.053874</v>
      </c>
      <c r="Z62" s="39" t="n">
        <v>0.053634</v>
      </c>
      <c r="AA62" s="39" t="n">
        <v>0.05324</v>
      </c>
      <c r="AB62" s="39" t="n">
        <v>0.052873</v>
      </c>
      <c r="AC62" s="39" t="n">
        <v>0.052373</v>
      </c>
      <c r="AD62" s="39" t="n">
        <v>0.051891</v>
      </c>
      <c r="AE62" s="39" t="n">
        <v>0.05137</v>
      </c>
      <c r="AF62" s="39" t="n">
        <v>0.05091</v>
      </c>
      <c r="AG62" s="39" t="n">
        <v>0.050533</v>
      </c>
      <c r="AH62" s="146" t="n">
        <v>-0.014087</v>
      </c>
    </row>
    <row r="63" ht="15" customHeight="1" s="143">
      <c r="A63" s="23" t="inlineStr">
        <is>
          <t>TKI000:da_Shipping,Inte</t>
        </is>
      </c>
      <c r="B63" s="42" t="inlineStr">
        <is>
          <t xml:space="preserve">    Shipping, International</t>
        </is>
      </c>
      <c r="C63" s="39" t="n">
        <v>0.855887</v>
      </c>
      <c r="D63" s="39" t="n">
        <v>0.8814650000000001</v>
      </c>
      <c r="E63" s="39" t="n">
        <v>0.973998</v>
      </c>
      <c r="F63" s="39" t="n">
        <v>0.992193</v>
      </c>
      <c r="G63" s="39" t="n">
        <v>0.941402</v>
      </c>
      <c r="H63" s="39" t="n">
        <v>0.9445519999999999</v>
      </c>
      <c r="I63" s="39" t="n">
        <v>0.956481</v>
      </c>
      <c r="J63" s="39" t="n">
        <v>0.933812</v>
      </c>
      <c r="K63" s="39" t="n">
        <v>0.934805</v>
      </c>
      <c r="L63" s="39" t="n">
        <v>0.926796</v>
      </c>
      <c r="M63" s="39" t="n">
        <v>0.92926</v>
      </c>
      <c r="N63" s="39" t="n">
        <v>0.9463279999999999</v>
      </c>
      <c r="O63" s="39" t="n">
        <v>0.931566</v>
      </c>
      <c r="P63" s="39" t="n">
        <v>0.932016</v>
      </c>
      <c r="Q63" s="39" t="n">
        <v>0.929677</v>
      </c>
      <c r="R63" s="39" t="n">
        <v>0.9444090000000001</v>
      </c>
      <c r="S63" s="39" t="n">
        <v>0.930073</v>
      </c>
      <c r="T63" s="39" t="n">
        <v>0.929561</v>
      </c>
      <c r="U63" s="39" t="n">
        <v>0.939661</v>
      </c>
      <c r="V63" s="39" t="n">
        <v>0.926163</v>
      </c>
      <c r="W63" s="39" t="n">
        <v>0.9244289999999999</v>
      </c>
      <c r="X63" s="39" t="n">
        <v>0.937035</v>
      </c>
      <c r="Y63" s="39" t="n">
        <v>0.921133</v>
      </c>
      <c r="Z63" s="39" t="n">
        <v>0.92034</v>
      </c>
      <c r="AA63" s="39" t="n">
        <v>0.913829</v>
      </c>
      <c r="AB63" s="39" t="n">
        <v>0.914233</v>
      </c>
      <c r="AC63" s="39" t="n">
        <v>0.910465</v>
      </c>
      <c r="AD63" s="39" t="n">
        <v>0.908206</v>
      </c>
      <c r="AE63" s="39" t="n">
        <v>0.908689</v>
      </c>
      <c r="AF63" s="39" t="n">
        <v>0.907332</v>
      </c>
      <c r="AG63" s="39" t="n">
        <v>0.904865</v>
      </c>
      <c r="AH63" s="146" t="n">
        <v>0.001857</v>
      </c>
    </row>
    <row r="64" ht="15" customHeight="1" s="143">
      <c r="A64" s="23" t="inlineStr">
        <is>
          <t>TKI000:da_RecreationalB</t>
        </is>
      </c>
      <c r="B64" s="42" t="inlineStr">
        <is>
          <t xml:space="preserve">    Recreational Boats</t>
        </is>
      </c>
      <c r="C64" s="39" t="n">
        <v>0.195878</v>
      </c>
      <c r="D64" s="39" t="n">
        <v>0.196657</v>
      </c>
      <c r="E64" s="39" t="n">
        <v>0.199716</v>
      </c>
      <c r="F64" s="39" t="n">
        <v>0.201514</v>
      </c>
      <c r="G64" s="39" t="n">
        <v>0.202257</v>
      </c>
      <c r="H64" s="39" t="n">
        <v>0.202574</v>
      </c>
      <c r="I64" s="39" t="n">
        <v>0.201854</v>
      </c>
      <c r="J64" s="39" t="n">
        <v>0.200378</v>
      </c>
      <c r="K64" s="39" t="n">
        <v>0.198674</v>
      </c>
      <c r="L64" s="39" t="n">
        <v>0.19683</v>
      </c>
      <c r="M64" s="39" t="n">
        <v>0.195069</v>
      </c>
      <c r="N64" s="39" t="n">
        <v>0.193556</v>
      </c>
      <c r="O64" s="39" t="n">
        <v>0.192489</v>
      </c>
      <c r="P64" s="39" t="n">
        <v>0.191383</v>
      </c>
      <c r="Q64" s="39" t="n">
        <v>0.190484</v>
      </c>
      <c r="R64" s="39" t="n">
        <v>0.189818</v>
      </c>
      <c r="S64" s="39" t="n">
        <v>0.18891</v>
      </c>
      <c r="T64" s="39" t="n">
        <v>0.187759</v>
      </c>
      <c r="U64" s="39" t="n">
        <v>0.186658</v>
      </c>
      <c r="V64" s="39" t="n">
        <v>0.185802</v>
      </c>
      <c r="W64" s="39" t="n">
        <v>0.185223</v>
      </c>
      <c r="X64" s="39" t="n">
        <v>0.184588</v>
      </c>
      <c r="Y64" s="39" t="n">
        <v>0.183882</v>
      </c>
      <c r="Z64" s="39" t="n">
        <v>0.183175</v>
      </c>
      <c r="AA64" s="39" t="n">
        <v>0.182329</v>
      </c>
      <c r="AB64" s="39" t="n">
        <v>0.18168</v>
      </c>
      <c r="AC64" s="39" t="n">
        <v>0.180906</v>
      </c>
      <c r="AD64" s="39" t="n">
        <v>0.17988</v>
      </c>
      <c r="AE64" s="39" t="n">
        <v>0.17914</v>
      </c>
      <c r="AF64" s="39" t="n">
        <v>0.178366</v>
      </c>
      <c r="AG64" s="39" t="n">
        <v>0.177572</v>
      </c>
      <c r="AH64" s="146" t="n">
        <v>-0.003265</v>
      </c>
    </row>
    <row r="65" ht="15" customHeight="1" s="143">
      <c r="A65" s="23" t="inlineStr">
        <is>
          <t>TKI000:da_Air</t>
        </is>
      </c>
      <c r="B65" s="42" t="inlineStr">
        <is>
          <t xml:space="preserve">    Air</t>
        </is>
      </c>
      <c r="C65" s="39" t="n">
        <v>1.860485</v>
      </c>
      <c r="D65" s="39" t="n">
        <v>2.530984</v>
      </c>
      <c r="E65" s="39" t="n">
        <v>2.826346</v>
      </c>
      <c r="F65" s="39" t="n">
        <v>2.963305</v>
      </c>
      <c r="G65" s="39" t="n">
        <v>3.051768</v>
      </c>
      <c r="H65" s="39" t="n">
        <v>3.120219</v>
      </c>
      <c r="I65" s="39" t="n">
        <v>3.144242</v>
      </c>
      <c r="J65" s="39" t="n">
        <v>3.161629</v>
      </c>
      <c r="K65" s="39" t="n">
        <v>3.182792</v>
      </c>
      <c r="L65" s="39" t="n">
        <v>3.201851</v>
      </c>
      <c r="M65" s="39" t="n">
        <v>3.222472</v>
      </c>
      <c r="N65" s="39" t="n">
        <v>3.248707</v>
      </c>
      <c r="O65" s="39" t="n">
        <v>3.287299</v>
      </c>
      <c r="P65" s="39" t="n">
        <v>3.325297</v>
      </c>
      <c r="Q65" s="39" t="n">
        <v>3.36779</v>
      </c>
      <c r="R65" s="39" t="n">
        <v>3.416815</v>
      </c>
      <c r="S65" s="39" t="n">
        <v>3.457473</v>
      </c>
      <c r="T65" s="39" t="n">
        <v>3.492202</v>
      </c>
      <c r="U65" s="39" t="n">
        <v>3.528905</v>
      </c>
      <c r="V65" s="39" t="n">
        <v>3.570296</v>
      </c>
      <c r="W65" s="39" t="n">
        <v>3.622022</v>
      </c>
      <c r="X65" s="39" t="n">
        <v>3.669847</v>
      </c>
      <c r="Y65" s="39" t="n">
        <v>3.719</v>
      </c>
      <c r="Z65" s="39" t="n">
        <v>3.765759</v>
      </c>
      <c r="AA65" s="39" t="n">
        <v>3.814193</v>
      </c>
      <c r="AB65" s="39" t="n">
        <v>3.866814</v>
      </c>
      <c r="AC65" s="39" t="n">
        <v>3.914752</v>
      </c>
      <c r="AD65" s="39" t="n">
        <v>3.951365</v>
      </c>
      <c r="AE65" s="39" t="n">
        <v>3.990626</v>
      </c>
      <c r="AF65" s="39" t="n">
        <v>4.026413</v>
      </c>
      <c r="AG65" s="39" t="n">
        <v>4.062809</v>
      </c>
      <c r="AH65" s="146" t="n">
        <v>0.026376</v>
      </c>
    </row>
    <row r="66" ht="16" customHeight="1" s="143">
      <c r="A66" s="23" t="inlineStr">
        <is>
          <t>TKI000:da_MilitaryUse</t>
        </is>
      </c>
      <c r="B66" s="42" t="inlineStr">
        <is>
          <t xml:space="preserve">    Military Use</t>
        </is>
      </c>
      <c r="C66" s="39" t="n">
        <v>0.5359660000000001</v>
      </c>
      <c r="D66" s="39" t="n">
        <v>0.545011</v>
      </c>
      <c r="E66" s="39" t="n">
        <v>0.545749</v>
      </c>
      <c r="F66" s="39" t="n">
        <v>0.53257</v>
      </c>
      <c r="G66" s="39" t="n">
        <v>0.52388</v>
      </c>
      <c r="H66" s="39" t="n">
        <v>0.523357</v>
      </c>
      <c r="I66" s="39" t="n">
        <v>0.5221</v>
      </c>
      <c r="J66" s="39" t="n">
        <v>0.52193</v>
      </c>
      <c r="K66" s="39" t="n">
        <v>0.5248080000000001</v>
      </c>
      <c r="L66" s="39" t="n">
        <v>0.5236499999999999</v>
      </c>
      <c r="M66" s="39" t="n">
        <v>0.521666</v>
      </c>
      <c r="N66" s="39" t="n">
        <v>0.521585</v>
      </c>
      <c r="O66" s="39" t="n">
        <v>0.52242</v>
      </c>
      <c r="P66" s="39" t="n">
        <v>0.5232869999999999</v>
      </c>
      <c r="Q66" s="39" t="n">
        <v>0.524164</v>
      </c>
      <c r="R66" s="39" t="n">
        <v>0.525042</v>
      </c>
      <c r="S66" s="39" t="n">
        <v>0.525958</v>
      </c>
      <c r="T66" s="39" t="n">
        <v>0.526906</v>
      </c>
      <c r="U66" s="39" t="n">
        <v>0.527867</v>
      </c>
      <c r="V66" s="39" t="n">
        <v>0.528832</v>
      </c>
      <c r="W66" s="39" t="n">
        <v>0.529807</v>
      </c>
      <c r="X66" s="39" t="n">
        <v>0.530791</v>
      </c>
      <c r="Y66" s="39" t="n">
        <v>0.531775</v>
      </c>
      <c r="Z66" s="39" t="n">
        <v>0.532766</v>
      </c>
      <c r="AA66" s="39" t="n">
        <v>0.533758</v>
      </c>
      <c r="AB66" s="39" t="n">
        <v>0.534753</v>
      </c>
      <c r="AC66" s="39" t="n">
        <v>0.535749</v>
      </c>
      <c r="AD66" s="39" t="n">
        <v>0.536745</v>
      </c>
      <c r="AE66" s="39" t="n">
        <v>0.53774</v>
      </c>
      <c r="AF66" s="39" t="n">
        <v>0.538735</v>
      </c>
      <c r="AG66" s="39" t="n">
        <v>0.539727</v>
      </c>
      <c r="AH66" s="146" t="n">
        <v>0.000233</v>
      </c>
    </row>
    <row r="67" ht="15" customHeight="1" s="143">
      <c r="A67" s="23" t="inlineStr">
        <is>
          <t>TKI000:da_Lubricants</t>
        </is>
      </c>
      <c r="B67" s="42" t="inlineStr">
        <is>
          <t xml:space="preserve">    Lubricants</t>
        </is>
      </c>
      <c r="C67" s="39" t="n">
        <v>0.121224</v>
      </c>
      <c r="D67" s="39" t="n">
        <v>0.1234</v>
      </c>
      <c r="E67" s="39" t="n">
        <v>0.124821</v>
      </c>
      <c r="F67" s="39" t="n">
        <v>0.125915</v>
      </c>
      <c r="G67" s="39" t="n">
        <v>0.126656</v>
      </c>
      <c r="H67" s="39" t="n">
        <v>0.127041</v>
      </c>
      <c r="I67" s="39" t="n">
        <v>0.127207</v>
      </c>
      <c r="J67" s="39" t="n">
        <v>0.126854</v>
      </c>
      <c r="K67" s="39" t="n">
        <v>0.126597</v>
      </c>
      <c r="L67" s="39" t="n">
        <v>0.126378</v>
      </c>
      <c r="M67" s="39" t="n">
        <v>0.126074</v>
      </c>
      <c r="N67" s="39" t="n">
        <v>0.125802</v>
      </c>
      <c r="O67" s="39" t="n">
        <v>0.125585</v>
      </c>
      <c r="P67" s="39" t="n">
        <v>0.125401</v>
      </c>
      <c r="Q67" s="39" t="n">
        <v>0.125289</v>
      </c>
      <c r="R67" s="39" t="n">
        <v>0.125205</v>
      </c>
      <c r="S67" s="39" t="n">
        <v>0.125084</v>
      </c>
      <c r="T67" s="39" t="n">
        <v>0.124934</v>
      </c>
      <c r="U67" s="39" t="n">
        <v>0.12483</v>
      </c>
      <c r="V67" s="39" t="n">
        <v>0.124758</v>
      </c>
      <c r="W67" s="39" t="n">
        <v>0.124673</v>
      </c>
      <c r="X67" s="39" t="n">
        <v>0.124589</v>
      </c>
      <c r="Y67" s="39" t="n">
        <v>0.124522</v>
      </c>
      <c r="Z67" s="39" t="n">
        <v>0.12444</v>
      </c>
      <c r="AA67" s="39" t="n">
        <v>0.124423</v>
      </c>
      <c r="AB67" s="39" t="n">
        <v>0.124498</v>
      </c>
      <c r="AC67" s="39" t="n">
        <v>0.124516</v>
      </c>
      <c r="AD67" s="39" t="n">
        <v>0.124474</v>
      </c>
      <c r="AE67" s="39" t="n">
        <v>0.124496</v>
      </c>
      <c r="AF67" s="39" t="n">
        <v>0.12447</v>
      </c>
      <c r="AG67" s="39" t="n">
        <v>0.124386</v>
      </c>
      <c r="AH67" s="146" t="n">
        <v>0.000858</v>
      </c>
    </row>
    <row r="68" ht="15" customHeight="1" s="143">
      <c r="A68" s="23" t="inlineStr">
        <is>
          <t>TKI000:da_PipelineFuel</t>
        </is>
      </c>
      <c r="B68" s="42" t="inlineStr">
        <is>
          <t xml:space="preserve">    Pipeline Fuel</t>
        </is>
      </c>
      <c r="C68" s="39" t="n">
        <v>0.70625</v>
      </c>
      <c r="D68" s="39" t="n">
        <v>0.765142</v>
      </c>
      <c r="E68" s="39" t="n">
        <v>0.75535</v>
      </c>
      <c r="F68" s="39" t="n">
        <v>0.731638</v>
      </c>
      <c r="G68" s="39" t="n">
        <v>0.723207</v>
      </c>
      <c r="H68" s="39" t="n">
        <v>0.724606</v>
      </c>
      <c r="I68" s="39" t="n">
        <v>0.6910500000000001</v>
      </c>
      <c r="J68" s="39" t="n">
        <v>0.701143</v>
      </c>
      <c r="K68" s="39" t="n">
        <v>0.701066</v>
      </c>
      <c r="L68" s="39" t="n">
        <v>0.701037</v>
      </c>
      <c r="M68" s="39" t="n">
        <v>0.69346</v>
      </c>
      <c r="N68" s="39" t="n">
        <v>0.694475</v>
      </c>
      <c r="O68" s="39" t="n">
        <v>0.697118</v>
      </c>
      <c r="P68" s="39" t="n">
        <v>0.697967</v>
      </c>
      <c r="Q68" s="39" t="n">
        <v>0.696894</v>
      </c>
      <c r="R68" s="39" t="n">
        <v>0.700557</v>
      </c>
      <c r="S68" s="39" t="n">
        <v>0.708853</v>
      </c>
      <c r="T68" s="39" t="n">
        <v>0.718202</v>
      </c>
      <c r="U68" s="39" t="n">
        <v>0.725978</v>
      </c>
      <c r="V68" s="39" t="n">
        <v>0.730663</v>
      </c>
      <c r="W68" s="39" t="n">
        <v>0.734561</v>
      </c>
      <c r="X68" s="39" t="n">
        <v>0.737107</v>
      </c>
      <c r="Y68" s="39" t="n">
        <v>0.741271</v>
      </c>
      <c r="Z68" s="39" t="n">
        <v>0.74835</v>
      </c>
      <c r="AA68" s="39" t="n">
        <v>0.7593839999999999</v>
      </c>
      <c r="AB68" s="39" t="n">
        <v>0.765859</v>
      </c>
      <c r="AC68" s="39" t="n">
        <v>0.773894</v>
      </c>
      <c r="AD68" s="39" t="n">
        <v>0.783064</v>
      </c>
      <c r="AE68" s="39" t="n">
        <v>0.778317</v>
      </c>
      <c r="AF68" s="39" t="n">
        <v>0.777421</v>
      </c>
      <c r="AG68" s="39" t="n">
        <v>0.784838</v>
      </c>
      <c r="AH68" s="146" t="n">
        <v>0.003523</v>
      </c>
    </row>
    <row r="69" ht="15" customHeight="1" s="143">
      <c r="A69" s="23" t="inlineStr">
        <is>
          <t>TKI000:da_Total</t>
        </is>
      </c>
      <c r="B69" s="35" t="inlineStr">
        <is>
          <t xml:space="preserve">      Total</t>
        </is>
      </c>
      <c r="C69" s="40" t="n">
        <v>24.63995</v>
      </c>
      <c r="D69" s="40" t="n">
        <v>26.246357</v>
      </c>
      <c r="E69" s="40" t="n">
        <v>26.803347</v>
      </c>
      <c r="F69" s="40" t="n">
        <v>27.032192</v>
      </c>
      <c r="G69" s="40" t="n">
        <v>27.130775</v>
      </c>
      <c r="H69" s="40" t="n">
        <v>27.230783</v>
      </c>
      <c r="I69" s="40" t="n">
        <v>27.186893</v>
      </c>
      <c r="J69" s="40" t="n">
        <v>27.080057</v>
      </c>
      <c r="K69" s="40" t="n">
        <v>26.990782</v>
      </c>
      <c r="L69" s="40" t="n">
        <v>26.860777</v>
      </c>
      <c r="M69" s="40" t="n">
        <v>26.742741</v>
      </c>
      <c r="N69" s="40" t="n">
        <v>26.653553</v>
      </c>
      <c r="O69" s="40" t="n">
        <v>26.566212</v>
      </c>
      <c r="P69" s="40" t="n">
        <v>26.51256</v>
      </c>
      <c r="Q69" s="40" t="n">
        <v>26.490156</v>
      </c>
      <c r="R69" s="40" t="n">
        <v>26.545183</v>
      </c>
      <c r="S69" s="40" t="n">
        <v>26.577869</v>
      </c>
      <c r="T69" s="40" t="n">
        <v>26.62192</v>
      </c>
      <c r="U69" s="40" t="n">
        <v>26.686522</v>
      </c>
      <c r="V69" s="40" t="n">
        <v>26.75659</v>
      </c>
      <c r="W69" s="40" t="n">
        <v>26.859634</v>
      </c>
      <c r="X69" s="40" t="n">
        <v>26.988043</v>
      </c>
      <c r="Y69" s="40" t="n">
        <v>27.108532</v>
      </c>
      <c r="Z69" s="40" t="n">
        <v>27.264854</v>
      </c>
      <c r="AA69" s="40" t="n">
        <v>27.401077</v>
      </c>
      <c r="AB69" s="40" t="n">
        <v>27.549936</v>
      </c>
      <c r="AC69" s="40" t="n">
        <v>27.685604</v>
      </c>
      <c r="AD69" s="40" t="n">
        <v>27.804758</v>
      </c>
      <c r="AE69" s="40" t="n">
        <v>27.932571</v>
      </c>
      <c r="AF69" s="40" t="n">
        <v>28.069273</v>
      </c>
      <c r="AG69" s="40" t="n">
        <v>28.223778</v>
      </c>
      <c r="AH69" s="148" t="n">
        <v>0.004537</v>
      </c>
    </row>
    <row r="71" ht="15" customHeight="1" s="143">
      <c r="B71" s="35" t="inlineStr">
        <is>
          <t xml:space="preserve">  (million barrels per day oil equivalent)</t>
        </is>
      </c>
    </row>
    <row r="72" ht="15" customHeight="1" s="143">
      <c r="A72" s="23" t="inlineStr">
        <is>
          <t>TKI000:ea_Light-DutyVeh</t>
        </is>
      </c>
      <c r="B72" s="42" t="inlineStr">
        <is>
          <t xml:space="preserve">    Light-Duty Vehicles</t>
        </is>
      </c>
      <c r="C72" s="39" t="n">
        <v>7.422104</v>
      </c>
      <c r="D72" s="39" t="n">
        <v>7.773714</v>
      </c>
      <c r="E72" s="39" t="n">
        <v>7.769763</v>
      </c>
      <c r="F72" s="39" t="n">
        <v>7.790549</v>
      </c>
      <c r="G72" s="39" t="n">
        <v>7.790876</v>
      </c>
      <c r="H72" s="39" t="n">
        <v>7.778635</v>
      </c>
      <c r="I72" s="39" t="n">
        <v>7.749986</v>
      </c>
      <c r="J72" s="39" t="n">
        <v>7.707629</v>
      </c>
      <c r="K72" s="39" t="n">
        <v>7.66415</v>
      </c>
      <c r="L72" s="39" t="n">
        <v>7.612647</v>
      </c>
      <c r="M72" s="39" t="n">
        <v>7.560986</v>
      </c>
      <c r="N72" s="39" t="n">
        <v>7.507026</v>
      </c>
      <c r="O72" s="39" t="n">
        <v>7.458717</v>
      </c>
      <c r="P72" s="39" t="n">
        <v>7.421792</v>
      </c>
      <c r="Q72" s="39" t="n">
        <v>7.391498</v>
      </c>
      <c r="R72" s="39" t="n">
        <v>7.373047</v>
      </c>
      <c r="S72" s="39" t="n">
        <v>7.360369</v>
      </c>
      <c r="T72" s="39" t="n">
        <v>7.34863</v>
      </c>
      <c r="U72" s="39" t="n">
        <v>7.337916</v>
      </c>
      <c r="V72" s="39" t="n">
        <v>7.33523</v>
      </c>
      <c r="W72" s="39" t="n">
        <v>7.341699</v>
      </c>
      <c r="X72" s="39" t="n">
        <v>7.348314</v>
      </c>
      <c r="Y72" s="39" t="n">
        <v>7.358773</v>
      </c>
      <c r="Z72" s="39" t="n">
        <v>7.37068</v>
      </c>
      <c r="AA72" s="39" t="n">
        <v>7.380744</v>
      </c>
      <c r="AB72" s="39" t="n">
        <v>7.389912</v>
      </c>
      <c r="AC72" s="39" t="n">
        <v>7.40236</v>
      </c>
      <c r="AD72" s="39" t="n">
        <v>7.412508</v>
      </c>
      <c r="AE72" s="39" t="n">
        <v>7.426698</v>
      </c>
      <c r="AF72" s="39" t="n">
        <v>7.442851</v>
      </c>
      <c r="AG72" s="39" t="n">
        <v>7.459049</v>
      </c>
      <c r="AH72" s="146" t="n">
        <v>0.000166</v>
      </c>
    </row>
    <row r="73" ht="16" customHeight="1" s="143">
      <c r="A73" s="23" t="inlineStr">
        <is>
          <t>TKI000:ea_CommercialLig</t>
        </is>
      </c>
      <c r="B73" s="42" t="inlineStr">
        <is>
          <t xml:space="preserve">    Commercial Light Trucks 1/</t>
        </is>
      </c>
      <c r="C73" s="39" t="n">
        <v>0.417402</v>
      </c>
      <c r="D73" s="39" t="n">
        <v>0.429752</v>
      </c>
      <c r="E73" s="39" t="n">
        <v>0.4361</v>
      </c>
      <c r="F73" s="39" t="n">
        <v>0.438805</v>
      </c>
      <c r="G73" s="39" t="n">
        <v>0.442896</v>
      </c>
      <c r="H73" s="39" t="n">
        <v>0.448514</v>
      </c>
      <c r="I73" s="39" t="n">
        <v>0.451192</v>
      </c>
      <c r="J73" s="39" t="n">
        <v>0.451773</v>
      </c>
      <c r="K73" s="39" t="n">
        <v>0.452056</v>
      </c>
      <c r="L73" s="39" t="n">
        <v>0.451855</v>
      </c>
      <c r="M73" s="39" t="n">
        <v>0.452067</v>
      </c>
      <c r="N73" s="39" t="n">
        <v>0.452658</v>
      </c>
      <c r="O73" s="39" t="n">
        <v>0.454179</v>
      </c>
      <c r="P73" s="39" t="n">
        <v>0.456158</v>
      </c>
      <c r="Q73" s="39" t="n">
        <v>0.459232</v>
      </c>
      <c r="R73" s="39" t="n">
        <v>0.463664</v>
      </c>
      <c r="S73" s="39" t="n">
        <v>0.46811</v>
      </c>
      <c r="T73" s="39" t="n">
        <v>0.472552</v>
      </c>
      <c r="U73" s="39" t="n">
        <v>0.477285</v>
      </c>
      <c r="V73" s="39" t="n">
        <v>0.48244</v>
      </c>
      <c r="W73" s="39" t="n">
        <v>0.487753</v>
      </c>
      <c r="X73" s="39" t="n">
        <v>0.493671</v>
      </c>
      <c r="Y73" s="39" t="n">
        <v>0.499459</v>
      </c>
      <c r="Z73" s="39" t="n">
        <v>0.505901</v>
      </c>
      <c r="AA73" s="39" t="n">
        <v>0.511755</v>
      </c>
      <c r="AB73" s="39" t="n">
        <v>0.517801</v>
      </c>
      <c r="AC73" s="39" t="n">
        <v>0.524376</v>
      </c>
      <c r="AD73" s="39" t="n">
        <v>0.529585</v>
      </c>
      <c r="AE73" s="39" t="n">
        <v>0.535473</v>
      </c>
      <c r="AF73" s="39" t="n">
        <v>0.542111</v>
      </c>
      <c r="AG73" s="39" t="n">
        <v>0.549078</v>
      </c>
      <c r="AH73" s="146" t="n">
        <v>0.009181</v>
      </c>
    </row>
    <row r="74" ht="15" customHeight="1" s="143">
      <c r="A74" s="23" t="inlineStr">
        <is>
          <t>TKI000:ea_BusTransporta</t>
        </is>
      </c>
      <c r="B74" s="42" t="inlineStr">
        <is>
          <t xml:space="preserve">    Bus Transportation</t>
        </is>
      </c>
      <c r="C74" s="39" t="n">
        <v>0.059765</v>
      </c>
      <c r="D74" s="39" t="n">
        <v>0.07507999999999999</v>
      </c>
      <c r="E74" s="39" t="n">
        <v>0.08616</v>
      </c>
      <c r="F74" s="39" t="n">
        <v>0.094233</v>
      </c>
      <c r="G74" s="39" t="n">
        <v>0.100171</v>
      </c>
      <c r="H74" s="39" t="n">
        <v>0.104438</v>
      </c>
      <c r="I74" s="39" t="n">
        <v>0.107584</v>
      </c>
      <c r="J74" s="39" t="n">
        <v>0.109979</v>
      </c>
      <c r="K74" s="39" t="n">
        <v>0.111142</v>
      </c>
      <c r="L74" s="39" t="n">
        <v>0.111985</v>
      </c>
      <c r="M74" s="39" t="n">
        <v>0.112868</v>
      </c>
      <c r="N74" s="39" t="n">
        <v>0.113118</v>
      </c>
      <c r="O74" s="39" t="n">
        <v>0.113448</v>
      </c>
      <c r="P74" s="39" t="n">
        <v>0.113605</v>
      </c>
      <c r="Q74" s="39" t="n">
        <v>0.113716</v>
      </c>
      <c r="R74" s="39" t="n">
        <v>0.11353</v>
      </c>
      <c r="S74" s="39" t="n">
        <v>0.113436</v>
      </c>
      <c r="T74" s="39" t="n">
        <v>0.113336</v>
      </c>
      <c r="U74" s="39" t="n">
        <v>0.113171</v>
      </c>
      <c r="V74" s="39" t="n">
        <v>0.112886</v>
      </c>
      <c r="W74" s="39" t="n">
        <v>0.112663</v>
      </c>
      <c r="X74" s="39" t="n">
        <v>0.112337</v>
      </c>
      <c r="Y74" s="39" t="n">
        <v>0.11198</v>
      </c>
      <c r="Z74" s="39" t="n">
        <v>0.11162</v>
      </c>
      <c r="AA74" s="39" t="n">
        <v>0.111264</v>
      </c>
      <c r="AB74" s="39" t="n">
        <v>0.110882</v>
      </c>
      <c r="AC74" s="39" t="n">
        <v>0.110487</v>
      </c>
      <c r="AD74" s="39" t="n">
        <v>0.110127</v>
      </c>
      <c r="AE74" s="39" t="n">
        <v>0.109734</v>
      </c>
      <c r="AF74" s="39" t="n">
        <v>0.109462</v>
      </c>
      <c r="AG74" s="39" t="n">
        <v>0.109221</v>
      </c>
      <c r="AH74" s="146" t="n">
        <v>0.020302</v>
      </c>
    </row>
    <row r="75" ht="15" customHeight="1" s="143">
      <c r="A75" s="23" t="inlineStr">
        <is>
          <t>TKI000:ea_FreightTrucks</t>
        </is>
      </c>
      <c r="B75" s="42" t="inlineStr">
        <is>
          <t xml:space="preserve">    Freight Trucks</t>
        </is>
      </c>
      <c r="C75" s="39" t="n">
        <v>2.511301</v>
      </c>
      <c r="D75" s="39" t="n">
        <v>2.562341</v>
      </c>
      <c r="E75" s="39" t="n">
        <v>2.62972</v>
      </c>
      <c r="F75" s="39" t="n">
        <v>2.651934</v>
      </c>
      <c r="G75" s="39" t="n">
        <v>2.678503</v>
      </c>
      <c r="H75" s="39" t="n">
        <v>2.701084</v>
      </c>
      <c r="I75" s="39" t="n">
        <v>2.699315</v>
      </c>
      <c r="J75" s="39" t="n">
        <v>2.684517</v>
      </c>
      <c r="K75" s="39" t="n">
        <v>2.668267</v>
      </c>
      <c r="L75" s="39" t="n">
        <v>2.648567</v>
      </c>
      <c r="M75" s="39" t="n">
        <v>2.632661</v>
      </c>
      <c r="N75" s="39" t="n">
        <v>2.618124</v>
      </c>
      <c r="O75" s="39" t="n">
        <v>2.60683</v>
      </c>
      <c r="P75" s="39" t="n">
        <v>2.594657</v>
      </c>
      <c r="Q75" s="39" t="n">
        <v>2.591201</v>
      </c>
      <c r="R75" s="39" t="n">
        <v>2.599064</v>
      </c>
      <c r="S75" s="39" t="n">
        <v>2.606463</v>
      </c>
      <c r="T75" s="39" t="n">
        <v>2.614655</v>
      </c>
      <c r="U75" s="39" t="n">
        <v>2.627334</v>
      </c>
      <c r="V75" s="39" t="n">
        <v>2.643946</v>
      </c>
      <c r="W75" s="39" t="n">
        <v>2.65917</v>
      </c>
      <c r="X75" s="39" t="n">
        <v>2.680398</v>
      </c>
      <c r="Y75" s="39" t="n">
        <v>2.706399</v>
      </c>
      <c r="Z75" s="39" t="n">
        <v>2.73978</v>
      </c>
      <c r="AA75" s="39" t="n">
        <v>2.767942</v>
      </c>
      <c r="AB75" s="39" t="n">
        <v>2.797641</v>
      </c>
      <c r="AC75" s="39" t="n">
        <v>2.822753</v>
      </c>
      <c r="AD75" s="39" t="n">
        <v>2.846913</v>
      </c>
      <c r="AE75" s="39" t="n">
        <v>2.875512</v>
      </c>
      <c r="AF75" s="39" t="n">
        <v>2.906283</v>
      </c>
      <c r="AG75" s="39" t="n">
        <v>2.940435</v>
      </c>
      <c r="AH75" s="146" t="n">
        <v>0.005272</v>
      </c>
    </row>
    <row r="76" ht="15" customHeight="1" s="143">
      <c r="A76" s="23" t="inlineStr">
        <is>
          <t>TKI000:ea_Rail,Passenge</t>
        </is>
      </c>
      <c r="B76" s="42" t="inlineStr">
        <is>
          <t xml:space="preserve">    Rail, Passenger</t>
        </is>
      </c>
      <c r="C76" s="39" t="n">
        <v>0.013936</v>
      </c>
      <c r="D76" s="39" t="n">
        <v>0.016692</v>
      </c>
      <c r="E76" s="39" t="n">
        <v>0.018912</v>
      </c>
      <c r="F76" s="39" t="n">
        <v>0.02059</v>
      </c>
      <c r="G76" s="39" t="n">
        <v>0.021857</v>
      </c>
      <c r="H76" s="39" t="n">
        <v>0.022807</v>
      </c>
      <c r="I76" s="39" t="n">
        <v>0.023493</v>
      </c>
      <c r="J76" s="39" t="n">
        <v>0.024005</v>
      </c>
      <c r="K76" s="39" t="n">
        <v>0.024148</v>
      </c>
      <c r="L76" s="39" t="n">
        <v>0.024265</v>
      </c>
      <c r="M76" s="39" t="n">
        <v>0.024503</v>
      </c>
      <c r="N76" s="39" t="n">
        <v>0.02463</v>
      </c>
      <c r="O76" s="39" t="n">
        <v>0.024893</v>
      </c>
      <c r="P76" s="39" t="n">
        <v>0.025147</v>
      </c>
      <c r="Q76" s="39" t="n">
        <v>0.025457</v>
      </c>
      <c r="R76" s="39" t="n">
        <v>0.025725</v>
      </c>
      <c r="S76" s="39" t="n">
        <v>0.026019</v>
      </c>
      <c r="T76" s="39" t="n">
        <v>0.026302</v>
      </c>
      <c r="U76" s="39" t="n">
        <v>0.026582</v>
      </c>
      <c r="V76" s="39" t="n">
        <v>0.026871</v>
      </c>
      <c r="W76" s="39" t="n">
        <v>0.027246</v>
      </c>
      <c r="X76" s="39" t="n">
        <v>0.027589</v>
      </c>
      <c r="Y76" s="39" t="n">
        <v>0.027926</v>
      </c>
      <c r="Z76" s="39" t="n">
        <v>0.028273</v>
      </c>
      <c r="AA76" s="39" t="n">
        <v>0.028608</v>
      </c>
      <c r="AB76" s="39" t="n">
        <v>0.028976</v>
      </c>
      <c r="AC76" s="39" t="n">
        <v>0.029316</v>
      </c>
      <c r="AD76" s="39" t="n">
        <v>0.029622</v>
      </c>
      <c r="AE76" s="39" t="n">
        <v>0.029951</v>
      </c>
      <c r="AF76" s="39" t="n">
        <v>0.030311</v>
      </c>
      <c r="AG76" s="39" t="n">
        <v>0.030663</v>
      </c>
      <c r="AH76" s="146" t="n">
        <v>0.026634</v>
      </c>
    </row>
    <row r="77" ht="15" customHeight="1" s="143">
      <c r="A77" s="23" t="inlineStr">
        <is>
          <t>TKI000:ea_Rail,Freight</t>
        </is>
      </c>
      <c r="B77" s="42" t="inlineStr">
        <is>
          <t xml:space="preserve">    Rail, Freight</t>
        </is>
      </c>
      <c r="C77" s="39" t="n">
        <v>0.2052</v>
      </c>
      <c r="D77" s="39" t="n">
        <v>0.216413</v>
      </c>
      <c r="E77" s="39" t="n">
        <v>0.217179</v>
      </c>
      <c r="F77" s="39" t="n">
        <v>0.215971</v>
      </c>
      <c r="G77" s="39" t="n">
        <v>0.214533</v>
      </c>
      <c r="H77" s="39" t="n">
        <v>0.206519</v>
      </c>
      <c r="I77" s="39" t="n">
        <v>0.207688</v>
      </c>
      <c r="J77" s="39" t="n">
        <v>0.206239</v>
      </c>
      <c r="K77" s="39" t="n">
        <v>0.20741</v>
      </c>
      <c r="L77" s="39" t="n">
        <v>0.208304</v>
      </c>
      <c r="M77" s="39" t="n">
        <v>0.209237</v>
      </c>
      <c r="N77" s="39" t="n">
        <v>0.209471</v>
      </c>
      <c r="O77" s="39" t="n">
        <v>0.2094</v>
      </c>
      <c r="P77" s="39" t="n">
        <v>0.209744</v>
      </c>
      <c r="Q77" s="39" t="n">
        <v>0.209412</v>
      </c>
      <c r="R77" s="39" t="n">
        <v>0.20981</v>
      </c>
      <c r="S77" s="39" t="n">
        <v>0.210093</v>
      </c>
      <c r="T77" s="39" t="n">
        <v>0.210129</v>
      </c>
      <c r="U77" s="39" t="n">
        <v>0.209256</v>
      </c>
      <c r="V77" s="39" t="n">
        <v>0.209996</v>
      </c>
      <c r="W77" s="39" t="n">
        <v>0.209331</v>
      </c>
      <c r="X77" s="39" t="n">
        <v>0.209426</v>
      </c>
      <c r="Y77" s="39" t="n">
        <v>0.210104</v>
      </c>
      <c r="Z77" s="39" t="n">
        <v>0.211251</v>
      </c>
      <c r="AA77" s="39" t="n">
        <v>0.210315</v>
      </c>
      <c r="AB77" s="39" t="n">
        <v>0.210549</v>
      </c>
      <c r="AC77" s="39" t="n">
        <v>0.210321</v>
      </c>
      <c r="AD77" s="39" t="n">
        <v>0.210586</v>
      </c>
      <c r="AE77" s="39" t="n">
        <v>0.210842</v>
      </c>
      <c r="AF77" s="39" t="n">
        <v>0.21118</v>
      </c>
      <c r="AG77" s="39" t="n">
        <v>0.212342</v>
      </c>
      <c r="AH77" s="146" t="n">
        <v>0.001141</v>
      </c>
    </row>
    <row r="78" ht="15" customHeight="1" s="143">
      <c r="A78" s="23" t="inlineStr">
        <is>
          <t>TKI000:ea_Shipping,Dome</t>
        </is>
      </c>
      <c r="B78" s="42" t="inlineStr">
        <is>
          <t xml:space="preserve">    Shipping, Domestic</t>
        </is>
      </c>
      <c r="C78" s="39" t="n">
        <v>0.036641</v>
      </c>
      <c r="D78" s="39" t="n">
        <v>0.037508</v>
      </c>
      <c r="E78" s="39" t="n">
        <v>0.037086</v>
      </c>
      <c r="F78" s="39" t="n">
        <v>0.03667</v>
      </c>
      <c r="G78" s="39" t="n">
        <v>0.03624</v>
      </c>
      <c r="H78" s="39" t="n">
        <v>0.035579</v>
      </c>
      <c r="I78" s="39" t="n">
        <v>0.034701</v>
      </c>
      <c r="J78" s="39" t="n">
        <v>0.033688</v>
      </c>
      <c r="K78" s="39" t="n">
        <v>0.032706</v>
      </c>
      <c r="L78" s="39" t="n">
        <v>0.031683</v>
      </c>
      <c r="M78" s="39" t="n">
        <v>0.030701</v>
      </c>
      <c r="N78" s="39" t="n">
        <v>0.030174</v>
      </c>
      <c r="O78" s="39" t="n">
        <v>0.029688</v>
      </c>
      <c r="P78" s="39" t="n">
        <v>0.029171</v>
      </c>
      <c r="Q78" s="39" t="n">
        <v>0.028723</v>
      </c>
      <c r="R78" s="39" t="n">
        <v>0.0283</v>
      </c>
      <c r="S78" s="39" t="n">
        <v>0.027854</v>
      </c>
      <c r="T78" s="39" t="n">
        <v>0.027376</v>
      </c>
      <c r="U78" s="39" t="n">
        <v>0.026879</v>
      </c>
      <c r="V78" s="39" t="n">
        <v>0.026447</v>
      </c>
      <c r="W78" s="39" t="n">
        <v>0.02595</v>
      </c>
      <c r="X78" s="39" t="n">
        <v>0.025747</v>
      </c>
      <c r="Y78" s="39" t="n">
        <v>0.025561</v>
      </c>
      <c r="Z78" s="39" t="n">
        <v>0.025448</v>
      </c>
      <c r="AA78" s="39" t="n">
        <v>0.025261</v>
      </c>
      <c r="AB78" s="39" t="n">
        <v>0.025081</v>
      </c>
      <c r="AC78" s="39" t="n">
        <v>0.024846</v>
      </c>
      <c r="AD78" s="39" t="n">
        <v>0.024618</v>
      </c>
      <c r="AE78" s="39" t="n">
        <v>0.024375</v>
      </c>
      <c r="AF78" s="39" t="n">
        <v>0.024158</v>
      </c>
      <c r="AG78" s="39" t="n">
        <v>0.023978</v>
      </c>
      <c r="AH78" s="146" t="n">
        <v>-0.014035</v>
      </c>
    </row>
    <row r="79" ht="16" customHeight="1" s="143">
      <c r="A79" s="23" t="inlineStr">
        <is>
          <t>TKI000:ea_Shipping,Inte</t>
        </is>
      </c>
      <c r="B79" s="42" t="inlineStr">
        <is>
          <t xml:space="preserve">    Shipping, International</t>
        </is>
      </c>
      <c r="C79" s="39" t="n">
        <v>0.390127</v>
      </c>
      <c r="D79" s="39" t="n">
        <v>0.399914</v>
      </c>
      <c r="E79" s="39" t="n">
        <v>0.434956</v>
      </c>
      <c r="F79" s="39" t="n">
        <v>0.441884</v>
      </c>
      <c r="G79" s="39" t="n">
        <v>0.422805</v>
      </c>
      <c r="H79" s="39" t="n">
        <v>0.424046</v>
      </c>
      <c r="I79" s="39" t="n">
        <v>0.428597</v>
      </c>
      <c r="J79" s="39" t="n">
        <v>0.420109</v>
      </c>
      <c r="K79" s="39" t="n">
        <v>0.420515</v>
      </c>
      <c r="L79" s="39" t="n">
        <v>0.417549</v>
      </c>
      <c r="M79" s="39" t="n">
        <v>0.418554</v>
      </c>
      <c r="N79" s="39" t="n">
        <v>0.425043</v>
      </c>
      <c r="O79" s="39" t="n">
        <v>0.419537</v>
      </c>
      <c r="P79" s="39" t="n">
        <v>0.41976</v>
      </c>
      <c r="Q79" s="39" t="n">
        <v>0.418936</v>
      </c>
      <c r="R79" s="39" t="n">
        <v>0.424556</v>
      </c>
      <c r="S79" s="39" t="n">
        <v>0.419202</v>
      </c>
      <c r="T79" s="39" t="n">
        <v>0.419055</v>
      </c>
      <c r="U79" s="39" t="n">
        <v>0.422916</v>
      </c>
      <c r="V79" s="39" t="n">
        <v>0.417875</v>
      </c>
      <c r="W79" s="39" t="n">
        <v>0.417271</v>
      </c>
      <c r="X79" s="39" t="n">
        <v>0.422074</v>
      </c>
      <c r="Y79" s="39" t="n">
        <v>0.416121</v>
      </c>
      <c r="Z79" s="39" t="n">
        <v>0.415873</v>
      </c>
      <c r="AA79" s="39" t="n">
        <v>0.413463</v>
      </c>
      <c r="AB79" s="39" t="n">
        <v>0.413624</v>
      </c>
      <c r="AC79" s="39" t="n">
        <v>0.412266</v>
      </c>
      <c r="AD79" s="39" t="n">
        <v>0.41146</v>
      </c>
      <c r="AE79" s="39" t="n">
        <v>0.411718</v>
      </c>
      <c r="AF79" s="39" t="n">
        <v>0.411262</v>
      </c>
      <c r="AG79" s="39" t="n">
        <v>0.410365</v>
      </c>
      <c r="AH79" s="146" t="n">
        <v>0.001687</v>
      </c>
    </row>
    <row r="80" ht="15" customHeight="1" s="143">
      <c r="A80" s="23" t="inlineStr">
        <is>
          <t>TKI000:ea_RecreationalB</t>
        </is>
      </c>
      <c r="B80" s="42" t="inlineStr">
        <is>
          <t xml:space="preserve">    Recreational Boats</t>
        </is>
      </c>
      <c r="C80" s="39" t="n">
        <v>0.106203</v>
      </c>
      <c r="D80" s="39" t="n">
        <v>0.106628</v>
      </c>
      <c r="E80" s="39" t="n">
        <v>0.108291</v>
      </c>
      <c r="F80" s="39" t="n">
        <v>0.10927</v>
      </c>
      <c r="G80" s="39" t="n">
        <v>0.109676</v>
      </c>
      <c r="H80" s="39" t="n">
        <v>0.109872</v>
      </c>
      <c r="I80" s="39" t="n">
        <v>0.109505</v>
      </c>
      <c r="J80" s="39" t="n">
        <v>0.108728</v>
      </c>
      <c r="K80" s="39" t="n">
        <v>0.107827</v>
      </c>
      <c r="L80" s="39" t="n">
        <v>0.10685</v>
      </c>
      <c r="M80" s="39" t="n">
        <v>0.105917</v>
      </c>
      <c r="N80" s="39" t="n">
        <v>0.105118</v>
      </c>
      <c r="O80" s="39" t="n">
        <v>0.104561</v>
      </c>
      <c r="P80" s="39" t="n">
        <v>0.103983</v>
      </c>
      <c r="Q80" s="39" t="n">
        <v>0.103517</v>
      </c>
      <c r="R80" s="39" t="n">
        <v>0.103178</v>
      </c>
      <c r="S80" s="39" t="n">
        <v>0.102702</v>
      </c>
      <c r="T80" s="39" t="n">
        <v>0.102093</v>
      </c>
      <c r="U80" s="39" t="n">
        <v>0.101512</v>
      </c>
      <c r="V80" s="39" t="n">
        <v>0.101063</v>
      </c>
      <c r="W80" s="39" t="n">
        <v>0.100765</v>
      </c>
      <c r="X80" s="39" t="n">
        <v>0.100435</v>
      </c>
      <c r="Y80" s="39" t="n">
        <v>0.100065</v>
      </c>
      <c r="Z80" s="39" t="n">
        <v>0.099694</v>
      </c>
      <c r="AA80" s="39" t="n">
        <v>0.099248</v>
      </c>
      <c r="AB80" s="39" t="n">
        <v>0.098909</v>
      </c>
      <c r="AC80" s="39" t="n">
        <v>0.09850200000000001</v>
      </c>
      <c r="AD80" s="39" t="n">
        <v>0.097958</v>
      </c>
      <c r="AE80" s="39" t="n">
        <v>0.097569</v>
      </c>
      <c r="AF80" s="39" t="n">
        <v>0.097161</v>
      </c>
      <c r="AG80" s="39" t="n">
        <v>0.096743</v>
      </c>
      <c r="AH80" s="146" t="n">
        <v>-0.003105</v>
      </c>
    </row>
    <row r="81" ht="16" customHeight="1" s="143">
      <c r="A81" s="23" t="inlineStr">
        <is>
          <t>TKI000:ea_Air</t>
        </is>
      </c>
      <c r="B81" s="42" t="inlineStr">
        <is>
          <t xml:space="preserve">    Air</t>
        </is>
      </c>
      <c r="C81" s="39" t="n">
        <v>0.900305</v>
      </c>
      <c r="D81" s="39" t="n">
        <v>1.224288</v>
      </c>
      <c r="E81" s="39" t="n">
        <v>1.367005</v>
      </c>
      <c r="F81" s="39" t="n">
        <v>1.433183</v>
      </c>
      <c r="G81" s="39" t="n">
        <v>1.475928</v>
      </c>
      <c r="H81" s="39" t="n">
        <v>1.509005</v>
      </c>
      <c r="I81" s="39" t="n">
        <v>1.520615</v>
      </c>
      <c r="J81" s="39" t="n">
        <v>1.529019</v>
      </c>
      <c r="K81" s="39" t="n">
        <v>1.539247</v>
      </c>
      <c r="L81" s="39" t="n">
        <v>1.548459</v>
      </c>
      <c r="M81" s="39" t="n">
        <v>1.558426</v>
      </c>
      <c r="N81" s="39" t="n">
        <v>1.571105</v>
      </c>
      <c r="O81" s="39" t="n">
        <v>1.589755</v>
      </c>
      <c r="P81" s="39" t="n">
        <v>1.608117</v>
      </c>
      <c r="Q81" s="39" t="n">
        <v>1.628653</v>
      </c>
      <c r="R81" s="39" t="n">
        <v>1.652344</v>
      </c>
      <c r="S81" s="39" t="n">
        <v>1.671992</v>
      </c>
      <c r="T81" s="39" t="n">
        <v>1.688775</v>
      </c>
      <c r="U81" s="39" t="n">
        <v>1.706511</v>
      </c>
      <c r="V81" s="39" t="n">
        <v>1.726514</v>
      </c>
      <c r="W81" s="39" t="n">
        <v>1.75151</v>
      </c>
      <c r="X81" s="39" t="n">
        <v>1.77462</v>
      </c>
      <c r="Y81" s="39" t="n">
        <v>1.798373</v>
      </c>
      <c r="Z81" s="39" t="n">
        <v>1.820968</v>
      </c>
      <c r="AA81" s="39" t="n">
        <v>1.844373</v>
      </c>
      <c r="AB81" s="39" t="n">
        <v>1.869801</v>
      </c>
      <c r="AC81" s="39" t="n">
        <v>1.892966</v>
      </c>
      <c r="AD81" s="39" t="n">
        <v>1.910659</v>
      </c>
      <c r="AE81" s="39" t="n">
        <v>1.929632</v>
      </c>
      <c r="AF81" s="39" t="n">
        <v>1.946926</v>
      </c>
      <c r="AG81" s="39" t="n">
        <v>1.964514</v>
      </c>
      <c r="AH81" s="146" t="n">
        <v>0.02635</v>
      </c>
    </row>
    <row r="82" ht="15" customHeight="1" s="143">
      <c r="A82" s="23" t="inlineStr">
        <is>
          <t>TKI000:ea_MilitaryUse</t>
        </is>
      </c>
      <c r="B82" s="42" t="inlineStr">
        <is>
          <t xml:space="preserve">    Military Use</t>
        </is>
      </c>
      <c r="C82" s="39" t="n">
        <v>0.257081</v>
      </c>
      <c r="D82" s="39" t="n">
        <v>0.261438</v>
      </c>
      <c r="E82" s="39" t="n">
        <v>0.261803</v>
      </c>
      <c r="F82" s="39" t="n">
        <v>0.255477</v>
      </c>
      <c r="G82" s="39" t="n">
        <v>0.251303</v>
      </c>
      <c r="H82" s="39" t="n">
        <v>0.251044</v>
      </c>
      <c r="I82" s="39" t="n">
        <v>0.250438</v>
      </c>
      <c r="J82" s="39" t="n">
        <v>0.25036</v>
      </c>
      <c r="K82" s="39" t="n">
        <v>0.251731</v>
      </c>
      <c r="L82" s="39" t="n">
        <v>0.251176</v>
      </c>
      <c r="M82" s="39" t="n">
        <v>0.250227</v>
      </c>
      <c r="N82" s="39" t="n">
        <v>0.250187</v>
      </c>
      <c r="O82" s="39" t="n">
        <v>0.250591</v>
      </c>
      <c r="P82" s="39" t="n">
        <v>0.251006</v>
      </c>
      <c r="Q82" s="39" t="n">
        <v>0.251428</v>
      </c>
      <c r="R82" s="39" t="n">
        <v>0.25185</v>
      </c>
      <c r="S82" s="39" t="n">
        <v>0.252288</v>
      </c>
      <c r="T82" s="39" t="n">
        <v>0.252742</v>
      </c>
      <c r="U82" s="39" t="n">
        <v>0.253204</v>
      </c>
      <c r="V82" s="39" t="n">
        <v>0.253666</v>
      </c>
      <c r="W82" s="39" t="n">
        <v>0.254136</v>
      </c>
      <c r="X82" s="39" t="n">
        <v>0.254607</v>
      </c>
      <c r="Y82" s="39" t="n">
        <v>0.255078</v>
      </c>
      <c r="Z82" s="39" t="n">
        <v>0.255554</v>
      </c>
      <c r="AA82" s="39" t="n">
        <v>0.256032</v>
      </c>
      <c r="AB82" s="39" t="n">
        <v>0.256496</v>
      </c>
      <c r="AC82" s="39" t="n">
        <v>0.25698</v>
      </c>
      <c r="AD82" s="39" t="n">
        <v>0.257459</v>
      </c>
      <c r="AE82" s="39" t="n">
        <v>0.257947</v>
      </c>
      <c r="AF82" s="39" t="n">
        <v>0.258428</v>
      </c>
      <c r="AG82" s="39" t="n">
        <v>0.258902</v>
      </c>
      <c r="AH82" s="146" t="n">
        <v>0.000235</v>
      </c>
    </row>
    <row r="83" ht="15" customHeight="1" s="143">
      <c r="A83" s="23" t="inlineStr">
        <is>
          <t>TKI000:ea_Lubricants</t>
        </is>
      </c>
      <c r="B83" s="42" t="inlineStr">
        <is>
          <t xml:space="preserve">    Lubricants</t>
        </is>
      </c>
      <c r="C83" s="39" t="n">
        <v>0.057262</v>
      </c>
      <c r="D83" s="39" t="n">
        <v>0.05829</v>
      </c>
      <c r="E83" s="39" t="n">
        <v>0.058961</v>
      </c>
      <c r="F83" s="39" t="n">
        <v>0.059478</v>
      </c>
      <c r="G83" s="39" t="n">
        <v>0.059828</v>
      </c>
      <c r="H83" s="39" t="n">
        <v>0.06001</v>
      </c>
      <c r="I83" s="39" t="n">
        <v>0.060088</v>
      </c>
      <c r="J83" s="39" t="n">
        <v>0.059921</v>
      </c>
      <c r="K83" s="39" t="n">
        <v>0.0598</v>
      </c>
      <c r="L83" s="39" t="n">
        <v>0.059697</v>
      </c>
      <c r="M83" s="39" t="n">
        <v>0.059553</v>
      </c>
      <c r="N83" s="39" t="n">
        <v>0.059424</v>
      </c>
      <c r="O83" s="39" t="n">
        <v>0.059322</v>
      </c>
      <c r="P83" s="39" t="n">
        <v>0.059235</v>
      </c>
      <c r="Q83" s="39" t="n">
        <v>0.059183</v>
      </c>
      <c r="R83" s="39" t="n">
        <v>0.059143</v>
      </c>
      <c r="S83" s="39" t="n">
        <v>0.059086</v>
      </c>
      <c r="T83" s="39" t="n">
        <v>0.059015</v>
      </c>
      <c r="U83" s="39" t="n">
        <v>0.058966</v>
      </c>
      <c r="V83" s="39" t="n">
        <v>0.058931</v>
      </c>
      <c r="W83" s="39" t="n">
        <v>0.058892</v>
      </c>
      <c r="X83" s="39" t="n">
        <v>0.058852</v>
      </c>
      <c r="Y83" s="39" t="n">
        <v>0.05882</v>
      </c>
      <c r="Z83" s="39" t="n">
        <v>0.058781</v>
      </c>
      <c r="AA83" s="39" t="n">
        <v>0.058773</v>
      </c>
      <c r="AB83" s="39" t="n">
        <v>0.058809</v>
      </c>
      <c r="AC83" s="39" t="n">
        <v>0.058817</v>
      </c>
      <c r="AD83" s="39" t="n">
        <v>0.058797</v>
      </c>
      <c r="AE83" s="39" t="n">
        <v>0.058808</v>
      </c>
      <c r="AF83" s="39" t="n">
        <v>0.058795</v>
      </c>
      <c r="AG83" s="39" t="n">
        <v>0.058756</v>
      </c>
      <c r="AH83" s="146" t="n">
        <v>0.000858</v>
      </c>
    </row>
    <row r="84" ht="15" customHeight="1" s="143">
      <c r="A84" s="23" t="inlineStr">
        <is>
          <t>TKI000:ea_PipelineFuel</t>
        </is>
      </c>
      <c r="B84" s="42" t="inlineStr">
        <is>
          <t xml:space="preserve">    Pipeline Fuel</t>
        </is>
      </c>
      <c r="C84" s="39" t="n">
        <v>0.333609</v>
      </c>
      <c r="D84" s="39" t="n">
        <v>0.361427</v>
      </c>
      <c r="E84" s="39" t="n">
        <v>0.356802</v>
      </c>
      <c r="F84" s="39" t="n">
        <v>0.345601</v>
      </c>
      <c r="G84" s="39" t="n">
        <v>0.341619</v>
      </c>
      <c r="H84" s="39" t="n">
        <v>0.34228</v>
      </c>
      <c r="I84" s="39" t="n">
        <v>0.326429</v>
      </c>
      <c r="J84" s="39" t="n">
        <v>0.331197</v>
      </c>
      <c r="K84" s="39" t="n">
        <v>0.33116</v>
      </c>
      <c r="L84" s="39" t="n">
        <v>0.331146</v>
      </c>
      <c r="M84" s="39" t="n">
        <v>0.327567</v>
      </c>
      <c r="N84" s="39" t="n">
        <v>0.328047</v>
      </c>
      <c r="O84" s="39" t="n">
        <v>0.329295</v>
      </c>
      <c r="P84" s="39" t="n">
        <v>0.329696</v>
      </c>
      <c r="Q84" s="39" t="n">
        <v>0.32919</v>
      </c>
      <c r="R84" s="39" t="n">
        <v>0.33092</v>
      </c>
      <c r="S84" s="39" t="n">
        <v>0.334838</v>
      </c>
      <c r="T84" s="39" t="n">
        <v>0.339255</v>
      </c>
      <c r="U84" s="39" t="n">
        <v>0.342928</v>
      </c>
      <c r="V84" s="39" t="n">
        <v>0.345141</v>
      </c>
      <c r="W84" s="39" t="n">
        <v>0.346982</v>
      </c>
      <c r="X84" s="39" t="n">
        <v>0.348185</v>
      </c>
      <c r="Y84" s="39" t="n">
        <v>0.350152</v>
      </c>
      <c r="Z84" s="39" t="n">
        <v>0.353496</v>
      </c>
      <c r="AA84" s="39" t="n">
        <v>0.358708</v>
      </c>
      <c r="AB84" s="39" t="n">
        <v>0.361766</v>
      </c>
      <c r="AC84" s="39" t="n">
        <v>0.365562</v>
      </c>
      <c r="AD84" s="39" t="n">
        <v>0.369893</v>
      </c>
      <c r="AE84" s="39" t="n">
        <v>0.367651</v>
      </c>
      <c r="AF84" s="39" t="n">
        <v>0.367228</v>
      </c>
      <c r="AG84" s="39" t="n">
        <v>0.370731</v>
      </c>
      <c r="AH84" s="146" t="n">
        <v>0.003523</v>
      </c>
    </row>
    <row r="85" ht="15" customHeight="1" s="143">
      <c r="A85" s="23" t="inlineStr">
        <is>
          <t>TKI000:ea_Total</t>
        </is>
      </c>
      <c r="B85" s="35" t="inlineStr">
        <is>
          <t xml:space="preserve">      Total</t>
        </is>
      </c>
      <c r="C85" s="40" t="n">
        <v>12.710937</v>
      </c>
      <c r="D85" s="40" t="n">
        <v>13.523485</v>
      </c>
      <c r="E85" s="40" t="n">
        <v>13.782738</v>
      </c>
      <c r="F85" s="40" t="n">
        <v>13.893643</v>
      </c>
      <c r="G85" s="40" t="n">
        <v>13.946235</v>
      </c>
      <c r="H85" s="40" t="n">
        <v>13.993832</v>
      </c>
      <c r="I85" s="40" t="n">
        <v>13.969633</v>
      </c>
      <c r="J85" s="40" t="n">
        <v>13.917164</v>
      </c>
      <c r="K85" s="40" t="n">
        <v>13.870161</v>
      </c>
      <c r="L85" s="40" t="n">
        <v>13.804184</v>
      </c>
      <c r="M85" s="40" t="n">
        <v>13.743266</v>
      </c>
      <c r="N85" s="40" t="n">
        <v>13.694123</v>
      </c>
      <c r="O85" s="40" t="n">
        <v>13.650218</v>
      </c>
      <c r="P85" s="40" t="n">
        <v>13.62207</v>
      </c>
      <c r="Q85" s="40" t="n">
        <v>13.610144</v>
      </c>
      <c r="R85" s="40" t="n">
        <v>13.63513</v>
      </c>
      <c r="S85" s="40" t="n">
        <v>13.652452</v>
      </c>
      <c r="T85" s="40" t="n">
        <v>13.673915</v>
      </c>
      <c r="U85" s="40" t="n">
        <v>13.704461</v>
      </c>
      <c r="V85" s="40" t="n">
        <v>13.741007</v>
      </c>
      <c r="W85" s="40" t="n">
        <v>13.793367</v>
      </c>
      <c r="X85" s="40" t="n">
        <v>13.856253</v>
      </c>
      <c r="Y85" s="40" t="n">
        <v>13.918808</v>
      </c>
      <c r="Z85" s="40" t="n">
        <v>13.997322</v>
      </c>
      <c r="AA85" s="40" t="n">
        <v>14.066484</v>
      </c>
      <c r="AB85" s="40" t="n">
        <v>14.140247</v>
      </c>
      <c r="AC85" s="40" t="n">
        <v>14.209555</v>
      </c>
      <c r="AD85" s="40" t="n">
        <v>14.270186</v>
      </c>
      <c r="AE85" s="40" t="n">
        <v>14.335911</v>
      </c>
      <c r="AF85" s="40" t="n">
        <v>14.406158</v>
      </c>
      <c r="AG85" s="40" t="n">
        <v>14.484777</v>
      </c>
      <c r="AH85" s="148" t="n">
        <v>0.004364</v>
      </c>
    </row>
    <row r="86" ht="15" customHeight="1" s="143" thickBot="1"/>
    <row r="87" ht="15" customHeight="1" s="143">
      <c r="B87" s="144" t="inlineStr">
        <is>
          <t>1/ Commercial trucks 8,501 to 10,000 pounds gross vehicle weight rating.</t>
        </is>
      </c>
      <c r="C87" s="145" t="n"/>
      <c r="D87" s="145" t="n"/>
      <c r="E87" s="145" t="n"/>
      <c r="F87" s="145" t="n"/>
      <c r="G87" s="145" t="n"/>
      <c r="H87" s="145" t="n"/>
      <c r="I87" s="145" t="n"/>
      <c r="J87" s="145" t="n"/>
      <c r="K87" s="145" t="n"/>
      <c r="L87" s="145" t="n"/>
      <c r="M87" s="145" t="n"/>
      <c r="N87" s="145" t="n"/>
      <c r="O87" s="145" t="n"/>
      <c r="P87" s="145" t="n"/>
      <c r="Q87" s="145" t="n"/>
      <c r="R87" s="145" t="n"/>
      <c r="S87" s="145" t="n"/>
      <c r="T87" s="145" t="n"/>
      <c r="U87" s="145" t="n"/>
      <c r="V87" s="145" t="n"/>
      <c r="W87" s="145" t="n"/>
      <c r="X87" s="145" t="n"/>
      <c r="Y87" s="145" t="n"/>
      <c r="Z87" s="145" t="n"/>
      <c r="AA87" s="145" t="n"/>
      <c r="AB87" s="145" t="n"/>
      <c r="AC87" s="145" t="n"/>
      <c r="AD87" s="145" t="n"/>
      <c r="AE87" s="145" t="n"/>
      <c r="AF87" s="145" t="n"/>
      <c r="AG87" s="145" t="n"/>
      <c r="AH87" s="145" t="n"/>
    </row>
    <row r="88" ht="15" customHeight="1" s="143">
      <c r="B88" s="24" t="inlineStr">
        <is>
          <t>2/ CAFE standard based on projected new vehicle sales.</t>
        </is>
      </c>
    </row>
    <row r="89" ht="15" customHeight="1" s="143">
      <c r="B89" s="24" t="inlineStr">
        <is>
          <t>3/ Includes CAFE credits for alternative fueled vehicle sales and credit banking.</t>
        </is>
      </c>
    </row>
    <row r="90" ht="15" customHeight="1" s="143">
      <c r="B90" s="24" t="inlineStr">
        <is>
          <t>4/ Environmental Protection Agency rated miles per gallon.</t>
        </is>
      </c>
    </row>
    <row r="91" ht="15" customHeight="1" s="143">
      <c r="B91" s="24" t="inlineStr">
        <is>
          <t>5/ Tested new vehicle efficiency revised for on-road performance.</t>
        </is>
      </c>
    </row>
    <row r="92">
      <c r="B92" s="24" t="inlineStr">
        <is>
          <t>6/ Combined "on-the-road" estimate for all cars and light trucks.</t>
        </is>
      </c>
    </row>
    <row r="93" ht="15" customHeight="1" s="143">
      <c r="B93" s="24" t="inlineStr">
        <is>
          <t>CAFE = Corporate average fuel economy.</t>
        </is>
      </c>
    </row>
    <row r="94" ht="15" customHeight="1" s="143">
      <c r="B94" s="24" t="inlineStr">
        <is>
          <t>Btu = British thermal unit.</t>
        </is>
      </c>
    </row>
    <row r="95" ht="15" customHeight="1" s="143">
      <c r="B95" s="24" t="inlineStr">
        <is>
          <t>Note:  Totals may not equal sum of components due to independent rounding.</t>
        </is>
      </c>
    </row>
    <row r="96" ht="15" customHeight="1" s="143">
      <c r="B96" s="24" t="inlineStr">
        <is>
          <t>Sources: 2020:  U.S. Energy Information Administration (EIA), Short-Term Energy Outlook, October 2020 and EIA,</t>
        </is>
      </c>
    </row>
    <row r="97" ht="15" customHeight="1" s="143">
      <c r="B97" s="24" t="inlineStr">
        <is>
          <t>AEO2021 National Energy Modeling System run highogs.d120120a. Projections:  EIA, AEO2021 National Energy Modeling System run highogs.d120120a.</t>
        </is>
      </c>
    </row>
    <row r="112" ht="15" customHeight="1" s="143"/>
    <row r="308" ht="15" customHeight="1" s="143"/>
    <row r="511" ht="15" customHeight="1" s="143"/>
    <row r="712" ht="15" customHeight="1" s="143"/>
    <row r="887" ht="15" customHeight="1" s="143"/>
    <row r="1100" ht="15" customHeight="1" s="143"/>
    <row r="1227" ht="15" customHeight="1" s="143"/>
    <row r="1390" ht="15" customHeight="1" s="143"/>
    <row r="1502" ht="15" customHeight="1" s="143"/>
    <row r="1604" ht="15" customHeight="1" s="143"/>
    <row r="1698" ht="15" customHeight="1" s="143"/>
    <row r="1945" ht="15" customHeight="1" s="143"/>
    <row r="2031" ht="15" customHeight="1" s="143"/>
    <row r="2153" ht="15" customHeight="1" s="143"/>
    <row r="2317" ht="15" customHeight="1" s="143"/>
    <row r="2419" ht="15" customHeight="1" s="143"/>
    <row r="2509" ht="15" customHeight="1" s="143"/>
    <row r="2598" ht="15" customHeight="1" s="143"/>
    <row r="2719" ht="15" customHeight="1" s="143"/>
    <row r="2837" ht="15" customHeight="1" s="143"/>
  </sheetData>
  <mergeCells count="21">
    <mergeCell ref="B87:AG87"/>
    <mergeCell ref="B112:AH112"/>
    <mergeCell ref="B308:AH308"/>
    <mergeCell ref="B511:AH511"/>
    <mergeCell ref="B712:AH712"/>
    <mergeCell ref="B887:AH887"/>
    <mergeCell ref="B1100:AH1100"/>
    <mergeCell ref="B1227:AH1227"/>
    <mergeCell ref="B1390:AH1390"/>
    <mergeCell ref="B1502:AH1502"/>
    <mergeCell ref="B1604:AH1604"/>
    <mergeCell ref="B1698:AH1698"/>
    <mergeCell ref="B1945:AH1945"/>
    <mergeCell ref="B2031:AH2031"/>
    <mergeCell ref="B2719:AH2719"/>
    <mergeCell ref="B2837:AH2837"/>
    <mergeCell ref="B2153:AH2153"/>
    <mergeCell ref="B2317:AH2317"/>
    <mergeCell ref="B2419:AH2419"/>
    <mergeCell ref="B2509:AH2509"/>
    <mergeCell ref="B2598:AH2598"/>
  </mergeCells>
  <pageMargins left="0.75" right="0.75" top="1" bottom="1" header="0.5" footer="0.5"/>
  <pageSetup orientation="portrait"/>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AK69"/>
  <sheetViews>
    <sheetView workbookViewId="0">
      <selection activeCell="A1" sqref="A1"/>
    </sheetView>
  </sheetViews>
  <sheetFormatPr baseColWidth="10" defaultColWidth="12.1640625" defaultRowHeight="15" customHeight="1"/>
  <cols>
    <col width="21.83203125" customWidth="1" style="65" min="1" max="1"/>
    <col width="9.1640625" customWidth="1" style="143" min="2" max="4"/>
  </cols>
  <sheetData>
    <row r="1" ht="15" customFormat="1" customHeight="1" s="65">
      <c r="A1" s="65"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3">
      <c r="A10" s="132" t="inlineStr">
        <is>
          <t>TEU000</t>
        </is>
      </c>
      <c r="B10" t="inlineStr">
        <is>
          <t>Table 35.  Transportation Sector Energy Use by Mode and Type</t>
        </is>
      </c>
    </row>
    <row r="11" ht="15" customHeight="1" s="143">
      <c r="B11" t="inlineStr">
        <is>
          <t>https://www.eia.gov/outlooks/aeo/data/browser/#/?id=45-AEO2021&amp;region=0-0&amp;cases=highogs&amp;start=2019&amp;end=2050&amp;f=A&amp;sourcekey=0</t>
        </is>
      </c>
    </row>
    <row r="12" ht="15" customHeight="1" s="143">
      <c r="B12" t="inlineStr">
        <is>
          <t>Tue Mar 09 2021 10:51:32 GMT-0800 (Pacific Standard Time)</t>
        </is>
      </c>
    </row>
    <row r="13" ht="15" customHeight="1" s="143">
      <c r="B13" t="inlineStr">
        <is>
          <t>Source: U.S. Energy Information Administration</t>
        </is>
      </c>
    </row>
    <row r="14" ht="15" customHeight="1" s="143">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3">
      <c r="B15" t="inlineStr">
        <is>
          <t>Energy Use by Mode</t>
        </is>
      </c>
      <c r="D15" t="inlineStr">
        <is>
          <t>45-AEO2021.2.</t>
        </is>
      </c>
    </row>
    <row r="16" ht="15" customHeight="1" s="143">
      <c r="B16" t="inlineStr">
        <is>
          <t>Highway</t>
        </is>
      </c>
      <c r="D16" t="inlineStr">
        <is>
          <t>45-AEO2021.3.</t>
        </is>
      </c>
    </row>
    <row r="17" ht="15" customHeight="1" s="143">
      <c r="A17" s="132" t="inlineStr">
        <is>
          <t>TEU000:ba_Light-DutyVeh</t>
        </is>
      </c>
      <c r="B17" t="inlineStr">
        <is>
          <t>Light-Duty Vehicles</t>
        </is>
      </c>
      <c r="C17" t="inlineStr">
        <is>
          <t>Transportation Energy Use: Highway: Light-Duty Vehicles: High oil and gas supply</t>
        </is>
      </c>
      <c r="D17" t="inlineStr">
        <is>
          <t>45-AEO2021.4.highogs-d120120a</t>
        </is>
      </c>
      <c r="E17" t="inlineStr">
        <is>
          <t>trillion Btu</t>
        </is>
      </c>
      <c r="F17" t="n">
        <v>13684.958984</v>
      </c>
      <c r="G17" t="n">
        <v>14333.232422</v>
      </c>
      <c r="H17" t="n">
        <v>14327.021484</v>
      </c>
      <c r="I17" t="n">
        <v>14365.352539</v>
      </c>
      <c r="J17" t="n">
        <v>14366.454102</v>
      </c>
      <c r="K17" t="n">
        <v>14341.867188</v>
      </c>
      <c r="L17" t="n">
        <v>14287.133789</v>
      </c>
      <c r="M17" t="n">
        <v>14207.240234</v>
      </c>
      <c r="N17" t="n">
        <v>14125.376953</v>
      </c>
      <c r="O17" t="n">
        <v>14028.782227</v>
      </c>
      <c r="P17" t="n">
        <v>13931.946289</v>
      </c>
      <c r="Q17" t="n">
        <v>13831.038086</v>
      </c>
      <c r="R17" t="n">
        <v>13740.599609</v>
      </c>
      <c r="S17" t="n">
        <v>13671.222656</v>
      </c>
      <c r="T17" t="n">
        <v>13614.177734</v>
      </c>
      <c r="U17" t="n">
        <v>13578.905273</v>
      </c>
      <c r="V17" t="n">
        <v>13555.06543</v>
      </c>
      <c r="W17" t="n">
        <v>13533.013672</v>
      </c>
      <c r="X17" t="n">
        <v>13512.936523</v>
      </c>
      <c r="Y17" t="n">
        <v>13507.699219</v>
      </c>
      <c r="Z17" t="n">
        <v>13519.427734</v>
      </c>
      <c r="AA17" t="n">
        <v>13531.689453</v>
      </c>
      <c r="AB17" t="n">
        <v>13551.022461</v>
      </c>
      <c r="AC17" t="n">
        <v>13573.048828</v>
      </c>
      <c r="AD17" t="n">
        <v>13591.697266</v>
      </c>
      <c r="AE17" t="n">
        <v>13608.703125</v>
      </c>
      <c r="AF17" t="n">
        <v>13631.722656</v>
      </c>
      <c r="AG17" t="n">
        <v>13650.463867</v>
      </c>
      <c r="AH17" t="n">
        <v>13676.699219</v>
      </c>
      <c r="AI17" t="n">
        <v>13706.514648</v>
      </c>
      <c r="AJ17" t="n">
        <v>13736.450195</v>
      </c>
      <c r="AK17" s="131" t="n">
        <v>0</v>
      </c>
    </row>
    <row r="18" ht="15" customHeight="1" s="143">
      <c r="A18" s="132" t="inlineStr">
        <is>
          <t>TEU000:ba_Automobiles</t>
        </is>
      </c>
      <c r="B18" t="inlineStr">
        <is>
          <t>Automobiles</t>
        </is>
      </c>
      <c r="C18" t="inlineStr">
        <is>
          <t>Transportation Energy Use: Highway: Light-Duty Vehicles: Automobiles: High oil and gas supply</t>
        </is>
      </c>
      <c r="D18" t="inlineStr">
        <is>
          <t>45-AEO2021.5.highogs-d120120a</t>
        </is>
      </c>
      <c r="E18" t="inlineStr">
        <is>
          <t>trillion Btu</t>
        </is>
      </c>
      <c r="F18" t="n">
        <v>5675.097656</v>
      </c>
      <c r="G18" t="n">
        <v>5849.897949</v>
      </c>
      <c r="H18" t="n">
        <v>5755.25293</v>
      </c>
      <c r="I18" t="n">
        <v>5674.197266</v>
      </c>
      <c r="J18" t="n">
        <v>5571.258789</v>
      </c>
      <c r="K18" t="n">
        <v>5452.551758</v>
      </c>
      <c r="L18" t="n">
        <v>5322.603516</v>
      </c>
      <c r="M18" t="n">
        <v>5185.959961</v>
      </c>
      <c r="N18" t="n">
        <v>5050.459961</v>
      </c>
      <c r="O18" t="n">
        <v>4913.092285</v>
      </c>
      <c r="P18" t="n">
        <v>4785.428711</v>
      </c>
      <c r="Q18" t="n">
        <v>4662.652344</v>
      </c>
      <c r="R18" t="n">
        <v>4550.67627</v>
      </c>
      <c r="S18" t="n">
        <v>4453.647949</v>
      </c>
      <c r="T18" t="n">
        <v>4370.249023</v>
      </c>
      <c r="U18" t="n">
        <v>4301.723145</v>
      </c>
      <c r="V18" t="n">
        <v>4245.416016</v>
      </c>
      <c r="W18" t="n">
        <v>4198.529297</v>
      </c>
      <c r="X18" t="n">
        <v>4159.668457</v>
      </c>
      <c r="Y18" t="n">
        <v>4129.931152</v>
      </c>
      <c r="Z18" t="n">
        <v>4109.842773</v>
      </c>
      <c r="AA18" t="n">
        <v>4093.161377</v>
      </c>
      <c r="AB18" t="n">
        <v>4081.169678</v>
      </c>
      <c r="AC18" t="n">
        <v>4071.95874</v>
      </c>
      <c r="AD18" t="n">
        <v>4063.462402</v>
      </c>
      <c r="AE18" t="n">
        <v>4055.277344</v>
      </c>
      <c r="AF18" t="n">
        <v>4048.92627</v>
      </c>
      <c r="AG18" t="n">
        <v>4041.358643</v>
      </c>
      <c r="AH18" t="n">
        <v>4035.56543</v>
      </c>
      <c r="AI18" t="n">
        <v>4031.222656</v>
      </c>
      <c r="AJ18" t="n">
        <v>4027.067139</v>
      </c>
      <c r="AK18" s="131" t="n">
        <v>-0.011</v>
      </c>
    </row>
    <row r="19" ht="15" customHeight="1" s="143">
      <c r="A19" s="132" t="inlineStr">
        <is>
          <t>TEU000:ba_LightTrucks</t>
        </is>
      </c>
      <c r="B19" t="inlineStr">
        <is>
          <t>Light Trucks</t>
        </is>
      </c>
      <c r="C19" t="inlineStr">
        <is>
          <t>Transportation Energy Use: Highway: Light-Duty Vehicles: Light Trucks: High oil and gas supply</t>
        </is>
      </c>
      <c r="D19" t="inlineStr">
        <is>
          <t>45-AEO2021.6.highogs-d120120a</t>
        </is>
      </c>
      <c r="E19" t="inlineStr">
        <is>
          <t>trillion Btu</t>
        </is>
      </c>
      <c r="F19" t="n">
        <v>7993.562988</v>
      </c>
      <c r="G19" t="n">
        <v>8466.533203000001</v>
      </c>
      <c r="H19" t="n">
        <v>8555.240234000001</v>
      </c>
      <c r="I19" t="n">
        <v>8674.859375</v>
      </c>
      <c r="J19" t="n">
        <v>8779.195312</v>
      </c>
      <c r="K19" t="n">
        <v>8873.657227</v>
      </c>
      <c r="L19" t="n">
        <v>8949.245117</v>
      </c>
      <c r="M19" t="n">
        <v>9006.387694999999</v>
      </c>
      <c r="N19" t="n">
        <v>9060.414062</v>
      </c>
      <c r="O19" t="n">
        <v>9101.581055000001</v>
      </c>
      <c r="P19" t="n">
        <v>9132.776367</v>
      </c>
      <c r="Q19" t="n">
        <v>9154.997069999999</v>
      </c>
      <c r="R19" t="n">
        <v>9176.856444999999</v>
      </c>
      <c r="S19" t="n">
        <v>9204.787109000001</v>
      </c>
      <c r="T19" t="n">
        <v>9231.380859000001</v>
      </c>
      <c r="U19" t="n">
        <v>9264.832031</v>
      </c>
      <c r="V19" t="n">
        <v>9297.459961</v>
      </c>
      <c r="W19" t="n">
        <v>9322.429688</v>
      </c>
      <c r="X19" t="n">
        <v>9341.325194999999</v>
      </c>
      <c r="Y19" t="n">
        <v>9365.911133</v>
      </c>
      <c r="Z19" t="n">
        <v>9397.785156</v>
      </c>
      <c r="AA19" t="n">
        <v>9426.777344</v>
      </c>
      <c r="AB19" t="n">
        <v>9458.135742</v>
      </c>
      <c r="AC19" t="n">
        <v>9489.399414</v>
      </c>
      <c r="AD19" t="n">
        <v>9516.568359000001</v>
      </c>
      <c r="AE19" t="n">
        <v>9541.783203000001</v>
      </c>
      <c r="AF19" t="n">
        <v>9571.171875</v>
      </c>
      <c r="AG19" t="n">
        <v>9597.502930000001</v>
      </c>
      <c r="AH19" t="n">
        <v>9629.547852</v>
      </c>
      <c r="AI19" t="n">
        <v>9663.71875</v>
      </c>
      <c r="AJ19" t="n">
        <v>9697.821289</v>
      </c>
      <c r="AK19" s="131" t="n">
        <v>0.006</v>
      </c>
    </row>
    <row r="20" ht="15" customHeight="1" s="143">
      <c r="A20" s="132" t="inlineStr">
        <is>
          <t>TEU000:ba_Motorcycles</t>
        </is>
      </c>
      <c r="B20" t="inlineStr">
        <is>
          <t>Motorcycles</t>
        </is>
      </c>
      <c r="C20" t="inlineStr">
        <is>
          <t>Transportation Energy Use: Highway: Light-Duty Vehicles: Motorcycles: High oil and gas supply</t>
        </is>
      </c>
      <c r="D20" t="inlineStr">
        <is>
          <t>45-AEO2021.7.highogs-d120120a</t>
        </is>
      </c>
      <c r="E20" t="inlineStr">
        <is>
          <t>trillion Btu</t>
        </is>
      </c>
      <c r="F20" t="n">
        <v>16.299149</v>
      </c>
      <c r="G20" t="n">
        <v>16.800869</v>
      </c>
      <c r="H20" t="n">
        <v>16.528765</v>
      </c>
      <c r="I20" t="n">
        <v>16.295639</v>
      </c>
      <c r="J20" t="n">
        <v>15.999691</v>
      </c>
      <c r="K20" t="n">
        <v>15.658419</v>
      </c>
      <c r="L20" t="n">
        <v>15.284882</v>
      </c>
      <c r="M20" t="n">
        <v>14.89215</v>
      </c>
      <c r="N20" t="n">
        <v>14.502714</v>
      </c>
      <c r="O20" t="n">
        <v>14.107929</v>
      </c>
      <c r="P20" t="n">
        <v>13.741054</v>
      </c>
      <c r="Q20" t="n">
        <v>13.388216</v>
      </c>
      <c r="R20" t="n">
        <v>13.066401</v>
      </c>
      <c r="S20" t="n">
        <v>12.787572</v>
      </c>
      <c r="T20" t="n">
        <v>12.547906</v>
      </c>
      <c r="U20" t="n">
        <v>12.350933</v>
      </c>
      <c r="V20" t="n">
        <v>12.189022</v>
      </c>
      <c r="W20" t="n">
        <v>12.054244</v>
      </c>
      <c r="X20" t="n">
        <v>11.942542</v>
      </c>
      <c r="Y20" t="n">
        <v>11.85706</v>
      </c>
      <c r="Z20" t="n">
        <v>11.799364</v>
      </c>
      <c r="AA20" t="n">
        <v>11.751442</v>
      </c>
      <c r="AB20" t="n">
        <v>11.71702</v>
      </c>
      <c r="AC20" t="n">
        <v>11.690611</v>
      </c>
      <c r="AD20" t="n">
        <v>11.666224</v>
      </c>
      <c r="AE20" t="n">
        <v>11.642757</v>
      </c>
      <c r="AF20" t="n">
        <v>11.624537</v>
      </c>
      <c r="AG20" t="n">
        <v>11.602818</v>
      </c>
      <c r="AH20" t="n">
        <v>11.586204</v>
      </c>
      <c r="AI20" t="n">
        <v>11.573715</v>
      </c>
      <c r="AJ20" t="n">
        <v>11.561806</v>
      </c>
      <c r="AK20" s="131" t="n">
        <v>-0.011</v>
      </c>
    </row>
    <row r="21" ht="15" customHeight="1" s="143">
      <c r="A21" s="132" t="inlineStr">
        <is>
          <t>TEU000:ba_CommercialLig</t>
        </is>
      </c>
      <c r="B21" t="inlineStr">
        <is>
          <t>Commercial Light Trucks</t>
        </is>
      </c>
      <c r="C21" t="inlineStr">
        <is>
          <t>Transportation Energy Use: Highway: Commercial Light Trucks: High oil and gas supply</t>
        </is>
      </c>
      <c r="D21" t="inlineStr">
        <is>
          <t>45-AEO2021.8.highogs-d120120a</t>
        </is>
      </c>
      <c r="E21" t="inlineStr">
        <is>
          <t>trillion Btu</t>
        </is>
      </c>
      <c r="F21" t="n">
        <v>800.597656</v>
      </c>
      <c r="G21" t="n">
        <v>824.582642</v>
      </c>
      <c r="H21" t="n">
        <v>837.180115</v>
      </c>
      <c r="I21" t="n">
        <v>842.736633</v>
      </c>
      <c r="J21" t="n">
        <v>851.008179</v>
      </c>
      <c r="K21" t="n">
        <v>861.963623</v>
      </c>
      <c r="L21" t="n">
        <v>867.176636</v>
      </c>
      <c r="M21" t="n">
        <v>868.256348</v>
      </c>
      <c r="N21" t="n">
        <v>868.721436</v>
      </c>
      <c r="O21" t="n">
        <v>868.143494</v>
      </c>
      <c r="P21" t="n">
        <v>868.269714</v>
      </c>
      <c r="Q21" t="n">
        <v>869.091003</v>
      </c>
      <c r="R21" t="n">
        <v>871.659241</v>
      </c>
      <c r="S21" t="n">
        <v>875.055969</v>
      </c>
      <c r="T21" t="n">
        <v>880.523743</v>
      </c>
      <c r="U21" t="n">
        <v>888.545837</v>
      </c>
      <c r="V21" t="n">
        <v>896.604858</v>
      </c>
      <c r="W21" t="n">
        <v>904.578979</v>
      </c>
      <c r="X21" t="n">
        <v>913.076782</v>
      </c>
      <c r="Y21" t="n">
        <v>922.395569</v>
      </c>
      <c r="Z21" t="n">
        <v>932.011292</v>
      </c>
      <c r="AA21" t="n">
        <v>942.835144</v>
      </c>
      <c r="AB21" t="n">
        <v>953.380371</v>
      </c>
      <c r="AC21" t="n">
        <v>965.2349850000001</v>
      </c>
      <c r="AD21" t="n">
        <v>976.0067749999999</v>
      </c>
      <c r="AE21" t="n">
        <v>987.214233</v>
      </c>
      <c r="AF21" t="n">
        <v>999.347168</v>
      </c>
      <c r="AG21" t="n">
        <v>1008.794495</v>
      </c>
      <c r="AH21" t="n">
        <v>1019.460449</v>
      </c>
      <c r="AI21" t="n">
        <v>1031.487061</v>
      </c>
      <c r="AJ21" t="n">
        <v>1044.088257</v>
      </c>
      <c r="AK21" s="131" t="n">
        <v>0.008999999999999999</v>
      </c>
    </row>
    <row r="22" ht="15" customHeight="1" s="143">
      <c r="A22" s="132" t="inlineStr">
        <is>
          <t>TEU000:ba_Buses</t>
        </is>
      </c>
      <c r="B22" t="inlineStr">
        <is>
          <t>Buses</t>
        </is>
      </c>
      <c r="C22" t="inlineStr">
        <is>
          <t>Transportation Energy Use: Highway: Buses: High oil and gas supply</t>
        </is>
      </c>
      <c r="D22" t="inlineStr">
        <is>
          <t>45-AEO2021.9.highogs-d120120a</t>
        </is>
      </c>
      <c r="E22" t="inlineStr">
        <is>
          <t>trillion Btu</t>
        </is>
      </c>
      <c r="F22" t="n">
        <v>123.600578</v>
      </c>
      <c r="G22" t="n">
        <v>155.22908</v>
      </c>
      <c r="H22" t="n">
        <v>178.086731</v>
      </c>
      <c r="I22" t="n">
        <v>194.794022</v>
      </c>
      <c r="J22" t="n">
        <v>207.087067</v>
      </c>
      <c r="K22" t="n">
        <v>215.932846</v>
      </c>
      <c r="L22" t="n">
        <v>222.446701</v>
      </c>
      <c r="M22" t="n">
        <v>227.386734</v>
      </c>
      <c r="N22" t="n">
        <v>229.826767</v>
      </c>
      <c r="O22" t="n">
        <v>231.575424</v>
      </c>
      <c r="P22" t="n">
        <v>233.384491</v>
      </c>
      <c r="Q22" t="n">
        <v>233.90918</v>
      </c>
      <c r="R22" t="n">
        <v>234.577225</v>
      </c>
      <c r="S22" t="n">
        <v>234.898163</v>
      </c>
      <c r="T22" t="n">
        <v>235.117371</v>
      </c>
      <c r="U22" t="n">
        <v>234.731812</v>
      </c>
      <c r="V22" t="n">
        <v>234.535004</v>
      </c>
      <c r="W22" t="n">
        <v>234.328964</v>
      </c>
      <c r="X22" t="n">
        <v>233.979019</v>
      </c>
      <c r="Y22" t="n">
        <v>233.390259</v>
      </c>
      <c r="Z22" t="n">
        <v>232.921921</v>
      </c>
      <c r="AA22" t="n">
        <v>232.251862</v>
      </c>
      <c r="AB22" t="n">
        <v>231.51384</v>
      </c>
      <c r="AC22" t="n">
        <v>230.766983</v>
      </c>
      <c r="AD22" t="n">
        <v>230.024933</v>
      </c>
      <c r="AE22" t="n">
        <v>229.275864</v>
      </c>
      <c r="AF22" t="n">
        <v>228.442001</v>
      </c>
      <c r="AG22" t="n">
        <v>227.696701</v>
      </c>
      <c r="AH22" t="n">
        <v>226.85817</v>
      </c>
      <c r="AI22" t="n">
        <v>226.286667</v>
      </c>
      <c r="AJ22" t="n">
        <v>225.795059</v>
      </c>
      <c r="AK22" s="131" t="n">
        <v>0.02</v>
      </c>
    </row>
    <row r="23" ht="15" customHeight="1" s="143">
      <c r="A23" s="132" t="inlineStr">
        <is>
          <t>TEU000:ba_Transit</t>
        </is>
      </c>
      <c r="B23" t="inlineStr">
        <is>
          <t>Transit</t>
        </is>
      </c>
      <c r="C23" t="inlineStr">
        <is>
          <t>Transportation Energy Use: Highway: Buses: Transit: High oil and gas supply</t>
        </is>
      </c>
      <c r="D23" t="inlineStr">
        <is>
          <t>45-AEO2021.10.highogs-d120120a</t>
        </is>
      </c>
      <c r="E23" t="inlineStr">
        <is>
          <t>trillion Btu</t>
        </is>
      </c>
      <c r="F23" t="n">
        <v>65.868385</v>
      </c>
      <c r="G23" t="n">
        <v>77.343925</v>
      </c>
      <c r="H23" t="n">
        <v>85.037193</v>
      </c>
      <c r="I23" t="n">
        <v>90.39737700000001</v>
      </c>
      <c r="J23" t="n">
        <v>94.148392</v>
      </c>
      <c r="K23" t="n">
        <v>96.454201</v>
      </c>
      <c r="L23" t="n">
        <v>98.02853399999999</v>
      </c>
      <c r="M23" t="n">
        <v>99.22848500000001</v>
      </c>
      <c r="N23" t="n">
        <v>98.78750599999999</v>
      </c>
      <c r="O23" t="n">
        <v>98.326218</v>
      </c>
      <c r="P23" t="n">
        <v>98.45661200000001</v>
      </c>
      <c r="Q23" t="n">
        <v>97.73017900000001</v>
      </c>
      <c r="R23" t="n">
        <v>97.429573</v>
      </c>
      <c r="S23" t="n">
        <v>97.078491</v>
      </c>
      <c r="T23" t="n">
        <v>96.865768</v>
      </c>
      <c r="U23" t="n">
        <v>96.19072</v>
      </c>
      <c r="V23" t="n">
        <v>95.827606</v>
      </c>
      <c r="W23" t="n">
        <v>95.546768</v>
      </c>
      <c r="X23" t="n">
        <v>95.18821699999999</v>
      </c>
      <c r="Y23" t="n">
        <v>94.635986</v>
      </c>
      <c r="Z23" t="n">
        <v>94.23497</v>
      </c>
      <c r="AA23" t="n">
        <v>93.65612</v>
      </c>
      <c r="AB23" t="n">
        <v>93.02520800000001</v>
      </c>
      <c r="AC23" t="n">
        <v>92.393784</v>
      </c>
      <c r="AD23" t="n">
        <v>91.770996</v>
      </c>
      <c r="AE23" t="n">
        <v>91.13465100000001</v>
      </c>
      <c r="AF23" t="n">
        <v>90.40836299999999</v>
      </c>
      <c r="AG23" t="n">
        <v>89.765427</v>
      </c>
      <c r="AH23" t="n">
        <v>89.01359600000001</v>
      </c>
      <c r="AI23" t="n">
        <v>88.517876</v>
      </c>
      <c r="AJ23" t="n">
        <v>88.092033</v>
      </c>
      <c r="AK23" s="131" t="n">
        <v>0.01</v>
      </c>
    </row>
    <row r="24" ht="15" customHeight="1" s="143">
      <c r="A24" s="132" t="inlineStr">
        <is>
          <t>TEU000:ba_Intercity</t>
        </is>
      </c>
      <c r="B24" t="inlineStr">
        <is>
          <t>Intercity</t>
        </is>
      </c>
      <c r="C24" t="inlineStr">
        <is>
          <t>Transportation Energy Use: Highway: Buses: Intercity: High oil and gas supply</t>
        </is>
      </c>
      <c r="D24" t="inlineStr">
        <is>
          <t>45-AEO2021.11.highogs-d120120a</t>
        </is>
      </c>
      <c r="E24" t="inlineStr">
        <is>
          <t>trillion Btu</t>
        </is>
      </c>
      <c r="F24" t="n">
        <v>21.389296</v>
      </c>
      <c r="G24" t="n">
        <v>24.819853</v>
      </c>
      <c r="H24" t="n">
        <v>27.510082</v>
      </c>
      <c r="I24" t="n">
        <v>29.622658</v>
      </c>
      <c r="J24" t="n">
        <v>31.287823</v>
      </c>
      <c r="K24" t="n">
        <v>32.605827</v>
      </c>
      <c r="L24" t="n">
        <v>33.663296</v>
      </c>
      <c r="M24" t="n">
        <v>34.520813</v>
      </c>
      <c r="N24" t="n">
        <v>35.224197</v>
      </c>
      <c r="O24" t="n">
        <v>35.81303</v>
      </c>
      <c r="P24" t="n">
        <v>36.317593</v>
      </c>
      <c r="Q24" t="n">
        <v>36.759636</v>
      </c>
      <c r="R24" t="n">
        <v>37.152344</v>
      </c>
      <c r="S24" t="n">
        <v>37.510296</v>
      </c>
      <c r="T24" t="n">
        <v>37.844872</v>
      </c>
      <c r="U24" t="n">
        <v>38.157986</v>
      </c>
      <c r="V24" t="n">
        <v>38.449917</v>
      </c>
      <c r="W24" t="n">
        <v>38.72361</v>
      </c>
      <c r="X24" t="n">
        <v>38.985104</v>
      </c>
      <c r="Y24" t="n">
        <v>39.238808</v>
      </c>
      <c r="Z24" t="n">
        <v>39.486942</v>
      </c>
      <c r="AA24" t="n">
        <v>39.72662</v>
      </c>
      <c r="AB24" t="n">
        <v>39.958668</v>
      </c>
      <c r="AC24" t="n">
        <v>40.184944</v>
      </c>
      <c r="AD24" t="n">
        <v>40.404293</v>
      </c>
      <c r="AE24" t="n">
        <v>40.622166</v>
      </c>
      <c r="AF24" t="n">
        <v>40.834713</v>
      </c>
      <c r="AG24" t="n">
        <v>41.040451</v>
      </c>
      <c r="AH24" t="n">
        <v>41.248081</v>
      </c>
      <c r="AI24" t="n">
        <v>41.453495</v>
      </c>
      <c r="AJ24" t="n">
        <v>41.657665</v>
      </c>
      <c r="AK24" s="131" t="n">
        <v>0.022</v>
      </c>
    </row>
    <row r="25" ht="15" customHeight="1" s="143">
      <c r="A25" s="132" t="inlineStr">
        <is>
          <t>TEU000:ba_School</t>
        </is>
      </c>
      <c r="B25" t="inlineStr">
        <is>
          <t>School</t>
        </is>
      </c>
      <c r="C25" t="inlineStr">
        <is>
          <t>Transportation Energy Use: Highway: Buses: School: High oil and gas supply</t>
        </is>
      </c>
      <c r="D25" t="inlineStr">
        <is>
          <t>45-AEO2021.12.highogs-d120120a</t>
        </is>
      </c>
      <c r="E25" t="inlineStr">
        <is>
          <t>trillion Btu</t>
        </is>
      </c>
      <c r="F25" t="n">
        <v>36.342903</v>
      </c>
      <c r="G25" t="n">
        <v>53.065319</v>
      </c>
      <c r="H25" t="n">
        <v>65.539474</v>
      </c>
      <c r="I25" t="n">
        <v>74.77401</v>
      </c>
      <c r="J25" t="n">
        <v>81.650841</v>
      </c>
      <c r="K25" t="n">
        <v>86.872803</v>
      </c>
      <c r="L25" t="n">
        <v>90.754913</v>
      </c>
      <c r="M25" t="n">
        <v>93.637444</v>
      </c>
      <c r="N25" t="n">
        <v>95.815033</v>
      </c>
      <c r="O25" t="n">
        <v>97.436134</v>
      </c>
      <c r="P25" t="n">
        <v>98.610291</v>
      </c>
      <c r="Q25" t="n">
        <v>99.41935700000001</v>
      </c>
      <c r="R25" t="n">
        <v>99.995285</v>
      </c>
      <c r="S25" t="n">
        <v>100.309357</v>
      </c>
      <c r="T25" t="n">
        <v>100.406776</v>
      </c>
      <c r="U25" t="n">
        <v>100.383087</v>
      </c>
      <c r="V25" t="n">
        <v>100.257484</v>
      </c>
      <c r="W25" t="n">
        <v>100.058563</v>
      </c>
      <c r="X25" t="n">
        <v>99.805702</v>
      </c>
      <c r="Y25" t="n">
        <v>99.51545</v>
      </c>
      <c r="Z25" t="n">
        <v>99.200005</v>
      </c>
      <c r="AA25" t="n">
        <v>98.869118</v>
      </c>
      <c r="AB25" t="n">
        <v>98.529976</v>
      </c>
      <c r="AC25" t="n">
        <v>98.188255</v>
      </c>
      <c r="AD25" t="n">
        <v>97.849648</v>
      </c>
      <c r="AE25" t="n">
        <v>97.519051</v>
      </c>
      <c r="AF25" t="n">
        <v>97.19890599999999</v>
      </c>
      <c r="AG25" t="n">
        <v>96.890816</v>
      </c>
      <c r="AH25" t="n">
        <v>96.596497</v>
      </c>
      <c r="AI25" t="n">
        <v>96.315292</v>
      </c>
      <c r="AJ25" t="n">
        <v>96.04537999999999</v>
      </c>
      <c r="AK25" s="131" t="n">
        <v>0.033</v>
      </c>
    </row>
    <row r="26" ht="15" customHeight="1" s="143">
      <c r="A26" s="132" t="inlineStr">
        <is>
          <t>TEU000:ba_FreightTrucks</t>
        </is>
      </c>
      <c r="B26" t="inlineStr">
        <is>
          <t>Freight Trucks</t>
        </is>
      </c>
      <c r="C26" t="inlineStr">
        <is>
          <t>Transportation Energy Use: Highway: Freight Trucks: High oil and gas supply</t>
        </is>
      </c>
      <c r="D26" t="inlineStr">
        <is>
          <t>45-AEO2021.13.highogs-d120120a</t>
        </is>
      </c>
      <c r="E26" t="inlineStr">
        <is>
          <t>trillion Btu</t>
        </is>
      </c>
      <c r="F26" t="n">
        <v>5217.858398</v>
      </c>
      <c r="G26" t="n">
        <v>5322.769531</v>
      </c>
      <c r="H26" t="n">
        <v>5462.249023</v>
      </c>
      <c r="I26" t="n">
        <v>5509.676758</v>
      </c>
      <c r="J26" t="n">
        <v>5566.188965</v>
      </c>
      <c r="K26" t="n">
        <v>5614.426758</v>
      </c>
      <c r="L26" t="n">
        <v>5611.262695</v>
      </c>
      <c r="M26" t="n">
        <v>5579.984863</v>
      </c>
      <c r="N26" t="n">
        <v>5546.266113</v>
      </c>
      <c r="O26" t="n">
        <v>5504.288574</v>
      </c>
      <c r="P26" t="n">
        <v>5469.712402</v>
      </c>
      <c r="Q26" t="n">
        <v>5438.392578</v>
      </c>
      <c r="R26" t="n">
        <v>5413.303223</v>
      </c>
      <c r="S26" t="n">
        <v>5386.693359</v>
      </c>
      <c r="T26" t="n">
        <v>5378.14502</v>
      </c>
      <c r="U26" t="n">
        <v>5393.260742</v>
      </c>
      <c r="V26" t="n">
        <v>5407.628906</v>
      </c>
      <c r="W26" t="n">
        <v>5423.587891</v>
      </c>
      <c r="X26" t="n">
        <v>5448.640137</v>
      </c>
      <c r="Y26" t="n">
        <v>5481.927734</v>
      </c>
      <c r="Z26" t="n">
        <v>5512.175781</v>
      </c>
      <c r="AA26" t="n">
        <v>5555.084961</v>
      </c>
      <c r="AB26" t="n">
        <v>5607.785156</v>
      </c>
      <c r="AC26" t="n">
        <v>5675.595703</v>
      </c>
      <c r="AD26" t="n">
        <v>5732.521484</v>
      </c>
      <c r="AE26" t="n">
        <v>5793.833984</v>
      </c>
      <c r="AF26" t="n">
        <v>5843.87207</v>
      </c>
      <c r="AG26" t="n">
        <v>5892.34375</v>
      </c>
      <c r="AH26" t="n">
        <v>5949.099609</v>
      </c>
      <c r="AI26" t="n">
        <v>6010.896484</v>
      </c>
      <c r="AJ26" t="n">
        <v>6080.199219</v>
      </c>
      <c r="AK26" s="131" t="n">
        <v>0.005</v>
      </c>
    </row>
    <row r="27" ht="15" customHeight="1" s="143">
      <c r="A27" s="132" t="inlineStr">
        <is>
          <t>TEU000:ba_LightMedium</t>
        </is>
      </c>
      <c r="B27" t="inlineStr">
        <is>
          <t>Light Medium</t>
        </is>
      </c>
      <c r="C27" t="inlineStr">
        <is>
          <t>Transportation Energy Use: Highway: Freight Trucks: Light Medium: High oil and gas supply</t>
        </is>
      </c>
      <c r="D27" t="inlineStr">
        <is>
          <t>45-AEO2021.14.highogs-d120120a</t>
        </is>
      </c>
      <c r="E27" t="inlineStr">
        <is>
          <t>trillion Btu</t>
        </is>
      </c>
      <c r="F27" t="n">
        <v>623.069946</v>
      </c>
      <c r="G27" t="n">
        <v>645.395874</v>
      </c>
      <c r="H27" t="n">
        <v>666.4609380000001</v>
      </c>
      <c r="I27" t="n">
        <v>672.764282</v>
      </c>
      <c r="J27" t="n">
        <v>679.080139</v>
      </c>
      <c r="K27" t="n">
        <v>685.093018</v>
      </c>
      <c r="L27" t="n">
        <v>686.81488</v>
      </c>
      <c r="M27" t="n">
        <v>689.430603</v>
      </c>
      <c r="N27" t="n">
        <v>695.903137</v>
      </c>
      <c r="O27" t="n">
        <v>704.396057</v>
      </c>
      <c r="P27" t="n">
        <v>715.785156</v>
      </c>
      <c r="Q27" t="n">
        <v>728.406067</v>
      </c>
      <c r="R27" t="n">
        <v>741.200012</v>
      </c>
      <c r="S27" t="n">
        <v>752.463806</v>
      </c>
      <c r="T27" t="n">
        <v>764.913879</v>
      </c>
      <c r="U27" t="n">
        <v>778.96106</v>
      </c>
      <c r="V27" t="n">
        <v>790.869751</v>
      </c>
      <c r="W27" t="n">
        <v>801.790344</v>
      </c>
      <c r="X27" t="n">
        <v>813.507507</v>
      </c>
      <c r="Y27" t="n">
        <v>825.5996699999999</v>
      </c>
      <c r="Z27" t="n">
        <v>835.620422</v>
      </c>
      <c r="AA27" t="n">
        <v>847.155457</v>
      </c>
      <c r="AB27" t="n">
        <v>859.513123</v>
      </c>
      <c r="AC27" t="n">
        <v>873.858643</v>
      </c>
      <c r="AD27" t="n">
        <v>886.581787</v>
      </c>
      <c r="AE27" t="n">
        <v>900.412903</v>
      </c>
      <c r="AF27" t="n">
        <v>912.657349</v>
      </c>
      <c r="AG27" t="n">
        <v>925.976379</v>
      </c>
      <c r="AH27" t="n">
        <v>941.710632</v>
      </c>
      <c r="AI27" t="n">
        <v>957.6328119999999</v>
      </c>
      <c r="AJ27" t="n">
        <v>974.670288</v>
      </c>
      <c r="AK27" s="131" t="n">
        <v>0.015</v>
      </c>
    </row>
    <row r="28" ht="15" customHeight="1" s="143">
      <c r="A28" s="132" t="inlineStr">
        <is>
          <t>TEU000:ba_Medium</t>
        </is>
      </c>
      <c r="B28" t="inlineStr">
        <is>
          <t>Medium</t>
        </is>
      </c>
      <c r="C28" t="inlineStr">
        <is>
          <t>Transportation Energy Use: Highway: Freight Trucks: Medium: High oil and gas supply</t>
        </is>
      </c>
      <c r="D28" t="inlineStr">
        <is>
          <t>45-AEO2021.15.highogs-d120120a</t>
        </is>
      </c>
      <c r="E28" t="inlineStr">
        <is>
          <t>trillion Btu</t>
        </is>
      </c>
      <c r="F28" t="n">
        <v>857.065369</v>
      </c>
      <c r="G28" t="n">
        <v>869.8661499999999</v>
      </c>
      <c r="H28" t="n">
        <v>890.518066</v>
      </c>
      <c r="I28" t="n">
        <v>896.8010860000001</v>
      </c>
      <c r="J28" t="n">
        <v>905.213562</v>
      </c>
      <c r="K28" t="n">
        <v>912.465881</v>
      </c>
      <c r="L28" t="n">
        <v>913.5922849999999</v>
      </c>
      <c r="M28" t="n">
        <v>912.7614139999999</v>
      </c>
      <c r="N28" t="n">
        <v>914.320251</v>
      </c>
      <c r="O28" t="n">
        <v>915.86731</v>
      </c>
      <c r="P28" t="n">
        <v>919.06012</v>
      </c>
      <c r="Q28" t="n">
        <v>922.556458</v>
      </c>
      <c r="R28" t="n">
        <v>927.622864</v>
      </c>
      <c r="S28" t="n">
        <v>931.743958</v>
      </c>
      <c r="T28" t="n">
        <v>938.578186</v>
      </c>
      <c r="U28" t="n">
        <v>949.528198</v>
      </c>
      <c r="V28" t="n">
        <v>960.746887</v>
      </c>
      <c r="W28" t="n">
        <v>973.517151</v>
      </c>
      <c r="X28" t="n">
        <v>988.408752</v>
      </c>
      <c r="Y28" t="n">
        <v>1006.581726</v>
      </c>
      <c r="Z28" t="n">
        <v>1024.916748</v>
      </c>
      <c r="AA28" t="n">
        <v>1046.240723</v>
      </c>
      <c r="AB28" t="n">
        <v>1069.559204</v>
      </c>
      <c r="AC28" t="n">
        <v>1096.845093</v>
      </c>
      <c r="AD28" t="n">
        <v>1122.923462</v>
      </c>
      <c r="AE28" t="n">
        <v>1150.453125</v>
      </c>
      <c r="AF28" t="n">
        <v>1176.575806</v>
      </c>
      <c r="AG28" t="n">
        <v>1203.088867</v>
      </c>
      <c r="AH28" t="n">
        <v>1232.170654</v>
      </c>
      <c r="AI28" t="n">
        <v>1263.63147</v>
      </c>
      <c r="AJ28" t="n">
        <v>1297.5896</v>
      </c>
      <c r="AK28" s="131" t="n">
        <v>0.014</v>
      </c>
    </row>
    <row r="29" ht="15" customHeight="1" s="143">
      <c r="A29" s="132" t="inlineStr">
        <is>
          <t>TEU000:ba_Large(&gt;26000p</t>
        </is>
      </c>
      <c r="B29" t="inlineStr">
        <is>
          <t>Large  (&gt; 26000 pounds)</t>
        </is>
      </c>
      <c r="C29" t="inlineStr">
        <is>
          <t>Transportation Energy Use: Highway: Freight Trucks: Large: High oil and gas supply</t>
        </is>
      </c>
      <c r="D29" t="inlineStr">
        <is>
          <t>45-AEO2021.16.highogs-d120120a</t>
        </is>
      </c>
      <c r="E29" t="inlineStr">
        <is>
          <t>trillion Btu</t>
        </is>
      </c>
      <c r="F29" t="n">
        <v>3737.7229</v>
      </c>
      <c r="G29" t="n">
        <v>3807.507324</v>
      </c>
      <c r="H29" t="n">
        <v>3905.269531</v>
      </c>
      <c r="I29" t="n">
        <v>3940.111572</v>
      </c>
      <c r="J29" t="n">
        <v>3981.894775</v>
      </c>
      <c r="K29" t="n">
        <v>4016.86792</v>
      </c>
      <c r="L29" t="n">
        <v>4010.855469</v>
      </c>
      <c r="M29" t="n">
        <v>3977.793457</v>
      </c>
      <c r="N29" t="n">
        <v>3936.042725</v>
      </c>
      <c r="O29" t="n">
        <v>3884.025635</v>
      </c>
      <c r="P29" t="n">
        <v>3834.867676</v>
      </c>
      <c r="Q29" t="n">
        <v>3787.429688</v>
      </c>
      <c r="R29" t="n">
        <v>3744.480225</v>
      </c>
      <c r="S29" t="n">
        <v>3702.48584</v>
      </c>
      <c r="T29" t="n">
        <v>3674.653076</v>
      </c>
      <c r="U29" t="n">
        <v>3664.771484</v>
      </c>
      <c r="V29" t="n">
        <v>3656.012207</v>
      </c>
      <c r="W29" t="n">
        <v>3648.280029</v>
      </c>
      <c r="X29" t="n">
        <v>3646.723877</v>
      </c>
      <c r="Y29" t="n">
        <v>3649.746094</v>
      </c>
      <c r="Z29" t="n">
        <v>3651.638672</v>
      </c>
      <c r="AA29" t="n">
        <v>3661.688721</v>
      </c>
      <c r="AB29" t="n">
        <v>3678.713379</v>
      </c>
      <c r="AC29" t="n">
        <v>3704.891357</v>
      </c>
      <c r="AD29" t="n">
        <v>3723.016357</v>
      </c>
      <c r="AE29" t="n">
        <v>3742.968018</v>
      </c>
      <c r="AF29" t="n">
        <v>3754.639404</v>
      </c>
      <c r="AG29" t="n">
        <v>3763.279297</v>
      </c>
      <c r="AH29" t="n">
        <v>3775.218018</v>
      </c>
      <c r="AI29" t="n">
        <v>3789.632568</v>
      </c>
      <c r="AJ29" t="n">
        <v>3807.939941</v>
      </c>
      <c r="AK29" s="131" t="n">
        <v>0.001</v>
      </c>
    </row>
    <row r="30" ht="15" customHeight="1" s="143">
      <c r="B30" t="inlineStr">
        <is>
          <t>Non-Highway</t>
        </is>
      </c>
      <c r="D30" t="inlineStr">
        <is>
          <t>45-AEO2021.18.</t>
        </is>
      </c>
    </row>
    <row r="31" ht="15" customHeight="1" s="143">
      <c r="A31" s="132" t="inlineStr">
        <is>
          <t>TEU000:ca_Air</t>
        </is>
      </c>
      <c r="B31" t="inlineStr">
        <is>
          <t>Air</t>
        </is>
      </c>
      <c r="C31" t="inlineStr">
        <is>
          <t>Transportation Energy Use: Non-Highway: Air: High oil and gas supply</t>
        </is>
      </c>
      <c r="D31" t="inlineStr">
        <is>
          <t>45-AEO2021.19.highogs-d120120a</t>
        </is>
      </c>
      <c r="E31" t="inlineStr">
        <is>
          <t>trillion Btu</t>
        </is>
      </c>
      <c r="F31" t="n">
        <v>1860.485352</v>
      </c>
      <c r="G31" t="n">
        <v>2530.984375</v>
      </c>
      <c r="H31" t="n">
        <v>2826.345459</v>
      </c>
      <c r="I31" t="n">
        <v>2963.30542</v>
      </c>
      <c r="J31" t="n">
        <v>3051.767578</v>
      </c>
      <c r="K31" t="n">
        <v>3120.219238</v>
      </c>
      <c r="L31" t="n">
        <v>3144.241943</v>
      </c>
      <c r="M31" t="n">
        <v>3161.629395</v>
      </c>
      <c r="N31" t="n">
        <v>3182.792236</v>
      </c>
      <c r="O31" t="n">
        <v>3201.85083</v>
      </c>
      <c r="P31" t="n">
        <v>3222.472168</v>
      </c>
      <c r="Q31" t="n">
        <v>3248.706543</v>
      </c>
      <c r="R31" t="n">
        <v>3287.298828</v>
      </c>
      <c r="S31" t="n">
        <v>3325.296387</v>
      </c>
      <c r="T31" t="n">
        <v>3367.789551</v>
      </c>
      <c r="U31" t="n">
        <v>3416.814941</v>
      </c>
      <c r="V31" t="n">
        <v>3457.472656</v>
      </c>
      <c r="W31" t="n">
        <v>3492.20166</v>
      </c>
      <c r="X31" t="n">
        <v>3528.904297</v>
      </c>
      <c r="Y31" t="n">
        <v>3570.296143</v>
      </c>
      <c r="Z31" t="n">
        <v>3622.022217</v>
      </c>
      <c r="AA31" t="n">
        <v>3669.846924</v>
      </c>
      <c r="AB31" t="n">
        <v>3718.999756</v>
      </c>
      <c r="AC31" t="n">
        <v>3765.759277</v>
      </c>
      <c r="AD31" t="n">
        <v>3814.192871</v>
      </c>
      <c r="AE31" t="n">
        <v>3866.813965</v>
      </c>
      <c r="AF31" t="n">
        <v>3914.751465</v>
      </c>
      <c r="AG31" t="n">
        <v>3951.364014</v>
      </c>
      <c r="AH31" t="n">
        <v>3990.625732</v>
      </c>
      <c r="AI31" t="n">
        <v>4026.41333</v>
      </c>
      <c r="AJ31" t="n">
        <v>4062.808105</v>
      </c>
      <c r="AK31" s="131" t="n">
        <v>0.026</v>
      </c>
    </row>
    <row r="32" ht="15" customHeight="1" s="143">
      <c r="A32" s="132" t="inlineStr">
        <is>
          <t>TEU000:ca_GeneralAviati</t>
        </is>
      </c>
      <c r="B32" t="inlineStr">
        <is>
          <t>General Aviation</t>
        </is>
      </c>
      <c r="C32" t="inlineStr">
        <is>
          <t>Transportation Energy Use: Non-Highway: Air: General Aviation: High oil and gas supply</t>
        </is>
      </c>
      <c r="D32" t="inlineStr">
        <is>
          <t>45-AEO2021.20.highogs-d120120a</t>
        </is>
      </c>
      <c r="E32" t="inlineStr">
        <is>
          <t>trillion Btu</t>
        </is>
      </c>
      <c r="F32" t="n">
        <v>109.976326</v>
      </c>
      <c r="G32" t="n">
        <v>141.889481</v>
      </c>
      <c r="H32" t="n">
        <v>155.941635</v>
      </c>
      <c r="I32" t="n">
        <v>162.45311</v>
      </c>
      <c r="J32" t="n">
        <v>166.656921</v>
      </c>
      <c r="K32" t="n">
        <v>169.909409</v>
      </c>
      <c r="L32" t="n">
        <v>171.047485</v>
      </c>
      <c r="M32" t="n">
        <v>171.870453</v>
      </c>
      <c r="N32" t="n">
        <v>172.874252</v>
      </c>
      <c r="O32" t="n">
        <v>173.778442</v>
      </c>
      <c r="P32" t="n">
        <v>174.757462</v>
      </c>
      <c r="Q32" t="n">
        <v>176.004562</v>
      </c>
      <c r="R32" t="n">
        <v>177.840469</v>
      </c>
      <c r="S32" t="n">
        <v>179.648132</v>
      </c>
      <c r="T32" t="n">
        <v>181.670456</v>
      </c>
      <c r="U32" t="n">
        <v>184.003799</v>
      </c>
      <c r="V32" t="n">
        <v>185.938904</v>
      </c>
      <c r="W32" t="n">
        <v>187.591934</v>
      </c>
      <c r="X32" t="n">
        <v>189.339096</v>
      </c>
      <c r="Y32" t="n">
        <v>191.309753</v>
      </c>
      <c r="Z32" t="n">
        <v>193.772461</v>
      </c>
      <c r="AA32" t="n">
        <v>196.049438</v>
      </c>
      <c r="AB32" t="n">
        <v>198.389709</v>
      </c>
      <c r="AC32" t="n">
        <v>200.616272</v>
      </c>
      <c r="AD32" t="n">
        <v>202.922211</v>
      </c>
      <c r="AE32" t="n">
        <v>205.427902</v>
      </c>
      <c r="AF32" t="n">
        <v>207.71048</v>
      </c>
      <c r="AG32" t="n">
        <v>209.453766</v>
      </c>
      <c r="AH32" t="n">
        <v>211.323303</v>
      </c>
      <c r="AI32" t="n">
        <v>213.027573</v>
      </c>
      <c r="AJ32" t="n">
        <v>214.760406</v>
      </c>
      <c r="AK32" s="131" t="n">
        <v>0.023</v>
      </c>
    </row>
    <row r="33" ht="15" customHeight="1" s="143">
      <c r="A33" s="132" t="inlineStr">
        <is>
          <t>TEU000:ca_DomesticAirCa</t>
        </is>
      </c>
      <c r="B33" t="inlineStr">
        <is>
          <t>Domestic Passenger</t>
        </is>
      </c>
      <c r="C33" t="inlineStr">
        <is>
          <t>Transportation Energy Use: Non-Highway: Air: Domestic Passenger: High oil and gas supply</t>
        </is>
      </c>
      <c r="D33" t="inlineStr">
        <is>
          <t>45-AEO2021.21.highogs-d120120a</t>
        </is>
      </c>
      <c r="E33" t="inlineStr">
        <is>
          <t>trillion Btu</t>
        </is>
      </c>
      <c r="F33" t="n">
        <v>1029.303467</v>
      </c>
      <c r="G33" t="n">
        <v>1377.430176</v>
      </c>
      <c r="H33" t="n">
        <v>1491.109863</v>
      </c>
      <c r="I33" t="n">
        <v>1527.328735</v>
      </c>
      <c r="J33" t="n">
        <v>1540.603027</v>
      </c>
      <c r="K33" t="n">
        <v>1575.282593</v>
      </c>
      <c r="L33" t="n">
        <v>1594.624268</v>
      </c>
      <c r="M33" t="n">
        <v>1603.122925</v>
      </c>
      <c r="N33" t="n">
        <v>1606.591675</v>
      </c>
      <c r="O33" t="n">
        <v>1607.713501</v>
      </c>
      <c r="P33" t="n">
        <v>1610.034912</v>
      </c>
      <c r="Q33" t="n">
        <v>1616.290771</v>
      </c>
      <c r="R33" t="n">
        <v>1629.006836</v>
      </c>
      <c r="S33" t="n">
        <v>1642.543457</v>
      </c>
      <c r="T33" t="n">
        <v>1659.315552</v>
      </c>
      <c r="U33" t="n">
        <v>1678.567505</v>
      </c>
      <c r="V33" t="n">
        <v>1694.211792</v>
      </c>
      <c r="W33" t="n">
        <v>1706.460327</v>
      </c>
      <c r="X33" t="n">
        <v>1719.770386</v>
      </c>
      <c r="Y33" t="n">
        <v>1737.079956</v>
      </c>
      <c r="Z33" t="n">
        <v>1758.861694</v>
      </c>
      <c r="AA33" t="n">
        <v>1779.666016</v>
      </c>
      <c r="AB33" t="n">
        <v>1799.653931</v>
      </c>
      <c r="AC33" t="n">
        <v>1818.677979</v>
      </c>
      <c r="AD33" t="n">
        <v>1836.44751</v>
      </c>
      <c r="AE33" t="n">
        <v>1856.643921</v>
      </c>
      <c r="AF33" t="n">
        <v>1873.991577</v>
      </c>
      <c r="AG33" t="n">
        <v>1887.5896</v>
      </c>
      <c r="AH33" t="n">
        <v>1904.729492</v>
      </c>
      <c r="AI33" t="n">
        <v>1921.588867</v>
      </c>
      <c r="AJ33" t="n">
        <v>1938.872314</v>
      </c>
      <c r="AK33" s="131" t="n">
        <v>0.021</v>
      </c>
    </row>
    <row r="34" ht="15" customHeight="1" s="143">
      <c r="A34" s="132" t="inlineStr">
        <is>
          <t>TEU000:ca_International</t>
        </is>
      </c>
      <c r="B34" t="inlineStr">
        <is>
          <t>International Passenger</t>
        </is>
      </c>
      <c r="C34" t="inlineStr">
        <is>
          <t>Transportation Energy Use: Non-Highway: Air: International Passenger: High oil and gas supply</t>
        </is>
      </c>
      <c r="D34" t="inlineStr">
        <is>
          <t>45-AEO2021.22.highogs-d120120a</t>
        </is>
      </c>
      <c r="E34" t="inlineStr">
        <is>
          <t>trillion Btu</t>
        </is>
      </c>
      <c r="F34" t="n">
        <v>162.010574</v>
      </c>
      <c r="G34" t="n">
        <v>492.522736</v>
      </c>
      <c r="H34" t="n">
        <v>669.415222</v>
      </c>
      <c r="I34" t="n">
        <v>750.977783</v>
      </c>
      <c r="J34" t="n">
        <v>811.160645</v>
      </c>
      <c r="K34" t="n">
        <v>837.407104</v>
      </c>
      <c r="L34" t="n">
        <v>840.556213</v>
      </c>
      <c r="M34" t="n">
        <v>845.410034</v>
      </c>
      <c r="N34" t="n">
        <v>854.738098</v>
      </c>
      <c r="O34" t="n">
        <v>864.043213</v>
      </c>
      <c r="P34" t="n">
        <v>873.5747679999999</v>
      </c>
      <c r="Q34" t="n">
        <v>884.181763</v>
      </c>
      <c r="R34" t="n">
        <v>898.266479</v>
      </c>
      <c r="S34" t="n">
        <v>911.649536</v>
      </c>
      <c r="T34" t="n">
        <v>925.937012</v>
      </c>
      <c r="U34" t="n">
        <v>942.499451</v>
      </c>
      <c r="V34" t="n">
        <v>956.365845</v>
      </c>
      <c r="W34" t="n">
        <v>968.713196</v>
      </c>
      <c r="X34" t="n">
        <v>981.6243899999999</v>
      </c>
      <c r="Y34" t="n">
        <v>995.197937</v>
      </c>
      <c r="Z34" t="n">
        <v>1012.112915</v>
      </c>
      <c r="AA34" t="n">
        <v>1027.529175</v>
      </c>
      <c r="AB34" t="n">
        <v>1044.042725</v>
      </c>
      <c r="AC34" t="n">
        <v>1059.807251</v>
      </c>
      <c r="AD34" t="n">
        <v>1076.917725</v>
      </c>
      <c r="AE34" t="n">
        <v>1095.124878</v>
      </c>
      <c r="AF34" t="n">
        <v>1112.197266</v>
      </c>
      <c r="AG34" t="n">
        <v>1125.265747</v>
      </c>
      <c r="AH34" t="n">
        <v>1138.320435</v>
      </c>
      <c r="AI34" t="n">
        <v>1149.808838</v>
      </c>
      <c r="AJ34" t="n">
        <v>1161.444946</v>
      </c>
      <c r="AK34" s="131" t="n">
        <v>0.068</v>
      </c>
    </row>
    <row r="35" ht="15" customHeight="1" s="143">
      <c r="A35" s="132" t="inlineStr">
        <is>
          <t>TEU000:ca_FreightCarrie</t>
        </is>
      </c>
      <c r="B35" t="inlineStr">
        <is>
          <t>Dedicated Freight</t>
        </is>
      </c>
      <c r="C35" t="inlineStr">
        <is>
          <t>Transportation Energy Use: Non-Highway: Air: Dedicated Freight: High oil and gas supply</t>
        </is>
      </c>
      <c r="D35" t="inlineStr">
        <is>
          <t>45-AEO2021.23.highogs-d120120a</t>
        </is>
      </c>
      <c r="E35" t="inlineStr">
        <is>
          <t>trillion Btu</t>
        </is>
      </c>
      <c r="F35" t="n">
        <v>559.194946</v>
      </c>
      <c r="G35" t="n">
        <v>519.142029</v>
      </c>
      <c r="H35" t="n">
        <v>509.878723</v>
      </c>
      <c r="I35" t="n">
        <v>522.5455930000001</v>
      </c>
      <c r="J35" t="n">
        <v>533.347046</v>
      </c>
      <c r="K35" t="n">
        <v>537.620239</v>
      </c>
      <c r="L35" t="n">
        <v>538.013855</v>
      </c>
      <c r="M35" t="n">
        <v>541.225952</v>
      </c>
      <c r="N35" t="n">
        <v>548.588135</v>
      </c>
      <c r="O35" t="n">
        <v>556.315735</v>
      </c>
      <c r="P35" t="n">
        <v>564.105103</v>
      </c>
      <c r="Q35" t="n">
        <v>572.229614</v>
      </c>
      <c r="R35" t="n">
        <v>582.1851810000001</v>
      </c>
      <c r="S35" t="n">
        <v>591.455139</v>
      </c>
      <c r="T35" t="n">
        <v>600.866821</v>
      </c>
      <c r="U35" t="n">
        <v>611.744019</v>
      </c>
      <c r="V35" t="n">
        <v>620.956055</v>
      </c>
      <c r="W35" t="n">
        <v>629.436279</v>
      </c>
      <c r="X35" t="n">
        <v>638.1704099999999</v>
      </c>
      <c r="Y35" t="n">
        <v>646.708496</v>
      </c>
      <c r="Z35" t="n">
        <v>657.275085</v>
      </c>
      <c r="AA35" t="n">
        <v>666.602295</v>
      </c>
      <c r="AB35" t="n">
        <v>676.913391</v>
      </c>
      <c r="AC35" t="n">
        <v>686.657654</v>
      </c>
      <c r="AD35" t="n">
        <v>697.905212</v>
      </c>
      <c r="AE35" t="n">
        <v>709.617065</v>
      </c>
      <c r="AF35" t="n">
        <v>720.852173</v>
      </c>
      <c r="AG35" t="n">
        <v>729.054993</v>
      </c>
      <c r="AH35" t="n">
        <v>736.252747</v>
      </c>
      <c r="AI35" t="n">
        <v>741.987976</v>
      </c>
      <c r="AJ35" t="n">
        <v>747.7303470000001</v>
      </c>
      <c r="AK35" s="131" t="n">
        <v>0.01</v>
      </c>
    </row>
    <row r="36" ht="15" customHeight="1" s="143">
      <c r="A36" s="132" t="inlineStr">
        <is>
          <t>TEU000:ca_Water</t>
        </is>
      </c>
      <c r="B36" t="inlineStr">
        <is>
          <t>Water</t>
        </is>
      </c>
      <c r="C36" t="inlineStr">
        <is>
          <t>Transportation Energy Use: Non-Highway: Water: High oil and gas supply</t>
        </is>
      </c>
      <c r="D36" t="inlineStr">
        <is>
          <t>45-AEO2021.24.highogs-d120120a</t>
        </is>
      </c>
      <c r="E36" t="inlineStr">
        <is>
          <t>trillion Btu</t>
        </is>
      </c>
      <c r="F36" t="n">
        <v>1129.108765</v>
      </c>
      <c r="G36" t="n">
        <v>1157.263184</v>
      </c>
      <c r="H36" t="n">
        <v>1251.942505</v>
      </c>
      <c r="I36" t="n">
        <v>1271.057861</v>
      </c>
      <c r="J36" t="n">
        <v>1220.106445</v>
      </c>
      <c r="K36" t="n">
        <v>1222.181274</v>
      </c>
      <c r="L36" t="n">
        <v>1231.540283</v>
      </c>
      <c r="M36" t="n">
        <v>1205.248779</v>
      </c>
      <c r="N36" t="n">
        <v>1202.474243</v>
      </c>
      <c r="O36" t="n">
        <v>1190.459595</v>
      </c>
      <c r="P36" t="n">
        <v>1189.082031</v>
      </c>
      <c r="Q36" t="n">
        <v>1203.521729</v>
      </c>
      <c r="R36" t="n">
        <v>1186.660156</v>
      </c>
      <c r="S36" t="n">
        <v>1184.9104</v>
      </c>
      <c r="T36" t="n">
        <v>1180.722778</v>
      </c>
      <c r="U36" t="n">
        <v>1193.89209</v>
      </c>
      <c r="V36" t="n">
        <v>1177.705078</v>
      </c>
      <c r="W36" t="n">
        <v>1175.031372</v>
      </c>
      <c r="X36" t="n">
        <v>1182.978149</v>
      </c>
      <c r="Y36" t="n">
        <v>1167.709717</v>
      </c>
      <c r="Z36" t="n">
        <v>1164.344482</v>
      </c>
      <c r="AA36" t="n">
        <v>1175.888794</v>
      </c>
      <c r="AB36" t="n">
        <v>1158.888916</v>
      </c>
      <c r="AC36" t="n">
        <v>1157.148926</v>
      </c>
      <c r="AD36" t="n">
        <v>1149.397339</v>
      </c>
      <c r="AE36" t="n">
        <v>1148.785156</v>
      </c>
      <c r="AF36" t="n">
        <v>1143.743774</v>
      </c>
      <c r="AG36" t="n">
        <v>1139.976562</v>
      </c>
      <c r="AH36" t="n">
        <v>1139.200073</v>
      </c>
      <c r="AI36" t="n">
        <v>1136.608032</v>
      </c>
      <c r="AJ36" t="n">
        <v>1132.969727</v>
      </c>
      <c r="AK36" s="131" t="n">
        <v>0</v>
      </c>
    </row>
    <row r="37" ht="15" customHeight="1" s="143">
      <c r="A37" s="132" t="inlineStr">
        <is>
          <t>TEU000:ca_Freight</t>
        </is>
      </c>
      <c r="B37" t="inlineStr">
        <is>
          <t>Freight</t>
        </is>
      </c>
      <c r="C37" t="inlineStr">
        <is>
          <t>Transportation Energy Use: Non-Highway: Water: Freight: High oil and gas supply</t>
        </is>
      </c>
      <c r="D37" t="inlineStr">
        <is>
          <t>45-AEO2021.25.highogs-d120120a</t>
        </is>
      </c>
      <c r="E37" t="inlineStr">
        <is>
          <t>trillion Btu</t>
        </is>
      </c>
      <c r="F37" t="n">
        <v>933.2303470000001</v>
      </c>
      <c r="G37" t="n">
        <v>960.6062010000001</v>
      </c>
      <c r="H37" t="n">
        <v>1052.226196</v>
      </c>
      <c r="I37" t="n">
        <v>1069.543457</v>
      </c>
      <c r="J37" t="n">
        <v>1017.848877</v>
      </c>
      <c r="K37" t="n">
        <v>1019.607666</v>
      </c>
      <c r="L37" t="n">
        <v>1029.685791</v>
      </c>
      <c r="M37" t="n">
        <v>1004.870667</v>
      </c>
      <c r="N37" t="n">
        <v>1003.799805</v>
      </c>
      <c r="O37" t="n">
        <v>993.6292110000001</v>
      </c>
      <c r="P37" t="n">
        <v>994.013245</v>
      </c>
      <c r="Q37" t="n">
        <v>1009.966125</v>
      </c>
      <c r="R37" t="n">
        <v>994.170898</v>
      </c>
      <c r="S37" t="n">
        <v>993.527161</v>
      </c>
      <c r="T37" t="n">
        <v>990.239014</v>
      </c>
      <c r="U37" t="n">
        <v>1004.073914</v>
      </c>
      <c r="V37" t="n">
        <v>988.7948</v>
      </c>
      <c r="W37" t="n">
        <v>987.272278</v>
      </c>
      <c r="X37" t="n">
        <v>996.319641</v>
      </c>
      <c r="Y37" t="n">
        <v>981.908203</v>
      </c>
      <c r="Z37" t="n">
        <v>979.12146</v>
      </c>
      <c r="AA37" t="n">
        <v>991.300537</v>
      </c>
      <c r="AB37" t="n">
        <v>975.007019</v>
      </c>
      <c r="AC37" t="n">
        <v>973.974243</v>
      </c>
      <c r="AD37" t="n">
        <v>967.068481</v>
      </c>
      <c r="AE37" t="n">
        <v>967.10553</v>
      </c>
      <c r="AF37" t="n">
        <v>962.838318</v>
      </c>
      <c r="AG37" t="n">
        <v>960.097046</v>
      </c>
      <c r="AH37" t="n">
        <v>960.059692</v>
      </c>
      <c r="AI37" t="n">
        <v>958.242493</v>
      </c>
      <c r="AJ37" t="n">
        <v>955.39801</v>
      </c>
      <c r="AK37" s="131" t="n">
        <v>0.001</v>
      </c>
    </row>
    <row r="38" ht="15" customHeight="1" s="143">
      <c r="A38" s="132" t="inlineStr">
        <is>
          <t>TEU000:ca_DomesticShipp</t>
        </is>
      </c>
      <c r="B38" t="inlineStr">
        <is>
          <t>Domestic Shipping</t>
        </is>
      </c>
      <c r="C38" t="inlineStr">
        <is>
          <t>Transportation Energy Use: Non-Highway: Water: Freight: Domestic Shipping: High oil and gas supply</t>
        </is>
      </c>
      <c r="D38" t="inlineStr">
        <is>
          <t>45-AEO2021.26.highogs-d120120a</t>
        </is>
      </c>
      <c r="E38" t="inlineStr">
        <is>
          <t>trillion Btu</t>
        </is>
      </c>
      <c r="F38" t="n">
        <v>77.343407</v>
      </c>
      <c r="G38" t="n">
        <v>79.141403</v>
      </c>
      <c r="H38" t="n">
        <v>78.228264</v>
      </c>
      <c r="I38" t="n">
        <v>77.350044</v>
      </c>
      <c r="J38" t="n">
        <v>76.446533</v>
      </c>
      <c r="K38" t="n">
        <v>75.055573</v>
      </c>
      <c r="L38" t="n">
        <v>73.20468099999999</v>
      </c>
      <c r="M38" t="n">
        <v>71.058418</v>
      </c>
      <c r="N38" t="n">
        <v>68.994972</v>
      </c>
      <c r="O38" t="n">
        <v>66.83363300000001</v>
      </c>
      <c r="P38" t="n">
        <v>64.753128</v>
      </c>
      <c r="Q38" t="n">
        <v>63.638058</v>
      </c>
      <c r="R38" t="n">
        <v>62.605038</v>
      </c>
      <c r="S38" t="n">
        <v>61.510983</v>
      </c>
      <c r="T38" t="n">
        <v>60.561947</v>
      </c>
      <c r="U38" t="n">
        <v>59.665359</v>
      </c>
      <c r="V38" t="n">
        <v>58.721436</v>
      </c>
      <c r="W38" t="n">
        <v>57.711258</v>
      </c>
      <c r="X38" t="n">
        <v>56.658974</v>
      </c>
      <c r="Y38" t="n">
        <v>55.745102</v>
      </c>
      <c r="Z38" t="n">
        <v>54.692238</v>
      </c>
      <c r="AA38" t="n">
        <v>54.265388</v>
      </c>
      <c r="AB38" t="n">
        <v>53.873783</v>
      </c>
      <c r="AC38" t="n">
        <v>53.634262</v>
      </c>
      <c r="AD38" t="n">
        <v>53.239914</v>
      </c>
      <c r="AE38" t="n">
        <v>52.87286</v>
      </c>
      <c r="AF38" t="n">
        <v>52.373196</v>
      </c>
      <c r="AG38" t="n">
        <v>51.890907</v>
      </c>
      <c r="AH38" t="n">
        <v>51.370388</v>
      </c>
      <c r="AI38" t="n">
        <v>50.910122</v>
      </c>
      <c r="AJ38" t="n">
        <v>50.533489</v>
      </c>
      <c r="AK38" s="131" t="n">
        <v>-0.014</v>
      </c>
    </row>
    <row r="39" ht="15" customHeight="1" s="143">
      <c r="A39" s="132" t="inlineStr">
        <is>
          <t>TEU000:da_International</t>
        </is>
      </c>
      <c r="B39" t="inlineStr">
        <is>
          <t>International Shipping</t>
        </is>
      </c>
      <c r="C39" t="inlineStr">
        <is>
          <t>Transportation Energy Use: Non-Highway: Water: Freight: International Shipping: High oil and gas supply</t>
        </is>
      </c>
      <c r="D39" t="inlineStr">
        <is>
          <t>45-AEO2021.27.highogs-d120120a</t>
        </is>
      </c>
      <c r="E39" t="inlineStr">
        <is>
          <t>trillion Btu</t>
        </is>
      </c>
      <c r="F39" t="n">
        <v>855.886963</v>
      </c>
      <c r="G39" t="n">
        <v>881.464783</v>
      </c>
      <c r="H39" t="n">
        <v>973.997925</v>
      </c>
      <c r="I39" t="n">
        <v>992.193359</v>
      </c>
      <c r="J39" t="n">
        <v>941.402344</v>
      </c>
      <c r="K39" t="n">
        <v>944.552124</v>
      </c>
      <c r="L39" t="n">
        <v>956.481079</v>
      </c>
      <c r="M39" t="n">
        <v>933.812256</v>
      </c>
      <c r="N39" t="n">
        <v>934.80481</v>
      </c>
      <c r="O39" t="n">
        <v>926.7955930000001</v>
      </c>
      <c r="P39" t="n">
        <v>929.260132</v>
      </c>
      <c r="Q39" t="n">
        <v>946.328064</v>
      </c>
      <c r="R39" t="n">
        <v>931.5658570000001</v>
      </c>
      <c r="S39" t="n">
        <v>932.016174</v>
      </c>
      <c r="T39" t="n">
        <v>929.677063</v>
      </c>
      <c r="U39" t="n">
        <v>944.4085690000001</v>
      </c>
      <c r="V39" t="n">
        <v>930.073364</v>
      </c>
      <c r="W39" t="n">
        <v>929.5610349999999</v>
      </c>
      <c r="X39" t="n">
        <v>939.660645</v>
      </c>
      <c r="Y39" t="n">
        <v>926.163086</v>
      </c>
      <c r="Z39" t="n">
        <v>924.429199</v>
      </c>
      <c r="AA39" t="n">
        <v>937.035156</v>
      </c>
      <c r="AB39" t="n">
        <v>921.13324</v>
      </c>
      <c r="AC39" t="n">
        <v>920.339966</v>
      </c>
      <c r="AD39" t="n">
        <v>913.8285519999999</v>
      </c>
      <c r="AE39" t="n">
        <v>914.232666</v>
      </c>
      <c r="AF39" t="n">
        <v>910.465149</v>
      </c>
      <c r="AG39" t="n">
        <v>908.206116</v>
      </c>
      <c r="AH39" t="n">
        <v>908.689331</v>
      </c>
      <c r="AI39" t="n">
        <v>907.332397</v>
      </c>
      <c r="AJ39" t="n">
        <v>904.864502</v>
      </c>
      <c r="AK39" s="131" t="n">
        <v>0.002</v>
      </c>
    </row>
    <row r="40" ht="15" customHeight="1" s="143">
      <c r="A40" s="132" t="inlineStr">
        <is>
          <t>TEU000:da_RecreationalB</t>
        </is>
      </c>
      <c r="B40" t="inlineStr">
        <is>
          <t>Recreational Boats</t>
        </is>
      </c>
      <c r="C40" t="inlineStr">
        <is>
          <t>Transportation Energy Use: Non-Highway: Water: Recreational Boats: High oil and gas supply</t>
        </is>
      </c>
      <c r="D40" t="inlineStr">
        <is>
          <t>45-AEO2021.28.highogs-d120120a</t>
        </is>
      </c>
      <c r="E40" t="inlineStr">
        <is>
          <t>trillion Btu</t>
        </is>
      </c>
      <c r="F40" t="n">
        <v>195.878433</v>
      </c>
      <c r="G40" t="n">
        <v>196.656937</v>
      </c>
      <c r="H40" t="n">
        <v>199.716309</v>
      </c>
      <c r="I40" t="n">
        <v>201.514343</v>
      </c>
      <c r="J40" t="n">
        <v>202.257477</v>
      </c>
      <c r="K40" t="n">
        <v>202.573685</v>
      </c>
      <c r="L40" t="n">
        <v>201.854446</v>
      </c>
      <c r="M40" t="n">
        <v>200.378036</v>
      </c>
      <c r="N40" t="n">
        <v>198.674454</v>
      </c>
      <c r="O40" t="n">
        <v>196.830322</v>
      </c>
      <c r="P40" t="n">
        <v>195.068771</v>
      </c>
      <c r="Q40" t="n">
        <v>193.555618</v>
      </c>
      <c r="R40" t="n">
        <v>192.489258</v>
      </c>
      <c r="S40" t="n">
        <v>191.383209</v>
      </c>
      <c r="T40" t="n">
        <v>190.483826</v>
      </c>
      <c r="U40" t="n">
        <v>189.818207</v>
      </c>
      <c r="V40" t="n">
        <v>188.910233</v>
      </c>
      <c r="W40" t="n">
        <v>187.759079</v>
      </c>
      <c r="X40" t="n">
        <v>186.658478</v>
      </c>
      <c r="Y40" t="n">
        <v>185.801498</v>
      </c>
      <c r="Z40" t="n">
        <v>185.223068</v>
      </c>
      <c r="AA40" t="n">
        <v>184.588318</v>
      </c>
      <c r="AB40" t="n">
        <v>183.881805</v>
      </c>
      <c r="AC40" t="n">
        <v>183.174652</v>
      </c>
      <c r="AD40" t="n">
        <v>182.328827</v>
      </c>
      <c r="AE40" t="n">
        <v>181.679626</v>
      </c>
      <c r="AF40" t="n">
        <v>180.905502</v>
      </c>
      <c r="AG40" t="n">
        <v>179.879532</v>
      </c>
      <c r="AH40" t="n">
        <v>179.140381</v>
      </c>
      <c r="AI40" t="n">
        <v>178.36557</v>
      </c>
      <c r="AJ40" t="n">
        <v>177.571686</v>
      </c>
      <c r="AK40" s="131" t="n">
        <v>-0.003</v>
      </c>
    </row>
    <row r="41" ht="15" customHeight="1" s="143">
      <c r="A41" s="132" t="inlineStr">
        <is>
          <t>TEU000:da_Rail</t>
        </is>
      </c>
      <c r="B41" t="inlineStr">
        <is>
          <t>Rail</t>
        </is>
      </c>
      <c r="C41" t="inlineStr">
        <is>
          <t>Transportation Energy Use: Non-Highway: Rail: High oil and gas supply</t>
        </is>
      </c>
      <c r="D41" t="inlineStr">
        <is>
          <t>45-AEO2021.29.highogs-d120120a</t>
        </is>
      </c>
      <c r="E41" t="inlineStr">
        <is>
          <t>trillion Btu</t>
        </is>
      </c>
      <c r="F41" t="n">
        <v>461.766388</v>
      </c>
      <c r="G41" t="n">
        <v>491.051361</v>
      </c>
      <c r="H41" t="n">
        <v>497.254089</v>
      </c>
      <c r="I41" t="n">
        <v>498.295837</v>
      </c>
      <c r="J41" t="n">
        <v>498.002869</v>
      </c>
      <c r="K41" t="n">
        <v>483.204651</v>
      </c>
      <c r="L41" t="n">
        <v>487.162567</v>
      </c>
      <c r="M41" t="n">
        <v>485.195312</v>
      </c>
      <c r="N41" t="n">
        <v>488.070129</v>
      </c>
      <c r="O41" t="n">
        <v>490.244629</v>
      </c>
      <c r="P41" t="n">
        <v>492.731567</v>
      </c>
      <c r="Q41" t="n">
        <v>493.548889</v>
      </c>
      <c r="R41" t="n">
        <v>493.974396</v>
      </c>
      <c r="S41" t="n">
        <v>495.278381</v>
      </c>
      <c r="T41" t="n">
        <v>495.266754</v>
      </c>
      <c r="U41" t="n">
        <v>496.709534</v>
      </c>
      <c r="V41" t="n">
        <v>497.976501</v>
      </c>
      <c r="W41" t="n">
        <v>498.696838</v>
      </c>
      <c r="X41" t="n">
        <v>497.479004</v>
      </c>
      <c r="Y41" t="n">
        <v>499.693054</v>
      </c>
      <c r="Z41" t="n">
        <v>499.107025</v>
      </c>
      <c r="AA41" t="n">
        <v>500.076111</v>
      </c>
      <c r="AB41" t="n">
        <v>502.254791</v>
      </c>
      <c r="AC41" t="n">
        <v>505.436371</v>
      </c>
      <c r="AD41" t="n">
        <v>504.195496</v>
      </c>
      <c r="AE41" t="n">
        <v>505.574951</v>
      </c>
      <c r="AF41" t="n">
        <v>505.806366</v>
      </c>
      <c r="AG41" t="n">
        <v>507.036499</v>
      </c>
      <c r="AH41" t="n">
        <v>508.251648</v>
      </c>
      <c r="AI41" t="n">
        <v>509.732727</v>
      </c>
      <c r="AJ41" t="n">
        <v>512.971741</v>
      </c>
      <c r="AK41" s="131" t="n">
        <v>0.004</v>
      </c>
    </row>
    <row r="42" ht="15" customHeight="1" s="143">
      <c r="A42" s="132" t="inlineStr">
        <is>
          <t>TEU000:da_Freight</t>
        </is>
      </c>
      <c r="B42" t="inlineStr">
        <is>
          <t>Freight</t>
        </is>
      </c>
      <c r="C42" t="inlineStr">
        <is>
          <t>Transportation Energy Use: Non-Highway: Rail: Freight: High oil and gas supply</t>
        </is>
      </c>
      <c r="D42" t="inlineStr">
        <is>
          <t>45-AEO2021.30.highogs-d120120a</t>
        </is>
      </c>
      <c r="E42" t="inlineStr">
        <is>
          <t>trillion Btu</t>
        </is>
      </c>
      <c r="F42" t="n">
        <v>432.329163</v>
      </c>
      <c r="G42" t="n">
        <v>455.800568</v>
      </c>
      <c r="H42" t="n">
        <v>457.32019</v>
      </c>
      <c r="I42" t="n">
        <v>454.817566</v>
      </c>
      <c r="J42" t="n">
        <v>451.846649</v>
      </c>
      <c r="K42" t="n">
        <v>435.038666</v>
      </c>
      <c r="L42" t="n">
        <v>437.547516</v>
      </c>
      <c r="M42" t="n">
        <v>434.499817</v>
      </c>
      <c r="N42" t="n">
        <v>437.068939</v>
      </c>
      <c r="O42" t="n">
        <v>438.994568</v>
      </c>
      <c r="P42" t="n">
        <v>440.980042</v>
      </c>
      <c r="Q42" t="n">
        <v>441.530273</v>
      </c>
      <c r="R42" t="n">
        <v>441.400818</v>
      </c>
      <c r="S42" t="n">
        <v>442.167694</v>
      </c>
      <c r="T42" t="n">
        <v>441.502045</v>
      </c>
      <c r="U42" t="n">
        <v>442.379791</v>
      </c>
      <c r="V42" t="n">
        <v>443.024261</v>
      </c>
      <c r="W42" t="n">
        <v>443.147125</v>
      </c>
      <c r="X42" t="n">
        <v>441.337524</v>
      </c>
      <c r="Y42" t="n">
        <v>442.94101</v>
      </c>
      <c r="Z42" t="n">
        <v>441.565338</v>
      </c>
      <c r="AA42" t="n">
        <v>441.808594</v>
      </c>
      <c r="AB42" t="n">
        <v>443.275726</v>
      </c>
      <c r="AC42" t="n">
        <v>445.724182</v>
      </c>
      <c r="AD42" t="n">
        <v>443.77713</v>
      </c>
      <c r="AE42" t="n">
        <v>444.372009</v>
      </c>
      <c r="AF42" t="n">
        <v>443.88855</v>
      </c>
      <c r="AG42" t="n">
        <v>444.473389</v>
      </c>
      <c r="AH42" t="n">
        <v>444.997925</v>
      </c>
      <c r="AI42" t="n">
        <v>445.721161</v>
      </c>
      <c r="AJ42" t="n">
        <v>448.215576</v>
      </c>
      <c r="AK42" s="131" t="n">
        <v>0.001</v>
      </c>
    </row>
    <row r="43" ht="15" customHeight="1" s="143">
      <c r="A43" s="132" t="inlineStr">
        <is>
          <t>TEU000:da_Passenger</t>
        </is>
      </c>
      <c r="B43" t="inlineStr">
        <is>
          <t>Passenger</t>
        </is>
      </c>
      <c r="C43" t="inlineStr">
        <is>
          <t>Transportation Energy Use: Non-Highway: Rail: Passenger: High oil and gas supply</t>
        </is>
      </c>
      <c r="D43" t="inlineStr">
        <is>
          <t>45-AEO2021.31.highogs-d120120a</t>
        </is>
      </c>
      <c r="E43" t="inlineStr">
        <is>
          <t>trillion Btu</t>
        </is>
      </c>
      <c r="F43" t="n">
        <v>29.437216</v>
      </c>
      <c r="G43" t="n">
        <v>35.250797</v>
      </c>
      <c r="H43" t="n">
        <v>39.933895</v>
      </c>
      <c r="I43" t="n">
        <v>43.478256</v>
      </c>
      <c r="J43" t="n">
        <v>46.156216</v>
      </c>
      <c r="K43" t="n">
        <v>48.165981</v>
      </c>
      <c r="L43" t="n">
        <v>49.615047</v>
      </c>
      <c r="M43" t="n">
        <v>50.695496</v>
      </c>
      <c r="N43" t="n">
        <v>51.001202</v>
      </c>
      <c r="O43" t="n">
        <v>51.250046</v>
      </c>
      <c r="P43" t="n">
        <v>51.751541</v>
      </c>
      <c r="Q43" t="n">
        <v>52.018612</v>
      </c>
      <c r="R43" t="n">
        <v>52.57357</v>
      </c>
      <c r="S43" t="n">
        <v>53.110683</v>
      </c>
      <c r="T43" t="n">
        <v>53.764702</v>
      </c>
      <c r="U43" t="n">
        <v>54.329742</v>
      </c>
      <c r="V43" t="n">
        <v>54.952255</v>
      </c>
      <c r="W43" t="n">
        <v>55.549725</v>
      </c>
      <c r="X43" t="n">
        <v>56.141464</v>
      </c>
      <c r="Y43" t="n">
        <v>56.752045</v>
      </c>
      <c r="Z43" t="n">
        <v>57.541695</v>
      </c>
      <c r="AA43" t="n">
        <v>58.267525</v>
      </c>
      <c r="AB43" t="n">
        <v>58.979057</v>
      </c>
      <c r="AC43" t="n">
        <v>59.712196</v>
      </c>
      <c r="AD43" t="n">
        <v>60.418358</v>
      </c>
      <c r="AE43" t="n">
        <v>61.202957</v>
      </c>
      <c r="AF43" t="n">
        <v>61.917824</v>
      </c>
      <c r="AG43" t="n">
        <v>62.563126</v>
      </c>
      <c r="AH43" t="n">
        <v>63.253716</v>
      </c>
      <c r="AI43" t="n">
        <v>64.01155900000001</v>
      </c>
      <c r="AJ43" t="n">
        <v>64.756165</v>
      </c>
      <c r="AK43" s="131" t="n">
        <v>0.027</v>
      </c>
    </row>
    <row r="44" ht="15" customHeight="1" s="143">
      <c r="A44" s="132" t="inlineStr">
        <is>
          <t>TEU000:da_Intercity</t>
        </is>
      </c>
      <c r="B44" t="inlineStr">
        <is>
          <t>Intercity</t>
        </is>
      </c>
      <c r="C44" t="inlineStr">
        <is>
          <t>Transportation Energy Use: Non-Highway: Rail: Passenger: Intercity: High oil and gas supply</t>
        </is>
      </c>
      <c r="D44" t="inlineStr">
        <is>
          <t>45-AEO2021.32.highogs-d120120a</t>
        </is>
      </c>
      <c r="E44" t="inlineStr">
        <is>
          <t>trillion Btu</t>
        </is>
      </c>
      <c r="F44" t="n">
        <v>5.395889</v>
      </c>
      <c r="G44" t="n">
        <v>7.087016</v>
      </c>
      <c r="H44" t="n">
        <v>8.316939</v>
      </c>
      <c r="I44" t="n">
        <v>9.220777999999999</v>
      </c>
      <c r="J44" t="n">
        <v>9.891589</v>
      </c>
      <c r="K44" t="n">
        <v>10.394148</v>
      </c>
      <c r="L44" t="n">
        <v>10.780244</v>
      </c>
      <c r="M44" t="n">
        <v>11.083335</v>
      </c>
      <c r="N44" t="n">
        <v>11.181947</v>
      </c>
      <c r="O44" t="n">
        <v>11.279499</v>
      </c>
      <c r="P44" t="n">
        <v>11.376509</v>
      </c>
      <c r="Q44" t="n">
        <v>11.472944</v>
      </c>
      <c r="R44" t="n">
        <v>11.567452</v>
      </c>
      <c r="S44" t="n">
        <v>11.662525</v>
      </c>
      <c r="T44" t="n">
        <v>11.758153</v>
      </c>
      <c r="U44" t="n">
        <v>11.852737</v>
      </c>
      <c r="V44" t="n">
        <v>11.946493</v>
      </c>
      <c r="W44" t="n">
        <v>12.039237</v>
      </c>
      <c r="X44" t="n">
        <v>12.130905</v>
      </c>
      <c r="Y44" t="n">
        <v>12.22143</v>
      </c>
      <c r="Z44" t="n">
        <v>12.31078</v>
      </c>
      <c r="AA44" t="n">
        <v>12.398965</v>
      </c>
      <c r="AB44" t="n">
        <v>12.486036</v>
      </c>
      <c r="AC44" t="n">
        <v>12.572057</v>
      </c>
      <c r="AD44" t="n">
        <v>12.657108</v>
      </c>
      <c r="AE44" t="n">
        <v>12.741284</v>
      </c>
      <c r="AF44" t="n">
        <v>12.824713</v>
      </c>
      <c r="AG44" t="n">
        <v>12.907497</v>
      </c>
      <c r="AH44" t="n">
        <v>12.98976</v>
      </c>
      <c r="AI44" t="n">
        <v>13.071688</v>
      </c>
      <c r="AJ44" t="n">
        <v>13.153475</v>
      </c>
      <c r="AK44" s="131" t="n">
        <v>0.03</v>
      </c>
    </row>
    <row r="45" ht="15" customHeight="1" s="143">
      <c r="A45" s="132" t="inlineStr">
        <is>
          <t>TEU000:da_Transit</t>
        </is>
      </c>
      <c r="B45" t="inlineStr">
        <is>
          <t>Transit</t>
        </is>
      </c>
      <c r="C45" t="inlineStr">
        <is>
          <t>Transportation Energy Use: Non-Highway: Rail: Passenger: Transit: High oil and gas supply</t>
        </is>
      </c>
      <c r="D45" t="inlineStr">
        <is>
          <t>45-AEO2021.33.highogs-d120120a</t>
        </is>
      </c>
      <c r="E45" t="inlineStr">
        <is>
          <t>trillion Btu</t>
        </is>
      </c>
      <c r="F45" t="n">
        <v>10.374469</v>
      </c>
      <c r="G45" t="n">
        <v>12.459964</v>
      </c>
      <c r="H45" t="n">
        <v>14.173363</v>
      </c>
      <c r="I45" t="n">
        <v>15.449635</v>
      </c>
      <c r="J45" t="n">
        <v>16.417963</v>
      </c>
      <c r="K45" t="n">
        <v>17.135733</v>
      </c>
      <c r="L45" t="n">
        <v>17.650576</v>
      </c>
      <c r="M45" t="n">
        <v>18.041847</v>
      </c>
      <c r="N45" t="n">
        <v>18.133167</v>
      </c>
      <c r="O45" t="n">
        <v>18.20327</v>
      </c>
      <c r="P45" t="n">
        <v>18.402081</v>
      </c>
      <c r="Q45" t="n">
        <v>18.451336</v>
      </c>
      <c r="R45" t="n">
        <v>18.640221</v>
      </c>
      <c r="S45" t="n">
        <v>18.814421</v>
      </c>
      <c r="T45" t="n">
        <v>19.044952</v>
      </c>
      <c r="U45" t="n">
        <v>19.207932</v>
      </c>
      <c r="V45" t="n">
        <v>19.406109</v>
      </c>
      <c r="W45" t="n">
        <v>19.596359</v>
      </c>
      <c r="X45" t="n">
        <v>19.780315</v>
      </c>
      <c r="Y45" t="n">
        <v>19.959137</v>
      </c>
      <c r="Z45" t="n">
        <v>20.216698</v>
      </c>
      <c r="AA45" t="n">
        <v>20.439466</v>
      </c>
      <c r="AB45" t="n">
        <v>20.648699</v>
      </c>
      <c r="AC45" t="n">
        <v>20.867985</v>
      </c>
      <c r="AD45" t="n">
        <v>21.078064</v>
      </c>
      <c r="AE45" t="n">
        <v>21.325676</v>
      </c>
      <c r="AF45" t="n">
        <v>21.544163</v>
      </c>
      <c r="AG45" t="n">
        <v>21.747824</v>
      </c>
      <c r="AH45" t="n">
        <v>21.97892</v>
      </c>
      <c r="AI45" t="n">
        <v>22.264633</v>
      </c>
      <c r="AJ45" t="n">
        <v>22.56337</v>
      </c>
      <c r="AK45" s="131" t="n">
        <v>0.026</v>
      </c>
    </row>
    <row r="46" ht="15" customHeight="1" s="143">
      <c r="A46" s="132" t="inlineStr">
        <is>
          <t>TEU000:da_Commuter</t>
        </is>
      </c>
      <c r="B46" t="inlineStr">
        <is>
          <t>Commuter</t>
        </is>
      </c>
      <c r="C46" t="inlineStr">
        <is>
          <t>Transportation Energy Use: Non-Highway: Rail: Passenger: Commuter: High oil and gas supply</t>
        </is>
      </c>
      <c r="D46" t="inlineStr">
        <is>
          <t>45-AEO2021.34.highogs-d120120a</t>
        </is>
      </c>
      <c r="E46" t="inlineStr">
        <is>
          <t>trillion Btu</t>
        </is>
      </c>
      <c r="F46" t="n">
        <v>13.666859</v>
      </c>
      <c r="G46" t="n">
        <v>15.703818</v>
      </c>
      <c r="H46" t="n">
        <v>17.443592</v>
      </c>
      <c r="I46" t="n">
        <v>18.807842</v>
      </c>
      <c r="J46" t="n">
        <v>19.846664</v>
      </c>
      <c r="K46" t="n">
        <v>20.636099</v>
      </c>
      <c r="L46" t="n">
        <v>21.184227</v>
      </c>
      <c r="M46" t="n">
        <v>21.570311</v>
      </c>
      <c r="N46" t="n">
        <v>21.686089</v>
      </c>
      <c r="O46" t="n">
        <v>21.767277</v>
      </c>
      <c r="P46" t="n">
        <v>21.972954</v>
      </c>
      <c r="Q46" t="n">
        <v>22.094334</v>
      </c>
      <c r="R46" t="n">
        <v>22.365896</v>
      </c>
      <c r="S46" t="n">
        <v>22.633738</v>
      </c>
      <c r="T46" t="n">
        <v>22.961601</v>
      </c>
      <c r="U46" t="n">
        <v>23.269072</v>
      </c>
      <c r="V46" t="n">
        <v>23.599651</v>
      </c>
      <c r="W46" t="n">
        <v>23.914127</v>
      </c>
      <c r="X46" t="n">
        <v>24.230244</v>
      </c>
      <c r="Y46" t="n">
        <v>24.57148</v>
      </c>
      <c r="Z46" t="n">
        <v>25.014217</v>
      </c>
      <c r="AA46" t="n">
        <v>25.429092</v>
      </c>
      <c r="AB46" t="n">
        <v>25.844322</v>
      </c>
      <c r="AC46" t="n">
        <v>26.272156</v>
      </c>
      <c r="AD46" t="n">
        <v>26.683189</v>
      </c>
      <c r="AE46" t="n">
        <v>27.136</v>
      </c>
      <c r="AF46" t="n">
        <v>27.548948</v>
      </c>
      <c r="AG46" t="n">
        <v>27.90781</v>
      </c>
      <c r="AH46" t="n">
        <v>28.285034</v>
      </c>
      <c r="AI46" t="n">
        <v>28.67524</v>
      </c>
      <c r="AJ46" t="n">
        <v>29.039318</v>
      </c>
      <c r="AK46" s="131" t="n">
        <v>0.025</v>
      </c>
    </row>
    <row r="47" ht="15" customHeight="1" s="143">
      <c r="A47" s="132" t="inlineStr">
        <is>
          <t>TEU000:da_Lubricants</t>
        </is>
      </c>
      <c r="B47" t="inlineStr">
        <is>
          <t>Lubricants</t>
        </is>
      </c>
      <c r="C47" t="inlineStr">
        <is>
          <t>Transportation Energy Use: Non-Highway: Lubricants: High oil and gas supply</t>
        </is>
      </c>
      <c r="D47" t="inlineStr">
        <is>
          <t>45-AEO2021.35.highogs-d120120a</t>
        </is>
      </c>
      <c r="E47" t="inlineStr">
        <is>
          <t>trillion Btu</t>
        </is>
      </c>
      <c r="F47" t="n">
        <v>121.224388</v>
      </c>
      <c r="G47" t="n">
        <v>123.400124</v>
      </c>
      <c r="H47" t="n">
        <v>124.820587</v>
      </c>
      <c r="I47" t="n">
        <v>125.914734</v>
      </c>
      <c r="J47" t="n">
        <v>126.656418</v>
      </c>
      <c r="K47" t="n">
        <v>127.040573</v>
      </c>
      <c r="L47" t="n">
        <v>127.207184</v>
      </c>
      <c r="M47" t="n">
        <v>126.853516</v>
      </c>
      <c r="N47" t="n">
        <v>126.597031</v>
      </c>
      <c r="O47" t="n">
        <v>126.378426</v>
      </c>
      <c r="P47" t="n">
        <v>126.074043</v>
      </c>
      <c r="Q47" t="n">
        <v>125.801605</v>
      </c>
      <c r="R47" t="n">
        <v>125.584831</v>
      </c>
      <c r="S47" t="n">
        <v>125.400551</v>
      </c>
      <c r="T47" t="n">
        <v>125.28949</v>
      </c>
      <c r="U47" t="n">
        <v>125.20488</v>
      </c>
      <c r="V47" t="n">
        <v>125.084435</v>
      </c>
      <c r="W47" t="n">
        <v>124.934349</v>
      </c>
      <c r="X47" t="n">
        <v>124.830444</v>
      </c>
      <c r="Y47" t="n">
        <v>124.75782</v>
      </c>
      <c r="Z47" t="n">
        <v>124.673424</v>
      </c>
      <c r="AA47" t="n">
        <v>124.588966</v>
      </c>
      <c r="AB47" t="n">
        <v>124.521797</v>
      </c>
      <c r="AC47" t="n">
        <v>124.439995</v>
      </c>
      <c r="AD47" t="n">
        <v>124.422821</v>
      </c>
      <c r="AE47" t="n">
        <v>124.498398</v>
      </c>
      <c r="AF47" t="n">
        <v>124.515923</v>
      </c>
      <c r="AG47" t="n">
        <v>124.473633</v>
      </c>
      <c r="AH47" t="n">
        <v>124.496216</v>
      </c>
      <c r="AI47" t="n">
        <v>124.469994</v>
      </c>
      <c r="AJ47" t="n">
        <v>124.385529</v>
      </c>
      <c r="AK47" s="131" t="n">
        <v>0.001</v>
      </c>
    </row>
    <row r="48" ht="15" customHeight="1" s="143">
      <c r="A48" s="132" t="inlineStr">
        <is>
          <t>TEU000:da_PipelineFuelN</t>
        </is>
      </c>
      <c r="B48" t="inlineStr">
        <is>
          <t>Pipeline Fuel Natural Gas</t>
        </is>
      </c>
      <c r="C48" t="inlineStr">
        <is>
          <t>Transportation Energy Use: Non-Highway: Pipeline Fuel Natural Gas: High oil and gas supply</t>
        </is>
      </c>
      <c r="D48" t="inlineStr">
        <is>
          <t>45-AEO2021.36.highogs-d120120a</t>
        </is>
      </c>
      <c r="E48" t="inlineStr">
        <is>
          <t>trillion Btu</t>
        </is>
      </c>
      <c r="F48" t="n">
        <v>706.250122</v>
      </c>
      <c r="G48" t="n">
        <v>765.141968</v>
      </c>
      <c r="H48" t="n">
        <v>755.349976</v>
      </c>
      <c r="I48" t="n">
        <v>731.6383060000001</v>
      </c>
      <c r="J48" t="n">
        <v>723.206848</v>
      </c>
      <c r="K48" t="n">
        <v>724.605957</v>
      </c>
      <c r="L48" t="n">
        <v>691.049561</v>
      </c>
      <c r="M48" t="n">
        <v>701.143127</v>
      </c>
      <c r="N48" t="n">
        <v>701.066345</v>
      </c>
      <c r="O48" t="n">
        <v>701.036865</v>
      </c>
      <c r="P48" t="n">
        <v>693.459656</v>
      </c>
      <c r="Q48" t="n">
        <v>694.474792</v>
      </c>
      <c r="R48" t="n">
        <v>697.118347</v>
      </c>
      <c r="S48" t="n">
        <v>697.966675</v>
      </c>
      <c r="T48" t="n">
        <v>696.894348</v>
      </c>
      <c r="U48" t="n">
        <v>700.5565800000001</v>
      </c>
      <c r="V48" t="n">
        <v>708.852539</v>
      </c>
      <c r="W48" t="n">
        <v>718.202087</v>
      </c>
      <c r="X48" t="n">
        <v>725.977966</v>
      </c>
      <c r="Y48" t="n">
        <v>730.663391</v>
      </c>
      <c r="Z48" t="n">
        <v>734.5610349999999</v>
      </c>
      <c r="AA48" t="n">
        <v>737.107239</v>
      </c>
      <c r="AB48" t="n">
        <v>741.270935</v>
      </c>
      <c r="AC48" t="n">
        <v>748.350342</v>
      </c>
      <c r="AD48" t="n">
        <v>759.384277</v>
      </c>
      <c r="AE48" t="n">
        <v>765.859009</v>
      </c>
      <c r="AF48" t="n">
        <v>773.8939820000001</v>
      </c>
      <c r="AG48" t="n">
        <v>783.064209</v>
      </c>
      <c r="AH48" t="n">
        <v>778.316589</v>
      </c>
      <c r="AI48" t="n">
        <v>777.420776</v>
      </c>
      <c r="AJ48" t="n">
        <v>784.837524</v>
      </c>
      <c r="AK48" s="131" t="n">
        <v>0.004</v>
      </c>
    </row>
    <row r="49" ht="15" customHeight="1" s="143">
      <c r="A49" s="132" t="inlineStr">
        <is>
          <t>TEU000:ea_MilitaryUse</t>
        </is>
      </c>
      <c r="B49" t="inlineStr">
        <is>
          <t>Military Use</t>
        </is>
      </c>
      <c r="C49" t="inlineStr">
        <is>
          <t>Transportation Energy Use: Military Use: High oil and gas supply</t>
        </is>
      </c>
      <c r="D49" t="inlineStr">
        <is>
          <t>45-AEO2021.38.highogs-d120120a</t>
        </is>
      </c>
      <c r="E49" t="inlineStr">
        <is>
          <t>trillion Btu</t>
        </is>
      </c>
      <c r="F49" t="n">
        <v>535.96637</v>
      </c>
      <c r="G49" t="n">
        <v>545.01123</v>
      </c>
      <c r="H49" t="n">
        <v>545.748657</v>
      </c>
      <c r="I49" t="n">
        <v>532.56958</v>
      </c>
      <c r="J49" t="n">
        <v>523.880005</v>
      </c>
      <c r="K49" t="n">
        <v>523.356506</v>
      </c>
      <c r="L49" t="n">
        <v>522.099731</v>
      </c>
      <c r="M49" t="n">
        <v>521.930359</v>
      </c>
      <c r="N49" t="n">
        <v>524.8078</v>
      </c>
      <c r="O49" t="n">
        <v>523.650024</v>
      </c>
      <c r="P49" t="n">
        <v>521.666199</v>
      </c>
      <c r="Q49" t="n">
        <v>521.585205</v>
      </c>
      <c r="R49" t="n">
        <v>522.420288</v>
      </c>
      <c r="S49" t="n">
        <v>523.286804</v>
      </c>
      <c r="T49" t="n">
        <v>524.16394</v>
      </c>
      <c r="U49" t="n">
        <v>525.042419</v>
      </c>
      <c r="V49" t="n">
        <v>525.957642</v>
      </c>
      <c r="W49" t="n">
        <v>526.906006</v>
      </c>
      <c r="X49" t="n">
        <v>527.866821</v>
      </c>
      <c r="Y49" t="n">
        <v>528.831726</v>
      </c>
      <c r="Z49" t="n">
        <v>529.806885</v>
      </c>
      <c r="AA49" t="n">
        <v>530.791443</v>
      </c>
      <c r="AB49" t="n">
        <v>531.77478</v>
      </c>
      <c r="AC49" t="n">
        <v>532.765564</v>
      </c>
      <c r="AD49" t="n">
        <v>533.757507</v>
      </c>
      <c r="AE49" t="n">
        <v>534.7531739999999</v>
      </c>
      <c r="AF49" t="n">
        <v>535.74884</v>
      </c>
      <c r="AG49" t="n">
        <v>536.744507</v>
      </c>
      <c r="AH49" t="n">
        <v>537.740356</v>
      </c>
      <c r="AI49" t="n">
        <v>538.73468</v>
      </c>
      <c r="AJ49" t="n">
        <v>539.727051</v>
      </c>
      <c r="AK49" s="131" t="n">
        <v>0</v>
      </c>
    </row>
    <row r="50" ht="15" customHeight="1" s="143">
      <c r="A50" s="132" t="inlineStr">
        <is>
          <t>TEU000:ea_Aviation</t>
        </is>
      </c>
      <c r="B50" t="inlineStr">
        <is>
          <t>Jet Fuel and Aviation Gasoline</t>
        </is>
      </c>
      <c r="C50" t="inlineStr">
        <is>
          <t>Transportation Energy Use: Military Use: Aviation: High oil and gas supply</t>
        </is>
      </c>
      <c r="D50" t="inlineStr">
        <is>
          <t>45-AEO2021.39.highogs-d120120a</t>
        </is>
      </c>
      <c r="E50" t="inlineStr">
        <is>
          <t>trillion Btu</t>
        </is>
      </c>
      <c r="F50" t="n">
        <v>401.729675</v>
      </c>
      <c r="G50" t="n">
        <v>408.504883</v>
      </c>
      <c r="H50" t="n">
        <v>409.043732</v>
      </c>
      <c r="I50" t="n">
        <v>399.1633</v>
      </c>
      <c r="J50" t="n">
        <v>392.655548</v>
      </c>
      <c r="K50" t="n">
        <v>392.262573</v>
      </c>
      <c r="L50" t="n">
        <v>391.318878</v>
      </c>
      <c r="M50" t="n">
        <v>391.194946</v>
      </c>
      <c r="N50" t="n">
        <v>393.351471</v>
      </c>
      <c r="O50" t="n">
        <v>392.484711</v>
      </c>
      <c r="P50" t="n">
        <v>390.99704</v>
      </c>
      <c r="Q50" t="n">
        <v>390.933899</v>
      </c>
      <c r="R50" t="n">
        <v>391.561951</v>
      </c>
      <c r="S50" t="n">
        <v>392.211304</v>
      </c>
      <c r="T50" t="n">
        <v>392.868958</v>
      </c>
      <c r="U50" t="n">
        <v>393.524963</v>
      </c>
      <c r="V50" t="n">
        <v>394.212952</v>
      </c>
      <c r="W50" t="n">
        <v>394.923615</v>
      </c>
      <c r="X50" t="n">
        <v>395.642151</v>
      </c>
      <c r="Y50" t="n">
        <v>396.367554</v>
      </c>
      <c r="Z50" t="n">
        <v>397.098511</v>
      </c>
      <c r="AA50" t="n">
        <v>397.83429</v>
      </c>
      <c r="AB50" t="n">
        <v>398.573822</v>
      </c>
      <c r="AC50" t="n">
        <v>399.316345</v>
      </c>
      <c r="AD50" t="n">
        <v>400.061035</v>
      </c>
      <c r="AE50" t="n">
        <v>400.807159</v>
      </c>
      <c r="AF50" t="n">
        <v>401.554077</v>
      </c>
      <c r="AG50" t="n">
        <v>402.300934</v>
      </c>
      <c r="AH50" t="n">
        <v>403.047485</v>
      </c>
      <c r="AI50" t="n">
        <v>403.793304</v>
      </c>
      <c r="AJ50" t="n">
        <v>404.537964</v>
      </c>
      <c r="AK50" s="131" t="n">
        <v>0</v>
      </c>
    </row>
    <row r="51" ht="15" customHeight="1" s="143">
      <c r="A51" s="132" t="inlineStr">
        <is>
          <t>TEU000:ea_ResidualFuelU</t>
        </is>
      </c>
      <c r="B51" t="inlineStr">
        <is>
          <t>Residual Fuel Oil</t>
        </is>
      </c>
      <c r="C51" t="inlineStr">
        <is>
          <t>Transportation Energy Use: Military Use: Residual Fuel Oil: High oil and gas supply</t>
        </is>
      </c>
      <c r="D51" t="inlineStr">
        <is>
          <t>45-AEO2021.40.highogs-d120120a</t>
        </is>
      </c>
      <c r="E51" t="inlineStr">
        <is>
          <t>trillion Btu</t>
        </is>
      </c>
      <c r="F51" t="n">
        <v>19.229748</v>
      </c>
      <c r="G51" t="n">
        <v>19.559748</v>
      </c>
      <c r="H51" t="n">
        <v>19.604057</v>
      </c>
      <c r="I51" t="n">
        <v>19.134007</v>
      </c>
      <c r="J51" t="n">
        <v>18.815207</v>
      </c>
      <c r="K51" t="n">
        <v>18.797192</v>
      </c>
      <c r="L51" t="n">
        <v>18.754284</v>
      </c>
      <c r="M51" t="n">
        <v>18.744331</v>
      </c>
      <c r="N51" t="n">
        <v>18.847855</v>
      </c>
      <c r="O51" t="n">
        <v>18.804949</v>
      </c>
      <c r="P51" t="n">
        <v>18.734697</v>
      </c>
      <c r="Q51" t="n">
        <v>18.734974</v>
      </c>
      <c r="R51" t="n">
        <v>18.762163</v>
      </c>
      <c r="S51" t="n">
        <v>18.793428</v>
      </c>
      <c r="T51" t="n">
        <v>18.824688</v>
      </c>
      <c r="U51" t="n">
        <v>18.859322</v>
      </c>
      <c r="V51" t="n">
        <v>18.889589</v>
      </c>
      <c r="W51" t="n">
        <v>18.923862</v>
      </c>
      <c r="X51" t="n">
        <v>18.960432</v>
      </c>
      <c r="Y51" t="n">
        <v>18.992315</v>
      </c>
      <c r="Z51" t="n">
        <v>19.027205</v>
      </c>
      <c r="AA51" t="n">
        <v>19.065367</v>
      </c>
      <c r="AB51" t="n">
        <v>19.097477</v>
      </c>
      <c r="AC51" t="n">
        <v>19.133114</v>
      </c>
      <c r="AD51" t="n">
        <v>19.167227</v>
      </c>
      <c r="AE51" t="n">
        <v>19.203192</v>
      </c>
      <c r="AF51" t="n">
        <v>19.238092</v>
      </c>
      <c r="AG51" t="n">
        <v>19.273088</v>
      </c>
      <c r="AH51" t="n">
        <v>19.308661</v>
      </c>
      <c r="AI51" t="n">
        <v>19.343632</v>
      </c>
      <c r="AJ51" t="n">
        <v>19.378197</v>
      </c>
      <c r="AK51" s="131" t="n">
        <v>0</v>
      </c>
    </row>
    <row r="52" ht="15" customHeight="1" s="143">
      <c r="A52" s="132" t="inlineStr">
        <is>
          <t>TEU000:ea_DistillateFue</t>
        </is>
      </c>
      <c r="B52" t="inlineStr">
        <is>
          <t>Distillates and Diesel</t>
        </is>
      </c>
      <c r="C52" t="inlineStr">
        <is>
          <t>Transportation Energy Use: Military Use: Distillate Fuel Oil: High oil and gas supply</t>
        </is>
      </c>
      <c r="D52" t="inlineStr">
        <is>
          <t>45-AEO2021.41.highogs-d120120a</t>
        </is>
      </c>
      <c r="E52" t="inlineStr">
        <is>
          <t>trillion Btu</t>
        </is>
      </c>
      <c r="F52" t="n">
        <v>115.006958</v>
      </c>
      <c r="G52" t="n">
        <v>116.946564</v>
      </c>
      <c r="H52" t="n">
        <v>117.10083</v>
      </c>
      <c r="I52" t="n">
        <v>114.272278</v>
      </c>
      <c r="J52" t="n">
        <v>112.409225</v>
      </c>
      <c r="K52" t="n">
        <v>112.296738</v>
      </c>
      <c r="L52" t="n">
        <v>112.026581</v>
      </c>
      <c r="M52" t="n">
        <v>111.991089</v>
      </c>
      <c r="N52" t="n">
        <v>112.608475</v>
      </c>
      <c r="O52" t="n">
        <v>112.360336</v>
      </c>
      <c r="P52" t="n">
        <v>111.934448</v>
      </c>
      <c r="Q52" t="n">
        <v>111.916351</v>
      </c>
      <c r="R52" t="n">
        <v>112.096161</v>
      </c>
      <c r="S52" t="n">
        <v>112.282059</v>
      </c>
      <c r="T52" t="n">
        <v>112.470337</v>
      </c>
      <c r="U52" t="n">
        <v>112.658127</v>
      </c>
      <c r="V52" t="n">
        <v>112.85508</v>
      </c>
      <c r="W52" t="n">
        <v>113.058533</v>
      </c>
      <c r="X52" t="n">
        <v>113.264236</v>
      </c>
      <c r="Y52" t="n">
        <v>113.471886</v>
      </c>
      <c r="Z52" t="n">
        <v>113.681168</v>
      </c>
      <c r="AA52" t="n">
        <v>113.891792</v>
      </c>
      <c r="AB52" t="n">
        <v>114.103508</v>
      </c>
      <c r="AC52" t="n">
        <v>114.316086</v>
      </c>
      <c r="AD52" t="n">
        <v>114.529259</v>
      </c>
      <c r="AE52" t="n">
        <v>114.742859</v>
      </c>
      <c r="AF52" t="n">
        <v>114.95668</v>
      </c>
      <c r="AG52" t="n">
        <v>115.170502</v>
      </c>
      <c r="AH52" t="n">
        <v>115.384216</v>
      </c>
      <c r="AI52" t="n">
        <v>115.597733</v>
      </c>
      <c r="AJ52" t="n">
        <v>115.810913</v>
      </c>
      <c r="AK52" s="131" t="n">
        <v>0</v>
      </c>
    </row>
    <row r="53" ht="15" customHeight="1" s="143">
      <c r="A53" s="132" t="inlineStr">
        <is>
          <t>TEU000:fa_Total</t>
        </is>
      </c>
      <c r="B53" t="inlineStr">
        <is>
          <t>Total</t>
        </is>
      </c>
      <c r="C53" t="inlineStr">
        <is>
          <t>Transportation Energy Use: Total: High oil and gas supply</t>
        </is>
      </c>
      <c r="D53" t="inlineStr">
        <is>
          <t>45-AEO2021.43.highogs-d120120a</t>
        </is>
      </c>
      <c r="E53" t="inlineStr">
        <is>
          <t>trillion Btu</t>
        </is>
      </c>
      <c r="F53" t="n">
        <v>24641.816406</v>
      </c>
      <c r="G53" t="n">
        <v>26248.666016</v>
      </c>
      <c r="H53" t="n">
        <v>26805.998047</v>
      </c>
      <c r="I53" t="n">
        <v>27035.341797</v>
      </c>
      <c r="J53" t="n">
        <v>27134.359375</v>
      </c>
      <c r="K53" t="n">
        <v>27234.798828</v>
      </c>
      <c r="L53" t="n">
        <v>27191.320312</v>
      </c>
      <c r="M53" t="n">
        <v>27084.865234</v>
      </c>
      <c r="N53" t="n">
        <v>26996.001953</v>
      </c>
      <c r="O53" t="n">
        <v>26866.410156</v>
      </c>
      <c r="P53" t="n">
        <v>26748.798828</v>
      </c>
      <c r="Q53" t="n">
        <v>26660.070312</v>
      </c>
      <c r="R53" t="n">
        <v>26573.197266</v>
      </c>
      <c r="S53" t="n">
        <v>26520.011719</v>
      </c>
      <c r="T53" t="n">
        <v>26498.089844</v>
      </c>
      <c r="U53" t="n">
        <v>26553.664062</v>
      </c>
      <c r="V53" t="n">
        <v>26586.882812</v>
      </c>
      <c r="W53" t="n">
        <v>26631.478516</v>
      </c>
      <c r="X53" t="n">
        <v>26696.669922</v>
      </c>
      <c r="Y53" t="n">
        <v>26767.367188</v>
      </c>
      <c r="Z53" t="n">
        <v>26871.050781</v>
      </c>
      <c r="AA53" t="n">
        <v>27000.164062</v>
      </c>
      <c r="AB53" t="n">
        <v>27121.412109</v>
      </c>
      <c r="AC53" t="n">
        <v>27278.542969</v>
      </c>
      <c r="AD53" t="n">
        <v>27415.599609</v>
      </c>
      <c r="AE53" t="n">
        <v>27565.3125</v>
      </c>
      <c r="AF53" t="n">
        <v>27701.845703</v>
      </c>
      <c r="AG53" t="n">
        <v>27821.958984</v>
      </c>
      <c r="AH53" t="n">
        <v>27950.746094</v>
      </c>
      <c r="AI53" t="n">
        <v>28088.564453</v>
      </c>
      <c r="AJ53" t="n">
        <v>28244.232422</v>
      </c>
      <c r="AK53" s="131" t="n">
        <v>0.005</v>
      </c>
    </row>
    <row r="54" ht="15" customHeight="1" s="143">
      <c r="B54" t="inlineStr">
        <is>
          <t>Energy Use by Type</t>
        </is>
      </c>
      <c r="D54" t="inlineStr">
        <is>
          <t>45-AEO2021.45.</t>
        </is>
      </c>
    </row>
    <row r="55" ht="15" customHeight="1" s="143">
      <c r="A55" s="132" t="inlineStr">
        <is>
          <t>TEU000:ga_MotorGasoline</t>
        </is>
      </c>
      <c r="B55" t="inlineStr">
        <is>
          <t>Motor Gasoline excluding E85</t>
        </is>
      </c>
      <c r="C55" t="inlineStr">
        <is>
          <t>Transportation Energy Use: Petroleum: Motor Gasoline: High oil and gas supply</t>
        </is>
      </c>
      <c r="D55" t="inlineStr">
        <is>
          <t>45-AEO2021.46.highogs-d120120a</t>
        </is>
      </c>
      <c r="E55" t="inlineStr">
        <is>
          <t>trillion Btu</t>
        </is>
      </c>
      <c r="F55" t="n">
        <v>14809.331055</v>
      </c>
      <c r="G55" t="n">
        <v>15470.5625</v>
      </c>
      <c r="H55" t="n">
        <v>15477.318359</v>
      </c>
      <c r="I55" t="n">
        <v>15509.706055</v>
      </c>
      <c r="J55" t="n">
        <v>15508.432617</v>
      </c>
      <c r="K55" t="n">
        <v>15483.516602</v>
      </c>
      <c r="L55" t="n">
        <v>15421.74707</v>
      </c>
      <c r="M55" t="n">
        <v>15333.079102</v>
      </c>
      <c r="N55" t="n">
        <v>15245.049805</v>
      </c>
      <c r="O55" t="n">
        <v>15143.332031</v>
      </c>
      <c r="P55" t="n">
        <v>15043.96875</v>
      </c>
      <c r="Q55" t="n">
        <v>14940.796875</v>
      </c>
      <c r="R55" t="n">
        <v>14850.533203</v>
      </c>
      <c r="S55" t="n">
        <v>14780.868164</v>
      </c>
      <c r="T55" t="n">
        <v>14725.551758</v>
      </c>
      <c r="U55" t="n">
        <v>14695.300781</v>
      </c>
      <c r="V55" t="n">
        <v>14674.445312</v>
      </c>
      <c r="W55" t="n">
        <v>14655.883789</v>
      </c>
      <c r="X55" t="n">
        <v>14640.09082</v>
      </c>
      <c r="Y55" t="n">
        <v>14640.239258</v>
      </c>
      <c r="Z55" t="n">
        <v>14655.853516</v>
      </c>
      <c r="AA55" t="n">
        <v>14675.100586</v>
      </c>
      <c r="AB55" t="n">
        <v>14702.386719</v>
      </c>
      <c r="AC55" t="n">
        <v>14734.696289</v>
      </c>
      <c r="AD55" t="n">
        <v>14761.428711</v>
      </c>
      <c r="AE55" t="n">
        <v>14788.444336</v>
      </c>
      <c r="AF55" t="n">
        <v>14820.80957</v>
      </c>
      <c r="AG55" t="n">
        <v>14848.021484</v>
      </c>
      <c r="AH55" t="n">
        <v>14885.904297</v>
      </c>
      <c r="AI55" t="n">
        <v>14929.088867</v>
      </c>
      <c r="AJ55" t="n">
        <v>14974.693359</v>
      </c>
      <c r="AK55" s="131" t="n">
        <v>0</v>
      </c>
    </row>
    <row r="56" ht="15" customHeight="1" s="143">
      <c r="A56" s="132" t="inlineStr">
        <is>
          <t>TEU000:ga_Ethanol</t>
        </is>
      </c>
      <c r="B56" t="inlineStr">
        <is>
          <t>E85</t>
        </is>
      </c>
      <c r="C56" t="inlineStr">
        <is>
          <t>Transportation Energy Use: E85: High oil and gas supply</t>
        </is>
      </c>
      <c r="D56" t="inlineStr">
        <is>
          <t>45-AEO2021.47.highogs-d120120a</t>
        </is>
      </c>
      <c r="E56" t="inlineStr">
        <is>
          <t>trillion Btu</t>
        </is>
      </c>
      <c r="F56" t="n">
        <v>33.666061</v>
      </c>
      <c r="G56" t="n">
        <v>36.292164</v>
      </c>
      <c r="H56" t="n">
        <v>35.002701</v>
      </c>
      <c r="I56" t="n">
        <v>36.768921</v>
      </c>
      <c r="J56" t="n">
        <v>37.090172</v>
      </c>
      <c r="K56" t="n">
        <v>37.279301</v>
      </c>
      <c r="L56" t="n">
        <v>37.273434</v>
      </c>
      <c r="M56" t="n">
        <v>36.962608</v>
      </c>
      <c r="N56" t="n">
        <v>36.692116</v>
      </c>
      <c r="O56" t="n">
        <v>36.407269</v>
      </c>
      <c r="P56" t="n">
        <v>36.183594</v>
      </c>
      <c r="Q56" t="n">
        <v>36.116623</v>
      </c>
      <c r="R56" t="n">
        <v>36.088921</v>
      </c>
      <c r="S56" t="n">
        <v>36.198486</v>
      </c>
      <c r="T56" t="n">
        <v>36.388977</v>
      </c>
      <c r="U56" t="n">
        <v>36.925545</v>
      </c>
      <c r="V56" t="n">
        <v>37.477287</v>
      </c>
      <c r="W56" t="n">
        <v>38.130039</v>
      </c>
      <c r="X56" t="n">
        <v>38.828465</v>
      </c>
      <c r="Y56" t="n">
        <v>39.735065</v>
      </c>
      <c r="Z56" t="n">
        <v>40.706123</v>
      </c>
      <c r="AA56" t="n">
        <v>41.727245</v>
      </c>
      <c r="AB56" t="n">
        <v>42.842529</v>
      </c>
      <c r="AC56" t="n">
        <v>43.978745</v>
      </c>
      <c r="AD56" t="n">
        <v>45.153854</v>
      </c>
      <c r="AE56" t="n">
        <v>46.265217</v>
      </c>
      <c r="AF56" t="n">
        <v>47.409328</v>
      </c>
      <c r="AG56" t="n">
        <v>48.760159</v>
      </c>
      <c r="AH56" t="n">
        <v>49.995644</v>
      </c>
      <c r="AI56" t="n">
        <v>51.544422</v>
      </c>
      <c r="AJ56" t="n">
        <v>53.091187</v>
      </c>
      <c r="AK56" s="131" t="n">
        <v>0.015</v>
      </c>
    </row>
    <row r="57" ht="15" customHeight="1" s="143">
      <c r="A57" s="132" t="inlineStr">
        <is>
          <t>TEU000:ga_Distillate(di</t>
        </is>
      </c>
      <c r="B57" t="inlineStr">
        <is>
          <t>Diesel</t>
        </is>
      </c>
      <c r="C57" t="inlineStr">
        <is>
          <t>Transportation Energy Use: Petroleum: Diesel: High oil and gas supply</t>
        </is>
      </c>
      <c r="D57" t="inlineStr">
        <is>
          <t>45-AEO2021.48.highogs-d120120a</t>
        </is>
      </c>
      <c r="E57" t="inlineStr">
        <is>
          <t>trillion Btu</t>
        </is>
      </c>
      <c r="F57" t="n">
        <v>6144.374023</v>
      </c>
      <c r="G57" t="n">
        <v>6254.561035</v>
      </c>
      <c r="H57" t="n">
        <v>6296.687988</v>
      </c>
      <c r="I57" t="n">
        <v>6333.922363</v>
      </c>
      <c r="J57" t="n">
        <v>6469.388672</v>
      </c>
      <c r="K57" t="n">
        <v>6508.320801</v>
      </c>
      <c r="L57" t="n">
        <v>6497.180664</v>
      </c>
      <c r="M57" t="n">
        <v>6493.120605</v>
      </c>
      <c r="N57" t="n">
        <v>6455.340332</v>
      </c>
      <c r="O57" t="n">
        <v>6414.465332</v>
      </c>
      <c r="P57" t="n">
        <v>6368.296387</v>
      </c>
      <c r="Q57" t="n">
        <v>6301.391113</v>
      </c>
      <c r="R57" t="n">
        <v>6279.100586</v>
      </c>
      <c r="S57" t="n">
        <v>6236.517578</v>
      </c>
      <c r="T57" t="n">
        <v>6213.165527</v>
      </c>
      <c r="U57" t="n">
        <v>6192.250977</v>
      </c>
      <c r="V57" t="n">
        <v>6207.47168</v>
      </c>
      <c r="W57" t="n">
        <v>6203.548828</v>
      </c>
      <c r="X57" t="n">
        <v>6192.012207</v>
      </c>
      <c r="Y57" t="n">
        <v>6220.21582</v>
      </c>
      <c r="Z57" t="n">
        <v>6226.552734</v>
      </c>
      <c r="AA57" t="n">
        <v>6228.912598</v>
      </c>
      <c r="AB57" t="n">
        <v>6273.59082</v>
      </c>
      <c r="AC57" t="n">
        <v>6314.607422</v>
      </c>
      <c r="AD57" t="n">
        <v>6347.544434</v>
      </c>
      <c r="AE57" t="n">
        <v>6376.373535</v>
      </c>
      <c r="AF57" t="n">
        <v>6399.999512</v>
      </c>
      <c r="AG57" t="n">
        <v>6418.791504</v>
      </c>
      <c r="AH57" t="n">
        <v>6440.919434</v>
      </c>
      <c r="AI57" t="n">
        <v>6466.823242</v>
      </c>
      <c r="AJ57" t="n">
        <v>6500.122559</v>
      </c>
      <c r="AK57" s="131" t="n">
        <v>0.002</v>
      </c>
    </row>
    <row r="58" ht="15" customHeight="1" s="143">
      <c r="A58" s="132" t="inlineStr">
        <is>
          <t>TEU000:ga_JetFuel(keros</t>
        </is>
      </c>
      <c r="B58" t="inlineStr">
        <is>
          <t>Jet Fuel (kerosene &amp; naphtha)</t>
        </is>
      </c>
      <c r="C58" t="inlineStr">
        <is>
          <t>Transportation Energy Use: Petroleum: Jet Fuel: High oil and gas supply</t>
        </is>
      </c>
      <c r="D58" t="inlineStr">
        <is>
          <t>45-AEO2021.49.highogs-d120120a</t>
        </is>
      </c>
      <c r="E58" t="inlineStr">
        <is>
          <t>trillion Btu</t>
        </is>
      </c>
      <c r="F58" t="n">
        <v>2239.763916</v>
      </c>
      <c r="G58" t="n">
        <v>2917.054443</v>
      </c>
      <c r="H58" t="n">
        <v>3212.967773</v>
      </c>
      <c r="I58" t="n">
        <v>3340.058105</v>
      </c>
      <c r="J58" t="n">
        <v>3422.021484</v>
      </c>
      <c r="K58" t="n">
        <v>3490.087891</v>
      </c>
      <c r="L58" t="n">
        <v>3513.172852</v>
      </c>
      <c r="M58" t="n">
        <v>3530.44165</v>
      </c>
      <c r="N58" t="n">
        <v>3553.764893</v>
      </c>
      <c r="O58" t="n">
        <v>3571.960693</v>
      </c>
      <c r="P58" t="n">
        <v>3591.097168</v>
      </c>
      <c r="Q58" t="n">
        <v>3617.27124</v>
      </c>
      <c r="R58" t="n">
        <v>3656.493652</v>
      </c>
      <c r="S58" t="n">
        <v>3695.141846</v>
      </c>
      <c r="T58" t="n">
        <v>3738.294189</v>
      </c>
      <c r="U58" t="n">
        <v>3787.976074</v>
      </c>
      <c r="V58" t="n">
        <v>3829.323242</v>
      </c>
      <c r="W58" t="n">
        <v>3864.763916</v>
      </c>
      <c r="X58" t="n">
        <v>3902.185547</v>
      </c>
      <c r="Y58" t="n">
        <v>3944.302734</v>
      </c>
      <c r="Z58" t="n">
        <v>3996.760498</v>
      </c>
      <c r="AA58" t="n">
        <v>4045.321289</v>
      </c>
      <c r="AB58" t="n">
        <v>4095.214355</v>
      </c>
      <c r="AC58" t="n">
        <v>4142.716309</v>
      </c>
      <c r="AD58" t="n">
        <v>4191.894531</v>
      </c>
      <c r="AE58" t="n">
        <v>4245.262207</v>
      </c>
      <c r="AF58" t="n">
        <v>4293.947266</v>
      </c>
      <c r="AG58" t="n">
        <v>4331.306641</v>
      </c>
      <c r="AH58" t="n">
        <v>4371.314941</v>
      </c>
      <c r="AI58" t="n">
        <v>4407.847656</v>
      </c>
      <c r="AJ58" t="n">
        <v>4444.987793</v>
      </c>
      <c r="AK58" s="131" t="n">
        <v>0.023</v>
      </c>
    </row>
    <row r="59" ht="15" customHeight="1" s="143">
      <c r="A59" s="132" t="inlineStr">
        <is>
          <t>TEU000:ga_ResidualOil</t>
        </is>
      </c>
      <c r="B59" t="inlineStr">
        <is>
          <t>Residual Fuel Oil</t>
        </is>
      </c>
      <c r="C59" t="inlineStr">
        <is>
          <t>Transportation Energy Use: Petroleum: Residual Fuel Oil: High oil and gas supply</t>
        </is>
      </c>
      <c r="D59" t="inlineStr">
        <is>
          <t>45-AEO2021.50.highogs-d120120a</t>
        </is>
      </c>
      <c r="E59" t="inlineStr">
        <is>
          <t>trillion Btu</t>
        </is>
      </c>
      <c r="F59" t="n">
        <v>434.510956</v>
      </c>
      <c r="G59" t="n">
        <v>495.777985</v>
      </c>
      <c r="H59" t="n">
        <v>725.470642</v>
      </c>
      <c r="I59" t="n">
        <v>768.438171</v>
      </c>
      <c r="J59" t="n">
        <v>637.955994</v>
      </c>
      <c r="K59" t="n">
        <v>643.695129</v>
      </c>
      <c r="L59" t="n">
        <v>671.79657</v>
      </c>
      <c r="M59" t="n">
        <v>613.037048</v>
      </c>
      <c r="N59" t="n">
        <v>614.0407709999999</v>
      </c>
      <c r="O59" t="n">
        <v>592.205017</v>
      </c>
      <c r="P59" t="n">
        <v>596.736084</v>
      </c>
      <c r="Q59" t="n">
        <v>638.213501</v>
      </c>
      <c r="R59" t="n">
        <v>599.47522</v>
      </c>
      <c r="S59" t="n">
        <v>599.1429440000001</v>
      </c>
      <c r="T59" t="n">
        <v>591.701599</v>
      </c>
      <c r="U59" t="n">
        <v>627.177917</v>
      </c>
      <c r="V59" t="n">
        <v>589.560486</v>
      </c>
      <c r="W59" t="n">
        <v>586.8937989999999</v>
      </c>
      <c r="X59" t="n">
        <v>610.940918</v>
      </c>
      <c r="Y59" t="n">
        <v>575.474426</v>
      </c>
      <c r="Z59" t="n">
        <v>569.643677</v>
      </c>
      <c r="AA59" t="n">
        <v>599.989624</v>
      </c>
      <c r="AB59" t="n">
        <v>558.532349</v>
      </c>
      <c r="AC59" t="n">
        <v>555.125244</v>
      </c>
      <c r="AD59" t="n">
        <v>537.407898</v>
      </c>
      <c r="AE59" t="n">
        <v>537.047241</v>
      </c>
      <c r="AF59" t="n">
        <v>526.170227</v>
      </c>
      <c r="AG59" t="n">
        <v>519.233032</v>
      </c>
      <c r="AH59" t="n">
        <v>519.1099850000001</v>
      </c>
      <c r="AI59" t="n">
        <v>514.346619</v>
      </c>
      <c r="AJ59" t="n">
        <v>506.895203</v>
      </c>
      <c r="AK59" s="131" t="n">
        <v>0.005</v>
      </c>
    </row>
    <row r="60" ht="15" customHeight="1" s="143">
      <c r="A60" s="132" t="inlineStr">
        <is>
          <t>TEU000:ga_AviationGasol</t>
        </is>
      </c>
      <c r="B60" t="inlineStr">
        <is>
          <t>Aviation Gasoline</t>
        </is>
      </c>
      <c r="C60" t="inlineStr">
        <is>
          <t>Transportation Energy Use: Petroleum: Aviation Gasoline: High oil and gas supply</t>
        </is>
      </c>
      <c r="D60" t="inlineStr">
        <is>
          <t>45-AEO2021.51.highogs-d120120a</t>
        </is>
      </c>
      <c r="E60" t="inlineStr">
        <is>
          <t>trillion Btu</t>
        </is>
      </c>
      <c r="F60" t="n">
        <v>22.450933</v>
      </c>
      <c r="G60" t="n">
        <v>22.434891</v>
      </c>
      <c r="H60" t="n">
        <v>22.421618</v>
      </c>
      <c r="I60" t="n">
        <v>22.410635</v>
      </c>
      <c r="J60" t="n">
        <v>22.401548</v>
      </c>
      <c r="K60" t="n">
        <v>22.394032</v>
      </c>
      <c r="L60" t="n">
        <v>22.387812</v>
      </c>
      <c r="M60" t="n">
        <v>22.382666</v>
      </c>
      <c r="N60" t="n">
        <v>22.378407</v>
      </c>
      <c r="O60" t="n">
        <v>22.374884</v>
      </c>
      <c r="P60" t="n">
        <v>22.371969</v>
      </c>
      <c r="Q60" t="n">
        <v>22.369558</v>
      </c>
      <c r="R60" t="n">
        <v>22.367563</v>
      </c>
      <c r="S60" t="n">
        <v>22.365911</v>
      </c>
      <c r="T60" t="n">
        <v>22.364546</v>
      </c>
      <c r="U60" t="n">
        <v>22.363417</v>
      </c>
      <c r="V60" t="n">
        <v>22.36248</v>
      </c>
      <c r="W60" t="n">
        <v>22.361708</v>
      </c>
      <c r="X60" t="n">
        <v>22.361067</v>
      </c>
      <c r="Y60" t="n">
        <v>22.360538</v>
      </c>
      <c r="Z60" t="n">
        <v>22.3601</v>
      </c>
      <c r="AA60" t="n">
        <v>22.359737</v>
      </c>
      <c r="AB60" t="n">
        <v>22.359438</v>
      </c>
      <c r="AC60" t="n">
        <v>22.35919</v>
      </c>
      <c r="AD60" t="n">
        <v>22.358984</v>
      </c>
      <c r="AE60" t="n">
        <v>22.358814</v>
      </c>
      <c r="AF60" t="n">
        <v>22.358673</v>
      </c>
      <c r="AG60" t="n">
        <v>22.358557</v>
      </c>
      <c r="AH60" t="n">
        <v>22.358461</v>
      </c>
      <c r="AI60" t="n">
        <v>22.358381</v>
      </c>
      <c r="AJ60" t="n">
        <v>22.358315</v>
      </c>
      <c r="AK60" s="131" t="n">
        <v>0</v>
      </c>
    </row>
    <row r="61" ht="15" customHeight="1" s="143">
      <c r="A61" s="132" t="inlineStr">
        <is>
          <t>TEU000:ga_LiquefiedPetr</t>
        </is>
      </c>
      <c r="B61" t="inlineStr">
        <is>
          <t>Propane</t>
        </is>
      </c>
      <c r="C61" t="inlineStr">
        <is>
          <t>Transportation Energy Use: Petroleum: Propane: High oil and gas supply</t>
        </is>
      </c>
      <c r="D61" t="inlineStr">
        <is>
          <t>45-AEO2021.52.highogs-d120120a</t>
        </is>
      </c>
      <c r="E61" t="inlineStr">
        <is>
          <t>trillion Btu</t>
        </is>
      </c>
      <c r="F61" t="n">
        <v>5.55008</v>
      </c>
      <c r="G61" t="n">
        <v>6.081212</v>
      </c>
      <c r="H61" t="n">
        <v>6.44719</v>
      </c>
      <c r="I61" t="n">
        <v>6.641568</v>
      </c>
      <c r="J61" t="n">
        <v>6.762898</v>
      </c>
      <c r="K61" t="n">
        <v>6.878024</v>
      </c>
      <c r="L61" t="n">
        <v>6.961869</v>
      </c>
      <c r="M61" t="n">
        <v>7.054108</v>
      </c>
      <c r="N61" t="n">
        <v>7.103945</v>
      </c>
      <c r="O61" t="n">
        <v>7.166772</v>
      </c>
      <c r="P61" t="n">
        <v>7.258247</v>
      </c>
      <c r="Q61" t="n">
        <v>7.319052</v>
      </c>
      <c r="R61" t="n">
        <v>7.419724</v>
      </c>
      <c r="S61" t="n">
        <v>7.521624</v>
      </c>
      <c r="T61" t="n">
        <v>7.697729</v>
      </c>
      <c r="U61" t="n">
        <v>7.864295</v>
      </c>
      <c r="V61" t="n">
        <v>8.053552</v>
      </c>
      <c r="W61" t="n">
        <v>8.252381</v>
      </c>
      <c r="X61" t="n">
        <v>8.475512</v>
      </c>
      <c r="Y61" t="n">
        <v>8.707710000000001</v>
      </c>
      <c r="Z61" t="n">
        <v>8.956078</v>
      </c>
      <c r="AA61" t="n">
        <v>9.219524</v>
      </c>
      <c r="AB61" t="n">
        <v>9.490154</v>
      </c>
      <c r="AC61" t="n">
        <v>9.800427000000001</v>
      </c>
      <c r="AD61" t="n">
        <v>10.104954</v>
      </c>
      <c r="AE61" t="n">
        <v>10.434702</v>
      </c>
      <c r="AF61" t="n">
        <v>10.753673</v>
      </c>
      <c r="AG61" t="n">
        <v>11.084869</v>
      </c>
      <c r="AH61" t="n">
        <v>11.440404</v>
      </c>
      <c r="AI61" t="n">
        <v>11.822479</v>
      </c>
      <c r="AJ61" t="n">
        <v>12.232215</v>
      </c>
      <c r="AK61" s="131" t="n">
        <v>0.027</v>
      </c>
    </row>
    <row r="62" ht="15" customHeight="1" s="143">
      <c r="A62" s="132" t="inlineStr">
        <is>
          <t>TEU000:ga_Lubricants</t>
        </is>
      </c>
      <c r="B62" t="inlineStr">
        <is>
          <t>Lubricants</t>
        </is>
      </c>
      <c r="C62" t="inlineStr">
        <is>
          <t>Transportation Energy Use: Petroleum: Lubricants: High oil and gas supply</t>
        </is>
      </c>
      <c r="D62" t="inlineStr">
        <is>
          <t>45-AEO2021.53.highogs-d120120a</t>
        </is>
      </c>
      <c r="E62" t="inlineStr">
        <is>
          <t>trillion Btu</t>
        </is>
      </c>
      <c r="F62" t="n">
        <v>121.224388</v>
      </c>
      <c r="G62" t="n">
        <v>123.400124</v>
      </c>
      <c r="H62" t="n">
        <v>124.820587</v>
      </c>
      <c r="I62" t="n">
        <v>125.914734</v>
      </c>
      <c r="J62" t="n">
        <v>126.656418</v>
      </c>
      <c r="K62" t="n">
        <v>127.040573</v>
      </c>
      <c r="L62" t="n">
        <v>127.207184</v>
      </c>
      <c r="M62" t="n">
        <v>126.853516</v>
      </c>
      <c r="N62" t="n">
        <v>126.597031</v>
      </c>
      <c r="O62" t="n">
        <v>126.378426</v>
      </c>
      <c r="P62" t="n">
        <v>126.074043</v>
      </c>
      <c r="Q62" t="n">
        <v>125.801605</v>
      </c>
      <c r="R62" t="n">
        <v>125.584831</v>
      </c>
      <c r="S62" t="n">
        <v>125.400551</v>
      </c>
      <c r="T62" t="n">
        <v>125.28949</v>
      </c>
      <c r="U62" t="n">
        <v>125.20488</v>
      </c>
      <c r="V62" t="n">
        <v>125.084435</v>
      </c>
      <c r="W62" t="n">
        <v>124.934349</v>
      </c>
      <c r="X62" t="n">
        <v>124.830444</v>
      </c>
      <c r="Y62" t="n">
        <v>124.75782</v>
      </c>
      <c r="Z62" t="n">
        <v>124.673424</v>
      </c>
      <c r="AA62" t="n">
        <v>124.588966</v>
      </c>
      <c r="AB62" t="n">
        <v>124.521797</v>
      </c>
      <c r="AC62" t="n">
        <v>124.439995</v>
      </c>
      <c r="AD62" t="n">
        <v>124.422821</v>
      </c>
      <c r="AE62" t="n">
        <v>124.498398</v>
      </c>
      <c r="AF62" t="n">
        <v>124.515923</v>
      </c>
      <c r="AG62" t="n">
        <v>124.473633</v>
      </c>
      <c r="AH62" t="n">
        <v>124.496216</v>
      </c>
      <c r="AI62" t="n">
        <v>124.469994</v>
      </c>
      <c r="AJ62" t="n">
        <v>124.385529</v>
      </c>
      <c r="AK62" s="131" t="n">
        <v>0.001</v>
      </c>
    </row>
    <row r="63" ht="15" customHeight="1" s="143">
      <c r="A63" s="132" t="inlineStr">
        <is>
          <t>TEU000:ga_PetroleumSubt</t>
        </is>
      </c>
      <c r="B63" t="inlineStr">
        <is>
          <t>Petroleum and Other Liquids Subtotal</t>
        </is>
      </c>
      <c r="C63" t="inlineStr">
        <is>
          <t>Transportation Energy Use: Petroleum Subtotal: High oil and gas supply</t>
        </is>
      </c>
      <c r="D63" t="inlineStr">
        <is>
          <t>45-AEO2021.54.highogs-d120120a</t>
        </is>
      </c>
      <c r="E63" t="inlineStr">
        <is>
          <t>trillion Btu</t>
        </is>
      </c>
      <c r="F63" t="n">
        <v>23810.873047</v>
      </c>
      <c r="G63" t="n">
        <v>25326.166016</v>
      </c>
      <c r="H63" t="n">
        <v>25901.134766</v>
      </c>
      <c r="I63" t="n">
        <v>26143.859375</v>
      </c>
      <c r="J63" t="n">
        <v>26230.708984</v>
      </c>
      <c r="K63" t="n">
        <v>26319.214844</v>
      </c>
      <c r="L63" t="n">
        <v>26297.728516</v>
      </c>
      <c r="M63" t="n">
        <v>26162.931641</v>
      </c>
      <c r="N63" t="n">
        <v>26060.96875</v>
      </c>
      <c r="O63" t="n">
        <v>25914.291016</v>
      </c>
      <c r="P63" t="n">
        <v>25791.986328</v>
      </c>
      <c r="Q63" t="n">
        <v>25689.277344</v>
      </c>
      <c r="R63" t="n">
        <v>25577.0625</v>
      </c>
      <c r="S63" t="n">
        <v>25503.158203</v>
      </c>
      <c r="T63" t="n">
        <v>25460.453125</v>
      </c>
      <c r="U63" t="n">
        <v>25495.064453</v>
      </c>
      <c r="V63" t="n">
        <v>25493.779297</v>
      </c>
      <c r="W63" t="n">
        <v>25504.769531</v>
      </c>
      <c r="X63" t="n">
        <v>25539.724609</v>
      </c>
      <c r="Y63" t="n">
        <v>25575.792969</v>
      </c>
      <c r="Z63" t="n">
        <v>25645.507812</v>
      </c>
      <c r="AA63" t="n">
        <v>25747.220703</v>
      </c>
      <c r="AB63" t="n">
        <v>25828.9375</v>
      </c>
      <c r="AC63" t="n">
        <v>25947.724609</v>
      </c>
      <c r="AD63" t="n">
        <v>26040.316406</v>
      </c>
      <c r="AE63" t="n">
        <v>26150.685547</v>
      </c>
      <c r="AF63" t="n">
        <v>26245.964844</v>
      </c>
      <c r="AG63" t="n">
        <v>26324.029297</v>
      </c>
      <c r="AH63" t="n">
        <v>26425.539062</v>
      </c>
      <c r="AI63" t="n">
        <v>26528.300781</v>
      </c>
      <c r="AJ63" t="n">
        <v>26638.765625</v>
      </c>
      <c r="AK63" s="131" t="n">
        <v>0.004</v>
      </c>
    </row>
    <row r="64" ht="15" customHeight="1" s="143">
      <c r="A64" s="132" t="inlineStr">
        <is>
          <t>TEU000:ga_Methanol</t>
        </is>
      </c>
      <c r="B64" t="inlineStr">
        <is>
          <t>M85</t>
        </is>
      </c>
      <c r="C64" t="inlineStr">
        <is>
          <t>Transportation Energy Use: M85: High oil and gas supply</t>
        </is>
      </c>
      <c r="D64" t="inlineStr">
        <is>
          <t>45-AEO2021.55.highogs-d120120a</t>
        </is>
      </c>
      <c r="E64" t="inlineStr">
        <is>
          <t>trillion Btu</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inlineStr">
        <is>
          <t>- -</t>
        </is>
      </c>
    </row>
    <row r="65" ht="15" customHeight="1" s="143">
      <c r="A65" s="132" t="inlineStr">
        <is>
          <t>TEU000:ga_Electricity</t>
        </is>
      </c>
      <c r="B65" t="inlineStr">
        <is>
          <t>Electricity</t>
        </is>
      </c>
      <c r="C65" t="inlineStr">
        <is>
          <t>Transportation Energy Use: Electricity: High oil and gas supply</t>
        </is>
      </c>
      <c r="D65" t="inlineStr">
        <is>
          <t>45-AEO2021.56.highogs-d120120a</t>
        </is>
      </c>
      <c r="E65" t="inlineStr">
        <is>
          <t>trillion Btu</t>
        </is>
      </c>
      <c r="F65" t="n">
        <v>35.168571</v>
      </c>
      <c r="G65" t="n">
        <v>42.269836</v>
      </c>
      <c r="H65" t="n">
        <v>48.229595</v>
      </c>
      <c r="I65" t="n">
        <v>53.729454</v>
      </c>
      <c r="J65" t="n">
        <v>58.952888</v>
      </c>
      <c r="K65" t="n">
        <v>64.15171100000001</v>
      </c>
      <c r="L65" t="n">
        <v>70.346672</v>
      </c>
      <c r="M65" t="n">
        <v>76.722725</v>
      </c>
      <c r="N65" t="n">
        <v>83.064751</v>
      </c>
      <c r="O65" t="n">
        <v>89.701584</v>
      </c>
      <c r="P65" t="n">
        <v>97.082611</v>
      </c>
      <c r="Q65" t="n">
        <v>104.90831</v>
      </c>
      <c r="R65" t="n">
        <v>113.701851</v>
      </c>
      <c r="S65" t="n">
        <v>123.354279</v>
      </c>
      <c r="T65" t="n">
        <v>133.987961</v>
      </c>
      <c r="U65" t="n">
        <v>145.52536</v>
      </c>
      <c r="V65" t="n">
        <v>157.87439</v>
      </c>
      <c r="W65" t="n">
        <v>170.92923</v>
      </c>
      <c r="X65" t="n">
        <v>184.788788</v>
      </c>
      <c r="Y65" t="n">
        <v>199.451004</v>
      </c>
      <c r="Z65" t="n">
        <v>215.076645</v>
      </c>
      <c r="AA65" t="n">
        <v>230.8228</v>
      </c>
      <c r="AB65" t="n">
        <v>246.891907</v>
      </c>
      <c r="AC65" t="n">
        <v>263.150604</v>
      </c>
      <c r="AD65" t="n">
        <v>280.038361</v>
      </c>
      <c r="AE65" t="n">
        <v>296.743042</v>
      </c>
      <c r="AF65" t="n">
        <v>313.741486</v>
      </c>
      <c r="AG65" t="n">
        <v>330.812469</v>
      </c>
      <c r="AH65" t="n">
        <v>348.427765</v>
      </c>
      <c r="AI65" t="n">
        <v>366.786621</v>
      </c>
      <c r="AJ65" t="n">
        <v>385.291077</v>
      </c>
      <c r="AK65" s="131" t="n">
        <v>0.083</v>
      </c>
    </row>
    <row r="66" ht="15" customHeight="1" s="143">
      <c r="A66" s="132" t="inlineStr">
        <is>
          <t>TEU000:ga_CompressedNat</t>
        </is>
      </c>
      <c r="B66" t="inlineStr">
        <is>
          <t>Compressed/Liquefied Natural Gas</t>
        </is>
      </c>
      <c r="C66" t="inlineStr">
        <is>
          <t>Transportation Energy Use: Natural Gas: High oil and gas supply</t>
        </is>
      </c>
      <c r="D66" t="inlineStr">
        <is>
          <t>45-AEO2021.57.highogs-d120120a</t>
        </is>
      </c>
      <c r="E66" t="inlineStr">
        <is>
          <t>trillion Btu</t>
        </is>
      </c>
      <c r="F66" t="n">
        <v>87.254913</v>
      </c>
      <c r="G66" t="n">
        <v>112.346947</v>
      </c>
      <c r="H66" t="n">
        <v>98.182472</v>
      </c>
      <c r="I66" t="n">
        <v>102.509796</v>
      </c>
      <c r="J66" t="n">
        <v>117.444931</v>
      </c>
      <c r="K66" t="n">
        <v>122.34285</v>
      </c>
      <c r="L66" t="n">
        <v>127.292778</v>
      </c>
      <c r="M66" t="n">
        <v>138.775208</v>
      </c>
      <c r="N66" t="n">
        <v>145.191528</v>
      </c>
      <c r="O66" t="n">
        <v>155.246948</v>
      </c>
      <c r="P66" t="n">
        <v>159.694458</v>
      </c>
      <c r="Q66" t="n">
        <v>164.359711</v>
      </c>
      <c r="R66" t="n">
        <v>177.783539</v>
      </c>
      <c r="S66" t="n">
        <v>187.522659</v>
      </c>
      <c r="T66" t="n">
        <v>198.244446</v>
      </c>
      <c r="U66" t="n">
        <v>203.440109</v>
      </c>
      <c r="V66" t="n">
        <v>216.741547</v>
      </c>
      <c r="W66" t="n">
        <v>227.363647</v>
      </c>
      <c r="X66" t="n">
        <v>235.344406</v>
      </c>
      <c r="Y66" t="n">
        <v>249.958694</v>
      </c>
      <c r="Z66" t="n">
        <v>263.732056</v>
      </c>
      <c r="AA66" t="n">
        <v>272.096527</v>
      </c>
      <c r="AB66" t="n">
        <v>290.600433</v>
      </c>
      <c r="AC66" t="n">
        <v>304.733276</v>
      </c>
      <c r="AD66" t="n">
        <v>320.406006</v>
      </c>
      <c r="AE66" t="n">
        <v>335.677887</v>
      </c>
      <c r="AF66" t="n">
        <v>350.997864</v>
      </c>
      <c r="AG66" t="n">
        <v>365.802399</v>
      </c>
      <c r="AH66" t="n">
        <v>379.200104</v>
      </c>
      <c r="AI66" t="n">
        <v>395.638092</v>
      </c>
      <c r="AJ66" t="n">
        <v>413.714722</v>
      </c>
      <c r="AK66" s="131" t="n">
        <v>0.053</v>
      </c>
    </row>
    <row r="67" ht="15" customHeight="1" s="143">
      <c r="A67" s="132" t="inlineStr">
        <is>
          <t>TEU000:ga_LiquidHydroge</t>
        </is>
      </c>
      <c r="B67" t="inlineStr">
        <is>
          <t>Hydrogen</t>
        </is>
      </c>
      <c r="C67" t="inlineStr">
        <is>
          <t>Transportation Energy Use: Hydrogen: High oil and gas supply</t>
        </is>
      </c>
      <c r="D67" t="inlineStr">
        <is>
          <t>45-AEO2021.58.highogs-d120120a</t>
        </is>
      </c>
      <c r="E67" t="inlineStr">
        <is>
          <t>trillion Btu</t>
        </is>
      </c>
      <c r="F67" t="n">
        <v>0.277361</v>
      </c>
      <c r="G67" t="n">
        <v>0.294108</v>
      </c>
      <c r="H67" t="n">
        <v>0.298122</v>
      </c>
      <c r="I67" t="n">
        <v>0.302102</v>
      </c>
      <c r="J67" t="n">
        <v>0.305806</v>
      </c>
      <c r="K67" t="n">
        <v>0.310281</v>
      </c>
      <c r="L67" t="n">
        <v>0.315117</v>
      </c>
      <c r="M67" t="n">
        <v>0.321134</v>
      </c>
      <c r="N67" t="n">
        <v>0.32824</v>
      </c>
      <c r="O67" t="n">
        <v>0.336525</v>
      </c>
      <c r="P67" t="n">
        <v>0.346451</v>
      </c>
      <c r="Q67" t="n">
        <v>0.357042</v>
      </c>
      <c r="R67" t="n">
        <v>0.367403</v>
      </c>
      <c r="S67" t="n">
        <v>0.379223</v>
      </c>
      <c r="T67" t="n">
        <v>0.392209</v>
      </c>
      <c r="U67" t="n">
        <v>0.408699</v>
      </c>
      <c r="V67" t="n">
        <v>0.428046</v>
      </c>
      <c r="W67" t="n">
        <v>0.450503</v>
      </c>
      <c r="X67" t="n">
        <v>0.474421</v>
      </c>
      <c r="Y67" t="n">
        <v>0.500565</v>
      </c>
      <c r="Z67" t="n">
        <v>0.530612</v>
      </c>
      <c r="AA67" t="n">
        <v>0.558742</v>
      </c>
      <c r="AB67" t="n">
        <v>0.588498</v>
      </c>
      <c r="AC67" t="n">
        <v>0.640967</v>
      </c>
      <c r="AD67" t="n">
        <v>0.669637</v>
      </c>
      <c r="AE67" t="n">
        <v>0.698541</v>
      </c>
      <c r="AF67" t="n">
        <v>0.727324</v>
      </c>
      <c r="AG67" t="n">
        <v>0.755534</v>
      </c>
      <c r="AH67" t="n">
        <v>0.783753</v>
      </c>
      <c r="AI67" t="n">
        <v>0.811744</v>
      </c>
      <c r="AJ67" t="n">
        <v>0.839392</v>
      </c>
      <c r="AK67" s="131" t="n">
        <v>0.038</v>
      </c>
    </row>
    <row r="68" ht="15" customHeight="1" s="143">
      <c r="A68" s="132" t="inlineStr">
        <is>
          <t>TEU000:ga_PipelineFuelN</t>
        </is>
      </c>
      <c r="B68" t="inlineStr">
        <is>
          <t>Pipeline Fuel Natural Gas</t>
        </is>
      </c>
      <c r="C68" t="inlineStr">
        <is>
          <t>Transportation Energy Use: Pipeline Fuel Natural Gas: High oil and gas supply</t>
        </is>
      </c>
      <c r="D68" t="inlineStr">
        <is>
          <t>45-AEO2021.59.highogs-d120120a</t>
        </is>
      </c>
      <c r="E68" t="inlineStr">
        <is>
          <t>trillion Btu</t>
        </is>
      </c>
      <c r="F68" t="n">
        <v>706.250122</v>
      </c>
      <c r="G68" t="n">
        <v>765.141968</v>
      </c>
      <c r="H68" t="n">
        <v>755.349976</v>
      </c>
      <c r="I68" t="n">
        <v>731.6383060000001</v>
      </c>
      <c r="J68" t="n">
        <v>723.206848</v>
      </c>
      <c r="K68" t="n">
        <v>724.605957</v>
      </c>
      <c r="L68" t="n">
        <v>691.049561</v>
      </c>
      <c r="M68" t="n">
        <v>701.143127</v>
      </c>
      <c r="N68" t="n">
        <v>701.066345</v>
      </c>
      <c r="O68" t="n">
        <v>701.036865</v>
      </c>
      <c r="P68" t="n">
        <v>693.459656</v>
      </c>
      <c r="Q68" t="n">
        <v>694.474792</v>
      </c>
      <c r="R68" t="n">
        <v>697.118347</v>
      </c>
      <c r="S68" t="n">
        <v>697.966675</v>
      </c>
      <c r="T68" t="n">
        <v>696.894348</v>
      </c>
      <c r="U68" t="n">
        <v>700.5565800000001</v>
      </c>
      <c r="V68" t="n">
        <v>708.852539</v>
      </c>
      <c r="W68" t="n">
        <v>718.202087</v>
      </c>
      <c r="X68" t="n">
        <v>725.977966</v>
      </c>
      <c r="Y68" t="n">
        <v>730.663391</v>
      </c>
      <c r="Z68" t="n">
        <v>734.5610349999999</v>
      </c>
      <c r="AA68" t="n">
        <v>737.107239</v>
      </c>
      <c r="AB68" t="n">
        <v>741.270935</v>
      </c>
      <c r="AC68" t="n">
        <v>748.350342</v>
      </c>
      <c r="AD68" t="n">
        <v>759.384277</v>
      </c>
      <c r="AE68" t="n">
        <v>765.859009</v>
      </c>
      <c r="AF68" t="n">
        <v>773.8939820000001</v>
      </c>
      <c r="AG68" t="n">
        <v>783.064209</v>
      </c>
      <c r="AH68" t="n">
        <v>778.316589</v>
      </c>
      <c r="AI68" t="n">
        <v>777.420776</v>
      </c>
      <c r="AJ68" t="n">
        <v>784.837524</v>
      </c>
      <c r="AK68" s="131" t="n">
        <v>0.004</v>
      </c>
    </row>
    <row r="69" ht="15" customHeight="1" s="143">
      <c r="A69" s="132" t="inlineStr">
        <is>
          <t>TEU000:ha_TotalConsumpt</t>
        </is>
      </c>
      <c r="B69" t="inlineStr">
        <is>
          <t>Total Consumption</t>
        </is>
      </c>
      <c r="C69" t="inlineStr">
        <is>
          <t>Transportation: Total Energy Use: High oil and gas supply</t>
        </is>
      </c>
      <c r="D69" t="inlineStr">
        <is>
          <t>45-AEO2021.61.highogs-d120120a</t>
        </is>
      </c>
      <c r="E69" t="inlineStr">
        <is>
          <t>trillion Btu</t>
        </is>
      </c>
      <c r="F69" t="n">
        <v>24639.824219</v>
      </c>
      <c r="G69" t="n">
        <v>26246.220703</v>
      </c>
      <c r="H69" t="n">
        <v>26803.195312</v>
      </c>
      <c r="I69" t="n">
        <v>27032.039062</v>
      </c>
      <c r="J69" t="n">
        <v>27130.621094</v>
      </c>
      <c r="K69" t="n">
        <v>27230.626953</v>
      </c>
      <c r="L69" t="n">
        <v>27186.730469</v>
      </c>
      <c r="M69" t="n">
        <v>27079.892578</v>
      </c>
      <c r="N69" t="n">
        <v>26990.619141</v>
      </c>
      <c r="O69" t="n">
        <v>26860.611328</v>
      </c>
      <c r="P69" t="n">
        <v>26742.568359</v>
      </c>
      <c r="Q69" t="n">
        <v>26653.376953</v>
      </c>
      <c r="R69" t="n">
        <v>26566.033203</v>
      </c>
      <c r="S69" t="n">
        <v>26512.380859</v>
      </c>
      <c r="T69" t="n">
        <v>26489.972656</v>
      </c>
      <c r="U69" t="n">
        <v>26544.994141</v>
      </c>
      <c r="V69" t="n">
        <v>26577.675781</v>
      </c>
      <c r="W69" t="n">
        <v>26621.714844</v>
      </c>
      <c r="X69" t="n">
        <v>26686.310547</v>
      </c>
      <c r="Y69" t="n">
        <v>26756.367188</v>
      </c>
      <c r="Z69" t="n">
        <v>26859.408203</v>
      </c>
      <c r="AA69" t="n">
        <v>26987.804688</v>
      </c>
      <c r="AB69" t="n">
        <v>27108.289062</v>
      </c>
      <c r="AC69" t="n">
        <v>27264.597656</v>
      </c>
      <c r="AD69" t="n">
        <v>27400.816406</v>
      </c>
      <c r="AE69" t="n">
        <v>27549.664062</v>
      </c>
      <c r="AF69" t="n">
        <v>27685.326172</v>
      </c>
      <c r="AG69" t="n">
        <v>27804.464844</v>
      </c>
      <c r="AH69" t="n">
        <v>27932.265625</v>
      </c>
      <c r="AI69" t="n">
        <v>28068.958984</v>
      </c>
      <c r="AJ69" t="n">
        <v>28223.449219</v>
      </c>
      <c r="AK69" s="131" t="n">
        <v>0.005</v>
      </c>
    </row>
  </sheetData>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3"/>
    <row r="3" ht="15" customHeight="1" s="143"/>
    <row r="4" ht="15" customHeight="1" s="143"/>
    <row r="5" ht="15" customHeight="1" s="143"/>
    <row r="6" ht="15" customHeight="1" s="143"/>
    <row r="10" ht="15" customHeight="1" s="143">
      <c r="A10" s="133" t="inlineStr">
        <is>
          <t>TEF000</t>
        </is>
      </c>
      <c r="B10" t="inlineStr">
        <is>
          <t>Table 36.  Transportation Sector Energy Use by Fuel Type Within a Mode</t>
        </is>
      </c>
    </row>
    <row r="11" ht="15" customHeight="1" s="143">
      <c r="B11" t="inlineStr">
        <is>
          <t>https://www.eia.gov/outlooks/aeo/data/browser/#/?id=46-AEO2021&amp;region=0-0&amp;cases=highogs&amp;start=2020&amp;end=2050&amp;f=A&amp;linechart=highogs-d120120a.2-46-AEO2021&amp;sourcekey=0</t>
        </is>
      </c>
    </row>
    <row r="12" ht="15" customHeight="1" s="143">
      <c r="B12" t="inlineStr">
        <is>
          <t>Tue Mar 09 2021 10:55:36 GMT-0800 (Pacific Standard Time)</t>
        </is>
      </c>
    </row>
    <row r="13" ht="15" customHeight="1" s="143">
      <c r="B13" t="inlineStr">
        <is>
          <t>Source: U.S. Energy Information Administration</t>
        </is>
      </c>
    </row>
    <row r="14" ht="15" customHeight="1" s="143">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3">
      <c r="A15" s="133" t="inlineStr">
        <is>
          <t>TEF000:ba_Total</t>
        </is>
      </c>
      <c r="B15" t="inlineStr">
        <is>
          <t>Light-Duty Vehicle</t>
        </is>
      </c>
      <c r="C15" t="inlineStr">
        <is>
          <t>Transportation Energy Use: Light-Duty Vehicle: Total: High oil and gas supply</t>
        </is>
      </c>
      <c r="D15" t="inlineStr">
        <is>
          <t>46-AEO2021.2.highogs-d120120a</t>
        </is>
      </c>
      <c r="E15" t="inlineStr">
        <is>
          <t>trillion Btu</t>
        </is>
      </c>
      <c r="F15" t="n">
        <v>13684.958008</v>
      </c>
      <c r="G15" t="n">
        <v>14333.230469</v>
      </c>
      <c r="H15" t="n">
        <v>14327.020508</v>
      </c>
      <c r="I15" t="n">
        <v>14365.350586</v>
      </c>
      <c r="J15" t="n">
        <v>14366.454102</v>
      </c>
      <c r="K15" t="n">
        <v>14341.867188</v>
      </c>
      <c r="L15" t="n">
        <v>14287.131836</v>
      </c>
      <c r="M15" t="n">
        <v>14207.238281</v>
      </c>
      <c r="N15" t="n">
        <v>14125.375</v>
      </c>
      <c r="O15" t="n">
        <v>14028.77832</v>
      </c>
      <c r="P15" t="n">
        <v>13931.945312</v>
      </c>
      <c r="Q15" t="n">
        <v>13831.037109</v>
      </c>
      <c r="R15" t="n">
        <v>13740.59668</v>
      </c>
      <c r="S15" t="n">
        <v>13671.220703</v>
      </c>
      <c r="T15" t="n">
        <v>13614.175781</v>
      </c>
      <c r="U15" t="n">
        <v>13578.902344</v>
      </c>
      <c r="V15" t="n">
        <v>13555.0625</v>
      </c>
      <c r="W15" t="n">
        <v>13533.010742</v>
      </c>
      <c r="X15" t="n">
        <v>13512.932617</v>
      </c>
      <c r="Y15" t="n">
        <v>13507.697266</v>
      </c>
      <c r="Z15" t="n">
        <v>13519.424805</v>
      </c>
      <c r="AA15" t="n">
        <v>13531.685547</v>
      </c>
      <c r="AB15" t="n">
        <v>13551.018555</v>
      </c>
      <c r="AC15" t="n">
        <v>13573.044922</v>
      </c>
      <c r="AD15" t="n">
        <v>13591.691406</v>
      </c>
      <c r="AE15" t="n">
        <v>13608.698242</v>
      </c>
      <c r="AF15" t="n">
        <v>13631.717773</v>
      </c>
      <c r="AG15" t="n">
        <v>13650.459961</v>
      </c>
      <c r="AH15" t="n">
        <v>13676.694336</v>
      </c>
      <c r="AI15" t="n">
        <v>13706.508789</v>
      </c>
      <c r="AJ15" t="n">
        <v>13736.444336</v>
      </c>
      <c r="AK15" s="131" t="n">
        <v>0</v>
      </c>
    </row>
    <row r="16" ht="15" customHeight="1" s="143">
      <c r="A16" s="133" t="inlineStr">
        <is>
          <t>TEF000:ba_MotorGasoline</t>
        </is>
      </c>
      <c r="B16" t="inlineStr">
        <is>
          <t>Motor Gasoline excluding E85</t>
        </is>
      </c>
      <c r="C16" t="inlineStr">
        <is>
          <t>Transportation Energy Use: Light-Duty Vehicle: Motor Gasoline: High oil and gas supply</t>
        </is>
      </c>
      <c r="D16" t="inlineStr">
        <is>
          <t>46-AEO2021.3.highogs-d120120a</t>
        </is>
      </c>
      <c r="E16" t="inlineStr">
        <is>
          <t>trillion Btu</t>
        </is>
      </c>
      <c r="F16" t="n">
        <v>13581.067383</v>
      </c>
      <c r="G16" t="n">
        <v>14217.864258</v>
      </c>
      <c r="H16" t="n">
        <v>14204.683594</v>
      </c>
      <c r="I16" t="n">
        <v>14234.458008</v>
      </c>
      <c r="J16" t="n">
        <v>14228.427734</v>
      </c>
      <c r="K16" t="n">
        <v>14196.800781</v>
      </c>
      <c r="L16" t="n">
        <v>14134.473633</v>
      </c>
      <c r="M16" t="n">
        <v>14047.195312</v>
      </c>
      <c r="N16" t="n">
        <v>13957.597656</v>
      </c>
      <c r="O16" t="n">
        <v>13853.15332</v>
      </c>
      <c r="P16" t="n">
        <v>13748.132812</v>
      </c>
      <c r="Q16" t="n">
        <v>13637.928711</v>
      </c>
      <c r="R16" t="n">
        <v>13537.844727</v>
      </c>
      <c r="S16" t="n">
        <v>13457.947266</v>
      </c>
      <c r="T16" t="n">
        <v>13389.198242</v>
      </c>
      <c r="U16" t="n">
        <v>13341.72168</v>
      </c>
      <c r="V16" t="n">
        <v>13304.275391</v>
      </c>
      <c r="W16" t="n">
        <v>13267.979492</v>
      </c>
      <c r="X16" t="n">
        <v>13232.908203</v>
      </c>
      <c r="Y16" t="n">
        <v>13211.613281</v>
      </c>
      <c r="Z16" t="n">
        <v>13206.083984</v>
      </c>
      <c r="AA16" t="n">
        <v>13201.540039</v>
      </c>
      <c r="AB16" t="n">
        <v>13203.802734</v>
      </c>
      <c r="AC16" t="n">
        <v>13208.375</v>
      </c>
      <c r="AD16" t="n">
        <v>13209.46582</v>
      </c>
      <c r="AE16" t="n">
        <v>13209.275391</v>
      </c>
      <c r="AF16" t="n">
        <v>13214.956055</v>
      </c>
      <c r="AG16" t="n">
        <v>13216.332031</v>
      </c>
      <c r="AH16" t="n">
        <v>13224.988281</v>
      </c>
      <c r="AI16" t="n">
        <v>13236.755859</v>
      </c>
      <c r="AJ16" t="n">
        <v>13248.583008</v>
      </c>
      <c r="AK16" s="131" t="n">
        <v>-0.001</v>
      </c>
    </row>
    <row r="17" ht="15" customHeight="1" s="143">
      <c r="A17" s="133" t="inlineStr">
        <is>
          <t>TEF000:ba_Ethanol</t>
        </is>
      </c>
      <c r="B17" t="inlineStr">
        <is>
          <t>E85</t>
        </is>
      </c>
      <c r="C17" t="inlineStr">
        <is>
          <t>Transportation Energy Use: Light-Duty Vehicle: Ethanol: High oil and gas supply</t>
        </is>
      </c>
      <c r="D17" t="inlineStr">
        <is>
          <t>46-AEO2021.4.highogs-d120120a</t>
        </is>
      </c>
      <c r="E17" t="inlineStr">
        <is>
          <t>trillion Btu</t>
        </is>
      </c>
      <c r="F17" t="n">
        <v>28.416105</v>
      </c>
      <c r="G17" t="n">
        <v>30.452488</v>
      </c>
      <c r="H17" t="n">
        <v>29.12302</v>
      </c>
      <c r="I17" t="n">
        <v>30.393192</v>
      </c>
      <c r="J17" t="n">
        <v>30.446802</v>
      </c>
      <c r="K17" t="n">
        <v>30.334116</v>
      </c>
      <c r="L17" t="n">
        <v>30.097528</v>
      </c>
      <c r="M17" t="n">
        <v>29.617033</v>
      </c>
      <c r="N17" t="n">
        <v>29.162001</v>
      </c>
      <c r="O17" t="n">
        <v>28.684046</v>
      </c>
      <c r="P17" t="n">
        <v>28.238894</v>
      </c>
      <c r="Q17" t="n">
        <v>27.89463</v>
      </c>
      <c r="R17" t="n">
        <v>27.565693</v>
      </c>
      <c r="S17" t="n">
        <v>27.333168</v>
      </c>
      <c r="T17" t="n">
        <v>27.146755</v>
      </c>
      <c r="U17" t="n">
        <v>27.196278</v>
      </c>
      <c r="V17" t="n">
        <v>27.253397</v>
      </c>
      <c r="W17" t="n">
        <v>27.378733</v>
      </c>
      <c r="X17" t="n">
        <v>27.519627</v>
      </c>
      <c r="Y17" t="n">
        <v>27.799347</v>
      </c>
      <c r="Z17" t="n">
        <v>28.120176</v>
      </c>
      <c r="AA17" t="n">
        <v>28.451086</v>
      </c>
      <c r="AB17" t="n">
        <v>28.833448</v>
      </c>
      <c r="AC17" t="n">
        <v>29.209904</v>
      </c>
      <c r="AD17" t="n">
        <v>29.608629</v>
      </c>
      <c r="AE17" t="n">
        <v>29.940838</v>
      </c>
      <c r="AF17" t="n">
        <v>30.281662</v>
      </c>
      <c r="AG17" t="n">
        <v>30.746485</v>
      </c>
      <c r="AH17" t="n">
        <v>31.104912</v>
      </c>
      <c r="AI17" t="n">
        <v>31.619726</v>
      </c>
      <c r="AJ17" t="n">
        <v>32.097847</v>
      </c>
      <c r="AK17" s="131" t="n">
        <v>0.004</v>
      </c>
    </row>
    <row r="18" ht="15" customHeight="1" s="143">
      <c r="A18" s="133" t="inlineStr">
        <is>
          <t>TEF000:ba_Distillate(di</t>
        </is>
      </c>
      <c r="B18" t="inlineStr">
        <is>
          <t>Distillate Fuel Oil (diesel)</t>
        </is>
      </c>
      <c r="C18" t="inlineStr">
        <is>
          <t>Transportation Energy Use: Light-Duty Vehicle: Distillate Fuel Oil: High oil and gas supply</t>
        </is>
      </c>
      <c r="D18" t="inlineStr">
        <is>
          <t>46-AEO2021.5.highogs-d120120a</t>
        </is>
      </c>
      <c r="E18" t="inlineStr">
        <is>
          <t>trillion Btu</t>
        </is>
      </c>
      <c r="F18" t="n">
        <v>50.426529</v>
      </c>
      <c r="G18" t="n">
        <v>55.278618</v>
      </c>
      <c r="H18" t="n">
        <v>59.648018</v>
      </c>
      <c r="I18" t="n">
        <v>63.577545</v>
      </c>
      <c r="J18" t="n">
        <v>67.135139</v>
      </c>
      <c r="K18" t="n">
        <v>70.539833</v>
      </c>
      <c r="L18" t="n">
        <v>73.25473</v>
      </c>
      <c r="M18" t="n">
        <v>75.499329</v>
      </c>
      <c r="N18" t="n">
        <v>77.760559</v>
      </c>
      <c r="O18" t="n">
        <v>79.802612</v>
      </c>
      <c r="P18" t="n">
        <v>81.58755499999999</v>
      </c>
      <c r="Q18" t="n">
        <v>83.76342</v>
      </c>
      <c r="R18" t="n">
        <v>85.430611</v>
      </c>
      <c r="S18" t="n">
        <v>87.035492</v>
      </c>
      <c r="T18" t="n">
        <v>88.68834699999999</v>
      </c>
      <c r="U18" t="n">
        <v>89.765259</v>
      </c>
      <c r="V18" t="n">
        <v>91.44902</v>
      </c>
      <c r="W18" t="n">
        <v>92.97859200000001</v>
      </c>
      <c r="X18" t="n">
        <v>94.431015</v>
      </c>
      <c r="Y18" t="n">
        <v>96.027359</v>
      </c>
      <c r="Z18" t="n">
        <v>97.937485</v>
      </c>
      <c r="AA18" t="n">
        <v>99.244156</v>
      </c>
      <c r="AB18" t="n">
        <v>100.459625</v>
      </c>
      <c r="AC18" t="n">
        <v>101.869629</v>
      </c>
      <c r="AD18" t="n">
        <v>102.779915</v>
      </c>
      <c r="AE18" t="n">
        <v>103.659302</v>
      </c>
      <c r="AF18" t="n">
        <v>104.441498</v>
      </c>
      <c r="AG18" t="n">
        <v>105.129768</v>
      </c>
      <c r="AH18" t="n">
        <v>105.799583</v>
      </c>
      <c r="AI18" t="n">
        <v>106.436813</v>
      </c>
      <c r="AJ18" t="n">
        <v>106.994308</v>
      </c>
      <c r="AK18" s="131" t="n">
        <v>0.025</v>
      </c>
    </row>
    <row r="19" ht="15" customHeight="1" s="143">
      <c r="A19" s="133" t="inlineStr">
        <is>
          <t>TEF000:ba_CompressedNat</t>
        </is>
      </c>
      <c r="B19" t="inlineStr">
        <is>
          <t>Compressed/Liquefied Natural Gas</t>
        </is>
      </c>
      <c r="C19" t="inlineStr">
        <is>
          <t>Transportation Energy Use: Light-Duty Vehicle: Natural Gas: High oil and gas supply</t>
        </is>
      </c>
      <c r="D19" t="inlineStr">
        <is>
          <t>46-AEO2021.6.highogs-d120120a</t>
        </is>
      </c>
      <c r="E19" t="inlineStr">
        <is>
          <t>trillion Btu</t>
        </is>
      </c>
      <c r="F19" t="n">
        <v>2.887658</v>
      </c>
      <c r="G19" t="n">
        <v>3.249438</v>
      </c>
      <c r="H19" t="n">
        <v>3.751801</v>
      </c>
      <c r="I19" t="n">
        <v>3.649184</v>
      </c>
      <c r="J19" t="n">
        <v>3.598443</v>
      </c>
      <c r="K19" t="n">
        <v>3.420532</v>
      </c>
      <c r="L19" t="n">
        <v>3.278207</v>
      </c>
      <c r="M19" t="n">
        <v>3.224597</v>
      </c>
      <c r="N19" t="n">
        <v>3.128891</v>
      </c>
      <c r="O19" t="n">
        <v>3.043377</v>
      </c>
      <c r="P19" t="n">
        <v>2.930189</v>
      </c>
      <c r="Q19" t="n">
        <v>2.84538</v>
      </c>
      <c r="R19" t="n">
        <v>2.807565</v>
      </c>
      <c r="S19" t="n">
        <v>2.752936</v>
      </c>
      <c r="T19" t="n">
        <v>2.8405</v>
      </c>
      <c r="U19" t="n">
        <v>2.815436</v>
      </c>
      <c r="V19" t="n">
        <v>2.799244</v>
      </c>
      <c r="W19" t="n">
        <v>2.788666</v>
      </c>
      <c r="X19" t="n">
        <v>2.781472</v>
      </c>
      <c r="Y19" t="n">
        <v>2.774188</v>
      </c>
      <c r="Z19" t="n">
        <v>2.77026</v>
      </c>
      <c r="AA19" t="n">
        <v>2.767027</v>
      </c>
      <c r="AB19" t="n">
        <v>2.762215</v>
      </c>
      <c r="AC19" t="n">
        <v>2.766583</v>
      </c>
      <c r="AD19" t="n">
        <v>2.770975</v>
      </c>
      <c r="AE19" t="n">
        <v>2.797037</v>
      </c>
      <c r="AF19" t="n">
        <v>2.802228</v>
      </c>
      <c r="AG19" t="n">
        <v>2.805547</v>
      </c>
      <c r="AH19" t="n">
        <v>2.811294</v>
      </c>
      <c r="AI19" t="n">
        <v>2.815169</v>
      </c>
      <c r="AJ19" t="n">
        <v>2.817088</v>
      </c>
      <c r="AK19" s="131" t="n">
        <v>-0.001</v>
      </c>
    </row>
    <row r="20" ht="15" customHeight="1" s="143">
      <c r="A20" s="133" t="inlineStr">
        <is>
          <t>TEF000:ba_LiquefiedPetr</t>
        </is>
      </c>
      <c r="B20" t="inlineStr">
        <is>
          <t>Propane</t>
        </is>
      </c>
      <c r="C20" t="inlineStr">
        <is>
          <t>Transportation Energy Use: Light-Duty Vehicle: Propane: High oil and gas supply</t>
        </is>
      </c>
      <c r="D20" t="inlineStr">
        <is>
          <t>46-AEO2021.7.highogs-d120120a</t>
        </is>
      </c>
      <c r="E20" t="inlineStr">
        <is>
          <t>trillion Btu</t>
        </is>
      </c>
      <c r="F20" t="n">
        <v>2.846024</v>
      </c>
      <c r="G20" t="n">
        <v>2.942285</v>
      </c>
      <c r="H20" t="n">
        <v>2.906129</v>
      </c>
      <c r="I20" t="n">
        <v>2.776296</v>
      </c>
      <c r="J20" t="n">
        <v>2.601913</v>
      </c>
      <c r="K20" t="n">
        <v>2.458434</v>
      </c>
      <c r="L20" t="n">
        <v>2.350368</v>
      </c>
      <c r="M20" t="n">
        <v>2.277949</v>
      </c>
      <c r="N20" t="n">
        <v>2.191133</v>
      </c>
      <c r="O20" t="n">
        <v>2.122816</v>
      </c>
      <c r="P20" t="n">
        <v>2.068783</v>
      </c>
      <c r="Q20" t="n">
        <v>1.995096</v>
      </c>
      <c r="R20" t="n">
        <v>1.946926</v>
      </c>
      <c r="S20" t="n">
        <v>1.892876</v>
      </c>
      <c r="T20" t="n">
        <v>1.888577</v>
      </c>
      <c r="U20" t="n">
        <v>1.868202</v>
      </c>
      <c r="V20" t="n">
        <v>1.864922</v>
      </c>
      <c r="W20" t="n">
        <v>1.866992</v>
      </c>
      <c r="X20" t="n">
        <v>1.880039</v>
      </c>
      <c r="Y20" t="n">
        <v>1.892009</v>
      </c>
      <c r="Z20" t="n">
        <v>1.913627</v>
      </c>
      <c r="AA20" t="n">
        <v>1.935318</v>
      </c>
      <c r="AB20" t="n">
        <v>1.952873</v>
      </c>
      <c r="AC20" t="n">
        <v>1.992234</v>
      </c>
      <c r="AD20" t="n">
        <v>2.030545</v>
      </c>
      <c r="AE20" t="n">
        <v>2.07902</v>
      </c>
      <c r="AF20" t="n">
        <v>2.117385</v>
      </c>
      <c r="AG20" t="n">
        <v>2.158455</v>
      </c>
      <c r="AH20" t="n">
        <v>2.199376</v>
      </c>
      <c r="AI20" t="n">
        <v>2.247232</v>
      </c>
      <c r="AJ20" t="n">
        <v>2.295216</v>
      </c>
      <c r="AK20" s="131" t="n">
        <v>-0.007</v>
      </c>
    </row>
    <row r="21" ht="15" customHeight="1" s="143">
      <c r="A21" s="133" t="inlineStr">
        <is>
          <t>TEF000:ba_Electricity</t>
        </is>
      </c>
      <c r="B21" t="inlineStr">
        <is>
          <t>Electricity</t>
        </is>
      </c>
      <c r="C21" t="inlineStr">
        <is>
          <t>Transportation Energy Use: Light-Duty Vehicle: Electricity: High oil and gas supply</t>
        </is>
      </c>
      <c r="D21" t="inlineStr">
        <is>
          <t>46-AEO2021.8.highogs-d120120a</t>
        </is>
      </c>
      <c r="E21" t="inlineStr">
        <is>
          <t>trillion Btu</t>
        </is>
      </c>
      <c r="F21" t="n">
        <v>19.048065</v>
      </c>
      <c r="G21" t="n">
        <v>23.163214</v>
      </c>
      <c r="H21" t="n">
        <v>26.624208</v>
      </c>
      <c r="I21" t="n">
        <v>30.209984</v>
      </c>
      <c r="J21" t="n">
        <v>33.955193</v>
      </c>
      <c r="K21" t="n">
        <v>38.020607</v>
      </c>
      <c r="L21" t="n">
        <v>43.378609</v>
      </c>
      <c r="M21" t="n">
        <v>49.120522</v>
      </c>
      <c r="N21" t="n">
        <v>55.223839</v>
      </c>
      <c r="O21" t="n">
        <v>61.65353</v>
      </c>
      <c r="P21" t="n">
        <v>68.65727200000001</v>
      </c>
      <c r="Q21" t="n">
        <v>76.269974</v>
      </c>
      <c r="R21" t="n">
        <v>84.65057400000001</v>
      </c>
      <c r="S21" t="n">
        <v>93.897057</v>
      </c>
      <c r="T21" t="n">
        <v>104.038223</v>
      </c>
      <c r="U21" t="n">
        <v>115.143173</v>
      </c>
      <c r="V21" t="n">
        <v>127.009399</v>
      </c>
      <c r="W21" t="n">
        <v>139.584198</v>
      </c>
      <c r="X21" t="n">
        <v>152.954697</v>
      </c>
      <c r="Y21" t="n">
        <v>167.106308</v>
      </c>
      <c r="Z21" t="n">
        <v>182.084198</v>
      </c>
      <c r="AA21" t="n">
        <v>197.204742</v>
      </c>
      <c r="AB21" t="n">
        <v>212.634918</v>
      </c>
      <c r="AC21" t="n">
        <v>228.206421</v>
      </c>
      <c r="AD21" t="n">
        <v>244.3815</v>
      </c>
      <c r="AE21" t="n">
        <v>260.264313</v>
      </c>
      <c r="AF21" t="n">
        <v>276.408112</v>
      </c>
      <c r="AG21" t="n">
        <v>292.547852</v>
      </c>
      <c r="AH21" t="n">
        <v>309.022003</v>
      </c>
      <c r="AI21" t="n">
        <v>325.837128</v>
      </c>
      <c r="AJ21" t="n">
        <v>342.832947</v>
      </c>
      <c r="AK21" s="131" t="n">
        <v>0.101</v>
      </c>
    </row>
    <row r="22" ht="15" customHeight="1" s="143">
      <c r="A22" s="133" t="inlineStr">
        <is>
          <t>TEF000:ba_LiquidHydroge</t>
        </is>
      </c>
      <c r="B22" t="inlineStr">
        <is>
          <t>Hydrogen</t>
        </is>
      </c>
      <c r="C22" t="inlineStr">
        <is>
          <t>Transportation Energy Use: Light-Duty Vehicle: Hydrogen: High oil and gas supply</t>
        </is>
      </c>
      <c r="D22" t="inlineStr">
        <is>
          <t>46-AEO2021.9.highogs-d120120a</t>
        </is>
      </c>
      <c r="E22" t="inlineStr">
        <is>
          <t>trillion Btu</t>
        </is>
      </c>
      <c r="F22" t="n">
        <v>0.266917</v>
      </c>
      <c r="G22" t="n">
        <v>0.281279</v>
      </c>
      <c r="H22" t="n">
        <v>0.283635</v>
      </c>
      <c r="I22" t="n">
        <v>0.28641</v>
      </c>
      <c r="J22" t="n">
        <v>0.28925</v>
      </c>
      <c r="K22" t="n">
        <v>0.293185</v>
      </c>
      <c r="L22" t="n">
        <v>0.297653</v>
      </c>
      <c r="M22" t="n">
        <v>0.303392</v>
      </c>
      <c r="N22" t="n">
        <v>0.310604</v>
      </c>
      <c r="O22" t="n">
        <v>0.318999</v>
      </c>
      <c r="P22" t="n">
        <v>0.328932</v>
      </c>
      <c r="Q22" t="n">
        <v>0.33968</v>
      </c>
      <c r="R22" t="n">
        <v>0.350136</v>
      </c>
      <c r="S22" t="n">
        <v>0.362056</v>
      </c>
      <c r="T22" t="n">
        <v>0.375122</v>
      </c>
      <c r="U22" t="n">
        <v>0.391768</v>
      </c>
      <c r="V22" t="n">
        <v>0.411215</v>
      </c>
      <c r="W22" t="n">
        <v>0.433755</v>
      </c>
      <c r="X22" t="n">
        <v>0.457773</v>
      </c>
      <c r="Y22" t="n">
        <v>0.484052</v>
      </c>
      <c r="Z22" t="n">
        <v>0.5142139999999999</v>
      </c>
      <c r="AA22" t="n">
        <v>0.542492</v>
      </c>
      <c r="AB22" t="n">
        <v>0.572403</v>
      </c>
      <c r="AC22" t="n">
        <v>0.6250289999999999</v>
      </c>
      <c r="AD22" t="n">
        <v>0.653853</v>
      </c>
      <c r="AE22" t="n">
        <v>0.68292</v>
      </c>
      <c r="AF22" t="n">
        <v>0.711874</v>
      </c>
      <c r="AG22" t="n">
        <v>0.740239</v>
      </c>
      <c r="AH22" t="n">
        <v>0.768635</v>
      </c>
      <c r="AI22" t="n">
        <v>0.796764</v>
      </c>
      <c r="AJ22" t="n">
        <v>0.824538</v>
      </c>
      <c r="AK22" s="131" t="n">
        <v>0.038</v>
      </c>
    </row>
    <row r="23" ht="15" customHeight="1" s="143">
      <c r="A23" s="133" t="inlineStr">
        <is>
          <t>TEF000:ca_CommercialLig</t>
        </is>
      </c>
      <c r="B23" t="inlineStr">
        <is>
          <t>Commercial Light Trucks</t>
        </is>
      </c>
      <c r="C23" t="inlineStr">
        <is>
          <t>Transportation Energy Use: Commercial Light Trucks: Total: High oil and gas supply</t>
        </is>
      </c>
      <c r="D23" t="inlineStr">
        <is>
          <t>46-AEO2021.29.highogs-d120120a</t>
        </is>
      </c>
      <c r="E23" t="inlineStr">
        <is>
          <t>trillion Btu</t>
        </is>
      </c>
      <c r="F23" t="n">
        <v>800.468445</v>
      </c>
      <c r="G23" t="n">
        <v>824.442871</v>
      </c>
      <c r="H23" t="n">
        <v>837.034485</v>
      </c>
      <c r="I23" t="n">
        <v>842.587158</v>
      </c>
      <c r="J23" t="n">
        <v>850.855408</v>
      </c>
      <c r="K23" t="n">
        <v>861.806763</v>
      </c>
      <c r="L23" t="n">
        <v>867.017578</v>
      </c>
      <c r="M23" t="n">
        <v>868.095703</v>
      </c>
      <c r="N23" t="n">
        <v>868.5591429999999</v>
      </c>
      <c r="O23" t="n">
        <v>867.97937</v>
      </c>
      <c r="P23" t="n">
        <v>868.102905</v>
      </c>
      <c r="Q23" t="n">
        <v>868.921387</v>
      </c>
      <c r="R23" t="n">
        <v>871.485718</v>
      </c>
      <c r="S23" t="n">
        <v>874.8781739999999</v>
      </c>
      <c r="T23" t="n">
        <v>880.340759</v>
      </c>
      <c r="U23" t="n">
        <v>888.35675</v>
      </c>
      <c r="V23" t="n">
        <v>896.40918</v>
      </c>
      <c r="W23" t="n">
        <v>904.3764650000001</v>
      </c>
      <c r="X23" t="n">
        <v>912.866821</v>
      </c>
      <c r="Y23" t="n">
        <v>922.177673</v>
      </c>
      <c r="Z23" t="n">
        <v>931.785339</v>
      </c>
      <c r="AA23" t="n">
        <v>942.599976</v>
      </c>
      <c r="AB23" t="n">
        <v>953.13623</v>
      </c>
      <c r="AC23" t="n">
        <v>964.981384</v>
      </c>
      <c r="AD23" t="n">
        <v>975.743958</v>
      </c>
      <c r="AE23" t="n">
        <v>986.9417110000001</v>
      </c>
      <c r="AF23" t="n">
        <v>999.0648190000001</v>
      </c>
      <c r="AG23" t="n">
        <v>1008.502197</v>
      </c>
      <c r="AH23" t="n">
        <v>1019.157288</v>
      </c>
      <c r="AI23" t="n">
        <v>1031.172607</v>
      </c>
      <c r="AJ23" t="n">
        <v>1043.761597</v>
      </c>
      <c r="AK23" s="131" t="n">
        <v>0.008999999999999999</v>
      </c>
    </row>
    <row r="24" ht="15" customHeight="1" s="143">
      <c r="A24" s="133" t="inlineStr">
        <is>
          <t>TEF000:clt_MotorGas</t>
        </is>
      </c>
      <c r="B24" t="inlineStr">
        <is>
          <t>Motor Gasoline excluding E85</t>
        </is>
      </c>
      <c r="C24" t="inlineStr">
        <is>
          <t>Transportation Energy Use: Commercial Light Trucks: Motor Gasoline: High oil and gas supply</t>
        </is>
      </c>
      <c r="D24" t="inlineStr">
        <is>
          <t>46-AEO2021.30.highogs-d120120a</t>
        </is>
      </c>
      <c r="E24" t="inlineStr">
        <is>
          <t>trillion Btu</t>
        </is>
      </c>
      <c r="F24" t="n">
        <v>537.639221</v>
      </c>
      <c r="G24" t="n">
        <v>549.02124</v>
      </c>
      <c r="H24" t="n">
        <v>553.437012</v>
      </c>
      <c r="I24" t="n">
        <v>552.539185</v>
      </c>
      <c r="J24" t="n">
        <v>553.8498540000001</v>
      </c>
      <c r="K24" t="n">
        <v>558.0979</v>
      </c>
      <c r="L24" t="n">
        <v>559.3175660000001</v>
      </c>
      <c r="M24" t="n">
        <v>558.517517</v>
      </c>
      <c r="N24" t="n">
        <v>558.0500489999999</v>
      </c>
      <c r="O24" t="n">
        <v>557.3847050000001</v>
      </c>
      <c r="P24" t="n">
        <v>557.6698</v>
      </c>
      <c r="Q24" t="n">
        <v>558.687805</v>
      </c>
      <c r="R24" t="n">
        <v>560.915527</v>
      </c>
      <c r="S24" t="n">
        <v>564.062134</v>
      </c>
      <c r="T24" t="n">
        <v>568.703064</v>
      </c>
      <c r="U24" t="n">
        <v>575.105835</v>
      </c>
      <c r="V24" t="n">
        <v>581.67926</v>
      </c>
      <c r="W24" t="n">
        <v>588.691895</v>
      </c>
      <c r="X24" t="n">
        <v>596.1060179999999</v>
      </c>
      <c r="Y24" t="n">
        <v>603.827454</v>
      </c>
      <c r="Z24" t="n">
        <v>611.6007080000001</v>
      </c>
      <c r="AA24" t="n">
        <v>619.914551</v>
      </c>
      <c r="AB24" t="n">
        <v>628.0667110000001</v>
      </c>
      <c r="AC24" t="n">
        <v>636.524048</v>
      </c>
      <c r="AD24" t="n">
        <v>643.843994</v>
      </c>
      <c r="AE24" t="n">
        <v>651.473389</v>
      </c>
      <c r="AF24" t="n">
        <v>659.53595</v>
      </c>
      <c r="AG24" t="n">
        <v>666.221313</v>
      </c>
      <c r="AH24" t="n">
        <v>674.0270389999999</v>
      </c>
      <c r="AI24" t="n">
        <v>683.0088500000001</v>
      </c>
      <c r="AJ24" t="n">
        <v>692.903381</v>
      </c>
      <c r="AK24" s="131" t="n">
        <v>0.008</v>
      </c>
    </row>
    <row r="25" ht="15" customHeight="1" s="143">
      <c r="A25" s="133" t="inlineStr">
        <is>
          <t>TEF000:clt_e85</t>
        </is>
      </c>
      <c r="B25" t="inlineStr">
        <is>
          <t>E85</t>
        </is>
      </c>
      <c r="C25" t="inlineStr">
        <is>
          <t>Transportation Energy Use: Commercial Light Trucks: E85: High oil and gas supply</t>
        </is>
      </c>
      <c r="D25" t="inlineStr">
        <is>
          <t>46-AEO2021.31.highogs-d120120a</t>
        </is>
      </c>
      <c r="E25" t="inlineStr">
        <is>
          <t>trillion Btu</t>
        </is>
      </c>
      <c r="F25" t="n">
        <v>5.245657</v>
      </c>
      <c r="G25" t="n">
        <v>5.834772</v>
      </c>
      <c r="H25" t="n">
        <v>5.874416</v>
      </c>
      <c r="I25" t="n">
        <v>6.370223</v>
      </c>
      <c r="J25" t="n">
        <v>6.637703</v>
      </c>
      <c r="K25" t="n">
        <v>6.939426</v>
      </c>
      <c r="L25" t="n">
        <v>7.170085</v>
      </c>
      <c r="M25" t="n">
        <v>7.339712</v>
      </c>
      <c r="N25" t="n">
        <v>7.524295</v>
      </c>
      <c r="O25" t="n">
        <v>7.717445</v>
      </c>
      <c r="P25" t="n">
        <v>7.938935</v>
      </c>
      <c r="Q25" t="n">
        <v>8.216286</v>
      </c>
      <c r="R25" t="n">
        <v>8.517563000000001</v>
      </c>
      <c r="S25" t="n">
        <v>8.859697000000001</v>
      </c>
      <c r="T25" t="n">
        <v>9.236635</v>
      </c>
      <c r="U25" t="n">
        <v>9.723744999999999</v>
      </c>
      <c r="V25" t="n">
        <v>10.218409</v>
      </c>
      <c r="W25" t="n">
        <v>10.745862</v>
      </c>
      <c r="X25" t="n">
        <v>11.303436</v>
      </c>
      <c r="Y25" t="n">
        <v>11.93037</v>
      </c>
      <c r="Z25" t="n">
        <v>12.580648</v>
      </c>
      <c r="AA25" t="n">
        <v>13.270923</v>
      </c>
      <c r="AB25" t="n">
        <v>14.003905</v>
      </c>
      <c r="AC25" t="n">
        <v>14.763724</v>
      </c>
      <c r="AD25" t="n">
        <v>15.540169</v>
      </c>
      <c r="AE25" t="n">
        <v>16.319386</v>
      </c>
      <c r="AF25" t="n">
        <v>17.122738</v>
      </c>
      <c r="AG25" t="n">
        <v>18.008802</v>
      </c>
      <c r="AH25" t="n">
        <v>18.885925</v>
      </c>
      <c r="AI25" t="n">
        <v>19.919947</v>
      </c>
      <c r="AJ25" t="n">
        <v>20.988636</v>
      </c>
      <c r="AK25" s="131" t="n">
        <v>0.047</v>
      </c>
    </row>
    <row r="26" ht="15" customHeight="1" s="143">
      <c r="A26" s="133" t="inlineStr">
        <is>
          <t>TEF000:clt_Diesel</t>
        </is>
      </c>
      <c r="B26" t="inlineStr">
        <is>
          <t>Distillate Fuel Oil (diesel)</t>
        </is>
      </c>
      <c r="C26" t="inlineStr">
        <is>
          <t>Transportation Energy Use: Commercial Light Trucks: Distillate Fuel Oil: High oil and gas supply</t>
        </is>
      </c>
      <c r="D26" t="inlineStr">
        <is>
          <t>46-AEO2021.32.highogs-d120120a</t>
        </is>
      </c>
      <c r="E26" t="inlineStr">
        <is>
          <t>trillion Btu</t>
        </is>
      </c>
      <c r="F26" t="n">
        <v>256.507996</v>
      </c>
      <c r="G26" t="n">
        <v>268.363251</v>
      </c>
      <c r="H26" t="n">
        <v>276.367462</v>
      </c>
      <c r="I26" t="n">
        <v>282.162628</v>
      </c>
      <c r="J26" t="n">
        <v>288.690399</v>
      </c>
      <c r="K26" t="n">
        <v>294.96228</v>
      </c>
      <c r="L26" t="n">
        <v>298.633118</v>
      </c>
      <c r="M26" t="n">
        <v>300.27829</v>
      </c>
      <c r="N26" t="n">
        <v>300.964691</v>
      </c>
      <c r="O26" t="n">
        <v>300.798401</v>
      </c>
      <c r="P26" t="n">
        <v>300.355682</v>
      </c>
      <c r="Q26" t="n">
        <v>299.817413</v>
      </c>
      <c r="R26" t="n">
        <v>299.785461</v>
      </c>
      <c r="S26" t="n">
        <v>299.615143</v>
      </c>
      <c r="T26" t="n">
        <v>299.978058</v>
      </c>
      <c r="U26" t="n">
        <v>301.013641</v>
      </c>
      <c r="V26" t="n">
        <v>301.90744</v>
      </c>
      <c r="W26" t="n">
        <v>302.244995</v>
      </c>
      <c r="X26" t="n">
        <v>302.669983</v>
      </c>
      <c r="Y26" t="n">
        <v>303.533264</v>
      </c>
      <c r="Z26" t="n">
        <v>304.613098</v>
      </c>
      <c r="AA26" t="n">
        <v>306.312805</v>
      </c>
      <c r="AB26" t="n">
        <v>307.849121</v>
      </c>
      <c r="AC26" t="n">
        <v>310.35733</v>
      </c>
      <c r="AD26" t="n">
        <v>312.904999</v>
      </c>
      <c r="AE26" t="n">
        <v>315.569275</v>
      </c>
      <c r="AF26" t="n">
        <v>318.699036</v>
      </c>
      <c r="AG26" t="n">
        <v>320.442291</v>
      </c>
      <c r="AH26" t="n">
        <v>322.28067</v>
      </c>
      <c r="AI26" t="n">
        <v>324.134033</v>
      </c>
      <c r="AJ26" t="n">
        <v>325.60376</v>
      </c>
      <c r="AK26" s="131" t="n">
        <v>0.008</v>
      </c>
    </row>
    <row r="27" ht="15" customHeight="1" s="143">
      <c r="A27" s="133" t="inlineStr">
        <is>
          <t>TEF000:clt_propane</t>
        </is>
      </c>
      <c r="B27" t="inlineStr">
        <is>
          <t>Propane</t>
        </is>
      </c>
      <c r="C27" t="inlineStr">
        <is>
          <t>Transportation Energy Use: Commercial Light Trucks: Propane: High oil and gas supply</t>
        </is>
      </c>
      <c r="D27" t="inlineStr">
        <is>
          <t>46-AEO2021.33.highogs-d120120a</t>
        </is>
      </c>
      <c r="E27" t="inlineStr">
        <is>
          <t>trillion Btu</t>
        </is>
      </c>
      <c r="F27" t="n">
        <v>0.192105</v>
      </c>
      <c r="G27" t="n">
        <v>0.292234</v>
      </c>
      <c r="H27" t="n">
        <v>0.396406</v>
      </c>
      <c r="I27" t="n">
        <v>0.496864</v>
      </c>
      <c r="J27" t="n">
        <v>0.597643</v>
      </c>
      <c r="K27" t="n">
        <v>0.6926369999999999</v>
      </c>
      <c r="L27" t="n">
        <v>0.7577660000000001</v>
      </c>
      <c r="M27" t="n">
        <v>0.817137</v>
      </c>
      <c r="N27" t="n">
        <v>0.873676</v>
      </c>
      <c r="O27" t="n">
        <v>0.928183</v>
      </c>
      <c r="P27" t="n">
        <v>0.981475</v>
      </c>
      <c r="Q27" t="n">
        <v>1.034705</v>
      </c>
      <c r="R27" t="n">
        <v>1.088931</v>
      </c>
      <c r="S27" t="n">
        <v>1.144049</v>
      </c>
      <c r="T27" t="n">
        <v>1.201745</v>
      </c>
      <c r="U27" t="n">
        <v>1.262772</v>
      </c>
      <c r="V27" t="n">
        <v>1.323549</v>
      </c>
      <c r="W27" t="n">
        <v>1.383304</v>
      </c>
      <c r="X27" t="n">
        <v>1.444769</v>
      </c>
      <c r="Y27" t="n">
        <v>1.508903</v>
      </c>
      <c r="Z27" t="n">
        <v>1.575359</v>
      </c>
      <c r="AA27" t="n">
        <v>1.645091</v>
      </c>
      <c r="AB27" t="n">
        <v>1.717018</v>
      </c>
      <c r="AC27" t="n">
        <v>1.791705</v>
      </c>
      <c r="AD27" t="n">
        <v>1.865988</v>
      </c>
      <c r="AE27" t="n">
        <v>1.944327</v>
      </c>
      <c r="AF27" t="n">
        <v>2.024907</v>
      </c>
      <c r="AG27" t="n">
        <v>2.105039</v>
      </c>
      <c r="AH27" t="n">
        <v>2.191213</v>
      </c>
      <c r="AI27" t="n">
        <v>2.283984</v>
      </c>
      <c r="AJ27" t="n">
        <v>2.38148</v>
      </c>
      <c r="AK27" s="131" t="n">
        <v>0.08799999999999999</v>
      </c>
    </row>
    <row r="28" ht="15" customHeight="1" s="143">
      <c r="A28" s="133" t="inlineStr">
        <is>
          <t>TEF000:clt_natural_gas</t>
        </is>
      </c>
      <c r="B28" t="inlineStr">
        <is>
          <t>Compressed/Liquefied Natural Gas</t>
        </is>
      </c>
      <c r="C28" t="inlineStr">
        <is>
          <t>Transportation Energy Use: Commercial Light Trucks: Natural Gas: High oil and gas supply</t>
        </is>
      </c>
      <c r="D28" t="inlineStr">
        <is>
          <t>46-AEO2021.34.highogs-d120120a</t>
        </is>
      </c>
      <c r="E28" t="inlineStr">
        <is>
          <t>trillion Btu</t>
        </is>
      </c>
      <c r="F28" t="n">
        <v>0.83305</v>
      </c>
      <c r="G28" t="n">
        <v>0.824339</v>
      </c>
      <c r="H28" t="n">
        <v>0.79372</v>
      </c>
      <c r="I28" t="n">
        <v>0.7958460000000001</v>
      </c>
      <c r="J28" t="n">
        <v>0.800064</v>
      </c>
      <c r="K28" t="n">
        <v>0.780153</v>
      </c>
      <c r="L28" t="n">
        <v>0.752057</v>
      </c>
      <c r="M28" t="n">
        <v>0.721838</v>
      </c>
      <c r="N28" t="n">
        <v>0.692563</v>
      </c>
      <c r="O28" t="n">
        <v>0.665113</v>
      </c>
      <c r="P28" t="n">
        <v>0.6406579999999999</v>
      </c>
      <c r="Q28" t="n">
        <v>0.618394</v>
      </c>
      <c r="R28" t="n">
        <v>0.600916</v>
      </c>
      <c r="S28" t="n">
        <v>0.588601</v>
      </c>
      <c r="T28" t="n">
        <v>0.579931</v>
      </c>
      <c r="U28" t="n">
        <v>0.574677</v>
      </c>
      <c r="V28" t="n">
        <v>0.5697140000000001</v>
      </c>
      <c r="W28" t="n">
        <v>0.564979</v>
      </c>
      <c r="X28" t="n">
        <v>0.5613590000000001</v>
      </c>
      <c r="Y28" t="n">
        <v>0.559509</v>
      </c>
      <c r="Z28" t="n">
        <v>0.558901</v>
      </c>
      <c r="AA28" t="n">
        <v>0.559553</v>
      </c>
      <c r="AB28" t="n">
        <v>0.560747</v>
      </c>
      <c r="AC28" t="n">
        <v>0.562558</v>
      </c>
      <c r="AD28" t="n">
        <v>0.563756</v>
      </c>
      <c r="AE28" t="n">
        <v>0.565204</v>
      </c>
      <c r="AF28" t="n">
        <v>0.565841</v>
      </c>
      <c r="AG28" t="n">
        <v>0.562591</v>
      </c>
      <c r="AH28" t="n">
        <v>0.561025</v>
      </c>
      <c r="AI28" t="n">
        <v>0.561715</v>
      </c>
      <c r="AJ28" t="n">
        <v>0.565192</v>
      </c>
      <c r="AK28" s="131" t="n">
        <v>-0.013</v>
      </c>
    </row>
    <row r="29" ht="15" customHeight="1" s="143">
      <c r="A29" s="133" t="inlineStr">
        <is>
          <t>TEF000:clt_electricity</t>
        </is>
      </c>
      <c r="B29" t="inlineStr">
        <is>
          <t>Electricity</t>
        </is>
      </c>
      <c r="C29" t="inlineStr">
        <is>
          <t>Transportation Energy Use: Commercial Light Trucks: Electricity: High oil and gas supply</t>
        </is>
      </c>
      <c r="D29" t="inlineStr">
        <is>
          <t>46-AEO2021.35.highogs-d120120a</t>
        </is>
      </c>
      <c r="E29" t="inlineStr">
        <is>
          <t>trillion Btu</t>
        </is>
      </c>
      <c r="F29" t="n">
        <v>0.050417</v>
      </c>
      <c r="G29" t="n">
        <v>0.107022</v>
      </c>
      <c r="H29" t="n">
        <v>0.16552</v>
      </c>
      <c r="I29" t="n">
        <v>0.222413</v>
      </c>
      <c r="J29" t="n">
        <v>0.279699</v>
      </c>
      <c r="K29" t="n">
        <v>0.334366</v>
      </c>
      <c r="L29" t="n">
        <v>0.386959</v>
      </c>
      <c r="M29" t="n">
        <v>0.421211</v>
      </c>
      <c r="N29" t="n">
        <v>0.453864</v>
      </c>
      <c r="O29" t="n">
        <v>0.485523</v>
      </c>
      <c r="P29" t="n">
        <v>0.516272</v>
      </c>
      <c r="Q29" t="n">
        <v>0.546678</v>
      </c>
      <c r="R29" t="n">
        <v>0.57735</v>
      </c>
      <c r="S29" t="n">
        <v>0.608567</v>
      </c>
      <c r="T29" t="n">
        <v>0.641293</v>
      </c>
      <c r="U29" t="n">
        <v>0.6760429999999999</v>
      </c>
      <c r="V29" t="n">
        <v>0.710871</v>
      </c>
      <c r="W29" t="n">
        <v>0.745437</v>
      </c>
      <c r="X29" t="n">
        <v>0.781257</v>
      </c>
      <c r="Y29" t="n">
        <v>0.818186</v>
      </c>
      <c r="Z29" t="n">
        <v>0.85662</v>
      </c>
      <c r="AA29" t="n">
        <v>0.897022</v>
      </c>
      <c r="AB29" t="n">
        <v>0.938748</v>
      </c>
      <c r="AC29" t="n">
        <v>0.982039</v>
      </c>
      <c r="AD29" t="n">
        <v>1.025013</v>
      </c>
      <c r="AE29" t="n">
        <v>1.070122</v>
      </c>
      <c r="AF29" t="n">
        <v>1.116352</v>
      </c>
      <c r="AG29" t="n">
        <v>1.162229</v>
      </c>
      <c r="AH29" t="n">
        <v>1.211357</v>
      </c>
      <c r="AI29" t="n">
        <v>1.264043</v>
      </c>
      <c r="AJ29" t="n">
        <v>1.319274</v>
      </c>
      <c r="AK29" s="131" t="n">
        <v>0.115</v>
      </c>
    </row>
    <row r="30" ht="15" customHeight="1" s="143">
      <c r="A30" s="133" t="inlineStr">
        <is>
          <t>TEF000:clt_hydrogen</t>
        </is>
      </c>
      <c r="B30" t="inlineStr">
        <is>
          <t>Hydrogen</t>
        </is>
      </c>
      <c r="C30" t="inlineStr">
        <is>
          <t>Transportation Energy Use: Commercial Light Trucks: Hydrogen: High oil and gas supply</t>
        </is>
      </c>
      <c r="D30" t="inlineStr">
        <is>
          <t>46-AEO2021.36.highogs-d120120a</t>
        </is>
      </c>
      <c r="E30" t="inlineStr">
        <is>
          <t>trillion Btu</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inlineStr">
        <is>
          <t>- -</t>
        </is>
      </c>
    </row>
    <row r="31" ht="15" customHeight="1" s="143">
      <c r="A31" s="133" t="inlineStr">
        <is>
          <t>TEF000:da_Total</t>
        </is>
      </c>
      <c r="B31" t="inlineStr">
        <is>
          <t>Freight Trucks</t>
        </is>
      </c>
      <c r="C31" t="inlineStr">
        <is>
          <t>Transportation Energy Use: Freight Trucks: Total: High oil and gas supply</t>
        </is>
      </c>
      <c r="D31" t="inlineStr">
        <is>
          <t>46-AEO2021.38.highogs-d120120a</t>
        </is>
      </c>
      <c r="E31" t="inlineStr">
        <is>
          <t>trillion Btu</t>
        </is>
      </c>
      <c r="F31" t="n">
        <v>5217.85791</v>
      </c>
      <c r="G31" t="n">
        <v>5322.770508</v>
      </c>
      <c r="H31" t="n">
        <v>5462.248535</v>
      </c>
      <c r="I31" t="n">
        <v>5509.676758</v>
      </c>
      <c r="J31" t="n">
        <v>5566.188965</v>
      </c>
      <c r="K31" t="n">
        <v>5614.427246</v>
      </c>
      <c r="L31" t="n">
        <v>5611.262695</v>
      </c>
      <c r="M31" t="n">
        <v>5579.98584</v>
      </c>
      <c r="N31" t="n">
        <v>5546.266113</v>
      </c>
      <c r="O31" t="n">
        <v>5504.288574</v>
      </c>
      <c r="P31" t="n">
        <v>5469.713867</v>
      </c>
      <c r="Q31" t="n">
        <v>5438.393066</v>
      </c>
      <c r="R31" t="n">
        <v>5413.302734</v>
      </c>
      <c r="S31" t="n">
        <v>5386.693848</v>
      </c>
      <c r="T31" t="n">
        <v>5378.144531</v>
      </c>
      <c r="U31" t="n">
        <v>5393.259766</v>
      </c>
      <c r="V31" t="n">
        <v>5407.628906</v>
      </c>
      <c r="W31" t="n">
        <v>5423.587402</v>
      </c>
      <c r="X31" t="n">
        <v>5448.640625</v>
      </c>
      <c r="Y31" t="n">
        <v>5481.928223</v>
      </c>
      <c r="Z31" t="n">
        <v>5512.17627</v>
      </c>
      <c r="AA31" t="n">
        <v>5555.085449</v>
      </c>
      <c r="AB31" t="n">
        <v>5607.785156</v>
      </c>
      <c r="AC31" t="n">
        <v>5675.595215</v>
      </c>
      <c r="AD31" t="n">
        <v>5732.522461</v>
      </c>
      <c r="AE31" t="n">
        <v>5793.834473</v>
      </c>
      <c r="AF31" t="n">
        <v>5843.873535</v>
      </c>
      <c r="AG31" t="n">
        <v>5892.343262</v>
      </c>
      <c r="AH31" t="n">
        <v>5949.099121</v>
      </c>
      <c r="AI31" t="n">
        <v>6010.896484</v>
      </c>
      <c r="AJ31" t="n">
        <v>6080.200195</v>
      </c>
      <c r="AK31" s="131" t="n">
        <v>0.005</v>
      </c>
    </row>
    <row r="32" ht="15" customHeight="1" s="143">
      <c r="A32" s="133" t="inlineStr">
        <is>
          <t>TEF000:da_MotorGasoline</t>
        </is>
      </c>
      <c r="B32" t="inlineStr">
        <is>
          <t>Motor Gasoline</t>
        </is>
      </c>
      <c r="C32" t="inlineStr">
        <is>
          <t>Transportation Energy Use: Freight Trucks: Motor Gasoline: High oil and gas supply</t>
        </is>
      </c>
      <c r="D32" t="inlineStr">
        <is>
          <t>46-AEO2021.39.highogs-d120120a</t>
        </is>
      </c>
      <c r="E32" t="inlineStr">
        <is>
          <t>trillion Btu</t>
        </is>
      </c>
      <c r="F32" t="n">
        <v>519.8756100000001</v>
      </c>
      <c r="G32" t="n">
        <v>529.232605</v>
      </c>
      <c r="H32" t="n">
        <v>540.165344</v>
      </c>
      <c r="I32" t="n">
        <v>540.7705079999999</v>
      </c>
      <c r="J32" t="n">
        <v>542.628723</v>
      </c>
      <c r="K32" t="n">
        <v>544.215698</v>
      </c>
      <c r="L32" t="n">
        <v>543.749023</v>
      </c>
      <c r="M32" t="n">
        <v>544.1201170000001</v>
      </c>
      <c r="N32" t="n">
        <v>547.5823360000001</v>
      </c>
      <c r="O32" t="n">
        <v>552.572815</v>
      </c>
      <c r="P32" t="n">
        <v>559.446777</v>
      </c>
      <c r="Q32" t="n">
        <v>566.915833</v>
      </c>
      <c r="R32" t="n">
        <v>575.574402</v>
      </c>
      <c r="S32" t="n">
        <v>583.792236</v>
      </c>
      <c r="T32" t="n">
        <v>593.556946</v>
      </c>
      <c r="U32" t="n">
        <v>605.2421880000001</v>
      </c>
      <c r="V32" t="n">
        <v>616.280762</v>
      </c>
      <c r="W32" t="n">
        <v>628.212585</v>
      </c>
      <c r="X32" t="n">
        <v>641.262878</v>
      </c>
      <c r="Y32" t="n">
        <v>656.007202</v>
      </c>
      <c r="Z32" t="n">
        <v>670.159851</v>
      </c>
      <c r="AA32" t="n">
        <v>686.491455</v>
      </c>
      <c r="AB32" t="n">
        <v>704.27887</v>
      </c>
      <c r="AC32" t="n">
        <v>724.474548</v>
      </c>
      <c r="AD32" t="n">
        <v>743.81958</v>
      </c>
      <c r="AE32" t="n">
        <v>764.263916</v>
      </c>
      <c r="AF32" t="n">
        <v>783.862061</v>
      </c>
      <c r="AG32" t="n">
        <v>804.171082</v>
      </c>
      <c r="AH32" t="n">
        <v>826.540405</v>
      </c>
      <c r="AI32" t="n">
        <v>849.913635</v>
      </c>
      <c r="AJ32" t="n">
        <v>874.740417</v>
      </c>
      <c r="AK32" s="131" t="n">
        <v>0.017</v>
      </c>
    </row>
    <row r="33" ht="15" customHeight="1" s="143">
      <c r="A33" s="133" t="inlineStr">
        <is>
          <t>TEF000:da_Distillate(di</t>
        </is>
      </c>
      <c r="B33" t="inlineStr">
        <is>
          <t>Distillate Fuel Oil (diesel)</t>
        </is>
      </c>
      <c r="C33" t="inlineStr">
        <is>
          <t>Transportation Energy Use: Freight Trucks: Distillate Fuel Oil: High oil and gas supply</t>
        </is>
      </c>
      <c r="D33" t="inlineStr">
        <is>
          <t>46-AEO2021.40.highogs-d120120a</t>
        </is>
      </c>
      <c r="E33" t="inlineStr">
        <is>
          <t>trillion Btu</t>
        </is>
      </c>
      <c r="F33" t="n">
        <v>4646.536133</v>
      </c>
      <c r="G33" t="n">
        <v>4739.605469</v>
      </c>
      <c r="H33" t="n">
        <v>4865.951172</v>
      </c>
      <c r="I33" t="n">
        <v>4911.900391</v>
      </c>
      <c r="J33" t="n">
        <v>4966.1875</v>
      </c>
      <c r="K33" t="n">
        <v>5012.862305</v>
      </c>
      <c r="L33" t="n">
        <v>5010.821777</v>
      </c>
      <c r="M33" t="n">
        <v>4980.10498</v>
      </c>
      <c r="N33" t="n">
        <v>4943.79834</v>
      </c>
      <c r="O33" t="n">
        <v>4897.688965</v>
      </c>
      <c r="P33" t="n">
        <v>4856.916016</v>
      </c>
      <c r="Q33" t="n">
        <v>4818.605957</v>
      </c>
      <c r="R33" t="n">
        <v>4785.042969</v>
      </c>
      <c r="S33" t="n">
        <v>4750.112793</v>
      </c>
      <c r="T33" t="n">
        <v>4731.239746</v>
      </c>
      <c r="U33" t="n">
        <v>4733.583496</v>
      </c>
      <c r="V33" t="n">
        <v>4735.59375</v>
      </c>
      <c r="W33" t="n">
        <v>4738.010254</v>
      </c>
      <c r="X33" t="n">
        <v>4748.064453</v>
      </c>
      <c r="Y33" t="n">
        <v>4764.288574</v>
      </c>
      <c r="Z33" t="n">
        <v>4777.744141</v>
      </c>
      <c r="AA33" t="n">
        <v>4801.158203</v>
      </c>
      <c r="AB33" t="n">
        <v>4832.424805</v>
      </c>
      <c r="AC33" t="n">
        <v>4875.849609</v>
      </c>
      <c r="AD33" t="n">
        <v>4908.976074</v>
      </c>
      <c r="AE33" t="n">
        <v>4944.864258</v>
      </c>
      <c r="AF33" t="n">
        <v>4969.962891</v>
      </c>
      <c r="AG33" t="n">
        <v>4992.263672</v>
      </c>
      <c r="AH33" t="n">
        <v>5020.248047</v>
      </c>
      <c r="AI33" t="n">
        <v>5051.474121</v>
      </c>
      <c r="AJ33" t="n">
        <v>5087.980469</v>
      </c>
      <c r="AK33" s="131" t="n">
        <v>0.003</v>
      </c>
    </row>
    <row r="34" ht="15" customHeight="1" s="143">
      <c r="A34" s="133" t="inlineStr">
        <is>
          <t>TEF000:da_CompressedNat</t>
        </is>
      </c>
      <c r="B34" t="inlineStr">
        <is>
          <t>Compressed/Liquefied Natural Gas</t>
        </is>
      </c>
      <c r="C34" t="inlineStr">
        <is>
          <t>Transportation Energy Use: Freight Trucks: Natural Gas: High oil and gas supply</t>
        </is>
      </c>
      <c r="D34" t="inlineStr">
        <is>
          <t>46-AEO2021.41.highogs-d120120a</t>
        </is>
      </c>
      <c r="E34" t="inlineStr">
        <is>
          <t>trillion Btu</t>
        </is>
      </c>
      <c r="F34" t="n">
        <v>47.95303</v>
      </c>
      <c r="G34" t="n">
        <v>49.845165</v>
      </c>
      <c r="H34" t="n">
        <v>51.532196</v>
      </c>
      <c r="I34" t="n">
        <v>51.778046</v>
      </c>
      <c r="J34" t="n">
        <v>51.581306</v>
      </c>
      <c r="K34" t="n">
        <v>51.004959</v>
      </c>
      <c r="L34" t="n">
        <v>49.846725</v>
      </c>
      <c r="M34" t="n">
        <v>48.452606</v>
      </c>
      <c r="N34" t="n">
        <v>47.096375</v>
      </c>
      <c r="O34" t="n">
        <v>45.74757</v>
      </c>
      <c r="P34" t="n">
        <v>44.559383</v>
      </c>
      <c r="Q34" t="n">
        <v>43.536999</v>
      </c>
      <c r="R34" t="n">
        <v>42.794006</v>
      </c>
      <c r="S34" t="n">
        <v>42.331425</v>
      </c>
      <c r="T34" t="n">
        <v>42.288651</v>
      </c>
      <c r="U34" t="n">
        <v>42.702831</v>
      </c>
      <c r="V34" t="n">
        <v>43.356659</v>
      </c>
      <c r="W34" t="n">
        <v>44.278358</v>
      </c>
      <c r="X34" t="n">
        <v>45.496891</v>
      </c>
      <c r="Y34" t="n">
        <v>47.027119</v>
      </c>
      <c r="Z34" t="n">
        <v>48.86462</v>
      </c>
      <c r="AA34" t="n">
        <v>51.153294</v>
      </c>
      <c r="AB34" t="n">
        <v>53.854603</v>
      </c>
      <c r="AC34" t="n">
        <v>57.028568</v>
      </c>
      <c r="AD34" t="n">
        <v>60.461334</v>
      </c>
      <c r="AE34" t="n">
        <v>64.378845</v>
      </c>
      <c r="AF34" t="n">
        <v>68.65213</v>
      </c>
      <c r="AG34" t="n">
        <v>73.33432000000001</v>
      </c>
      <c r="AH34" t="n">
        <v>78.528099</v>
      </c>
      <c r="AI34" t="n">
        <v>84.36902600000001</v>
      </c>
      <c r="AJ34" t="n">
        <v>90.907669</v>
      </c>
      <c r="AK34" s="131" t="n">
        <v>0.022</v>
      </c>
    </row>
    <row r="35" ht="15" customHeight="1" s="143">
      <c r="A35" s="133" t="inlineStr">
        <is>
          <t>TEF000:da_LiquefiedPetr</t>
        </is>
      </c>
      <c r="B35" t="inlineStr">
        <is>
          <t>Propane</t>
        </is>
      </c>
      <c r="C35" t="inlineStr">
        <is>
          <t>Transportation Energy Use: Freight Trucks: Propane: High oil and gas supply</t>
        </is>
      </c>
      <c r="D35" t="inlineStr">
        <is>
          <t>46-AEO2021.42.highogs-d120120a</t>
        </is>
      </c>
      <c r="E35" t="inlineStr">
        <is>
          <t>trillion Btu</t>
        </is>
      </c>
      <c r="F35" t="n">
        <v>1.628536</v>
      </c>
      <c r="G35" t="n">
        <v>1.777356</v>
      </c>
      <c r="H35" t="n">
        <v>1.945608</v>
      </c>
      <c r="I35" t="n">
        <v>2.0778</v>
      </c>
      <c r="J35" t="n">
        <v>2.206099</v>
      </c>
      <c r="K35" t="n">
        <v>2.324826</v>
      </c>
      <c r="L35" t="n">
        <v>2.417751</v>
      </c>
      <c r="M35" t="n">
        <v>2.495087</v>
      </c>
      <c r="N35" t="n">
        <v>2.573248</v>
      </c>
      <c r="O35" t="n">
        <v>2.648438</v>
      </c>
      <c r="P35" t="n">
        <v>2.729501</v>
      </c>
      <c r="Q35" t="n">
        <v>2.814783</v>
      </c>
      <c r="R35" t="n">
        <v>2.906544</v>
      </c>
      <c r="S35" t="n">
        <v>3.006199</v>
      </c>
      <c r="T35" t="n">
        <v>3.125526</v>
      </c>
      <c r="U35" t="n">
        <v>3.256397</v>
      </c>
      <c r="V35" t="n">
        <v>3.387739</v>
      </c>
      <c r="W35" t="n">
        <v>3.523169</v>
      </c>
      <c r="X35" t="n">
        <v>3.671373</v>
      </c>
      <c r="Y35" t="n">
        <v>3.830482</v>
      </c>
      <c r="Z35" t="n">
        <v>3.991201</v>
      </c>
      <c r="AA35" t="n">
        <v>4.166406</v>
      </c>
      <c r="AB35" t="n">
        <v>4.351799</v>
      </c>
      <c r="AC35" t="n">
        <v>4.552161</v>
      </c>
      <c r="AD35" t="n">
        <v>4.748058</v>
      </c>
      <c r="AE35" t="n">
        <v>4.954965</v>
      </c>
      <c r="AF35" t="n">
        <v>5.160943</v>
      </c>
      <c r="AG35" t="n">
        <v>5.375611</v>
      </c>
      <c r="AH35" t="n">
        <v>5.610644</v>
      </c>
      <c r="AI35" t="n">
        <v>5.854352</v>
      </c>
      <c r="AJ35" t="n">
        <v>6.119965</v>
      </c>
      <c r="AK35" s="131" t="n">
        <v>0.045</v>
      </c>
    </row>
    <row r="36" ht="15" customHeight="1" s="143">
      <c r="A36" s="133" t="inlineStr">
        <is>
          <t>TEF000:ft_eeeeeeeeeee85</t>
        </is>
      </c>
      <c r="B36" t="inlineStr">
        <is>
          <t>E85</t>
        </is>
      </c>
      <c r="C36" t="inlineStr">
        <is>
          <t>Transportation Energy Use: Freight Trucks: E85: High oil and gas supply</t>
        </is>
      </c>
      <c r="D36" t="inlineStr">
        <is>
          <t>46-AEO2021.43.highogs-d120120a</t>
        </is>
      </c>
      <c r="E36" t="inlineStr">
        <is>
          <t>trillion Btu</t>
        </is>
      </c>
      <c r="F36" t="n">
        <v>1.62769</v>
      </c>
      <c r="G36" t="n">
        <v>1.862727</v>
      </c>
      <c r="H36" t="n">
        <v>1.954987</v>
      </c>
      <c r="I36" t="n">
        <v>2.194217</v>
      </c>
      <c r="J36" t="n">
        <v>2.363616</v>
      </c>
      <c r="K36" t="n">
        <v>2.532255</v>
      </c>
      <c r="L36" t="n">
        <v>2.691204</v>
      </c>
      <c r="M36" t="n">
        <v>2.843764</v>
      </c>
      <c r="N36" t="n">
        <v>3.015896</v>
      </c>
      <c r="O36" t="n">
        <v>3.201768</v>
      </c>
      <c r="P36" t="n">
        <v>3.400073</v>
      </c>
      <c r="Q36" t="n">
        <v>3.62201</v>
      </c>
      <c r="R36" t="n">
        <v>3.849645</v>
      </c>
      <c r="S36" t="n">
        <v>4.081169</v>
      </c>
      <c r="T36" t="n">
        <v>4.32167</v>
      </c>
      <c r="U36" t="n">
        <v>4.6061</v>
      </c>
      <c r="V36" t="n">
        <v>4.882479</v>
      </c>
      <c r="W36" t="n">
        <v>5.17297</v>
      </c>
      <c r="X36" t="n">
        <v>5.475552</v>
      </c>
      <c r="Y36" t="n">
        <v>5.813786</v>
      </c>
      <c r="Z36" t="n">
        <v>6.15594</v>
      </c>
      <c r="AA36" t="n">
        <v>6.532732</v>
      </c>
      <c r="AB36" t="n">
        <v>6.951177</v>
      </c>
      <c r="AC36" t="n">
        <v>7.400799</v>
      </c>
      <c r="AD36" t="n">
        <v>7.865906</v>
      </c>
      <c r="AE36" t="n">
        <v>8.341260999999999</v>
      </c>
      <c r="AF36" t="n">
        <v>8.820869999999999</v>
      </c>
      <c r="AG36" t="n">
        <v>9.388661000000001</v>
      </c>
      <c r="AH36" t="n">
        <v>9.935701</v>
      </c>
      <c r="AI36" t="n">
        <v>10.595716</v>
      </c>
      <c r="AJ36" t="n">
        <v>11.273278</v>
      </c>
      <c r="AK36" s="131" t="n">
        <v>0.067</v>
      </c>
    </row>
    <row r="37" ht="15" customHeight="1" s="143">
      <c r="A37" s="133" t="inlineStr">
        <is>
          <t>TEF000:ft_electricity</t>
        </is>
      </c>
      <c r="B37" t="inlineStr">
        <is>
          <t>Electricity</t>
        </is>
      </c>
      <c r="C37" t="inlineStr">
        <is>
          <t>Transportation Energy Use: Freight Trucks: Electricity: High oil and gas supply</t>
        </is>
      </c>
      <c r="D37" t="inlineStr">
        <is>
          <t>46-AEO2021.44.highogs-d120120a</t>
        </is>
      </c>
      <c r="E37" t="inlineStr">
        <is>
          <t>trillion Btu</t>
        </is>
      </c>
      <c r="F37" t="n">
        <v>0.104337</v>
      </c>
      <c r="G37" t="n">
        <v>0.187203</v>
      </c>
      <c r="H37" t="n">
        <v>0.284321</v>
      </c>
      <c r="I37" t="n">
        <v>0.382363</v>
      </c>
      <c r="J37" t="n">
        <v>0.482649</v>
      </c>
      <c r="K37" t="n">
        <v>0.5823739999999999</v>
      </c>
      <c r="L37" t="n">
        <v>0.674601</v>
      </c>
      <c r="M37" t="n">
        <v>0.760786</v>
      </c>
      <c r="N37" t="n">
        <v>0.846685</v>
      </c>
      <c r="O37" t="n">
        <v>0.931566</v>
      </c>
      <c r="P37" t="n">
        <v>1.017084</v>
      </c>
      <c r="Q37" t="n">
        <v>1.102792</v>
      </c>
      <c r="R37" t="n">
        <v>1.189097</v>
      </c>
      <c r="S37" t="n">
        <v>1.273934</v>
      </c>
      <c r="T37" t="n">
        <v>1.362117</v>
      </c>
      <c r="U37" t="n">
        <v>1.456227</v>
      </c>
      <c r="V37" t="n">
        <v>1.550566</v>
      </c>
      <c r="W37" t="n">
        <v>1.646846</v>
      </c>
      <c r="X37" t="n">
        <v>1.750029</v>
      </c>
      <c r="Y37" t="n">
        <v>1.857691</v>
      </c>
      <c r="Z37" t="n">
        <v>1.967343</v>
      </c>
      <c r="AA37" t="n">
        <v>2.084979</v>
      </c>
      <c r="AB37" t="n">
        <v>2.209243</v>
      </c>
      <c r="AC37" t="n">
        <v>2.341451</v>
      </c>
      <c r="AD37" t="n">
        <v>2.471843</v>
      </c>
      <c r="AE37" t="n">
        <v>2.6085</v>
      </c>
      <c r="AF37" t="n">
        <v>2.745483</v>
      </c>
      <c r="AG37" t="n">
        <v>2.887781</v>
      </c>
      <c r="AH37" t="n">
        <v>3.041161</v>
      </c>
      <c r="AI37" t="n">
        <v>3.203997</v>
      </c>
      <c r="AJ37" t="n">
        <v>3.378948</v>
      </c>
      <c r="AK37" s="131" t="n">
        <v>0.123</v>
      </c>
    </row>
    <row r="38" ht="15" customHeight="1" s="143">
      <c r="A38" s="133" t="inlineStr">
        <is>
          <t>TEF000:ft_hydrogen</t>
        </is>
      </c>
      <c r="B38" t="inlineStr">
        <is>
          <t>Hydrogen</t>
        </is>
      </c>
      <c r="C38" t="inlineStr">
        <is>
          <t>Transportation Energy Use: Freight Trucks: Hydrogen: High oil and gas supply</t>
        </is>
      </c>
      <c r="D38" t="inlineStr">
        <is>
          <t>46-AEO2021.45.highogs-d120120a</t>
        </is>
      </c>
      <c r="E38" t="inlineStr">
        <is>
          <t>trillion Btu</t>
        </is>
      </c>
      <c r="F38" t="n">
        <v>0.132792</v>
      </c>
      <c r="G38" t="n">
        <v>0.259926</v>
      </c>
      <c r="H38" t="n">
        <v>0.414272</v>
      </c>
      <c r="I38" t="n">
        <v>0.573951</v>
      </c>
      <c r="J38" t="n">
        <v>0.73886</v>
      </c>
      <c r="K38" t="n">
        <v>0.905071</v>
      </c>
      <c r="L38" t="n">
        <v>1.061502</v>
      </c>
      <c r="M38" t="n">
        <v>1.208407</v>
      </c>
      <c r="N38" t="n">
        <v>1.353147</v>
      </c>
      <c r="O38" t="n">
        <v>1.497632</v>
      </c>
      <c r="P38" t="n">
        <v>1.645083</v>
      </c>
      <c r="Q38" t="n">
        <v>1.794398</v>
      </c>
      <c r="R38" t="n">
        <v>1.946079</v>
      </c>
      <c r="S38" t="n">
        <v>2.0955</v>
      </c>
      <c r="T38" t="n">
        <v>2.249624</v>
      </c>
      <c r="U38" t="n">
        <v>2.412904</v>
      </c>
      <c r="V38" t="n">
        <v>2.577223</v>
      </c>
      <c r="W38" t="n">
        <v>2.743695</v>
      </c>
      <c r="X38" t="n">
        <v>2.919212</v>
      </c>
      <c r="Y38" t="n">
        <v>3.103073</v>
      </c>
      <c r="Z38" t="n">
        <v>3.293179</v>
      </c>
      <c r="AA38" t="n">
        <v>3.498349</v>
      </c>
      <c r="AB38" t="n">
        <v>3.715147</v>
      </c>
      <c r="AC38" t="n">
        <v>3.94791</v>
      </c>
      <c r="AD38" t="n">
        <v>4.179563</v>
      </c>
      <c r="AE38" t="n">
        <v>4.42285</v>
      </c>
      <c r="AF38" t="n">
        <v>4.668613</v>
      </c>
      <c r="AG38" t="n">
        <v>4.922454</v>
      </c>
      <c r="AH38" t="n">
        <v>5.194296</v>
      </c>
      <c r="AI38" t="n">
        <v>5.485666</v>
      </c>
      <c r="AJ38" t="n">
        <v>5.799258</v>
      </c>
      <c r="AK38" s="131" t="n">
        <v>0.134</v>
      </c>
    </row>
    <row r="39" ht="15" customHeight="1" s="143">
      <c r="A39" s="133" t="inlineStr">
        <is>
          <t>TEF000:ea_Total</t>
        </is>
      </c>
      <c r="B39" t="inlineStr">
        <is>
          <t>Freight Rail</t>
        </is>
      </c>
      <c r="C39" t="inlineStr">
        <is>
          <t>Transportation Energy Use: Freight Rail: Total: High oil and gas supply</t>
        </is>
      </c>
      <c r="D39" t="inlineStr">
        <is>
          <t>46-AEO2021.48.highogs-d120120a</t>
        </is>
      </c>
      <c r="E39" t="inlineStr">
        <is>
          <t>trillion Btu</t>
        </is>
      </c>
      <c r="F39" t="n">
        <v>432.329163</v>
      </c>
      <c r="G39" t="n">
        <v>455.800568</v>
      </c>
      <c r="H39" t="n">
        <v>457.32019</v>
      </c>
      <c r="I39" t="n">
        <v>454.817566</v>
      </c>
      <c r="J39" t="n">
        <v>451.846649</v>
      </c>
      <c r="K39" t="n">
        <v>435.038666</v>
      </c>
      <c r="L39" t="n">
        <v>437.547516</v>
      </c>
      <c r="M39" t="n">
        <v>434.499817</v>
      </c>
      <c r="N39" t="n">
        <v>437.068939</v>
      </c>
      <c r="O39" t="n">
        <v>438.994568</v>
      </c>
      <c r="P39" t="n">
        <v>440.980042</v>
      </c>
      <c r="Q39" t="n">
        <v>441.530273</v>
      </c>
      <c r="R39" t="n">
        <v>441.400818</v>
      </c>
      <c r="S39" t="n">
        <v>442.167694</v>
      </c>
      <c r="T39" t="n">
        <v>441.502045</v>
      </c>
      <c r="U39" t="n">
        <v>442.379791</v>
      </c>
      <c r="V39" t="n">
        <v>443.024261</v>
      </c>
      <c r="W39" t="n">
        <v>443.147125</v>
      </c>
      <c r="X39" t="n">
        <v>441.337524</v>
      </c>
      <c r="Y39" t="n">
        <v>442.94101</v>
      </c>
      <c r="Z39" t="n">
        <v>441.565338</v>
      </c>
      <c r="AA39" t="n">
        <v>441.808594</v>
      </c>
      <c r="AB39" t="n">
        <v>443.275726</v>
      </c>
      <c r="AC39" t="n">
        <v>445.724182</v>
      </c>
      <c r="AD39" t="n">
        <v>443.77713</v>
      </c>
      <c r="AE39" t="n">
        <v>444.372009</v>
      </c>
      <c r="AF39" t="n">
        <v>443.88855</v>
      </c>
      <c r="AG39" t="n">
        <v>444.473389</v>
      </c>
      <c r="AH39" t="n">
        <v>444.997925</v>
      </c>
      <c r="AI39" t="n">
        <v>445.721161</v>
      </c>
      <c r="AJ39" t="n">
        <v>448.215576</v>
      </c>
      <c r="AK39" s="131" t="n">
        <v>0.001</v>
      </c>
    </row>
    <row r="40" ht="15" customHeight="1" s="143">
      <c r="A40" s="133" t="inlineStr">
        <is>
          <t>TEF000:ea_Distillate(di</t>
        </is>
      </c>
      <c r="B40" t="inlineStr">
        <is>
          <t>Distillate Fuel Oil (diesel)</t>
        </is>
      </c>
      <c r="C40" t="inlineStr">
        <is>
          <t>Transportation Energy Use: Freight Rail: Distillate Fuel Oil: High oil and gas supply</t>
        </is>
      </c>
      <c r="D40" t="inlineStr">
        <is>
          <t>46-AEO2021.49.highogs-d120120a</t>
        </is>
      </c>
      <c r="E40" t="inlineStr">
        <is>
          <t>trillion Btu</t>
        </is>
      </c>
      <c r="F40" t="n">
        <v>431.866486</v>
      </c>
      <c r="G40" t="n">
        <v>455.312775</v>
      </c>
      <c r="H40" t="n">
        <v>455.852997</v>
      </c>
      <c r="I40" t="n">
        <v>451.902893</v>
      </c>
      <c r="J40" t="n">
        <v>447.029175</v>
      </c>
      <c r="K40" t="n">
        <v>428.097382</v>
      </c>
      <c r="L40" t="n">
        <v>426.76123</v>
      </c>
      <c r="M40" t="n">
        <v>418.566162</v>
      </c>
      <c r="N40" t="n">
        <v>414.384583</v>
      </c>
      <c r="O40" t="n">
        <v>408.179169</v>
      </c>
      <c r="P40" t="n">
        <v>400.684052</v>
      </c>
      <c r="Q40" t="n">
        <v>392.030975</v>
      </c>
      <c r="R40" t="n">
        <v>382.961517</v>
      </c>
      <c r="S40" t="n">
        <v>374.84906</v>
      </c>
      <c r="T40" t="n">
        <v>365.708374</v>
      </c>
      <c r="U40" t="n">
        <v>358.026825</v>
      </c>
      <c r="V40" t="n">
        <v>350.32077</v>
      </c>
      <c r="W40" t="n">
        <v>342.376862</v>
      </c>
      <c r="X40" t="n">
        <v>333.154297</v>
      </c>
      <c r="Y40" t="n">
        <v>326.692047</v>
      </c>
      <c r="Z40" t="n">
        <v>318.204102</v>
      </c>
      <c r="AA40" t="n">
        <v>311.073517</v>
      </c>
      <c r="AB40" t="n">
        <v>304.94458</v>
      </c>
      <c r="AC40" t="n">
        <v>299.592712</v>
      </c>
      <c r="AD40" t="n">
        <v>291.43927</v>
      </c>
      <c r="AE40" t="n">
        <v>285.133301</v>
      </c>
      <c r="AF40" t="n">
        <v>278.287231</v>
      </c>
      <c r="AG40" t="n">
        <v>272.259613</v>
      </c>
      <c r="AH40" t="n">
        <v>266.325958</v>
      </c>
      <c r="AI40" t="n">
        <v>260.637482</v>
      </c>
      <c r="AJ40" t="n">
        <v>256.081757</v>
      </c>
      <c r="AK40" s="131" t="n">
        <v>-0.017</v>
      </c>
    </row>
    <row r="41" ht="15" customHeight="1" s="143">
      <c r="A41" s="133" t="inlineStr">
        <is>
          <t>TEF000:ea_ResidualOil</t>
        </is>
      </c>
      <c r="B41" t="inlineStr">
        <is>
          <t>Residual Fuel Oil</t>
        </is>
      </c>
      <c r="C41" t="inlineStr">
        <is>
          <t>Transportation Energy Use: Freight Rail: Residual Fuel Oil: High oil and gas supply</t>
        </is>
      </c>
      <c r="D41" t="inlineStr">
        <is>
          <t>46-AEO2021.50.highogs-d120120a</t>
        </is>
      </c>
      <c r="E41" t="inlineStr">
        <is>
          <t>trillion Btu</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3">
      <c r="A42" s="133" t="inlineStr">
        <is>
          <t>TEF000:ea_SeeEnGee</t>
        </is>
      </c>
      <c r="B42" t="inlineStr">
        <is>
          <t>Compressed Natural Gas</t>
        </is>
      </c>
      <c r="C42" t="inlineStr">
        <is>
          <t>Transportation Energy Use: Freight Rail: CNG: High oil and gas supply</t>
        </is>
      </c>
      <c r="D42" t="inlineStr">
        <is>
          <t>46-AEO2021.51.highogs-d120120a</t>
        </is>
      </c>
      <c r="E42" t="inlineStr">
        <is>
          <t>trillion Btu</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inlineStr">
        <is>
          <t>- -</t>
        </is>
      </c>
    </row>
    <row r="43" ht="15" customHeight="1" s="143">
      <c r="A43" s="133" t="inlineStr">
        <is>
          <t>TEF000:ea_LiquidNG</t>
        </is>
      </c>
      <c r="B43" t="inlineStr">
        <is>
          <t>Liquefied Natural Gas</t>
        </is>
      </c>
      <c r="C43" t="inlineStr">
        <is>
          <t>Transportation Energy Use: Freight Rail: LNG: High oil and gas supply</t>
        </is>
      </c>
      <c r="D43" t="inlineStr">
        <is>
          <t>46-AEO2021.52.highogs-d120120a</t>
        </is>
      </c>
      <c r="E43" t="inlineStr">
        <is>
          <t>trillion Btu</t>
        </is>
      </c>
      <c r="F43" t="n">
        <v>0.462669</v>
      </c>
      <c r="G43" t="n">
        <v>0.487787</v>
      </c>
      <c r="H43" t="n">
        <v>1.467193</v>
      </c>
      <c r="I43" t="n">
        <v>2.914684</v>
      </c>
      <c r="J43" t="n">
        <v>4.817473</v>
      </c>
      <c r="K43" t="n">
        <v>6.941292</v>
      </c>
      <c r="L43" t="n">
        <v>10.786287</v>
      </c>
      <c r="M43" t="n">
        <v>15.933652</v>
      </c>
      <c r="N43" t="n">
        <v>22.684351</v>
      </c>
      <c r="O43" t="n">
        <v>30.815409</v>
      </c>
      <c r="P43" t="n">
        <v>40.295998</v>
      </c>
      <c r="Q43" t="n">
        <v>49.49931</v>
      </c>
      <c r="R43" t="n">
        <v>58.439316</v>
      </c>
      <c r="S43" t="n">
        <v>67.318634</v>
      </c>
      <c r="T43" t="n">
        <v>75.793678</v>
      </c>
      <c r="U43" t="n">
        <v>84.352966</v>
      </c>
      <c r="V43" t="n">
        <v>92.703484</v>
      </c>
      <c r="W43" t="n">
        <v>100.770264</v>
      </c>
      <c r="X43" t="n">
        <v>108.183212</v>
      </c>
      <c r="Y43" t="n">
        <v>116.248955</v>
      </c>
      <c r="Z43" t="n">
        <v>123.361244</v>
      </c>
      <c r="AA43" t="n">
        <v>130.735092</v>
      </c>
      <c r="AB43" t="n">
        <v>138.331146</v>
      </c>
      <c r="AC43" t="n">
        <v>146.131454</v>
      </c>
      <c r="AD43" t="n">
        <v>152.33786</v>
      </c>
      <c r="AE43" t="n">
        <v>159.238708</v>
      </c>
      <c r="AF43" t="n">
        <v>165.601318</v>
      </c>
      <c r="AG43" t="n">
        <v>172.213791</v>
      </c>
      <c r="AH43" t="n">
        <v>178.671951</v>
      </c>
      <c r="AI43" t="n">
        <v>185.083679</v>
      </c>
      <c r="AJ43" t="n">
        <v>192.133804</v>
      </c>
      <c r="AK43" s="131" t="n">
        <v>0.223</v>
      </c>
    </row>
    <row r="44" ht="15" customHeight="1" s="143">
      <c r="A44" s="133" t="inlineStr">
        <is>
          <t>TEF000:fa_Total</t>
        </is>
      </c>
      <c r="B44" t="inlineStr">
        <is>
          <t>Domestic Shipping</t>
        </is>
      </c>
      <c r="C44" t="inlineStr">
        <is>
          <t>Transportation Energy Use: Domestic Shipping: Total: High oil and gas supply</t>
        </is>
      </c>
      <c r="D44" t="inlineStr">
        <is>
          <t>46-AEO2021.54.highogs-d120120a</t>
        </is>
      </c>
      <c r="E44" t="inlineStr">
        <is>
          <t>trillion Btu</t>
        </is>
      </c>
      <c r="F44" t="n">
        <v>77.343407</v>
      </c>
      <c r="G44" t="n">
        <v>79.141403</v>
      </c>
      <c r="H44" t="n">
        <v>78.228264</v>
      </c>
      <c r="I44" t="n">
        <v>77.350044</v>
      </c>
      <c r="J44" t="n">
        <v>76.446533</v>
      </c>
      <c r="K44" t="n">
        <v>75.055573</v>
      </c>
      <c r="L44" t="n">
        <v>73.20468099999999</v>
      </c>
      <c r="M44" t="n">
        <v>71.058418</v>
      </c>
      <c r="N44" t="n">
        <v>68.994972</v>
      </c>
      <c r="O44" t="n">
        <v>66.83363300000001</v>
      </c>
      <c r="P44" t="n">
        <v>64.753128</v>
      </c>
      <c r="Q44" t="n">
        <v>63.638058</v>
      </c>
      <c r="R44" t="n">
        <v>62.605038</v>
      </c>
      <c r="S44" t="n">
        <v>61.510983</v>
      </c>
      <c r="T44" t="n">
        <v>60.561947</v>
      </c>
      <c r="U44" t="n">
        <v>59.665359</v>
      </c>
      <c r="V44" t="n">
        <v>58.721436</v>
      </c>
      <c r="W44" t="n">
        <v>57.711258</v>
      </c>
      <c r="X44" t="n">
        <v>56.658974</v>
      </c>
      <c r="Y44" t="n">
        <v>55.745102</v>
      </c>
      <c r="Z44" t="n">
        <v>54.692238</v>
      </c>
      <c r="AA44" t="n">
        <v>54.265388</v>
      </c>
      <c r="AB44" t="n">
        <v>53.873783</v>
      </c>
      <c r="AC44" t="n">
        <v>53.634262</v>
      </c>
      <c r="AD44" t="n">
        <v>53.239914</v>
      </c>
      <c r="AE44" t="n">
        <v>52.87286</v>
      </c>
      <c r="AF44" t="n">
        <v>52.373196</v>
      </c>
      <c r="AG44" t="n">
        <v>51.890907</v>
      </c>
      <c r="AH44" t="n">
        <v>51.370388</v>
      </c>
      <c r="AI44" t="n">
        <v>50.910122</v>
      </c>
      <c r="AJ44" t="n">
        <v>50.533489</v>
      </c>
      <c r="AK44" s="131" t="n">
        <v>-0.014</v>
      </c>
    </row>
    <row r="45" ht="15" customHeight="1" s="143">
      <c r="A45" s="133" t="inlineStr">
        <is>
          <t>TEF000:fa_Distillate(di</t>
        </is>
      </c>
      <c r="B45" t="inlineStr">
        <is>
          <t>Distillate Fuel Oil (diesel)</t>
        </is>
      </c>
      <c r="C45" t="inlineStr">
        <is>
          <t>Transportation Energy Use: Domestic Shipping: Distillate Fuel Oil: High oil and gas supply</t>
        </is>
      </c>
      <c r="D45" t="inlineStr">
        <is>
          <t>46-AEO2021.55.highogs-d120120a</t>
        </is>
      </c>
      <c r="E45" t="inlineStr">
        <is>
          <t>trillion Btu</t>
        </is>
      </c>
      <c r="F45" t="n">
        <v>75.19163500000001</v>
      </c>
      <c r="G45" t="n">
        <v>76.9589</v>
      </c>
      <c r="H45" t="n">
        <v>76.09852600000001</v>
      </c>
      <c r="I45" t="n">
        <v>75.27037</v>
      </c>
      <c r="J45" t="n">
        <v>74.415176</v>
      </c>
      <c r="K45" t="n">
        <v>73.084763</v>
      </c>
      <c r="L45" t="n">
        <v>71.30296300000001</v>
      </c>
      <c r="M45" t="n">
        <v>69.233093</v>
      </c>
      <c r="N45" t="n">
        <v>67.242203</v>
      </c>
      <c r="O45" t="n">
        <v>65.154495</v>
      </c>
      <c r="P45" t="n">
        <v>63.145538</v>
      </c>
      <c r="Q45" t="n">
        <v>62.077965</v>
      </c>
      <c r="R45" t="n">
        <v>61.089279</v>
      </c>
      <c r="S45" t="n">
        <v>60.040741</v>
      </c>
      <c r="T45" t="n">
        <v>59.13266</v>
      </c>
      <c r="U45" t="n">
        <v>58.274765</v>
      </c>
      <c r="V45" t="n">
        <v>57.367573</v>
      </c>
      <c r="W45" t="n">
        <v>56.396614</v>
      </c>
      <c r="X45" t="n">
        <v>55.386253</v>
      </c>
      <c r="Y45" t="n">
        <v>54.511925</v>
      </c>
      <c r="Z45" t="n">
        <v>53.470909</v>
      </c>
      <c r="AA45" t="n">
        <v>52.990334</v>
      </c>
      <c r="AB45" t="n">
        <v>52.540813</v>
      </c>
      <c r="AC45" t="n">
        <v>52.235802</v>
      </c>
      <c r="AD45" t="n">
        <v>51.775986</v>
      </c>
      <c r="AE45" t="n">
        <v>51.33868</v>
      </c>
      <c r="AF45" t="n">
        <v>50.768425</v>
      </c>
      <c r="AG45" t="n">
        <v>50.210804</v>
      </c>
      <c r="AH45" t="n">
        <v>49.611866</v>
      </c>
      <c r="AI45" t="n">
        <v>49.066448</v>
      </c>
      <c r="AJ45" t="n">
        <v>48.596413</v>
      </c>
      <c r="AK45" s="131" t="n">
        <v>-0.014</v>
      </c>
    </row>
    <row r="46" ht="15" customHeight="1" s="143">
      <c r="A46" s="133" t="inlineStr">
        <is>
          <t>TEF000:fa_ResidualOil</t>
        </is>
      </c>
      <c r="B46" t="inlineStr">
        <is>
          <t>Residual Oil</t>
        </is>
      </c>
      <c r="C46" t="inlineStr">
        <is>
          <t>Transportation Energy Use: Domestic Shipping: Residual Oil: High oil and gas supply</t>
        </is>
      </c>
      <c r="D46" t="inlineStr">
        <is>
          <t>46-AEO2021.56.highogs-d120120a</t>
        </is>
      </c>
      <c r="E46" t="inlineStr">
        <is>
          <t>trillion Btu</t>
        </is>
      </c>
      <c r="F46" t="n">
        <v>1.746317</v>
      </c>
      <c r="G46" t="n">
        <v>1.71775</v>
      </c>
      <c r="H46" t="n">
        <v>1.622441</v>
      </c>
      <c r="I46" t="n">
        <v>1.531608</v>
      </c>
      <c r="J46" t="n">
        <v>1.445822</v>
      </c>
      <c r="K46" t="n">
        <v>1.353535</v>
      </c>
      <c r="L46" t="n">
        <v>1.262882</v>
      </c>
      <c r="M46" t="n">
        <v>1.167545</v>
      </c>
      <c r="N46" t="n">
        <v>1.07799</v>
      </c>
      <c r="O46" t="n">
        <v>0.990745</v>
      </c>
      <c r="P46" t="n">
        <v>0.904859</v>
      </c>
      <c r="Q46" t="n">
        <v>0.8325360000000001</v>
      </c>
      <c r="R46" t="n">
        <v>0.764581</v>
      </c>
      <c r="S46" t="n">
        <v>0.696267</v>
      </c>
      <c r="T46" t="n">
        <v>0.632926</v>
      </c>
      <c r="U46" t="n">
        <v>0.573231</v>
      </c>
      <c r="V46" t="n">
        <v>0.52168</v>
      </c>
      <c r="W46" t="n">
        <v>0.466675</v>
      </c>
      <c r="X46" t="n">
        <v>0.406197</v>
      </c>
      <c r="Y46" t="n">
        <v>0.344452</v>
      </c>
      <c r="Z46" t="n">
        <v>0.289381</v>
      </c>
      <c r="AA46" t="n">
        <v>0.287048</v>
      </c>
      <c r="AB46" t="n">
        <v>0.284915</v>
      </c>
      <c r="AC46" t="n">
        <v>0.283605</v>
      </c>
      <c r="AD46" t="n">
        <v>0.281473</v>
      </c>
      <c r="AE46" t="n">
        <v>0.279448</v>
      </c>
      <c r="AF46" t="n">
        <v>0.276774</v>
      </c>
      <c r="AG46" t="n">
        <v>0.274219</v>
      </c>
      <c r="AH46" t="n">
        <v>0.271421</v>
      </c>
      <c r="AI46" t="n">
        <v>0.268957</v>
      </c>
      <c r="AJ46" t="n">
        <v>0.266958</v>
      </c>
      <c r="AK46" s="131" t="n">
        <v>-0.061</v>
      </c>
    </row>
    <row r="47" ht="15" customHeight="1" s="143">
      <c r="A47" s="133" t="inlineStr">
        <is>
          <t>TEF000:fa_MotorGasoline</t>
        </is>
      </c>
      <c r="B47" t="inlineStr">
        <is>
          <t>Compressed Natural Gas</t>
        </is>
      </c>
      <c r="C47" t="inlineStr">
        <is>
          <t>Transportation Energy Use: Domestic Shipping: CNG: High oil and gas supply</t>
        </is>
      </c>
      <c r="D47" t="inlineStr">
        <is>
          <t>46-AEO2021.57.highogs-d120120a</t>
        </is>
      </c>
      <c r="E47" t="inlineStr">
        <is>
          <t>trillion Btu</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inlineStr">
        <is>
          <t>- -</t>
        </is>
      </c>
    </row>
    <row r="48" ht="15" customHeight="1" s="143">
      <c r="A48" s="133" t="inlineStr">
        <is>
          <t>TEF000:fa_LiquidNG</t>
        </is>
      </c>
      <c r="B48" t="inlineStr">
        <is>
          <t>Liquefied Natural Gas</t>
        </is>
      </c>
      <c r="C48" t="inlineStr">
        <is>
          <t>Transportation Energy Use: Domestic Shipping: LNG: High oil and gas supply</t>
        </is>
      </c>
      <c r="D48" t="inlineStr">
        <is>
          <t>46-AEO2021.58.highogs-d120120a</t>
        </is>
      </c>
      <c r="E48" t="inlineStr">
        <is>
          <t>trillion Btu</t>
        </is>
      </c>
      <c r="F48" t="n">
        <v>0.405453</v>
      </c>
      <c r="G48" t="n">
        <v>0.464749</v>
      </c>
      <c r="H48" t="n">
        <v>0.5072950000000001</v>
      </c>
      <c r="I48" t="n">
        <v>0.548069</v>
      </c>
      <c r="J48" t="n">
        <v>0.585534</v>
      </c>
      <c r="K48" t="n">
        <v>0.617282</v>
      </c>
      <c r="L48" t="n">
        <v>0.638841</v>
      </c>
      <c r="M48" t="n">
        <v>0.657785</v>
      </c>
      <c r="N48" t="n">
        <v>0.67478</v>
      </c>
      <c r="O48" t="n">
        <v>0.688391</v>
      </c>
      <c r="P48" t="n">
        <v>0.702725</v>
      </c>
      <c r="Q48" t="n">
        <v>0.727558</v>
      </c>
      <c r="R48" t="n">
        <v>0.75118</v>
      </c>
      <c r="S48" t="n">
        <v>0.7739740000000001</v>
      </c>
      <c r="T48" t="n">
        <v>0.796361</v>
      </c>
      <c r="U48" t="n">
        <v>0.817364</v>
      </c>
      <c r="V48" t="n">
        <v>0.832182</v>
      </c>
      <c r="W48" t="n">
        <v>0.847969</v>
      </c>
      <c r="X48" t="n">
        <v>0.866524</v>
      </c>
      <c r="Y48" t="n">
        <v>0.888724</v>
      </c>
      <c r="Z48" t="n">
        <v>0.931948</v>
      </c>
      <c r="AA48" t="n">
        <v>0.988005</v>
      </c>
      <c r="AB48" t="n">
        <v>1.048056</v>
      </c>
      <c r="AC48" t="n">
        <v>1.114857</v>
      </c>
      <c r="AD48" t="n">
        <v>1.182455</v>
      </c>
      <c r="AE48" t="n">
        <v>1.254731</v>
      </c>
      <c r="AF48" t="n">
        <v>1.327997</v>
      </c>
      <c r="AG48" t="n">
        <v>1.405883</v>
      </c>
      <c r="AH48" t="n">
        <v>1.487103</v>
      </c>
      <c r="AI48" t="n">
        <v>1.574717</v>
      </c>
      <c r="AJ48" t="n">
        <v>1.67012</v>
      </c>
      <c r="AK48" s="131" t="n">
        <v>0.048</v>
      </c>
    </row>
    <row r="49" ht="15" customHeight="1" s="143">
      <c r="A49" s="133" t="inlineStr">
        <is>
          <t>TEF000:ga_Total</t>
        </is>
      </c>
      <c r="B49" t="inlineStr">
        <is>
          <t>International Shipping</t>
        </is>
      </c>
      <c r="C49" t="inlineStr">
        <is>
          <t>Transportation Energy Use: International Shipping: Total: High oil and gas supply</t>
        </is>
      </c>
      <c r="D49" t="inlineStr">
        <is>
          <t>46-AEO2021.60.highogs-d120120a</t>
        </is>
      </c>
      <c r="E49" t="inlineStr">
        <is>
          <t>trillion Btu</t>
        </is>
      </c>
      <c r="F49" t="n">
        <v>855.886963</v>
      </c>
      <c r="G49" t="n">
        <v>881.464783</v>
      </c>
      <c r="H49" t="n">
        <v>973.997925</v>
      </c>
      <c r="I49" t="n">
        <v>992.193359</v>
      </c>
      <c r="J49" t="n">
        <v>941.402344</v>
      </c>
      <c r="K49" t="n">
        <v>944.552124</v>
      </c>
      <c r="L49" t="n">
        <v>956.481079</v>
      </c>
      <c r="M49" t="n">
        <v>933.812256</v>
      </c>
      <c r="N49" t="n">
        <v>934.80481</v>
      </c>
      <c r="O49" t="n">
        <v>926.7955930000001</v>
      </c>
      <c r="P49" t="n">
        <v>929.260132</v>
      </c>
      <c r="Q49" t="n">
        <v>946.328064</v>
      </c>
      <c r="R49" t="n">
        <v>931.5658570000001</v>
      </c>
      <c r="S49" t="n">
        <v>932.016174</v>
      </c>
      <c r="T49" t="n">
        <v>929.677063</v>
      </c>
      <c r="U49" t="n">
        <v>944.4085690000001</v>
      </c>
      <c r="V49" t="n">
        <v>930.073364</v>
      </c>
      <c r="W49" t="n">
        <v>929.5610349999999</v>
      </c>
      <c r="X49" t="n">
        <v>939.660645</v>
      </c>
      <c r="Y49" t="n">
        <v>926.163086</v>
      </c>
      <c r="Z49" t="n">
        <v>924.429199</v>
      </c>
      <c r="AA49" t="n">
        <v>937.035156</v>
      </c>
      <c r="AB49" t="n">
        <v>921.13324</v>
      </c>
      <c r="AC49" t="n">
        <v>920.339966</v>
      </c>
      <c r="AD49" t="n">
        <v>913.8285519999999</v>
      </c>
      <c r="AE49" t="n">
        <v>914.232666</v>
      </c>
      <c r="AF49" t="n">
        <v>910.465149</v>
      </c>
      <c r="AG49" t="n">
        <v>908.206116</v>
      </c>
      <c r="AH49" t="n">
        <v>908.689331</v>
      </c>
      <c r="AI49" t="n">
        <v>907.332397</v>
      </c>
      <c r="AJ49" t="n">
        <v>904.864502</v>
      </c>
      <c r="AK49" s="131" t="n">
        <v>0.002</v>
      </c>
    </row>
    <row r="50" ht="15" customHeight="1" s="143">
      <c r="A50" s="133" t="inlineStr">
        <is>
          <t>TEF000:ga_Distillate(di</t>
        </is>
      </c>
      <c r="B50" t="inlineStr">
        <is>
          <t>Distillate Fuel Oil (diesel)</t>
        </is>
      </c>
      <c r="C50" t="inlineStr">
        <is>
          <t>Transportation Energy Use: International Shipping: Distillate Fuel Oil: High oil and gas supply</t>
        </is>
      </c>
      <c r="D50" t="inlineStr">
        <is>
          <t>46-AEO2021.61.highogs-d120120a</t>
        </is>
      </c>
      <c r="E50" t="inlineStr">
        <is>
          <t>trillion Btu</t>
        </is>
      </c>
      <c r="F50" t="n">
        <v>425.036163</v>
      </c>
      <c r="G50" t="n">
        <v>370.245605</v>
      </c>
      <c r="H50" t="n">
        <v>252.653122</v>
      </c>
      <c r="I50" t="n">
        <v>226.245819</v>
      </c>
      <c r="J50" t="n">
        <v>293.446594</v>
      </c>
      <c r="K50" t="n">
        <v>287.954346</v>
      </c>
      <c r="L50" t="n">
        <v>269.745728</v>
      </c>
      <c r="M50" t="n">
        <v>298.335571</v>
      </c>
      <c r="N50" t="n">
        <v>297.119171</v>
      </c>
      <c r="O50" t="n">
        <v>307.344666</v>
      </c>
      <c r="P50" t="n">
        <v>308.887909</v>
      </c>
      <c r="Q50" t="n">
        <v>287.654358</v>
      </c>
      <c r="R50" t="n">
        <v>306.24054</v>
      </c>
      <c r="S50" t="n">
        <v>305.519287</v>
      </c>
      <c r="T50" t="n">
        <v>308.330963</v>
      </c>
      <c r="U50" t="n">
        <v>291.139282</v>
      </c>
      <c r="V50" t="n">
        <v>309.988892</v>
      </c>
      <c r="W50" t="n">
        <v>310.407532</v>
      </c>
      <c r="X50" t="n">
        <v>296.98941</v>
      </c>
      <c r="Y50" t="n">
        <v>313.764618</v>
      </c>
      <c r="Z50" t="n">
        <v>312.932495</v>
      </c>
      <c r="AA50" t="n">
        <v>296.409058</v>
      </c>
      <c r="AB50" t="n">
        <v>313.661896</v>
      </c>
      <c r="AC50" t="n">
        <v>313.040771</v>
      </c>
      <c r="AD50" t="n">
        <v>318.139221</v>
      </c>
      <c r="AE50" t="n">
        <v>314.397095</v>
      </c>
      <c r="AF50" t="n">
        <v>316.728912</v>
      </c>
      <c r="AG50" t="n">
        <v>317.829193</v>
      </c>
      <c r="AH50" t="n">
        <v>316.596802</v>
      </c>
      <c r="AI50" t="n">
        <v>315.797058</v>
      </c>
      <c r="AJ50" t="n">
        <v>316.300537</v>
      </c>
      <c r="AK50" s="131" t="n">
        <v>-0.01</v>
      </c>
    </row>
    <row r="51" ht="15" customHeight="1" s="143">
      <c r="A51" s="133" t="inlineStr">
        <is>
          <t>TEF000:ga_ResidualOil</t>
        </is>
      </c>
      <c r="B51" t="inlineStr">
        <is>
          <t>Residual Oil</t>
        </is>
      </c>
      <c r="C51" t="inlineStr">
        <is>
          <t>Transportation Energy Use: International Shipping: Residual Oil: High oil and gas supply</t>
        </is>
      </c>
      <c r="D51" t="inlineStr">
        <is>
          <t>46-AEO2021.62.highogs-d120120a</t>
        </is>
      </c>
      <c r="E51" t="inlineStr">
        <is>
          <t>trillion Btu</t>
        </is>
      </c>
      <c r="F51" t="n">
        <v>413.534912</v>
      </c>
      <c r="G51" t="n">
        <v>474.500488</v>
      </c>
      <c r="H51" t="n">
        <v>704.244141</v>
      </c>
      <c r="I51" t="n">
        <v>747.772522</v>
      </c>
      <c r="J51" t="n">
        <v>617.695007</v>
      </c>
      <c r="K51" t="n">
        <v>623.544434</v>
      </c>
      <c r="L51" t="n">
        <v>651.779419</v>
      </c>
      <c r="M51" t="n">
        <v>593.125183</v>
      </c>
      <c r="N51" t="n">
        <v>594.114929</v>
      </c>
      <c r="O51" t="n">
        <v>572.409363</v>
      </c>
      <c r="P51" t="n">
        <v>577.096558</v>
      </c>
      <c r="Q51" t="n">
        <v>618.645996</v>
      </c>
      <c r="R51" t="n">
        <v>579.948486</v>
      </c>
      <c r="S51" t="n">
        <v>579.653198</v>
      </c>
      <c r="T51" t="n">
        <v>572.243958</v>
      </c>
      <c r="U51" t="n">
        <v>607.745361</v>
      </c>
      <c r="V51" t="n">
        <v>570.149231</v>
      </c>
      <c r="W51" t="n">
        <v>567.503235</v>
      </c>
      <c r="X51" t="n">
        <v>591.57428</v>
      </c>
      <c r="Y51" t="n">
        <v>556.137695</v>
      </c>
      <c r="Z51" t="n">
        <v>550.327087</v>
      </c>
      <c r="AA51" t="n">
        <v>580.637207</v>
      </c>
      <c r="AB51" t="n">
        <v>539.149963</v>
      </c>
      <c r="AC51" t="n">
        <v>535.708496</v>
      </c>
      <c r="AD51" t="n">
        <v>517.959167</v>
      </c>
      <c r="AE51" t="n">
        <v>517.564636</v>
      </c>
      <c r="AF51" t="n">
        <v>506.655365</v>
      </c>
      <c r="AG51" t="n">
        <v>499.68573</v>
      </c>
      <c r="AH51" t="n">
        <v>499.529877</v>
      </c>
      <c r="AI51" t="n">
        <v>494.734039</v>
      </c>
      <c r="AJ51" t="n">
        <v>487.250031</v>
      </c>
      <c r="AK51" s="131" t="n">
        <v>0.005</v>
      </c>
    </row>
    <row r="52" ht="15" customHeight="1" s="143">
      <c r="A52" s="133" t="inlineStr">
        <is>
          <t>TEF000:ga_SeeEnGee</t>
        </is>
      </c>
      <c r="B52" t="inlineStr">
        <is>
          <t>Compressed Natural Gas</t>
        </is>
      </c>
      <c r="C52" t="inlineStr">
        <is>
          <t>Transportation Energy Use: International Shipping: CNG: High oil and gas supply</t>
        </is>
      </c>
      <c r="D52" t="inlineStr">
        <is>
          <t>46-AEO2021.63.highogs-d120120a</t>
        </is>
      </c>
      <c r="E52" t="inlineStr">
        <is>
          <t>trillion Btu</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3">
      <c r="A53" s="133" t="inlineStr">
        <is>
          <t>TEF000:ga_LiquidNG</t>
        </is>
      </c>
      <c r="B53" t="inlineStr">
        <is>
          <t>Liquefied Natural Gas</t>
        </is>
      </c>
      <c r="C53" t="inlineStr">
        <is>
          <t>Transportation Energy Use: International Shipping: LNG: High oil and gas supply</t>
        </is>
      </c>
      <c r="D53" t="inlineStr">
        <is>
          <t>46-AEO2021.64.highogs-d120120a</t>
        </is>
      </c>
      <c r="E53" t="inlineStr">
        <is>
          <t>trillion Btu</t>
        </is>
      </c>
      <c r="F53" t="n">
        <v>17.315903</v>
      </c>
      <c r="G53" t="n">
        <v>36.718674</v>
      </c>
      <c r="H53" t="n">
        <v>17.100639</v>
      </c>
      <c r="I53" t="n">
        <v>18.175018</v>
      </c>
      <c r="J53" t="n">
        <v>30.260731</v>
      </c>
      <c r="K53" t="n">
        <v>33.053322</v>
      </c>
      <c r="L53" t="n">
        <v>34.95594</v>
      </c>
      <c r="M53" t="n">
        <v>42.351486</v>
      </c>
      <c r="N53" t="n">
        <v>43.570652</v>
      </c>
      <c r="O53" t="n">
        <v>47.041565</v>
      </c>
      <c r="P53" t="n">
        <v>43.27565</v>
      </c>
      <c r="Q53" t="n">
        <v>40.027729</v>
      </c>
      <c r="R53" t="n">
        <v>45.376812</v>
      </c>
      <c r="S53" t="n">
        <v>46.843704</v>
      </c>
      <c r="T53" t="n">
        <v>49.102119</v>
      </c>
      <c r="U53" t="n">
        <v>45.52393</v>
      </c>
      <c r="V53" t="n">
        <v>49.935234</v>
      </c>
      <c r="W53" t="n">
        <v>51.650299</v>
      </c>
      <c r="X53" t="n">
        <v>51.096954</v>
      </c>
      <c r="Y53" t="n">
        <v>56.260712</v>
      </c>
      <c r="Z53" t="n">
        <v>61.169594</v>
      </c>
      <c r="AA53" t="n">
        <v>59.98888</v>
      </c>
      <c r="AB53" t="n">
        <v>68.321358</v>
      </c>
      <c r="AC53" t="n">
        <v>71.59066799999999</v>
      </c>
      <c r="AD53" t="n">
        <v>77.730148</v>
      </c>
      <c r="AE53" t="n">
        <v>82.27093499999999</v>
      </c>
      <c r="AF53" t="n">
        <v>87.080887</v>
      </c>
      <c r="AG53" t="n">
        <v>90.69119999999999</v>
      </c>
      <c r="AH53" t="n">
        <v>92.562622</v>
      </c>
      <c r="AI53" t="n">
        <v>96.8013</v>
      </c>
      <c r="AJ53" t="n">
        <v>101.313995</v>
      </c>
      <c r="AK53" s="131" t="n">
        <v>0.061</v>
      </c>
    </row>
    <row r="54" ht="15" customHeight="1" s="143">
      <c r="A54" s="133" t="inlineStr">
        <is>
          <t>TEF000:ha_Total</t>
        </is>
      </c>
      <c r="B54" t="inlineStr">
        <is>
          <t>Air Transportation</t>
        </is>
      </c>
      <c r="C54" t="inlineStr">
        <is>
          <t>Transportation Energy Use: Air: Total: High oil and gas supply</t>
        </is>
      </c>
      <c r="D54" t="inlineStr">
        <is>
          <t>46-AEO2021.66.highogs-d120120a</t>
        </is>
      </c>
      <c r="E54" t="inlineStr">
        <is>
          <t>trillion Btu</t>
        </is>
      </c>
      <c r="F54" t="n">
        <v>1860.485229</v>
      </c>
      <c r="G54" t="n">
        <v>2530.984375</v>
      </c>
      <c r="H54" t="n">
        <v>2826.345459</v>
      </c>
      <c r="I54" t="n">
        <v>2963.30542</v>
      </c>
      <c r="J54" t="n">
        <v>3051.767578</v>
      </c>
      <c r="K54" t="n">
        <v>3120.219238</v>
      </c>
      <c r="L54" t="n">
        <v>3144.241699</v>
      </c>
      <c r="M54" t="n">
        <v>3161.62915</v>
      </c>
      <c r="N54" t="n">
        <v>3182.791992</v>
      </c>
      <c r="O54" t="n">
        <v>3201.85083</v>
      </c>
      <c r="P54" t="n">
        <v>3222.472168</v>
      </c>
      <c r="Q54" t="n">
        <v>3248.707031</v>
      </c>
      <c r="R54" t="n">
        <v>3287.299316</v>
      </c>
      <c r="S54" t="n">
        <v>3325.296387</v>
      </c>
      <c r="T54" t="n">
        <v>3367.789795</v>
      </c>
      <c r="U54" t="n">
        <v>3416.814697</v>
      </c>
      <c r="V54" t="n">
        <v>3457.4729</v>
      </c>
      <c r="W54" t="n">
        <v>3492.202148</v>
      </c>
      <c r="X54" t="n">
        <v>3528.904541</v>
      </c>
      <c r="Y54" t="n">
        <v>3570.295898</v>
      </c>
      <c r="Z54" t="n">
        <v>3622.021973</v>
      </c>
      <c r="AA54" t="n">
        <v>3669.84668</v>
      </c>
      <c r="AB54" t="n">
        <v>3718.999756</v>
      </c>
      <c r="AC54" t="n">
        <v>3765.759277</v>
      </c>
      <c r="AD54" t="n">
        <v>3814.192383</v>
      </c>
      <c r="AE54" t="n">
        <v>3866.813965</v>
      </c>
      <c r="AF54" t="n">
        <v>3914.751709</v>
      </c>
      <c r="AG54" t="n">
        <v>3951.364258</v>
      </c>
      <c r="AH54" t="n">
        <v>3990.625977</v>
      </c>
      <c r="AI54" t="n">
        <v>4026.413086</v>
      </c>
      <c r="AJ54" t="n">
        <v>4062.808105</v>
      </c>
      <c r="AK54" s="131" t="n">
        <v>0.026</v>
      </c>
    </row>
    <row r="55" ht="15" customHeight="1" s="143">
      <c r="A55" s="133" t="inlineStr">
        <is>
          <t>TEF000:ha_JetFuel</t>
        </is>
      </c>
      <c r="B55" t="inlineStr">
        <is>
          <t>Jet Fuel</t>
        </is>
      </c>
      <c r="C55" t="inlineStr">
        <is>
          <t>Transportation Energy Use: Air: Jet Fuel: High oil and gas supply</t>
        </is>
      </c>
      <c r="D55" t="inlineStr">
        <is>
          <t>46-AEO2021.67.highogs-d120120a</t>
        </is>
      </c>
      <c r="E55" t="inlineStr">
        <is>
          <t>trillion Btu</t>
        </is>
      </c>
      <c r="F55" t="n">
        <v>1838.034302</v>
      </c>
      <c r="G55" t="n">
        <v>2508.549561</v>
      </c>
      <c r="H55" t="n">
        <v>2803.923828</v>
      </c>
      <c r="I55" t="n">
        <v>2940.894775</v>
      </c>
      <c r="J55" t="n">
        <v>3029.365967</v>
      </c>
      <c r="K55" t="n">
        <v>3097.825195</v>
      </c>
      <c r="L55" t="n">
        <v>3121.854004</v>
      </c>
      <c r="M55" t="n">
        <v>3139.246582</v>
      </c>
      <c r="N55" t="n">
        <v>3160.413574</v>
      </c>
      <c r="O55" t="n">
        <v>3179.47583</v>
      </c>
      <c r="P55" t="n">
        <v>3200.100098</v>
      </c>
      <c r="Q55" t="n">
        <v>3226.337402</v>
      </c>
      <c r="R55" t="n">
        <v>3264.931641</v>
      </c>
      <c r="S55" t="n">
        <v>3302.93042</v>
      </c>
      <c r="T55" t="n">
        <v>3345.425293</v>
      </c>
      <c r="U55" t="n">
        <v>3394.451172</v>
      </c>
      <c r="V55" t="n">
        <v>3435.110352</v>
      </c>
      <c r="W55" t="n">
        <v>3469.840332</v>
      </c>
      <c r="X55" t="n">
        <v>3506.543457</v>
      </c>
      <c r="Y55" t="n">
        <v>3547.935303</v>
      </c>
      <c r="Z55" t="n">
        <v>3599.661865</v>
      </c>
      <c r="AA55" t="n">
        <v>3647.487061</v>
      </c>
      <c r="AB55" t="n">
        <v>3696.640381</v>
      </c>
      <c r="AC55" t="n">
        <v>3743.400146</v>
      </c>
      <c r="AD55" t="n">
        <v>3791.833496</v>
      </c>
      <c r="AE55" t="n">
        <v>3844.455078</v>
      </c>
      <c r="AF55" t="n">
        <v>3892.393066</v>
      </c>
      <c r="AG55" t="n">
        <v>3929.005615</v>
      </c>
      <c r="AH55" t="n">
        <v>3968.267578</v>
      </c>
      <c r="AI55" t="n">
        <v>4004.054688</v>
      </c>
      <c r="AJ55" t="n">
        <v>4040.449707</v>
      </c>
      <c r="AK55" s="131" t="n">
        <v>0.027</v>
      </c>
    </row>
    <row r="56" ht="15" customHeight="1" s="143">
      <c r="A56" s="133" t="inlineStr">
        <is>
          <t>TEF000:ha_AviationGasol</t>
        </is>
      </c>
      <c r="B56" t="inlineStr">
        <is>
          <t>Aviation Gasoline</t>
        </is>
      </c>
      <c r="C56" t="inlineStr">
        <is>
          <t>Transportation Energy Use: Air: Aviation Gasoline: High oil and gas supply</t>
        </is>
      </c>
      <c r="D56" t="inlineStr">
        <is>
          <t>46-AEO2021.68.highogs-d120120a</t>
        </is>
      </c>
      <c r="E56" t="inlineStr">
        <is>
          <t>trillion Btu</t>
        </is>
      </c>
      <c r="F56" t="n">
        <v>22.450933</v>
      </c>
      <c r="G56" t="n">
        <v>22.434891</v>
      </c>
      <c r="H56" t="n">
        <v>22.421618</v>
      </c>
      <c r="I56" t="n">
        <v>22.410635</v>
      </c>
      <c r="J56" t="n">
        <v>22.401548</v>
      </c>
      <c r="K56" t="n">
        <v>22.394032</v>
      </c>
      <c r="L56" t="n">
        <v>22.387812</v>
      </c>
      <c r="M56" t="n">
        <v>22.382666</v>
      </c>
      <c r="N56" t="n">
        <v>22.378407</v>
      </c>
      <c r="O56" t="n">
        <v>22.374884</v>
      </c>
      <c r="P56" t="n">
        <v>22.371969</v>
      </c>
      <c r="Q56" t="n">
        <v>22.369558</v>
      </c>
      <c r="R56" t="n">
        <v>22.367563</v>
      </c>
      <c r="S56" t="n">
        <v>22.365911</v>
      </c>
      <c r="T56" t="n">
        <v>22.364546</v>
      </c>
      <c r="U56" t="n">
        <v>22.363417</v>
      </c>
      <c r="V56" t="n">
        <v>22.36248</v>
      </c>
      <c r="W56" t="n">
        <v>22.361708</v>
      </c>
      <c r="X56" t="n">
        <v>22.361067</v>
      </c>
      <c r="Y56" t="n">
        <v>22.360538</v>
      </c>
      <c r="Z56" t="n">
        <v>22.3601</v>
      </c>
      <c r="AA56" t="n">
        <v>22.359737</v>
      </c>
      <c r="AB56" t="n">
        <v>22.359438</v>
      </c>
      <c r="AC56" t="n">
        <v>22.35919</v>
      </c>
      <c r="AD56" t="n">
        <v>22.358984</v>
      </c>
      <c r="AE56" t="n">
        <v>22.358814</v>
      </c>
      <c r="AF56" t="n">
        <v>22.358673</v>
      </c>
      <c r="AG56" t="n">
        <v>22.358557</v>
      </c>
      <c r="AH56" t="n">
        <v>22.358461</v>
      </c>
      <c r="AI56" t="n">
        <v>22.358381</v>
      </c>
      <c r="AJ56" t="n">
        <v>22.358315</v>
      </c>
      <c r="AK56" s="131" t="n">
        <v>0</v>
      </c>
    </row>
    <row r="57" ht="15" customHeight="1" s="143">
      <c r="A57" s="133" t="inlineStr">
        <is>
          <t>TEF000:ia_Total</t>
        </is>
      </c>
      <c r="B57" t="inlineStr">
        <is>
          <t>Military Use</t>
        </is>
      </c>
      <c r="C57" t="inlineStr">
        <is>
          <t>Transportation Energy Use: Military: Total: High oil and gas supply</t>
        </is>
      </c>
      <c r="D57" t="inlineStr">
        <is>
          <t>46-AEO2021.70.highogs-d120120a</t>
        </is>
      </c>
      <c r="E57" t="inlineStr">
        <is>
          <t>trillion Btu</t>
        </is>
      </c>
      <c r="F57" t="n">
        <v>535.96637</v>
      </c>
      <c r="G57" t="n">
        <v>545.01123</v>
      </c>
      <c r="H57" t="n">
        <v>545.748657</v>
      </c>
      <c r="I57" t="n">
        <v>532.56958</v>
      </c>
      <c r="J57" t="n">
        <v>523.880005</v>
      </c>
      <c r="K57" t="n">
        <v>523.356506</v>
      </c>
      <c r="L57" t="n">
        <v>522.099731</v>
      </c>
      <c r="M57" t="n">
        <v>521.930359</v>
      </c>
      <c r="N57" t="n">
        <v>524.8078</v>
      </c>
      <c r="O57" t="n">
        <v>523.650024</v>
      </c>
      <c r="P57" t="n">
        <v>521.666199</v>
      </c>
      <c r="Q57" t="n">
        <v>521.585205</v>
      </c>
      <c r="R57" t="n">
        <v>522.420288</v>
      </c>
      <c r="S57" t="n">
        <v>523.286804</v>
      </c>
      <c r="T57" t="n">
        <v>524.16394</v>
      </c>
      <c r="U57" t="n">
        <v>525.042419</v>
      </c>
      <c r="V57" t="n">
        <v>525.957642</v>
      </c>
      <c r="W57" t="n">
        <v>526.906006</v>
      </c>
      <c r="X57" t="n">
        <v>527.866821</v>
      </c>
      <c r="Y57" t="n">
        <v>528.831726</v>
      </c>
      <c r="Z57" t="n">
        <v>529.806885</v>
      </c>
      <c r="AA57" t="n">
        <v>530.791443</v>
      </c>
      <c r="AB57" t="n">
        <v>531.77478</v>
      </c>
      <c r="AC57" t="n">
        <v>532.765564</v>
      </c>
      <c r="AD57" t="n">
        <v>533.757507</v>
      </c>
      <c r="AE57" t="n">
        <v>534.7531739999999</v>
      </c>
      <c r="AF57" t="n">
        <v>535.74884</v>
      </c>
      <c r="AG57" t="n">
        <v>536.744507</v>
      </c>
      <c r="AH57" t="n">
        <v>537.740356</v>
      </c>
      <c r="AI57" t="n">
        <v>538.73468</v>
      </c>
      <c r="AJ57" t="n">
        <v>539.727051</v>
      </c>
      <c r="AK57" s="131" t="n">
        <v>0</v>
      </c>
    </row>
    <row r="58" ht="15" customHeight="1" s="143">
      <c r="A58" s="133" t="inlineStr">
        <is>
          <t>TEF000:ia_JetFuel</t>
        </is>
      </c>
      <c r="B58" t="inlineStr">
        <is>
          <t>Jet Fuel and Aviation Gasoline</t>
        </is>
      </c>
      <c r="C58" t="inlineStr">
        <is>
          <t>Transportation Energy Use: Military: Jet Fuel: High oil and gas supply</t>
        </is>
      </c>
      <c r="D58" t="inlineStr">
        <is>
          <t>46-AEO2021.71.highogs-d120120a</t>
        </is>
      </c>
      <c r="E58" t="inlineStr">
        <is>
          <t>trillion Btu</t>
        </is>
      </c>
      <c r="F58" t="n">
        <v>401.729675</v>
      </c>
      <c r="G58" t="n">
        <v>408.504883</v>
      </c>
      <c r="H58" t="n">
        <v>409.043732</v>
      </c>
      <c r="I58" t="n">
        <v>399.1633</v>
      </c>
      <c r="J58" t="n">
        <v>392.655548</v>
      </c>
      <c r="K58" t="n">
        <v>392.262573</v>
      </c>
      <c r="L58" t="n">
        <v>391.318878</v>
      </c>
      <c r="M58" t="n">
        <v>391.194946</v>
      </c>
      <c r="N58" t="n">
        <v>393.351471</v>
      </c>
      <c r="O58" t="n">
        <v>392.484711</v>
      </c>
      <c r="P58" t="n">
        <v>390.99704</v>
      </c>
      <c r="Q58" t="n">
        <v>390.933899</v>
      </c>
      <c r="R58" t="n">
        <v>391.561951</v>
      </c>
      <c r="S58" t="n">
        <v>392.211304</v>
      </c>
      <c r="T58" t="n">
        <v>392.868958</v>
      </c>
      <c r="U58" t="n">
        <v>393.524963</v>
      </c>
      <c r="V58" t="n">
        <v>394.212952</v>
      </c>
      <c r="W58" t="n">
        <v>394.923615</v>
      </c>
      <c r="X58" t="n">
        <v>395.642151</v>
      </c>
      <c r="Y58" t="n">
        <v>396.367554</v>
      </c>
      <c r="Z58" t="n">
        <v>397.098511</v>
      </c>
      <c r="AA58" t="n">
        <v>397.83429</v>
      </c>
      <c r="AB58" t="n">
        <v>398.573822</v>
      </c>
      <c r="AC58" t="n">
        <v>399.316345</v>
      </c>
      <c r="AD58" t="n">
        <v>400.061035</v>
      </c>
      <c r="AE58" t="n">
        <v>400.807159</v>
      </c>
      <c r="AF58" t="n">
        <v>401.554077</v>
      </c>
      <c r="AG58" t="n">
        <v>402.300934</v>
      </c>
      <c r="AH58" t="n">
        <v>403.047485</v>
      </c>
      <c r="AI58" t="n">
        <v>403.793304</v>
      </c>
      <c r="AJ58" t="n">
        <v>404.537964</v>
      </c>
      <c r="AK58" s="131" t="n">
        <v>0</v>
      </c>
    </row>
    <row r="59" ht="15" customHeight="1" s="143">
      <c r="A59" s="133" t="inlineStr">
        <is>
          <t>TEF000:ia_ResidualFuel</t>
        </is>
      </c>
      <c r="B59" t="inlineStr">
        <is>
          <t>Residual Fuel Oil</t>
        </is>
      </c>
      <c r="C59" t="inlineStr">
        <is>
          <t>Transportation Energy Use: Military: Residual Fuel Oil: High oil and gas supply</t>
        </is>
      </c>
      <c r="D59" t="inlineStr">
        <is>
          <t>46-AEO2021.72.highogs-d120120a</t>
        </is>
      </c>
      <c r="E59" t="inlineStr">
        <is>
          <t>trillion Btu</t>
        </is>
      </c>
      <c r="F59" t="n">
        <v>19.229748</v>
      </c>
      <c r="G59" t="n">
        <v>19.559748</v>
      </c>
      <c r="H59" t="n">
        <v>19.604057</v>
      </c>
      <c r="I59" t="n">
        <v>19.134007</v>
      </c>
      <c r="J59" t="n">
        <v>18.815207</v>
      </c>
      <c r="K59" t="n">
        <v>18.797192</v>
      </c>
      <c r="L59" t="n">
        <v>18.754284</v>
      </c>
      <c r="M59" t="n">
        <v>18.744331</v>
      </c>
      <c r="N59" t="n">
        <v>18.847855</v>
      </c>
      <c r="O59" t="n">
        <v>18.804949</v>
      </c>
      <c r="P59" t="n">
        <v>18.734697</v>
      </c>
      <c r="Q59" t="n">
        <v>18.734974</v>
      </c>
      <c r="R59" t="n">
        <v>18.762163</v>
      </c>
      <c r="S59" t="n">
        <v>18.793428</v>
      </c>
      <c r="T59" t="n">
        <v>18.824688</v>
      </c>
      <c r="U59" t="n">
        <v>18.859322</v>
      </c>
      <c r="V59" t="n">
        <v>18.889589</v>
      </c>
      <c r="W59" t="n">
        <v>18.923862</v>
      </c>
      <c r="X59" t="n">
        <v>18.960432</v>
      </c>
      <c r="Y59" t="n">
        <v>18.992315</v>
      </c>
      <c r="Z59" t="n">
        <v>19.027205</v>
      </c>
      <c r="AA59" t="n">
        <v>19.065367</v>
      </c>
      <c r="AB59" t="n">
        <v>19.097477</v>
      </c>
      <c r="AC59" t="n">
        <v>19.133114</v>
      </c>
      <c r="AD59" t="n">
        <v>19.167227</v>
      </c>
      <c r="AE59" t="n">
        <v>19.203192</v>
      </c>
      <c r="AF59" t="n">
        <v>19.238092</v>
      </c>
      <c r="AG59" t="n">
        <v>19.273088</v>
      </c>
      <c r="AH59" t="n">
        <v>19.308661</v>
      </c>
      <c r="AI59" t="n">
        <v>19.343632</v>
      </c>
      <c r="AJ59" t="n">
        <v>19.378197</v>
      </c>
      <c r="AK59" s="131" t="n">
        <v>0</v>
      </c>
    </row>
    <row r="60" ht="15" customHeight="1" s="143">
      <c r="A60" s="133" t="inlineStr">
        <is>
          <t>TEF000:ia_Distillate</t>
        </is>
      </c>
      <c r="B60" t="inlineStr">
        <is>
          <t>Distillates and Diesel</t>
        </is>
      </c>
      <c r="C60" t="inlineStr">
        <is>
          <t>Transportation Energy Use: Military: Distillate Fuel Oil: High oil and gas supply</t>
        </is>
      </c>
      <c r="D60" t="inlineStr">
        <is>
          <t>46-AEO2021.73.highogs-d120120a</t>
        </is>
      </c>
      <c r="E60" t="inlineStr">
        <is>
          <t>trillion Btu</t>
        </is>
      </c>
      <c r="F60" t="n">
        <v>115.006958</v>
      </c>
      <c r="G60" t="n">
        <v>116.946564</v>
      </c>
      <c r="H60" t="n">
        <v>117.10083</v>
      </c>
      <c r="I60" t="n">
        <v>114.272278</v>
      </c>
      <c r="J60" t="n">
        <v>112.409225</v>
      </c>
      <c r="K60" t="n">
        <v>112.296738</v>
      </c>
      <c r="L60" t="n">
        <v>112.026581</v>
      </c>
      <c r="M60" t="n">
        <v>111.991089</v>
      </c>
      <c r="N60" t="n">
        <v>112.608475</v>
      </c>
      <c r="O60" t="n">
        <v>112.360336</v>
      </c>
      <c r="P60" t="n">
        <v>111.934448</v>
      </c>
      <c r="Q60" t="n">
        <v>111.916351</v>
      </c>
      <c r="R60" t="n">
        <v>112.096161</v>
      </c>
      <c r="S60" t="n">
        <v>112.282059</v>
      </c>
      <c r="T60" t="n">
        <v>112.470337</v>
      </c>
      <c r="U60" t="n">
        <v>112.658127</v>
      </c>
      <c r="V60" t="n">
        <v>112.85508</v>
      </c>
      <c r="W60" t="n">
        <v>113.058533</v>
      </c>
      <c r="X60" t="n">
        <v>113.264236</v>
      </c>
      <c r="Y60" t="n">
        <v>113.471886</v>
      </c>
      <c r="Z60" t="n">
        <v>113.681168</v>
      </c>
      <c r="AA60" t="n">
        <v>113.891792</v>
      </c>
      <c r="AB60" t="n">
        <v>114.103508</v>
      </c>
      <c r="AC60" t="n">
        <v>114.316086</v>
      </c>
      <c r="AD60" t="n">
        <v>114.529259</v>
      </c>
      <c r="AE60" t="n">
        <v>114.742859</v>
      </c>
      <c r="AF60" t="n">
        <v>114.95668</v>
      </c>
      <c r="AG60" t="n">
        <v>115.170502</v>
      </c>
      <c r="AH60" t="n">
        <v>115.384216</v>
      </c>
      <c r="AI60" t="n">
        <v>115.597733</v>
      </c>
      <c r="AJ60" t="n">
        <v>115.810913</v>
      </c>
      <c r="AK60" s="131" t="n">
        <v>0</v>
      </c>
    </row>
    <row r="61" ht="15" customHeight="1" s="143">
      <c r="A61" s="133" t="inlineStr">
        <is>
          <t>TEF000:ja_Total</t>
        </is>
      </c>
      <c r="B61" t="inlineStr">
        <is>
          <t>Bus Transportation</t>
        </is>
      </c>
      <c r="C61" t="inlineStr">
        <is>
          <t>Transportation Energy Use: Bus: High oil and gas supply</t>
        </is>
      </c>
      <c r="D61" t="inlineStr">
        <is>
          <t>46-AEO2021.75.highogs-d120120a</t>
        </is>
      </c>
      <c r="E61" t="inlineStr">
        <is>
          <t>trillion Btu</t>
        </is>
      </c>
      <c r="F61" t="n">
        <v>123.240417</v>
      </c>
      <c r="G61" t="n">
        <v>154.781784</v>
      </c>
      <c r="H61" t="n">
        <v>177.566147</v>
      </c>
      <c r="I61" t="n">
        <v>194.206558</v>
      </c>
      <c r="J61" t="n">
        <v>206.437195</v>
      </c>
      <c r="K61" t="n">
        <v>215.225479</v>
      </c>
      <c r="L61" t="n">
        <v>221.682358</v>
      </c>
      <c r="M61" t="n">
        <v>226.563034</v>
      </c>
      <c r="N61" t="n">
        <v>228.953934</v>
      </c>
      <c r="O61" t="n">
        <v>230.648987</v>
      </c>
      <c r="P61" t="n">
        <v>232.393936</v>
      </c>
      <c r="Q61" t="n">
        <v>232.85582</v>
      </c>
      <c r="R61" t="n">
        <v>233.450775</v>
      </c>
      <c r="S61" t="n">
        <v>233.691223</v>
      </c>
      <c r="T61" t="n">
        <v>233.819946</v>
      </c>
      <c r="U61" t="n">
        <v>233.339584</v>
      </c>
      <c r="V61" t="n">
        <v>233.032944</v>
      </c>
      <c r="W61" t="n">
        <v>232.702698</v>
      </c>
      <c r="X61" t="n">
        <v>232.215302</v>
      </c>
      <c r="Y61" t="n">
        <v>231.475632</v>
      </c>
      <c r="Z61" t="n">
        <v>230.834167</v>
      </c>
      <c r="AA61" t="n">
        <v>229.97171</v>
      </c>
      <c r="AB61" t="n">
        <v>229.01445</v>
      </c>
      <c r="AC61" t="n">
        <v>228.014587</v>
      </c>
      <c r="AD61" t="n">
        <v>226.97612</v>
      </c>
      <c r="AE61" t="n">
        <v>225.876068</v>
      </c>
      <c r="AF61" t="n">
        <v>224.617584</v>
      </c>
      <c r="AG61" t="n">
        <v>223.333679</v>
      </c>
      <c r="AH61" t="n">
        <v>221.788132</v>
      </c>
      <c r="AI61" t="n">
        <v>220.165802</v>
      </c>
      <c r="AJ61" t="n">
        <v>218.665131</v>
      </c>
      <c r="AK61" s="131" t="n">
        <v>0.019</v>
      </c>
    </row>
    <row r="62" ht="15" customHeight="1" s="143">
      <c r="A62" s="133" t="inlineStr">
        <is>
          <t>TEF000:bus_transit_tot</t>
        </is>
      </c>
      <c r="B62" t="inlineStr">
        <is>
          <t>Transit Bus</t>
        </is>
      </c>
      <c r="C62" t="inlineStr">
        <is>
          <t>Transportation Energy Use: Bus: Transit Bus: High oil and gas supply</t>
        </is>
      </c>
      <c r="D62" t="inlineStr">
        <is>
          <t>46-AEO2021.76.highogs-d120120a</t>
        </is>
      </c>
      <c r="E62" t="inlineStr">
        <is>
          <t>trillion Btu</t>
        </is>
      </c>
      <c r="F62" t="n">
        <v>65.868385</v>
      </c>
      <c r="G62" t="n">
        <v>77.343925</v>
      </c>
      <c r="H62" t="n">
        <v>85.037193</v>
      </c>
      <c r="I62" t="n">
        <v>90.39737700000001</v>
      </c>
      <c r="J62" t="n">
        <v>94.148392</v>
      </c>
      <c r="K62" t="n">
        <v>96.454201</v>
      </c>
      <c r="L62" t="n">
        <v>98.02853399999999</v>
      </c>
      <c r="M62" t="n">
        <v>99.22848500000001</v>
      </c>
      <c r="N62" t="n">
        <v>98.78750599999999</v>
      </c>
      <c r="O62" t="n">
        <v>98.326218</v>
      </c>
      <c r="P62" t="n">
        <v>98.45661200000001</v>
      </c>
      <c r="Q62" t="n">
        <v>97.73017900000001</v>
      </c>
      <c r="R62" t="n">
        <v>97.429573</v>
      </c>
      <c r="S62" t="n">
        <v>97.078491</v>
      </c>
      <c r="T62" t="n">
        <v>96.865768</v>
      </c>
      <c r="U62" t="n">
        <v>96.19072</v>
      </c>
      <c r="V62" t="n">
        <v>95.827606</v>
      </c>
      <c r="W62" t="n">
        <v>95.546768</v>
      </c>
      <c r="X62" t="n">
        <v>95.18821699999999</v>
      </c>
      <c r="Y62" t="n">
        <v>94.635986</v>
      </c>
      <c r="Z62" t="n">
        <v>94.23497</v>
      </c>
      <c r="AA62" t="n">
        <v>93.65612</v>
      </c>
      <c r="AB62" t="n">
        <v>93.02520800000001</v>
      </c>
      <c r="AC62" t="n">
        <v>92.393784</v>
      </c>
      <c r="AD62" t="n">
        <v>91.770996</v>
      </c>
      <c r="AE62" t="n">
        <v>91.13465100000001</v>
      </c>
      <c r="AF62" t="n">
        <v>90.40836299999999</v>
      </c>
      <c r="AG62" t="n">
        <v>89.765427</v>
      </c>
      <c r="AH62" t="n">
        <v>89.01359600000001</v>
      </c>
      <c r="AI62" t="n">
        <v>88.517876</v>
      </c>
      <c r="AJ62" t="n">
        <v>88.092033</v>
      </c>
      <c r="AK62" s="131" t="n">
        <v>0.01</v>
      </c>
    </row>
    <row r="63" ht="15" customHeight="1" s="143">
      <c r="A63" s="133" t="inlineStr">
        <is>
          <t>TEF000:ja_TransitBus(mo</t>
        </is>
      </c>
      <c r="B63" t="inlineStr">
        <is>
          <t>Motor Gasoline</t>
        </is>
      </c>
      <c r="C63" t="inlineStr">
        <is>
          <t>Transportation Energy Use: Bus: Transit Bus: Motor Gasoline: High oil and gas supply</t>
        </is>
      </c>
      <c r="D63" t="inlineStr">
        <is>
          <t>46-AEO2021.77.highogs-d120120a</t>
        </is>
      </c>
      <c r="E63" t="inlineStr">
        <is>
          <t>trillion Btu</t>
        </is>
      </c>
      <c r="F63" t="n">
        <v>8.213901</v>
      </c>
      <c r="G63" t="n">
        <v>9.676515</v>
      </c>
      <c r="H63" t="n">
        <v>10.66667</v>
      </c>
      <c r="I63" t="n">
        <v>11.35914</v>
      </c>
      <c r="J63" t="n">
        <v>11.848991</v>
      </c>
      <c r="K63" t="n">
        <v>12.157253</v>
      </c>
      <c r="L63" t="n">
        <v>12.373383</v>
      </c>
      <c r="M63" t="n">
        <v>12.542023</v>
      </c>
      <c r="N63" t="n">
        <v>12.501125</v>
      </c>
      <c r="O63" t="n">
        <v>12.457867</v>
      </c>
      <c r="P63" t="n">
        <v>12.492733</v>
      </c>
      <c r="Q63" t="n">
        <v>12.41523</v>
      </c>
      <c r="R63" t="n">
        <v>12.393853</v>
      </c>
      <c r="S63" t="n">
        <v>12.36493</v>
      </c>
      <c r="T63" t="n">
        <v>12.354593</v>
      </c>
      <c r="U63" t="n">
        <v>12.283155</v>
      </c>
      <c r="V63" t="n">
        <v>12.252656</v>
      </c>
      <c r="W63" t="n">
        <v>12.232264</v>
      </c>
      <c r="X63" t="n">
        <v>12.202119</v>
      </c>
      <c r="Y63" t="n">
        <v>12.146736</v>
      </c>
      <c r="Z63" t="n">
        <v>12.111721</v>
      </c>
      <c r="AA63" t="n">
        <v>12.053454</v>
      </c>
      <c r="AB63" t="n">
        <v>11.987915</v>
      </c>
      <c r="AC63" t="n">
        <v>11.922503</v>
      </c>
      <c r="AD63" t="n">
        <v>11.858107</v>
      </c>
      <c r="AE63" t="n">
        <v>11.792482</v>
      </c>
      <c r="AF63" t="n">
        <v>11.713984</v>
      </c>
      <c r="AG63" t="n">
        <v>11.64586</v>
      </c>
      <c r="AH63" t="n">
        <v>11.563481</v>
      </c>
      <c r="AI63" t="n">
        <v>11.514956</v>
      </c>
      <c r="AJ63" t="n">
        <v>11.47515</v>
      </c>
      <c r="AK63" s="131" t="n">
        <v>0.011</v>
      </c>
    </row>
    <row r="64" ht="15" customHeight="1" s="143">
      <c r="A64" s="133" t="inlineStr">
        <is>
          <t>TEF000:bus_transit_e85</t>
        </is>
      </c>
      <c r="B64" t="inlineStr">
        <is>
          <t>E85</t>
        </is>
      </c>
      <c r="C64" t="inlineStr">
        <is>
          <t>Transportation Energy Use: Bus: Transit Bus: E85: High oil and gas supply</t>
        </is>
      </c>
      <c r="D64" t="inlineStr">
        <is>
          <t>46-AEO2021.78.highogs-d120120a</t>
        </is>
      </c>
      <c r="E64" t="inlineStr">
        <is>
          <t>trillion Btu</t>
        </is>
      </c>
      <c r="F64" t="n">
        <v>0.004299</v>
      </c>
      <c r="G64" t="n">
        <v>0.004905</v>
      </c>
      <c r="H64" t="n">
        <v>0.005263</v>
      </c>
      <c r="I64" t="n">
        <v>0.005506</v>
      </c>
      <c r="J64" t="n">
        <v>0.005669</v>
      </c>
      <c r="K64" t="n">
        <v>0.005761</v>
      </c>
      <c r="L64" t="n">
        <v>0.005821</v>
      </c>
      <c r="M64" t="n">
        <v>0.005863</v>
      </c>
      <c r="N64" t="n">
        <v>0.005823</v>
      </c>
      <c r="O64" t="n">
        <v>0.00578</v>
      </c>
      <c r="P64" t="n">
        <v>0.005764</v>
      </c>
      <c r="Q64" t="n">
        <v>0.005706</v>
      </c>
      <c r="R64" t="n">
        <v>0.005665</v>
      </c>
      <c r="S64" t="n">
        <v>0.005623</v>
      </c>
      <c r="T64" t="n">
        <v>0.005586</v>
      </c>
      <c r="U64" t="n">
        <v>0.005525</v>
      </c>
      <c r="V64" t="n">
        <v>0.005482</v>
      </c>
      <c r="W64" t="n">
        <v>0.005445</v>
      </c>
      <c r="X64" t="n">
        <v>0.005403</v>
      </c>
      <c r="Y64" t="n">
        <v>0.005349</v>
      </c>
      <c r="Z64" t="n">
        <v>0.005297</v>
      </c>
      <c r="AA64" t="n">
        <v>0.005237</v>
      </c>
      <c r="AB64" t="n">
        <v>0.005177</v>
      </c>
      <c r="AC64" t="n">
        <v>0.005117</v>
      </c>
      <c r="AD64" t="n">
        <v>0.005058</v>
      </c>
      <c r="AE64" t="n">
        <v>0.004994</v>
      </c>
      <c r="AF64" t="n">
        <v>0.00493</v>
      </c>
      <c r="AG64" t="n">
        <v>0.004871</v>
      </c>
      <c r="AH64" t="n">
        <v>0.004805</v>
      </c>
      <c r="AI64" t="n">
        <v>0.004751</v>
      </c>
      <c r="AJ64" t="n">
        <v>0.004702</v>
      </c>
      <c r="AK64" s="131" t="n">
        <v>0.003</v>
      </c>
    </row>
    <row r="65" ht="15" customHeight="1" s="143">
      <c r="A65" s="133" t="inlineStr">
        <is>
          <t>TEF000:ja_TransitBus(di</t>
        </is>
      </c>
      <c r="B65" t="inlineStr">
        <is>
          <t>Distillate Fuel Oil (diesel)</t>
        </is>
      </c>
      <c r="C65" t="inlineStr">
        <is>
          <t>Transportation Energy Use: Bus: Transit Bus: Distillate Fuel Oil: High oil and gas supply</t>
        </is>
      </c>
      <c r="D65" t="inlineStr">
        <is>
          <t>46-AEO2021.79.highogs-d120120a</t>
        </is>
      </c>
      <c r="E65" t="inlineStr">
        <is>
          <t>trillion Btu</t>
        </is>
      </c>
      <c r="F65" t="n">
        <v>39.342957</v>
      </c>
      <c r="G65" t="n">
        <v>45.876663</v>
      </c>
      <c r="H65" t="n">
        <v>50.221745</v>
      </c>
      <c r="I65" t="n">
        <v>53.20475</v>
      </c>
      <c r="J65" t="n">
        <v>55.259338</v>
      </c>
      <c r="K65" t="n">
        <v>56.491352</v>
      </c>
      <c r="L65" t="n">
        <v>57.299969</v>
      </c>
      <c r="M65" t="n">
        <v>57.889168</v>
      </c>
      <c r="N65" t="n">
        <v>57.565086</v>
      </c>
      <c r="O65" t="n">
        <v>57.224129</v>
      </c>
      <c r="P65" t="n">
        <v>57.227783</v>
      </c>
      <c r="Q65" t="n">
        <v>56.729961</v>
      </c>
      <c r="R65" t="n">
        <v>56.487537</v>
      </c>
      <c r="S65" t="n">
        <v>56.204224</v>
      </c>
      <c r="T65" t="n">
        <v>55.996456</v>
      </c>
      <c r="U65" t="n">
        <v>55.510323</v>
      </c>
      <c r="V65" t="n">
        <v>55.19083</v>
      </c>
      <c r="W65" t="n">
        <v>54.901924</v>
      </c>
      <c r="X65" t="n">
        <v>54.556377</v>
      </c>
      <c r="Y65" t="n">
        <v>54.084843</v>
      </c>
      <c r="Z65" t="n">
        <v>53.68589</v>
      </c>
      <c r="AA65" t="n">
        <v>53.162922</v>
      </c>
      <c r="AB65" t="n">
        <v>52.58112</v>
      </c>
      <c r="AC65" t="n">
        <v>51.966534</v>
      </c>
      <c r="AD65" t="n">
        <v>51.312019</v>
      </c>
      <c r="AE65" t="n">
        <v>50.599342</v>
      </c>
      <c r="AF65" t="n">
        <v>49.756569</v>
      </c>
      <c r="AG65" t="n">
        <v>48.845409</v>
      </c>
      <c r="AH65" t="n">
        <v>47.706341</v>
      </c>
      <c r="AI65" t="n">
        <v>46.376686</v>
      </c>
      <c r="AJ65" t="n">
        <v>45.129745</v>
      </c>
      <c r="AK65" s="131" t="n">
        <v>0.005</v>
      </c>
    </row>
    <row r="66" ht="15" customHeight="1" s="143">
      <c r="A66" s="133" t="inlineStr">
        <is>
          <t>TEF000:bus_transit_CNG</t>
        </is>
      </c>
      <c r="B66" t="inlineStr">
        <is>
          <t>Compressed/Liquefied Natural Gas</t>
        </is>
      </c>
      <c r="C66" t="inlineStr">
        <is>
          <t>Transportation Energy Use: Bus: Transit Bus: Natural Gas: High oil and gas supply</t>
        </is>
      </c>
      <c r="D66" t="inlineStr">
        <is>
          <t>46-AEO2021.80.highogs-d120120a</t>
        </is>
      </c>
      <c r="E66" t="inlineStr">
        <is>
          <t>trillion Btu</t>
        </is>
      </c>
      <c r="F66" t="n">
        <v>17.09907</v>
      </c>
      <c r="G66" t="n">
        <v>20.319553</v>
      </c>
      <c r="H66" t="n">
        <v>22.485256</v>
      </c>
      <c r="I66" t="n">
        <v>24.019459</v>
      </c>
      <c r="J66" t="n">
        <v>25.102898</v>
      </c>
      <c r="K66" t="n">
        <v>25.770533</v>
      </c>
      <c r="L66" t="n">
        <v>26.232544</v>
      </c>
      <c r="M66" t="n">
        <v>26.589859</v>
      </c>
      <c r="N66" t="n">
        <v>26.464668</v>
      </c>
      <c r="O66" t="n">
        <v>26.333935</v>
      </c>
      <c r="P66" t="n">
        <v>26.351505</v>
      </c>
      <c r="Q66" t="n">
        <v>26.14233</v>
      </c>
      <c r="R66" t="n">
        <v>26.030087</v>
      </c>
      <c r="S66" t="n">
        <v>25.909834</v>
      </c>
      <c r="T66" t="n">
        <v>25.821386</v>
      </c>
      <c r="U66" t="n">
        <v>25.614086</v>
      </c>
      <c r="V66" t="n">
        <v>25.490601</v>
      </c>
      <c r="W66" t="n">
        <v>25.393127</v>
      </c>
      <c r="X66" t="n">
        <v>25.272171</v>
      </c>
      <c r="Y66" t="n">
        <v>25.098717</v>
      </c>
      <c r="Z66" t="n">
        <v>24.958691</v>
      </c>
      <c r="AA66" t="n">
        <v>24.77157</v>
      </c>
      <c r="AB66" t="n">
        <v>24.572716</v>
      </c>
      <c r="AC66" t="n">
        <v>24.372135</v>
      </c>
      <c r="AD66" t="n">
        <v>24.175499</v>
      </c>
      <c r="AE66" t="n">
        <v>23.970161</v>
      </c>
      <c r="AF66" t="n">
        <v>23.746223</v>
      </c>
      <c r="AG66" t="n">
        <v>23.548378</v>
      </c>
      <c r="AH66" t="n">
        <v>23.317295</v>
      </c>
      <c r="AI66" t="n">
        <v>23.150963</v>
      </c>
      <c r="AJ66" t="n">
        <v>23.003897</v>
      </c>
      <c r="AK66" s="131" t="n">
        <v>0.01</v>
      </c>
    </row>
    <row r="67" ht="15" customHeight="1" s="143">
      <c r="A67" s="133" t="inlineStr">
        <is>
          <t>TEF000:bus_transit_LPG</t>
        </is>
      </c>
      <c r="B67" t="inlineStr">
        <is>
          <t>Propane</t>
        </is>
      </c>
      <c r="C67" t="inlineStr">
        <is>
          <t>Transportation Energy Use: Bus: Transit Bus: Propane: High oil and gas supply</t>
        </is>
      </c>
      <c r="D67" t="inlineStr">
        <is>
          <t>46-AEO2021.81.highogs-d120120a</t>
        </is>
      </c>
      <c r="E67" t="inlineStr">
        <is>
          <t>trillion Btu</t>
        </is>
      </c>
      <c r="F67" t="n">
        <v>0.852285</v>
      </c>
      <c r="G67" t="n">
        <v>1.023885</v>
      </c>
      <c r="H67" t="n">
        <v>1.142909</v>
      </c>
      <c r="I67" t="n">
        <v>1.226561</v>
      </c>
      <c r="J67" t="n">
        <v>1.287305</v>
      </c>
      <c r="K67" t="n">
        <v>1.327716</v>
      </c>
      <c r="L67" t="n">
        <v>1.35825</v>
      </c>
      <c r="M67" t="n">
        <v>1.38373</v>
      </c>
      <c r="N67" t="n">
        <v>1.383819</v>
      </c>
      <c r="O67" t="n">
        <v>1.383876</v>
      </c>
      <c r="P67" t="n">
        <v>1.394023</v>
      </c>
      <c r="Q67" t="n">
        <v>1.38931</v>
      </c>
      <c r="R67" t="n">
        <v>1.391672</v>
      </c>
      <c r="S67" t="n">
        <v>1.39258</v>
      </c>
      <c r="T67" t="n">
        <v>1.395878</v>
      </c>
      <c r="U67" t="n">
        <v>1.390942</v>
      </c>
      <c r="V67" t="n">
        <v>1.391466</v>
      </c>
      <c r="W67" t="n">
        <v>1.393212</v>
      </c>
      <c r="X67" t="n">
        <v>1.393843</v>
      </c>
      <c r="Y67" t="n">
        <v>1.391078</v>
      </c>
      <c r="Z67" t="n">
        <v>1.390921</v>
      </c>
      <c r="AA67" t="n">
        <v>1.388023</v>
      </c>
      <c r="AB67" t="n">
        <v>1.384069</v>
      </c>
      <c r="AC67" t="n">
        <v>1.380226</v>
      </c>
      <c r="AD67" t="n">
        <v>1.376551</v>
      </c>
      <c r="AE67" t="n">
        <v>1.372861</v>
      </c>
      <c r="AF67" t="n">
        <v>1.367182</v>
      </c>
      <c r="AG67" t="n">
        <v>1.362773</v>
      </c>
      <c r="AH67" t="n">
        <v>1.356432</v>
      </c>
      <c r="AI67" t="n">
        <v>1.354414</v>
      </c>
      <c r="AJ67" t="n">
        <v>1.353287</v>
      </c>
      <c r="AK67" s="131" t="n">
        <v>0.016</v>
      </c>
    </row>
    <row r="68" ht="15" customHeight="1" s="143">
      <c r="A68" s="133" t="inlineStr">
        <is>
          <t>TEF000:bus_transit_elec</t>
        </is>
      </c>
      <c r="B68" t="inlineStr">
        <is>
          <t>Electricity</t>
        </is>
      </c>
      <c r="C68" t="inlineStr">
        <is>
          <t>Transportation Energy Use: Bus: Transit Bus: Electricity: High oil and gas supply</t>
        </is>
      </c>
      <c r="D68" t="inlineStr">
        <is>
          <t>46-AEO2021.82.highogs-d120120a</t>
        </is>
      </c>
      <c r="E68" t="inlineStr">
        <is>
          <t>trillion Btu</t>
        </is>
      </c>
      <c r="F68" t="n">
        <v>0.345431</v>
      </c>
      <c r="G68" t="n">
        <v>0.429563</v>
      </c>
      <c r="H68" t="n">
        <v>0.5008590000000001</v>
      </c>
      <c r="I68" t="n">
        <v>0.566272</v>
      </c>
      <c r="J68" t="n">
        <v>0.627633</v>
      </c>
      <c r="K68" t="n">
        <v>0.684497</v>
      </c>
      <c r="L68" t="n">
        <v>0.741096</v>
      </c>
      <c r="M68" t="n">
        <v>0.800102</v>
      </c>
      <c r="N68" t="n">
        <v>0.849352</v>
      </c>
      <c r="O68" t="n">
        <v>0.903103</v>
      </c>
      <c r="P68" t="n">
        <v>0.967284</v>
      </c>
      <c r="Q68" t="n">
        <v>1.030273</v>
      </c>
      <c r="R68" t="n">
        <v>1.103495</v>
      </c>
      <c r="S68" t="n">
        <v>1.184134</v>
      </c>
      <c r="T68" t="n">
        <v>1.27477</v>
      </c>
      <c r="U68" t="n">
        <v>1.36976</v>
      </c>
      <c r="V68" t="n">
        <v>1.479735</v>
      </c>
      <c r="W68" t="n">
        <v>1.60405</v>
      </c>
      <c r="X68" t="n">
        <v>1.74165</v>
      </c>
      <c r="Y68" t="n">
        <v>1.892751</v>
      </c>
      <c r="Z68" t="n">
        <v>2.066054</v>
      </c>
      <c r="AA68" t="n">
        <v>2.258665</v>
      </c>
      <c r="AB68" t="n">
        <v>2.478114</v>
      </c>
      <c r="AC68" t="n">
        <v>2.731331</v>
      </c>
      <c r="AD68" t="n">
        <v>3.027979</v>
      </c>
      <c r="AE68" t="n">
        <v>3.379191</v>
      </c>
      <c r="AF68" t="n">
        <v>3.804028</v>
      </c>
      <c r="AG68" t="n">
        <v>4.342843</v>
      </c>
      <c r="AH68" t="n">
        <v>5.050129</v>
      </c>
      <c r="AI68" t="n">
        <v>6.101129</v>
      </c>
      <c r="AJ68" t="n">
        <v>7.110398</v>
      </c>
      <c r="AK68" s="131" t="n">
        <v>0.106</v>
      </c>
    </row>
    <row r="69" ht="15" customHeight="1" s="143">
      <c r="A69" s="133" t="inlineStr">
        <is>
          <t>TEF000:bus_transit_hydr</t>
        </is>
      </c>
      <c r="B69" t="inlineStr">
        <is>
          <t>Hydrogen</t>
        </is>
      </c>
      <c r="C69" t="inlineStr">
        <is>
          <t>Transportation Energy Use: Bus: Transit Bus: Hydrogen: High oil and gas supply</t>
        </is>
      </c>
      <c r="D69" t="inlineStr">
        <is>
          <t>46-AEO2021.83.highogs-d120120a</t>
        </is>
      </c>
      <c r="E69" t="inlineStr">
        <is>
          <t>trillion Btu</t>
        </is>
      </c>
      <c r="F69" t="n">
        <v>0.010443</v>
      </c>
      <c r="G69" t="n">
        <v>0.012829</v>
      </c>
      <c r="H69" t="n">
        <v>0.014487</v>
      </c>
      <c r="I69" t="n">
        <v>0.015692</v>
      </c>
      <c r="J69" t="n">
        <v>0.016556</v>
      </c>
      <c r="K69" t="n">
        <v>0.017096</v>
      </c>
      <c r="L69" t="n">
        <v>0.017464</v>
      </c>
      <c r="M69" t="n">
        <v>0.017742</v>
      </c>
      <c r="N69" t="n">
        <v>0.017636</v>
      </c>
      <c r="O69" t="n">
        <v>0.017526</v>
      </c>
      <c r="P69" t="n">
        <v>0.017519</v>
      </c>
      <c r="Q69" t="n">
        <v>0.017362</v>
      </c>
      <c r="R69" t="n">
        <v>0.017267</v>
      </c>
      <c r="S69" t="n">
        <v>0.017167</v>
      </c>
      <c r="T69" t="n">
        <v>0.017087</v>
      </c>
      <c r="U69" t="n">
        <v>0.016931</v>
      </c>
      <c r="V69" t="n">
        <v>0.016831</v>
      </c>
      <c r="W69" t="n">
        <v>0.016748</v>
      </c>
      <c r="X69" t="n">
        <v>0.016648</v>
      </c>
      <c r="Y69" t="n">
        <v>0.016513</v>
      </c>
      <c r="Z69" t="n">
        <v>0.016398</v>
      </c>
      <c r="AA69" t="n">
        <v>0.01625</v>
      </c>
      <c r="AB69" t="n">
        <v>0.016095</v>
      </c>
      <c r="AC69" t="n">
        <v>0.015938</v>
      </c>
      <c r="AD69" t="n">
        <v>0.015784</v>
      </c>
      <c r="AE69" t="n">
        <v>0.015621</v>
      </c>
      <c r="AF69" t="n">
        <v>0.015449</v>
      </c>
      <c r="AG69" t="n">
        <v>0.015294</v>
      </c>
      <c r="AH69" t="n">
        <v>0.015117</v>
      </c>
      <c r="AI69" t="n">
        <v>0.01498</v>
      </c>
      <c r="AJ69" t="n">
        <v>0.014854</v>
      </c>
      <c r="AK69" s="131" t="n">
        <v>0.012</v>
      </c>
    </row>
    <row r="70" ht="15" customHeight="1" s="143">
      <c r="A70" s="133" t="inlineStr">
        <is>
          <t>TEF000:bus_inter_total</t>
        </is>
      </c>
      <c r="B70" t="inlineStr">
        <is>
          <t>Intercity Bus</t>
        </is>
      </c>
      <c r="C70" t="inlineStr">
        <is>
          <t>Transportation Energy Use: Bus: Intercity Bus: High oil and gas supply</t>
        </is>
      </c>
      <c r="D70" t="inlineStr">
        <is>
          <t>46-AEO2021.84.highogs-d120120a</t>
        </is>
      </c>
      <c r="E70" t="inlineStr">
        <is>
          <t>trillion Btu</t>
        </is>
      </c>
      <c r="F70" t="n">
        <v>21.389296</v>
      </c>
      <c r="G70" t="n">
        <v>24.819853</v>
      </c>
      <c r="H70" t="n">
        <v>27.510082</v>
      </c>
      <c r="I70" t="n">
        <v>29.622658</v>
      </c>
      <c r="J70" t="n">
        <v>31.287823</v>
      </c>
      <c r="K70" t="n">
        <v>32.605827</v>
      </c>
      <c r="L70" t="n">
        <v>33.663296</v>
      </c>
      <c r="M70" t="n">
        <v>34.520813</v>
      </c>
      <c r="N70" t="n">
        <v>35.224197</v>
      </c>
      <c r="O70" t="n">
        <v>35.81303</v>
      </c>
      <c r="P70" t="n">
        <v>36.317593</v>
      </c>
      <c r="Q70" t="n">
        <v>36.759636</v>
      </c>
      <c r="R70" t="n">
        <v>37.152344</v>
      </c>
      <c r="S70" t="n">
        <v>37.510296</v>
      </c>
      <c r="T70" t="n">
        <v>37.844872</v>
      </c>
      <c r="U70" t="n">
        <v>38.157986</v>
      </c>
      <c r="V70" t="n">
        <v>38.449917</v>
      </c>
      <c r="W70" t="n">
        <v>38.72361</v>
      </c>
      <c r="X70" t="n">
        <v>38.985104</v>
      </c>
      <c r="Y70" t="n">
        <v>39.238808</v>
      </c>
      <c r="Z70" t="n">
        <v>39.486942</v>
      </c>
      <c r="AA70" t="n">
        <v>39.72662</v>
      </c>
      <c r="AB70" t="n">
        <v>39.958668</v>
      </c>
      <c r="AC70" t="n">
        <v>40.184944</v>
      </c>
      <c r="AD70" t="n">
        <v>40.404293</v>
      </c>
      <c r="AE70" t="n">
        <v>40.622166</v>
      </c>
      <c r="AF70" t="n">
        <v>40.834713</v>
      </c>
      <c r="AG70" t="n">
        <v>41.040451</v>
      </c>
      <c r="AH70" t="n">
        <v>41.248081</v>
      </c>
      <c r="AI70" t="n">
        <v>41.453495</v>
      </c>
      <c r="AJ70" t="n">
        <v>41.657665</v>
      </c>
      <c r="AK70" s="131" t="n">
        <v>0.022</v>
      </c>
    </row>
    <row r="71" ht="15" customHeight="1" s="143">
      <c r="A71" s="133" t="inlineStr">
        <is>
          <t>TEF000:bus_inter_motor</t>
        </is>
      </c>
      <c r="B71" t="inlineStr">
        <is>
          <t>Motor Gasoline</t>
        </is>
      </c>
      <c r="C71" t="inlineStr">
        <is>
          <t>Transportation Energy Use: Bus: Intercity Bus: Motor Gasoline: High oil and gas supply</t>
        </is>
      </c>
      <c r="D71" t="inlineStr">
        <is>
          <t>46-AEO2021.85.highogs-d120120a</t>
        </is>
      </c>
      <c r="E71" t="inlineStr">
        <is>
          <t>trillion Btu</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inlineStr">
        <is>
          <t>- -</t>
        </is>
      </c>
    </row>
    <row r="72" ht="15" customHeight="1" s="143">
      <c r="A72" s="133" t="inlineStr">
        <is>
          <t>TEF000:bus_inter_e85</t>
        </is>
      </c>
      <c r="B72" t="inlineStr">
        <is>
          <t>E85</t>
        </is>
      </c>
      <c r="C72" t="inlineStr">
        <is>
          <t>Transportation Energy Use: Bus: Intercity Bus: E85: High oil and gas supply</t>
        </is>
      </c>
      <c r="D72" t="inlineStr">
        <is>
          <t>46-AEO2021.86.highogs-d120120a</t>
        </is>
      </c>
      <c r="E72" t="inlineStr">
        <is>
          <t>trillion Btu</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inlineStr">
        <is>
          <t>- -</t>
        </is>
      </c>
    </row>
    <row r="73" ht="15" customHeight="1" s="143">
      <c r="A73" s="133" t="inlineStr">
        <is>
          <t>TEF000:ja_IntercityBus(</t>
        </is>
      </c>
      <c r="B73" t="inlineStr">
        <is>
          <t>Distillate Fuel Oil (diesel)</t>
        </is>
      </c>
      <c r="C73" t="inlineStr">
        <is>
          <t>Transportation Energy Use: Bus: Intercity Bus: Distillate Fuel Oil: High oil and gas supply</t>
        </is>
      </c>
      <c r="D73" t="inlineStr">
        <is>
          <t>46-AEO2021.87.highogs-d120120a</t>
        </is>
      </c>
      <c r="E73" t="inlineStr">
        <is>
          <t>trillion Btu</t>
        </is>
      </c>
      <c r="F73" t="n">
        <v>21.389296</v>
      </c>
      <c r="G73" t="n">
        <v>24.819853</v>
      </c>
      <c r="H73" t="n">
        <v>27.510082</v>
      </c>
      <c r="I73" t="n">
        <v>29.622658</v>
      </c>
      <c r="J73" t="n">
        <v>31.287823</v>
      </c>
      <c r="K73" t="n">
        <v>32.605827</v>
      </c>
      <c r="L73" t="n">
        <v>33.663296</v>
      </c>
      <c r="M73" t="n">
        <v>34.520813</v>
      </c>
      <c r="N73" t="n">
        <v>35.224197</v>
      </c>
      <c r="O73" t="n">
        <v>35.81303</v>
      </c>
      <c r="P73" t="n">
        <v>36.317593</v>
      </c>
      <c r="Q73" t="n">
        <v>36.759636</v>
      </c>
      <c r="R73" t="n">
        <v>37.152344</v>
      </c>
      <c r="S73" t="n">
        <v>37.510296</v>
      </c>
      <c r="T73" t="n">
        <v>37.844872</v>
      </c>
      <c r="U73" t="n">
        <v>38.157986</v>
      </c>
      <c r="V73" t="n">
        <v>38.449917</v>
      </c>
      <c r="W73" t="n">
        <v>38.72361</v>
      </c>
      <c r="X73" t="n">
        <v>38.985104</v>
      </c>
      <c r="Y73" t="n">
        <v>39.238808</v>
      </c>
      <c r="Z73" t="n">
        <v>39.486942</v>
      </c>
      <c r="AA73" t="n">
        <v>39.72662</v>
      </c>
      <c r="AB73" t="n">
        <v>39.958668</v>
      </c>
      <c r="AC73" t="n">
        <v>40.184944</v>
      </c>
      <c r="AD73" t="n">
        <v>40.404293</v>
      </c>
      <c r="AE73" t="n">
        <v>40.622166</v>
      </c>
      <c r="AF73" t="n">
        <v>40.834713</v>
      </c>
      <c r="AG73" t="n">
        <v>41.040451</v>
      </c>
      <c r="AH73" t="n">
        <v>41.248081</v>
      </c>
      <c r="AI73" t="n">
        <v>41.453495</v>
      </c>
      <c r="AJ73" t="n">
        <v>41.657665</v>
      </c>
      <c r="AK73" s="131" t="n">
        <v>0.022</v>
      </c>
    </row>
    <row r="74" ht="15" customHeight="1" s="143">
      <c r="A74" s="133" t="inlineStr">
        <is>
          <t>TEF000:bus_inter_CNG</t>
        </is>
      </c>
      <c r="B74" t="inlineStr">
        <is>
          <t>Compressed/Liquefied Natural Gas</t>
        </is>
      </c>
      <c r="C74" t="inlineStr">
        <is>
          <t>Transportation Energy Use: Bus: Intercity Bus: Natural Gas: High oil and gas supply</t>
        </is>
      </c>
      <c r="D74" t="inlineStr">
        <is>
          <t>46-AEO2021.88.highogs-d120120a</t>
        </is>
      </c>
      <c r="E74" t="inlineStr">
        <is>
          <t>trillion Btu</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inlineStr">
        <is>
          <t>- -</t>
        </is>
      </c>
    </row>
    <row r="75" ht="15" customHeight="1" s="143">
      <c r="A75" s="133" t="inlineStr">
        <is>
          <t>TEF000:bus_inter_LPG</t>
        </is>
      </c>
      <c r="B75" t="inlineStr">
        <is>
          <t>Propane</t>
        </is>
      </c>
      <c r="C75" t="inlineStr">
        <is>
          <t>Transportation Energy Use: Bus: Intercity Bus: Propane: High oil and gas supply</t>
        </is>
      </c>
      <c r="D75" t="inlineStr">
        <is>
          <t>46-AEO2021.89.highogs-d120120a</t>
        </is>
      </c>
      <c r="E75" t="inlineStr">
        <is>
          <t>trillion Btu</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3">
      <c r="A76" s="133" t="inlineStr">
        <is>
          <t>TEF000:bus_inter_elec</t>
        </is>
      </c>
      <c r="B76" t="inlineStr">
        <is>
          <t>Electricity</t>
        </is>
      </c>
      <c r="C76" t="inlineStr">
        <is>
          <t>Transportation Energy Use: Bus: Intercity Bus: Electricity: High oil and gas supply</t>
        </is>
      </c>
      <c r="D76" t="inlineStr">
        <is>
          <t>46-AEO2021.90.highogs-d120120a</t>
        </is>
      </c>
      <c r="E76" t="inlineStr">
        <is>
          <t>trillion Btu</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inlineStr">
        <is>
          <t>- -</t>
        </is>
      </c>
    </row>
    <row r="77" ht="15" customHeight="1" s="143">
      <c r="A77" s="133" t="inlineStr">
        <is>
          <t>TEF000:bus_inter_hydrog</t>
        </is>
      </c>
      <c r="B77" t="inlineStr">
        <is>
          <t>Hydrogen</t>
        </is>
      </c>
      <c r="C77" t="inlineStr">
        <is>
          <t>Transportation Energy Use: Bus: Intercity Bus: Hydrogen: High oil and gas supply</t>
        </is>
      </c>
      <c r="D77" t="inlineStr">
        <is>
          <t>46-AEO2021.91.highogs-d120120a</t>
        </is>
      </c>
      <c r="E77" t="inlineStr">
        <is>
          <t>trillion Btu</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inlineStr">
        <is>
          <t>- -</t>
        </is>
      </c>
    </row>
    <row r="78" ht="15" customHeight="1" s="143">
      <c r="A78" s="133" t="inlineStr">
        <is>
          <t>TEF000:bus_school_total</t>
        </is>
      </c>
      <c r="B78" t="inlineStr">
        <is>
          <t>School Bus</t>
        </is>
      </c>
      <c r="C78" t="inlineStr">
        <is>
          <t>Transportation Energy Use: Bus: School Bus: High oil and gas supply</t>
        </is>
      </c>
      <c r="D78" t="inlineStr">
        <is>
          <t>46-AEO2021.92.highogs-d120120a</t>
        </is>
      </c>
      <c r="E78" t="inlineStr">
        <is>
          <t>trillion Btu</t>
        </is>
      </c>
      <c r="F78" t="n">
        <v>36.342903</v>
      </c>
      <c r="G78" t="n">
        <v>53.065319</v>
      </c>
      <c r="H78" t="n">
        <v>65.539474</v>
      </c>
      <c r="I78" t="n">
        <v>74.77401</v>
      </c>
      <c r="J78" t="n">
        <v>81.650841</v>
      </c>
      <c r="K78" t="n">
        <v>86.872803</v>
      </c>
      <c r="L78" t="n">
        <v>90.754913</v>
      </c>
      <c r="M78" t="n">
        <v>93.637444</v>
      </c>
      <c r="N78" t="n">
        <v>95.815033</v>
      </c>
      <c r="O78" t="n">
        <v>97.436134</v>
      </c>
      <c r="P78" t="n">
        <v>98.610291</v>
      </c>
      <c r="Q78" t="n">
        <v>99.41935700000001</v>
      </c>
      <c r="R78" t="n">
        <v>99.995285</v>
      </c>
      <c r="S78" t="n">
        <v>100.309357</v>
      </c>
      <c r="T78" t="n">
        <v>100.406776</v>
      </c>
      <c r="U78" t="n">
        <v>100.383087</v>
      </c>
      <c r="V78" t="n">
        <v>100.257484</v>
      </c>
      <c r="W78" t="n">
        <v>100.058563</v>
      </c>
      <c r="X78" t="n">
        <v>99.805702</v>
      </c>
      <c r="Y78" t="n">
        <v>99.51545</v>
      </c>
      <c r="Z78" t="n">
        <v>99.200005</v>
      </c>
      <c r="AA78" t="n">
        <v>98.869118</v>
      </c>
      <c r="AB78" t="n">
        <v>98.529976</v>
      </c>
      <c r="AC78" t="n">
        <v>98.188255</v>
      </c>
      <c r="AD78" t="n">
        <v>97.849648</v>
      </c>
      <c r="AE78" t="n">
        <v>97.519051</v>
      </c>
      <c r="AF78" t="n">
        <v>97.19890599999999</v>
      </c>
      <c r="AG78" t="n">
        <v>96.890816</v>
      </c>
      <c r="AH78" t="n">
        <v>96.596497</v>
      </c>
      <c r="AI78" t="n">
        <v>96.315292</v>
      </c>
      <c r="AJ78" t="n">
        <v>96.04537999999999</v>
      </c>
      <c r="AK78" s="131" t="n">
        <v>0.033</v>
      </c>
    </row>
    <row r="79" ht="15" customHeight="1" s="143">
      <c r="A79" s="133" t="inlineStr">
        <is>
          <t>TEF000:ja_SchoolBus(mot</t>
        </is>
      </c>
      <c r="B79" t="inlineStr">
        <is>
          <t>Motor Gasoline</t>
        </is>
      </c>
      <c r="C79" t="inlineStr">
        <is>
          <t>Transportation Energy Use: Bus: School Bus: Motor Gasoline: High oil and gas supply</t>
        </is>
      </c>
      <c r="D79" t="inlineStr">
        <is>
          <t>46-AEO2021.93.highogs-d120120a</t>
        </is>
      </c>
      <c r="E79" t="inlineStr">
        <is>
          <t>trillion Btu</t>
        </is>
      </c>
      <c r="F79" t="n">
        <v>4.033629</v>
      </c>
      <c r="G79" t="n">
        <v>5.889618</v>
      </c>
      <c r="H79" t="n">
        <v>7.274102</v>
      </c>
      <c r="I79" t="n">
        <v>8.299025</v>
      </c>
      <c r="J79" t="n">
        <v>9.062271000000001</v>
      </c>
      <c r="K79" t="n">
        <v>9.641848</v>
      </c>
      <c r="L79" t="n">
        <v>10.072715</v>
      </c>
      <c r="M79" t="n">
        <v>10.392642</v>
      </c>
      <c r="N79" t="n">
        <v>10.634327</v>
      </c>
      <c r="O79" t="n">
        <v>10.814251</v>
      </c>
      <c r="P79" t="n">
        <v>10.944569</v>
      </c>
      <c r="Q79" t="n">
        <v>11.034365</v>
      </c>
      <c r="R79" t="n">
        <v>11.098286</v>
      </c>
      <c r="S79" t="n">
        <v>11.133143</v>
      </c>
      <c r="T79" t="n">
        <v>11.143956</v>
      </c>
      <c r="U79" t="n">
        <v>11.141327</v>
      </c>
      <c r="V79" t="n">
        <v>11.127387</v>
      </c>
      <c r="W79" t="n">
        <v>11.105309</v>
      </c>
      <c r="X79" t="n">
        <v>11.077244</v>
      </c>
      <c r="Y79" t="n">
        <v>11.045029</v>
      </c>
      <c r="Z79" t="n">
        <v>11.01002</v>
      </c>
      <c r="AA79" t="n">
        <v>10.973294</v>
      </c>
      <c r="AB79" t="n">
        <v>10.935654</v>
      </c>
      <c r="AC79" t="n">
        <v>10.897727</v>
      </c>
      <c r="AD79" t="n">
        <v>10.860145</v>
      </c>
      <c r="AE79" t="n">
        <v>10.823454</v>
      </c>
      <c r="AF79" t="n">
        <v>10.787921</v>
      </c>
      <c r="AG79" t="n">
        <v>10.753726</v>
      </c>
      <c r="AH79" t="n">
        <v>10.72106</v>
      </c>
      <c r="AI79" t="n">
        <v>10.689853</v>
      </c>
      <c r="AJ79" t="n">
        <v>10.659893</v>
      </c>
      <c r="AK79" s="131" t="n">
        <v>0.033</v>
      </c>
    </row>
    <row r="80" ht="15" customHeight="1" s="143">
      <c r="A80" s="133" t="inlineStr">
        <is>
          <t>TEF000:bus_school_e85</t>
        </is>
      </c>
      <c r="B80" t="inlineStr">
        <is>
          <t>E85</t>
        </is>
      </c>
      <c r="C80" t="inlineStr">
        <is>
          <t>Transportation Energy Use: Bus: School Bus: E85: High oil and gas supply</t>
        </is>
      </c>
      <c r="D80" t="inlineStr">
        <is>
          <t>46-AEO2021.94.highogs-d120120a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3">
      <c r="A81" s="133" t="inlineStr">
        <is>
          <t>TEF000:ja_SchoolBus(die</t>
        </is>
      </c>
      <c r="B81" t="inlineStr">
        <is>
          <t>Distillate Fuel Oil (diesel)</t>
        </is>
      </c>
      <c r="C81" t="inlineStr">
        <is>
          <t>Transportation Energy Use: Bus: School Bus: Distillate Fuel Oil: High oil and gas supply</t>
        </is>
      </c>
      <c r="D81" t="inlineStr">
        <is>
          <t>46-AEO2021.95.highogs-d120120a</t>
        </is>
      </c>
      <c r="E81" t="inlineStr">
        <is>
          <t>trillion Btu</t>
        </is>
      </c>
      <c r="F81" t="n">
        <v>31.980074</v>
      </c>
      <c r="G81" t="n">
        <v>46.693012</v>
      </c>
      <c r="H81" t="n">
        <v>57.664856</v>
      </c>
      <c r="I81" t="n">
        <v>65.78143300000001</v>
      </c>
      <c r="J81" t="n">
        <v>71.820145</v>
      </c>
      <c r="K81" t="n">
        <v>76.401764</v>
      </c>
      <c r="L81" t="n">
        <v>79.802284</v>
      </c>
      <c r="M81" t="n">
        <v>82.321213</v>
      </c>
      <c r="N81" t="n">
        <v>84.219391</v>
      </c>
      <c r="O81" t="n">
        <v>85.626839</v>
      </c>
      <c r="P81" t="n">
        <v>86.642899</v>
      </c>
      <c r="Q81" t="n">
        <v>87.33781399999999</v>
      </c>
      <c r="R81" t="n">
        <v>87.82769</v>
      </c>
      <c r="S81" t="n">
        <v>88.08673899999999</v>
      </c>
      <c r="T81" t="n">
        <v>88.154968</v>
      </c>
      <c r="U81" t="n">
        <v>88.116951</v>
      </c>
      <c r="V81" t="n">
        <v>87.989807</v>
      </c>
      <c r="W81" t="n">
        <v>87.797562</v>
      </c>
      <c r="X81" t="n">
        <v>87.557152</v>
      </c>
      <c r="Y81" t="n">
        <v>87.284401</v>
      </c>
      <c r="Z81" t="n">
        <v>86.988213</v>
      </c>
      <c r="AA81" t="n">
        <v>86.67804</v>
      </c>
      <c r="AB81" t="n">
        <v>86.360336</v>
      </c>
      <c r="AC81" t="n">
        <v>86.03995500000001</v>
      </c>
      <c r="AD81" t="n">
        <v>85.72171</v>
      </c>
      <c r="AE81" t="n">
        <v>85.40979</v>
      </c>
      <c r="AF81" t="n">
        <v>85.106483</v>
      </c>
      <c r="AG81" t="n">
        <v>84.8134</v>
      </c>
      <c r="AH81" t="n">
        <v>84.53196699999999</v>
      </c>
      <c r="AI81" t="n">
        <v>84.26140599999999</v>
      </c>
      <c r="AJ81" t="n">
        <v>84.000237</v>
      </c>
      <c r="AK81" s="131" t="n">
        <v>0.033</v>
      </c>
    </row>
    <row r="82" ht="15" customHeight="1" s="143">
      <c r="A82" s="133" t="inlineStr">
        <is>
          <t>TEF000:bus_school_CNG</t>
        </is>
      </c>
      <c r="B82" t="inlineStr">
        <is>
          <t>Compressed/Liquefied Natural Gas</t>
        </is>
      </c>
      <c r="C82" t="inlineStr">
        <is>
          <t>Transportation Energy Use: Bus: School Bus: Natural Gas: High oil and gas supply</t>
        </is>
      </c>
      <c r="D82" t="inlineStr">
        <is>
          <t>46-AEO2021.96.highogs-d120120a</t>
        </is>
      </c>
      <c r="E82" t="inlineStr">
        <is>
          <t>trillion Btu</t>
        </is>
      </c>
      <c r="F82" t="n">
        <v>0.298074</v>
      </c>
      <c r="G82" t="n">
        <v>0.437235</v>
      </c>
      <c r="H82" t="n">
        <v>0.544377</v>
      </c>
      <c r="I82" t="n">
        <v>0.6294999999999999</v>
      </c>
      <c r="J82" t="n">
        <v>0.6984860000000001</v>
      </c>
      <c r="K82" t="n">
        <v>0.754786</v>
      </c>
      <c r="L82" t="n">
        <v>0.8021740000000001</v>
      </c>
      <c r="M82" t="n">
        <v>0.843384</v>
      </c>
      <c r="N82" t="n">
        <v>0.879251</v>
      </c>
      <c r="O82" t="n">
        <v>0.91159</v>
      </c>
      <c r="P82" t="n">
        <v>0.938358</v>
      </c>
      <c r="Q82" t="n">
        <v>0.962019</v>
      </c>
      <c r="R82" t="n">
        <v>0.9836549999999999</v>
      </c>
      <c r="S82" t="n">
        <v>1.003554</v>
      </c>
      <c r="T82" t="n">
        <v>1.02184</v>
      </c>
      <c r="U82" t="n">
        <v>1.038826</v>
      </c>
      <c r="V82" t="n">
        <v>1.054412</v>
      </c>
      <c r="W82" t="n">
        <v>1.069992</v>
      </c>
      <c r="X82" t="n">
        <v>1.085812</v>
      </c>
      <c r="Y82" t="n">
        <v>1.100785</v>
      </c>
      <c r="Z82" t="n">
        <v>1.116808</v>
      </c>
      <c r="AA82" t="n">
        <v>1.133098</v>
      </c>
      <c r="AB82" t="n">
        <v>1.149589</v>
      </c>
      <c r="AC82" t="n">
        <v>1.166471</v>
      </c>
      <c r="AD82" t="n">
        <v>1.183979</v>
      </c>
      <c r="AE82" t="n">
        <v>1.202275</v>
      </c>
      <c r="AF82" t="n">
        <v>1.221251</v>
      </c>
      <c r="AG82" t="n">
        <v>1.240699</v>
      </c>
      <c r="AH82" t="n">
        <v>1.260727</v>
      </c>
      <c r="AI82" t="n">
        <v>1.281543</v>
      </c>
      <c r="AJ82" t="n">
        <v>1.302984</v>
      </c>
      <c r="AK82" s="131" t="n">
        <v>0.05</v>
      </c>
    </row>
    <row r="83" ht="15" customHeight="1" s="143">
      <c r="A83" s="133" t="inlineStr">
        <is>
          <t>TEF000:bus_school_LPG</t>
        </is>
      </c>
      <c r="B83" t="inlineStr">
        <is>
          <t>Propane</t>
        </is>
      </c>
      <c r="C83" t="inlineStr">
        <is>
          <t>Transportation Energy Use: Bus: School Bus: Propane: High oil and gas supply</t>
        </is>
      </c>
      <c r="D83" t="inlineStr">
        <is>
          <t>46-AEO2021.97.highogs-d120120a</t>
        </is>
      </c>
      <c r="E83" t="inlineStr">
        <is>
          <t>trillion Btu</t>
        </is>
      </c>
      <c r="F83" t="n">
        <v>0.031129</v>
      </c>
      <c r="G83" t="n">
        <v>0.045453</v>
      </c>
      <c r="H83" t="n">
        <v>0.056137</v>
      </c>
      <c r="I83" t="n">
        <v>0.06404700000000001</v>
      </c>
      <c r="J83" t="n">
        <v>0.069937</v>
      </c>
      <c r="K83" t="n">
        <v>0.07441</v>
      </c>
      <c r="L83" t="n">
        <v>0.077735</v>
      </c>
      <c r="M83" t="n">
        <v>0.080205</v>
      </c>
      <c r="N83" t="n">
        <v>0.08207</v>
      </c>
      <c r="O83" t="n">
        <v>0.083458</v>
      </c>
      <c r="P83" t="n">
        <v>0.084464</v>
      </c>
      <c r="Q83" t="n">
        <v>0.085157</v>
      </c>
      <c r="R83" t="n">
        <v>0.08565</v>
      </c>
      <c r="S83" t="n">
        <v>0.085919</v>
      </c>
      <c r="T83" t="n">
        <v>0.086003</v>
      </c>
      <c r="U83" t="n">
        <v>0.085982</v>
      </c>
      <c r="V83" t="n">
        <v>0.08587500000000001</v>
      </c>
      <c r="W83" t="n">
        <v>0.085704</v>
      </c>
      <c r="X83" t="n">
        <v>0.08548799999999999</v>
      </c>
      <c r="Y83" t="n">
        <v>0.085239</v>
      </c>
      <c r="Z83" t="n">
        <v>0.084969</v>
      </c>
      <c r="AA83" t="n">
        <v>0.084686</v>
      </c>
      <c r="AB83" t="n">
        <v>0.084395</v>
      </c>
      <c r="AC83" t="n">
        <v>0.084102</v>
      </c>
      <c r="AD83" t="n">
        <v>0.083812</v>
      </c>
      <c r="AE83" t="n">
        <v>0.08352900000000001</v>
      </c>
      <c r="AF83" t="n">
        <v>0.083255</v>
      </c>
      <c r="AG83" t="n">
        <v>0.082991</v>
      </c>
      <c r="AH83" t="n">
        <v>0.08273899999999999</v>
      </c>
      <c r="AI83" t="n">
        <v>0.082498</v>
      </c>
      <c r="AJ83" t="n">
        <v>0.08226700000000001</v>
      </c>
      <c r="AK83" s="131" t="n">
        <v>0.033</v>
      </c>
    </row>
    <row r="84" ht="15" customHeight="1" s="143">
      <c r="A84" s="133" t="inlineStr">
        <is>
          <t>TEF000:bus_school_elec</t>
        </is>
      </c>
      <c r="B84" t="inlineStr">
        <is>
          <t>Electricity</t>
        </is>
      </c>
      <c r="C84" t="inlineStr">
        <is>
          <t>Transportation Energy Use: Bus: School Bus: Electricity: High oil and gas supply</t>
        </is>
      </c>
      <c r="D84" t="inlineStr">
        <is>
          <t>46-AEO2021.98.highogs-d120120a</t>
        </is>
      </c>
      <c r="E84" t="inlineStr">
        <is>
          <t>trillion Btu</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inlineStr">
        <is>
          <t>- -</t>
        </is>
      </c>
    </row>
    <row r="85" ht="15" customHeight="1" s="143">
      <c r="A85" s="133" t="inlineStr">
        <is>
          <t>TEF000:bus_school_hydro</t>
        </is>
      </c>
      <c r="B85" t="inlineStr">
        <is>
          <t>Hydrogen</t>
        </is>
      </c>
      <c r="C85" t="inlineStr">
        <is>
          <t>Transportation Energy Use: Bus: School Bus: Hydrogen: High oil and gas supply</t>
        </is>
      </c>
      <c r="D85" t="inlineStr">
        <is>
          <t>46-AEO2021.99.highogs-d120120a</t>
        </is>
      </c>
      <c r="E85" t="inlineStr">
        <is>
          <t>trillion Btu</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inlineStr">
        <is>
          <t>- -</t>
        </is>
      </c>
    </row>
    <row r="86" ht="15" customHeight="1" s="143">
      <c r="A86" s="133" t="inlineStr">
        <is>
          <t>TEF000:ma_Total</t>
        </is>
      </c>
      <c r="B86" t="inlineStr">
        <is>
          <t>Rail Transportation</t>
        </is>
      </c>
      <c r="C86" t="inlineStr">
        <is>
          <t>Transportation Energy Use: Rail: High oil and gas supply</t>
        </is>
      </c>
      <c r="D86" t="inlineStr">
        <is>
          <t>46-AEO2021.100.highogs-d120120a</t>
        </is>
      </c>
      <c r="E86" t="inlineStr">
        <is>
          <t>trillion Btu</t>
        </is>
      </c>
      <c r="F86" t="n">
        <v>29.437216</v>
      </c>
      <c r="G86" t="n">
        <v>35.250797</v>
      </c>
      <c r="H86" t="n">
        <v>39.933895</v>
      </c>
      <c r="I86" t="n">
        <v>43.478256</v>
      </c>
      <c r="J86" t="n">
        <v>46.156216</v>
      </c>
      <c r="K86" t="n">
        <v>48.165981</v>
      </c>
      <c r="L86" t="n">
        <v>49.615047</v>
      </c>
      <c r="M86" t="n">
        <v>50.695496</v>
      </c>
      <c r="N86" t="n">
        <v>51.001202</v>
      </c>
      <c r="O86" t="n">
        <v>51.250046</v>
      </c>
      <c r="P86" t="n">
        <v>51.751541</v>
      </c>
      <c r="Q86" t="n">
        <v>52.018612</v>
      </c>
      <c r="R86" t="n">
        <v>52.57357</v>
      </c>
      <c r="S86" t="n">
        <v>53.110683</v>
      </c>
      <c r="T86" t="n">
        <v>53.764702</v>
      </c>
      <c r="U86" t="n">
        <v>54.329742</v>
      </c>
      <c r="V86" t="n">
        <v>54.952255</v>
      </c>
      <c r="W86" t="n">
        <v>55.549725</v>
      </c>
      <c r="X86" t="n">
        <v>56.141464</v>
      </c>
      <c r="Y86" t="n">
        <v>56.752045</v>
      </c>
      <c r="Z86" t="n">
        <v>57.541695</v>
      </c>
      <c r="AA86" t="n">
        <v>58.267525</v>
      </c>
      <c r="AB86" t="n">
        <v>58.979057</v>
      </c>
      <c r="AC86" t="n">
        <v>59.712196</v>
      </c>
      <c r="AD86" t="n">
        <v>60.418358</v>
      </c>
      <c r="AE86" t="n">
        <v>61.202957</v>
      </c>
      <c r="AF86" t="n">
        <v>61.917824</v>
      </c>
      <c r="AG86" t="n">
        <v>62.563126</v>
      </c>
      <c r="AH86" t="n">
        <v>63.253716</v>
      </c>
      <c r="AI86" t="n">
        <v>64.01155900000001</v>
      </c>
      <c r="AJ86" t="n">
        <v>64.756165</v>
      </c>
      <c r="AK86" s="131" t="n">
        <v>0.027</v>
      </c>
    </row>
    <row r="87" ht="15" customHeight="1" s="143">
      <c r="A87" s="133" t="inlineStr">
        <is>
          <t>TEF000:ka_IntercityRail</t>
        </is>
      </c>
      <c r="B87" t="inlineStr">
        <is>
          <t>Intercity Rail</t>
        </is>
      </c>
      <c r="C87" t="inlineStr">
        <is>
          <t>Transportation Energy Use: Rail: Intercity Rail: High oil and gas supply</t>
        </is>
      </c>
      <c r="D87" t="inlineStr">
        <is>
          <t>46-AEO2021.101.highogs-d120120a</t>
        </is>
      </c>
      <c r="E87" t="inlineStr">
        <is>
          <t>trillion Btu</t>
        </is>
      </c>
      <c r="F87" t="n">
        <v>5.395889</v>
      </c>
      <c r="G87" t="n">
        <v>7.087016</v>
      </c>
      <c r="H87" t="n">
        <v>8.316939</v>
      </c>
      <c r="I87" t="n">
        <v>9.220777999999999</v>
      </c>
      <c r="J87" t="n">
        <v>9.891589</v>
      </c>
      <c r="K87" t="n">
        <v>10.394148</v>
      </c>
      <c r="L87" t="n">
        <v>10.780244</v>
      </c>
      <c r="M87" t="n">
        <v>11.083335</v>
      </c>
      <c r="N87" t="n">
        <v>11.181947</v>
      </c>
      <c r="O87" t="n">
        <v>11.279499</v>
      </c>
      <c r="P87" t="n">
        <v>11.376509</v>
      </c>
      <c r="Q87" t="n">
        <v>11.472944</v>
      </c>
      <c r="R87" t="n">
        <v>11.567452</v>
      </c>
      <c r="S87" t="n">
        <v>11.662525</v>
      </c>
      <c r="T87" t="n">
        <v>11.758153</v>
      </c>
      <c r="U87" t="n">
        <v>11.852737</v>
      </c>
      <c r="V87" t="n">
        <v>11.946493</v>
      </c>
      <c r="W87" t="n">
        <v>12.039237</v>
      </c>
      <c r="X87" t="n">
        <v>12.130905</v>
      </c>
      <c r="Y87" t="n">
        <v>12.22143</v>
      </c>
      <c r="Z87" t="n">
        <v>12.31078</v>
      </c>
      <c r="AA87" t="n">
        <v>12.398965</v>
      </c>
      <c r="AB87" t="n">
        <v>12.486036</v>
      </c>
      <c r="AC87" t="n">
        <v>12.572057</v>
      </c>
      <c r="AD87" t="n">
        <v>12.657108</v>
      </c>
      <c r="AE87" t="n">
        <v>12.741284</v>
      </c>
      <c r="AF87" t="n">
        <v>12.824713</v>
      </c>
      <c r="AG87" t="n">
        <v>12.907497</v>
      </c>
      <c r="AH87" t="n">
        <v>12.98976</v>
      </c>
      <c r="AI87" t="n">
        <v>13.071688</v>
      </c>
      <c r="AJ87" t="n">
        <v>13.153475</v>
      </c>
      <c r="AK87" s="131" t="n">
        <v>0.03</v>
      </c>
    </row>
    <row r="88" ht="15" customHeight="1" s="143">
      <c r="A88" s="133" t="inlineStr">
        <is>
          <t>TEF000:ka_InterElect</t>
        </is>
      </c>
      <c r="B88" t="inlineStr">
        <is>
          <t>Electricity</t>
        </is>
      </c>
      <c r="C88" t="inlineStr">
        <is>
          <t>Transportation Energy Use: Rail: Intercity Rail: Electricity: High oil and gas supply</t>
        </is>
      </c>
      <c r="D88" t="inlineStr">
        <is>
          <t>46-AEO2021.102.highogs-d120120a</t>
        </is>
      </c>
      <c r="E88" t="inlineStr">
        <is>
          <t>trillion Btu</t>
        </is>
      </c>
      <c r="F88" t="n">
        <v>0.838523</v>
      </c>
      <c r="G88" t="n">
        <v>1.101325</v>
      </c>
      <c r="H88" t="n">
        <v>1.292456</v>
      </c>
      <c r="I88" t="n">
        <v>1.432913</v>
      </c>
      <c r="J88" t="n">
        <v>1.537157</v>
      </c>
      <c r="K88" t="n">
        <v>1.615254</v>
      </c>
      <c r="L88" t="n">
        <v>1.675254</v>
      </c>
      <c r="M88" t="n">
        <v>1.722355</v>
      </c>
      <c r="N88" t="n">
        <v>1.737679</v>
      </c>
      <c r="O88" t="n">
        <v>1.752839</v>
      </c>
      <c r="P88" t="n">
        <v>1.767914</v>
      </c>
      <c r="Q88" t="n">
        <v>1.7829</v>
      </c>
      <c r="R88" t="n">
        <v>1.797586</v>
      </c>
      <c r="S88" t="n">
        <v>1.812361</v>
      </c>
      <c r="T88" t="n">
        <v>1.827222</v>
      </c>
      <c r="U88" t="n">
        <v>1.84192</v>
      </c>
      <c r="V88" t="n">
        <v>1.85649</v>
      </c>
      <c r="W88" t="n">
        <v>1.870902</v>
      </c>
      <c r="X88" t="n">
        <v>1.885147</v>
      </c>
      <c r="Y88" t="n">
        <v>1.899215</v>
      </c>
      <c r="Z88" t="n">
        <v>1.9131</v>
      </c>
      <c r="AA88" t="n">
        <v>1.926804</v>
      </c>
      <c r="AB88" t="n">
        <v>1.940335</v>
      </c>
      <c r="AC88" t="n">
        <v>1.953703</v>
      </c>
      <c r="AD88" t="n">
        <v>1.96692</v>
      </c>
      <c r="AE88" t="n">
        <v>1.98</v>
      </c>
      <c r="AF88" t="n">
        <v>1.992966</v>
      </c>
      <c r="AG88" t="n">
        <v>2.00583</v>
      </c>
      <c r="AH88" t="n">
        <v>2.018614</v>
      </c>
      <c r="AI88" t="n">
        <v>2.031345</v>
      </c>
      <c r="AJ88" t="n">
        <v>2.044055</v>
      </c>
      <c r="AK88" s="131" t="n">
        <v>0.03</v>
      </c>
    </row>
    <row r="89" ht="15" customHeight="1" s="143">
      <c r="A89" s="133" t="inlineStr">
        <is>
          <t>TEF000:la_InterDiesel</t>
        </is>
      </c>
      <c r="B89" t="inlineStr">
        <is>
          <t>Diesel</t>
        </is>
      </c>
      <c r="C89" t="inlineStr">
        <is>
          <t>Transportation Energy Use: Rail: Intercity Rail: Diesel: High oil and gas supply</t>
        </is>
      </c>
      <c r="D89" t="inlineStr">
        <is>
          <t>46-AEO2021.103.highogs-d120120a</t>
        </is>
      </c>
      <c r="E89" t="inlineStr">
        <is>
          <t>trillion Btu</t>
        </is>
      </c>
      <c r="F89" t="n">
        <v>4.557366</v>
      </c>
      <c r="G89" t="n">
        <v>5.985691</v>
      </c>
      <c r="H89" t="n">
        <v>7.024484</v>
      </c>
      <c r="I89" t="n">
        <v>7.787866</v>
      </c>
      <c r="J89" t="n">
        <v>8.354431999999999</v>
      </c>
      <c r="K89" t="n">
        <v>8.778893</v>
      </c>
      <c r="L89" t="n">
        <v>9.104990000000001</v>
      </c>
      <c r="M89" t="n">
        <v>9.36098</v>
      </c>
      <c r="N89" t="n">
        <v>9.444267999999999</v>
      </c>
      <c r="O89" t="n">
        <v>9.52666</v>
      </c>
      <c r="P89" t="n">
        <v>9.608594999999999</v>
      </c>
      <c r="Q89" t="n">
        <v>9.690044</v>
      </c>
      <c r="R89" t="n">
        <v>9.769866</v>
      </c>
      <c r="S89" t="n">
        <v>9.850163999999999</v>
      </c>
      <c r="T89" t="n">
        <v>9.930930999999999</v>
      </c>
      <c r="U89" t="n">
        <v>10.010818</v>
      </c>
      <c r="V89" t="n">
        <v>10.090003</v>
      </c>
      <c r="W89" t="n">
        <v>10.168335</v>
      </c>
      <c r="X89" t="n">
        <v>10.245758</v>
      </c>
      <c r="Y89" t="n">
        <v>10.322215</v>
      </c>
      <c r="Z89" t="n">
        <v>10.397679</v>
      </c>
      <c r="AA89" t="n">
        <v>10.472161</v>
      </c>
      <c r="AB89" t="n">
        <v>10.545701</v>
      </c>
      <c r="AC89" t="n">
        <v>10.618354</v>
      </c>
      <c r="AD89" t="n">
        <v>10.690188</v>
      </c>
      <c r="AE89" t="n">
        <v>10.761284</v>
      </c>
      <c r="AF89" t="n">
        <v>10.831747</v>
      </c>
      <c r="AG89" t="n">
        <v>10.901668</v>
      </c>
      <c r="AH89" t="n">
        <v>10.971147</v>
      </c>
      <c r="AI89" t="n">
        <v>11.040342</v>
      </c>
      <c r="AJ89" t="n">
        <v>11.10942</v>
      </c>
      <c r="AK89" s="131" t="n">
        <v>0.03</v>
      </c>
    </row>
    <row r="90" ht="15" customHeight="1" s="143">
      <c r="A90" s="133" t="inlineStr">
        <is>
          <t>TEF000:la_InterCNG</t>
        </is>
      </c>
      <c r="B90" t="inlineStr">
        <is>
          <t>Compressed Natural Gas</t>
        </is>
      </c>
      <c r="C90" t="inlineStr">
        <is>
          <t>Transportation Energy Use: Rail: Intercity Rail: CNG: High oil and gas supply</t>
        </is>
      </c>
      <c r="D90" t="inlineStr">
        <is>
          <t>46-AEO2021.104.highogs-d120120a</t>
        </is>
      </c>
      <c r="E90" t="inlineStr">
        <is>
          <t>trillion Btu</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inlineStr">
        <is>
          <t>- -</t>
        </is>
      </c>
    </row>
    <row r="91" ht="15" customHeight="1" s="143">
      <c r="A91" s="133" t="inlineStr">
        <is>
          <t>TEF000:la_InterLNG</t>
        </is>
      </c>
      <c r="B91" t="inlineStr">
        <is>
          <t>Liquefied Natural Gas</t>
        </is>
      </c>
      <c r="C91" t="inlineStr">
        <is>
          <t>Transportation Energy Use: Rail: Intercity Rail: LNG: High oil and gas supply</t>
        </is>
      </c>
      <c r="D91" t="inlineStr">
        <is>
          <t>46-AEO2021.105.highogs-d120120a</t>
        </is>
      </c>
      <c r="E91" t="inlineStr">
        <is>
          <t>trillion Btu</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inlineStr">
        <is>
          <t>- -</t>
        </is>
      </c>
    </row>
    <row r="92" ht="15" customHeight="1" s="143">
      <c r="A92" s="133" t="inlineStr">
        <is>
          <t>TEF000:la_TransitRail</t>
        </is>
      </c>
      <c r="B92" t="inlineStr">
        <is>
          <t>Transit Rail</t>
        </is>
      </c>
      <c r="C92" t="inlineStr">
        <is>
          <t>Transportation Energy Use: Rail: Transit Rail: High oil and gas supply</t>
        </is>
      </c>
      <c r="D92" t="inlineStr">
        <is>
          <t>46-AEO2021.106.highogs-d120120a</t>
        </is>
      </c>
      <c r="E92" t="inlineStr">
        <is>
          <t>trillion Btu</t>
        </is>
      </c>
      <c r="F92" t="n">
        <v>10.374469</v>
      </c>
      <c r="G92" t="n">
        <v>12.459964</v>
      </c>
      <c r="H92" t="n">
        <v>14.173363</v>
      </c>
      <c r="I92" t="n">
        <v>15.449635</v>
      </c>
      <c r="J92" t="n">
        <v>16.417963</v>
      </c>
      <c r="K92" t="n">
        <v>17.135733</v>
      </c>
      <c r="L92" t="n">
        <v>17.650576</v>
      </c>
      <c r="M92" t="n">
        <v>18.041847</v>
      </c>
      <c r="N92" t="n">
        <v>18.133167</v>
      </c>
      <c r="O92" t="n">
        <v>18.20327</v>
      </c>
      <c r="P92" t="n">
        <v>18.402081</v>
      </c>
      <c r="Q92" t="n">
        <v>18.451336</v>
      </c>
      <c r="R92" t="n">
        <v>18.640221</v>
      </c>
      <c r="S92" t="n">
        <v>18.814421</v>
      </c>
      <c r="T92" t="n">
        <v>19.044952</v>
      </c>
      <c r="U92" t="n">
        <v>19.207932</v>
      </c>
      <c r="V92" t="n">
        <v>19.406109</v>
      </c>
      <c r="W92" t="n">
        <v>19.596359</v>
      </c>
      <c r="X92" t="n">
        <v>19.780315</v>
      </c>
      <c r="Y92" t="n">
        <v>19.959137</v>
      </c>
      <c r="Z92" t="n">
        <v>20.216698</v>
      </c>
      <c r="AA92" t="n">
        <v>20.439466</v>
      </c>
      <c r="AB92" t="n">
        <v>20.648699</v>
      </c>
      <c r="AC92" t="n">
        <v>20.867985</v>
      </c>
      <c r="AD92" t="n">
        <v>21.078064</v>
      </c>
      <c r="AE92" t="n">
        <v>21.325676</v>
      </c>
      <c r="AF92" t="n">
        <v>21.544163</v>
      </c>
      <c r="AG92" t="n">
        <v>21.747824</v>
      </c>
      <c r="AH92" t="n">
        <v>21.97892</v>
      </c>
      <c r="AI92" t="n">
        <v>22.264633</v>
      </c>
      <c r="AJ92" t="n">
        <v>22.56337</v>
      </c>
      <c r="AK92" s="131" t="n">
        <v>0.026</v>
      </c>
    </row>
    <row r="93" ht="15" customHeight="1" s="143">
      <c r="A93" s="133" t="inlineStr">
        <is>
          <t>TEF000:la_TransitElect</t>
        </is>
      </c>
      <c r="B93" t="inlineStr">
        <is>
          <t>Electricity</t>
        </is>
      </c>
      <c r="C93" t="inlineStr">
        <is>
          <t>Transportation Energy Use: Rail: Transit Rail: Electricity: High oil and gas supply</t>
        </is>
      </c>
      <c r="D93" t="inlineStr">
        <is>
          <t>46-AEO2021.107.highogs-d120120a</t>
        </is>
      </c>
      <c r="E93" t="inlineStr">
        <is>
          <t>trillion Btu</t>
        </is>
      </c>
      <c r="F93" t="n">
        <v>10.374469</v>
      </c>
      <c r="G93" t="n">
        <v>12.459964</v>
      </c>
      <c r="H93" t="n">
        <v>14.173363</v>
      </c>
      <c r="I93" t="n">
        <v>15.449635</v>
      </c>
      <c r="J93" t="n">
        <v>16.417963</v>
      </c>
      <c r="K93" t="n">
        <v>17.135733</v>
      </c>
      <c r="L93" t="n">
        <v>17.650576</v>
      </c>
      <c r="M93" t="n">
        <v>18.041847</v>
      </c>
      <c r="N93" t="n">
        <v>18.133167</v>
      </c>
      <c r="O93" t="n">
        <v>18.20327</v>
      </c>
      <c r="P93" t="n">
        <v>18.402081</v>
      </c>
      <c r="Q93" t="n">
        <v>18.451336</v>
      </c>
      <c r="R93" t="n">
        <v>18.640221</v>
      </c>
      <c r="S93" t="n">
        <v>18.814421</v>
      </c>
      <c r="T93" t="n">
        <v>19.044952</v>
      </c>
      <c r="U93" t="n">
        <v>19.207932</v>
      </c>
      <c r="V93" t="n">
        <v>19.406109</v>
      </c>
      <c r="W93" t="n">
        <v>19.596359</v>
      </c>
      <c r="X93" t="n">
        <v>19.780315</v>
      </c>
      <c r="Y93" t="n">
        <v>19.959137</v>
      </c>
      <c r="Z93" t="n">
        <v>20.216698</v>
      </c>
      <c r="AA93" t="n">
        <v>20.439466</v>
      </c>
      <c r="AB93" t="n">
        <v>20.648699</v>
      </c>
      <c r="AC93" t="n">
        <v>20.867985</v>
      </c>
      <c r="AD93" t="n">
        <v>21.078064</v>
      </c>
      <c r="AE93" t="n">
        <v>21.325676</v>
      </c>
      <c r="AF93" t="n">
        <v>21.544163</v>
      </c>
      <c r="AG93" t="n">
        <v>21.747824</v>
      </c>
      <c r="AH93" t="n">
        <v>21.97892</v>
      </c>
      <c r="AI93" t="n">
        <v>22.264633</v>
      </c>
      <c r="AJ93" t="n">
        <v>22.56337</v>
      </c>
      <c r="AK93" s="131" t="n">
        <v>0.026</v>
      </c>
    </row>
    <row r="94" ht="15" customHeight="1" s="143">
      <c r="A94" s="133" t="inlineStr">
        <is>
          <t>TEF000:ma_CommuterRail</t>
        </is>
      </c>
      <c r="B94" t="inlineStr">
        <is>
          <t>Commuter Rail</t>
        </is>
      </c>
      <c r="C94" t="inlineStr">
        <is>
          <t>Transportation Energy Use: Rail: Commuter Rail: High oil and gas supply</t>
        </is>
      </c>
      <c r="D94" t="inlineStr">
        <is>
          <t>46-AEO2021.108.highogs-d120120a</t>
        </is>
      </c>
      <c r="E94" t="inlineStr">
        <is>
          <t>trillion Btu</t>
        </is>
      </c>
      <c r="F94" t="n">
        <v>13.666859</v>
      </c>
      <c r="G94" t="n">
        <v>15.703818</v>
      </c>
      <c r="H94" t="n">
        <v>17.443592</v>
      </c>
      <c r="I94" t="n">
        <v>18.807842</v>
      </c>
      <c r="J94" t="n">
        <v>19.846664</v>
      </c>
      <c r="K94" t="n">
        <v>20.636099</v>
      </c>
      <c r="L94" t="n">
        <v>21.184227</v>
      </c>
      <c r="M94" t="n">
        <v>21.570311</v>
      </c>
      <c r="N94" t="n">
        <v>21.686089</v>
      </c>
      <c r="O94" t="n">
        <v>21.767277</v>
      </c>
      <c r="P94" t="n">
        <v>21.972954</v>
      </c>
      <c r="Q94" t="n">
        <v>22.094334</v>
      </c>
      <c r="R94" t="n">
        <v>22.365896</v>
      </c>
      <c r="S94" t="n">
        <v>22.633738</v>
      </c>
      <c r="T94" t="n">
        <v>22.961601</v>
      </c>
      <c r="U94" t="n">
        <v>23.269072</v>
      </c>
      <c r="V94" t="n">
        <v>23.599651</v>
      </c>
      <c r="W94" t="n">
        <v>23.914127</v>
      </c>
      <c r="X94" t="n">
        <v>24.230244</v>
      </c>
      <c r="Y94" t="n">
        <v>24.57148</v>
      </c>
      <c r="Z94" t="n">
        <v>25.014217</v>
      </c>
      <c r="AA94" t="n">
        <v>25.429092</v>
      </c>
      <c r="AB94" t="n">
        <v>25.844322</v>
      </c>
      <c r="AC94" t="n">
        <v>26.272156</v>
      </c>
      <c r="AD94" t="n">
        <v>26.683189</v>
      </c>
      <c r="AE94" t="n">
        <v>27.136</v>
      </c>
      <c r="AF94" t="n">
        <v>27.548948</v>
      </c>
      <c r="AG94" t="n">
        <v>27.90781</v>
      </c>
      <c r="AH94" t="n">
        <v>28.285034</v>
      </c>
      <c r="AI94" t="n">
        <v>28.67524</v>
      </c>
      <c r="AJ94" t="n">
        <v>29.039318</v>
      </c>
      <c r="AK94" s="131" t="n">
        <v>0.025</v>
      </c>
    </row>
    <row r="95" ht="15" customHeight="1" s="143">
      <c r="A95" s="133" t="inlineStr">
        <is>
          <t>TEF000:ma_CommuteElect</t>
        </is>
      </c>
      <c r="B95" t="inlineStr">
        <is>
          <t>Electricity</t>
        </is>
      </c>
      <c r="C95" t="inlineStr">
        <is>
          <t>Transportation Energy Use: Rail: Commuter Rail: Electricity: High oil and gas supply</t>
        </is>
      </c>
      <c r="D95" t="inlineStr">
        <is>
          <t>46-AEO2021.109.highogs-d120120a</t>
        </is>
      </c>
      <c r="E95" t="inlineStr">
        <is>
          <t>trillion Btu</t>
        </is>
      </c>
      <c r="F95" t="n">
        <v>4.51166</v>
      </c>
      <c r="G95" t="n">
        <v>5.008751</v>
      </c>
      <c r="H95" t="n">
        <v>5.473188</v>
      </c>
      <c r="I95" t="n">
        <v>5.84824</v>
      </c>
      <c r="J95" t="n">
        <v>6.13525</v>
      </c>
      <c r="K95" t="n">
        <v>6.361259</v>
      </c>
      <c r="L95" t="n">
        <v>6.514176</v>
      </c>
      <c r="M95" t="n">
        <v>6.616694</v>
      </c>
      <c r="N95" t="n">
        <v>6.666852</v>
      </c>
      <c r="O95" t="n">
        <v>6.703321</v>
      </c>
      <c r="P95" t="n">
        <v>6.771784</v>
      </c>
      <c r="Q95" t="n">
        <v>6.827151</v>
      </c>
      <c r="R95" t="n">
        <v>6.932632</v>
      </c>
      <c r="S95" t="n">
        <v>7.037734</v>
      </c>
      <c r="T95" t="n">
        <v>7.1615</v>
      </c>
      <c r="U95" t="n">
        <v>7.286537</v>
      </c>
      <c r="V95" t="n">
        <v>7.411777</v>
      </c>
      <c r="W95" t="n">
        <v>7.528294</v>
      </c>
      <c r="X95" t="n">
        <v>7.645722</v>
      </c>
      <c r="Y95" t="n">
        <v>7.775413</v>
      </c>
      <c r="Z95" t="n">
        <v>7.939988</v>
      </c>
      <c r="AA95" t="n">
        <v>8.096106000000001</v>
      </c>
      <c r="AB95" t="n">
        <v>8.251080999999999</v>
      </c>
      <c r="AC95" t="n">
        <v>8.409151</v>
      </c>
      <c r="AD95" t="n">
        <v>8.558866</v>
      </c>
      <c r="AE95" t="n">
        <v>8.723727999999999</v>
      </c>
      <c r="AF95" t="n">
        <v>8.8759</v>
      </c>
      <c r="AG95" t="n">
        <v>9.005876000000001</v>
      </c>
      <c r="AH95" t="n">
        <v>9.146731000000001</v>
      </c>
      <c r="AI95" t="n">
        <v>9.288316</v>
      </c>
      <c r="AJ95" t="n">
        <v>9.421023999999999</v>
      </c>
      <c r="AK95" s="131" t="n">
        <v>0.025</v>
      </c>
    </row>
    <row r="96" ht="15" customHeight="1" s="143">
      <c r="A96" s="133" t="inlineStr">
        <is>
          <t>TEF000:ma_CommuteDiesel</t>
        </is>
      </c>
      <c r="B96" t="inlineStr">
        <is>
          <t>Diesel</t>
        </is>
      </c>
      <c r="C96" t="inlineStr">
        <is>
          <t>Transportation Energy Use: Rail: Commuter Rail: Diesel: High oil and gas supply</t>
        </is>
      </c>
      <c r="D96" t="inlineStr">
        <is>
          <t>46-AEO2021.110.highogs-d120120a</t>
        </is>
      </c>
      <c r="E96" t="inlineStr">
        <is>
          <t>trillion Btu</t>
        </is>
      </c>
      <c r="F96" t="n">
        <v>9.155199</v>
      </c>
      <c r="G96" t="n">
        <v>10.695067</v>
      </c>
      <c r="H96" t="n">
        <v>11.970403</v>
      </c>
      <c r="I96" t="n">
        <v>12.959603</v>
      </c>
      <c r="J96" t="n">
        <v>13.711413</v>
      </c>
      <c r="K96" t="n">
        <v>14.27484</v>
      </c>
      <c r="L96" t="n">
        <v>14.670052</v>
      </c>
      <c r="M96" t="n">
        <v>14.953617</v>
      </c>
      <c r="N96" t="n">
        <v>15.019238</v>
      </c>
      <c r="O96" t="n">
        <v>15.063955</v>
      </c>
      <c r="P96" t="n">
        <v>15.201169</v>
      </c>
      <c r="Q96" t="n">
        <v>15.267181</v>
      </c>
      <c r="R96" t="n">
        <v>15.433265</v>
      </c>
      <c r="S96" t="n">
        <v>15.596004</v>
      </c>
      <c r="T96" t="n">
        <v>15.8001</v>
      </c>
      <c r="U96" t="n">
        <v>15.982534</v>
      </c>
      <c r="V96" t="n">
        <v>16.187874</v>
      </c>
      <c r="W96" t="n">
        <v>16.385834</v>
      </c>
      <c r="X96" t="n">
        <v>16.584522</v>
      </c>
      <c r="Y96" t="n">
        <v>16.796066</v>
      </c>
      <c r="Z96" t="n">
        <v>17.07423</v>
      </c>
      <c r="AA96" t="n">
        <v>17.332987</v>
      </c>
      <c r="AB96" t="n">
        <v>17.593243</v>
      </c>
      <c r="AC96" t="n">
        <v>17.863005</v>
      </c>
      <c r="AD96" t="n">
        <v>18.124323</v>
      </c>
      <c r="AE96" t="n">
        <v>18.412271</v>
      </c>
      <c r="AF96" t="n">
        <v>18.673048</v>
      </c>
      <c r="AG96" t="n">
        <v>18.901934</v>
      </c>
      <c r="AH96" t="n">
        <v>19.138302</v>
      </c>
      <c r="AI96" t="n">
        <v>19.386923</v>
      </c>
      <c r="AJ96" t="n">
        <v>19.618294</v>
      </c>
      <c r="AK96" s="131" t="n">
        <v>0.026</v>
      </c>
    </row>
    <row r="97" ht="15" customHeight="1" s="143">
      <c r="A97" s="133" t="inlineStr">
        <is>
          <t>TEF000:ma_CommuteCNG</t>
        </is>
      </c>
      <c r="B97" t="inlineStr">
        <is>
          <t>Compressed Natural Gas</t>
        </is>
      </c>
      <c r="C97" t="inlineStr">
        <is>
          <t>Transportation Energy Use: Rail: Commuter Rail: CNG: High oil and gas supply</t>
        </is>
      </c>
      <c r="D97" t="inlineStr">
        <is>
          <t>46-AEO2021.111.highogs-d120120a</t>
        </is>
      </c>
      <c r="E97" t="inlineStr">
        <is>
          <t>trillion Btu</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inlineStr">
        <is>
          <t>- -</t>
        </is>
      </c>
    </row>
    <row r="98" ht="15" customHeight="1" s="143">
      <c r="A98" s="133" t="inlineStr">
        <is>
          <t>TEF000:ma_CommuteLNG</t>
        </is>
      </c>
      <c r="B98" t="inlineStr">
        <is>
          <t>Liquefied Natural Gas</t>
        </is>
      </c>
      <c r="C98" t="inlineStr">
        <is>
          <t>Transportation Energy Use: Rail: Commuter Rail: LNG: High oil and gas supply</t>
        </is>
      </c>
      <c r="D98" t="inlineStr">
        <is>
          <t>46-AEO2021.112.highogs-d120120a</t>
        </is>
      </c>
      <c r="E98" t="inlineStr">
        <is>
          <t>trillion Btu</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inlineStr">
        <is>
          <t>- -</t>
        </is>
      </c>
    </row>
    <row r="99" ht="15" customHeight="1" s="143">
      <c r="A99" s="133" t="inlineStr">
        <is>
          <t>TEF000:na_RecreationBoa</t>
        </is>
      </c>
      <c r="B99" t="inlineStr">
        <is>
          <t>Recreational Boats</t>
        </is>
      </c>
      <c r="C99" t="inlineStr">
        <is>
          <t>Transportation Energy Use: Recreation Boats: High oil and gas supply</t>
        </is>
      </c>
      <c r="D99" t="inlineStr">
        <is>
          <t>46-AEO2021.114.highogs-d120120a</t>
        </is>
      </c>
      <c r="E99" t="inlineStr">
        <is>
          <t>trillion Btu</t>
        </is>
      </c>
      <c r="F99" t="n">
        <v>195.878433</v>
      </c>
      <c r="G99" t="n">
        <v>196.656937</v>
      </c>
      <c r="H99" t="n">
        <v>199.716309</v>
      </c>
      <c r="I99" t="n">
        <v>201.514343</v>
      </c>
      <c r="J99" t="n">
        <v>202.257477</v>
      </c>
      <c r="K99" t="n">
        <v>202.573685</v>
      </c>
      <c r="L99" t="n">
        <v>201.854446</v>
      </c>
      <c r="M99" t="n">
        <v>200.378036</v>
      </c>
      <c r="N99" t="n">
        <v>198.674454</v>
      </c>
      <c r="O99" t="n">
        <v>196.830322</v>
      </c>
      <c r="P99" t="n">
        <v>195.068771</v>
      </c>
      <c r="Q99" t="n">
        <v>193.555618</v>
      </c>
      <c r="R99" t="n">
        <v>192.489258</v>
      </c>
      <c r="S99" t="n">
        <v>191.383209</v>
      </c>
      <c r="T99" t="n">
        <v>190.483826</v>
      </c>
      <c r="U99" t="n">
        <v>189.818207</v>
      </c>
      <c r="V99" t="n">
        <v>188.910233</v>
      </c>
      <c r="W99" t="n">
        <v>187.759079</v>
      </c>
      <c r="X99" t="n">
        <v>186.658478</v>
      </c>
      <c r="Y99" t="n">
        <v>185.801498</v>
      </c>
      <c r="Z99" t="n">
        <v>185.223068</v>
      </c>
      <c r="AA99" t="n">
        <v>184.588318</v>
      </c>
      <c r="AB99" t="n">
        <v>183.881805</v>
      </c>
      <c r="AC99" t="n">
        <v>183.174652</v>
      </c>
      <c r="AD99" t="n">
        <v>182.328827</v>
      </c>
      <c r="AE99" t="n">
        <v>181.679626</v>
      </c>
      <c r="AF99" t="n">
        <v>180.905502</v>
      </c>
      <c r="AG99" t="n">
        <v>179.879532</v>
      </c>
      <c r="AH99" t="n">
        <v>179.140381</v>
      </c>
      <c r="AI99" t="n">
        <v>178.36557</v>
      </c>
      <c r="AJ99" t="n">
        <v>177.571686</v>
      </c>
      <c r="AK99" s="131" t="n">
        <v>-0.003</v>
      </c>
    </row>
    <row r="100" ht="15" customHeight="1" s="143">
      <c r="A100" s="133" t="inlineStr">
        <is>
          <t>TEF000:na_RecreateGas</t>
        </is>
      </c>
      <c r="B100" t="inlineStr">
        <is>
          <t>Gasoline</t>
        </is>
      </c>
      <c r="C100" t="inlineStr">
        <is>
          <t>Transportation Energy Use: Recreation Boats: Motor Gasoline: High oil and gas supply</t>
        </is>
      </c>
      <c r="D100" t="inlineStr">
        <is>
          <t>46-AEO2021.115.highogs-d120120a</t>
        </is>
      </c>
      <c r="E100" t="inlineStr">
        <is>
          <t>trillion Btu</t>
        </is>
      </c>
      <c r="F100" t="n">
        <v>158.50087</v>
      </c>
      <c r="G100" t="n">
        <v>158.878143</v>
      </c>
      <c r="H100" t="n">
        <v>161.091873</v>
      </c>
      <c r="I100" t="n">
        <v>162.280594</v>
      </c>
      <c r="J100" t="n">
        <v>162.615173</v>
      </c>
      <c r="K100" t="n">
        <v>162.603775</v>
      </c>
      <c r="L100" t="n">
        <v>161.760437</v>
      </c>
      <c r="M100" t="n">
        <v>160.31189</v>
      </c>
      <c r="N100" t="n">
        <v>158.684494</v>
      </c>
      <c r="O100" t="n">
        <v>156.948257</v>
      </c>
      <c r="P100" t="n">
        <v>155.281403</v>
      </c>
      <c r="Q100" t="n">
        <v>153.815399</v>
      </c>
      <c r="R100" t="n">
        <v>152.706665</v>
      </c>
      <c r="S100" t="n">
        <v>151.56813</v>
      </c>
      <c r="T100" t="n">
        <v>150.594742</v>
      </c>
      <c r="U100" t="n">
        <v>149.807037</v>
      </c>
      <c r="V100" t="n">
        <v>148.828995</v>
      </c>
      <c r="W100" t="n">
        <v>147.660965</v>
      </c>
      <c r="X100" t="n">
        <v>146.534576</v>
      </c>
      <c r="Y100" t="n">
        <v>145.600967</v>
      </c>
      <c r="Z100" t="n">
        <v>144.886414</v>
      </c>
      <c r="AA100" t="n">
        <v>144.128296</v>
      </c>
      <c r="AB100" t="n">
        <v>143.314835</v>
      </c>
      <c r="AC100" t="n">
        <v>142.501663</v>
      </c>
      <c r="AD100" t="n">
        <v>141.581635</v>
      </c>
      <c r="AE100" t="n">
        <v>140.815231</v>
      </c>
      <c r="AF100" t="n">
        <v>139.952866</v>
      </c>
      <c r="AG100" t="n">
        <v>138.897095</v>
      </c>
      <c r="AH100" t="n">
        <v>138.064163</v>
      </c>
      <c r="AI100" t="n">
        <v>137.204803</v>
      </c>
      <c r="AJ100" t="n">
        <v>136.331924</v>
      </c>
      <c r="AK100" s="131" t="n">
        <v>-0.005</v>
      </c>
    </row>
    <row r="101" ht="15" customHeight="1" s="143">
      <c r="A101" s="133" t="inlineStr">
        <is>
          <t>TEF000:na_RecreateDies</t>
        </is>
      </c>
      <c r="B101" t="inlineStr">
        <is>
          <t>Distillate Fuel Oil (diesel)</t>
        </is>
      </c>
      <c r="C101" t="inlineStr">
        <is>
          <t>Transportation Energy Use: Recreation Boats: Distillate Fuel Oil: High oil and gas supply</t>
        </is>
      </c>
      <c r="D101" t="inlineStr">
        <is>
          <t>46-AEO2021.116.highogs-d120120a</t>
        </is>
      </c>
      <c r="E101" t="inlineStr">
        <is>
          <t>trillion Btu</t>
        </is>
      </c>
      <c r="F101" t="n">
        <v>37.37756</v>
      </c>
      <c r="G101" t="n">
        <v>37.778793</v>
      </c>
      <c r="H101" t="n">
        <v>38.624439</v>
      </c>
      <c r="I101" t="n">
        <v>39.233746</v>
      </c>
      <c r="J101" t="n">
        <v>39.642311</v>
      </c>
      <c r="K101" t="n">
        <v>39.969906</v>
      </c>
      <c r="L101" t="n">
        <v>40.094009</v>
      </c>
      <c r="M101" t="n">
        <v>40.066147</v>
      </c>
      <c r="N101" t="n">
        <v>39.989956</v>
      </c>
      <c r="O101" t="n">
        <v>39.882061</v>
      </c>
      <c r="P101" t="n">
        <v>39.787365</v>
      </c>
      <c r="Q101" t="n">
        <v>39.740219</v>
      </c>
      <c r="R101" t="n">
        <v>39.782585</v>
      </c>
      <c r="S101" t="n">
        <v>39.815079</v>
      </c>
      <c r="T101" t="n">
        <v>39.889091</v>
      </c>
      <c r="U101" t="n">
        <v>40.011162</v>
      </c>
      <c r="V101" t="n">
        <v>40.081238</v>
      </c>
      <c r="W101" t="n">
        <v>40.098114</v>
      </c>
      <c r="X101" t="n">
        <v>40.123894</v>
      </c>
      <c r="Y101" t="n">
        <v>40.200531</v>
      </c>
      <c r="Z101" t="n">
        <v>40.336651</v>
      </c>
      <c r="AA101" t="n">
        <v>40.460018</v>
      </c>
      <c r="AB101" t="n">
        <v>40.566975</v>
      </c>
      <c r="AC101" t="n">
        <v>40.672985</v>
      </c>
      <c r="AD101" t="n">
        <v>40.747196</v>
      </c>
      <c r="AE101" t="n">
        <v>40.864391</v>
      </c>
      <c r="AF101" t="n">
        <v>40.952633</v>
      </c>
      <c r="AG101" t="n">
        <v>40.982441</v>
      </c>
      <c r="AH101" t="n">
        <v>41.07621</v>
      </c>
      <c r="AI101" t="n">
        <v>41.160763</v>
      </c>
      <c r="AJ101" t="n">
        <v>41.239765</v>
      </c>
      <c r="AK101" s="131" t="n">
        <v>0.003</v>
      </c>
    </row>
    <row r="102" ht="15" customHeight="1" s="143">
      <c r="A102" s="133" t="inlineStr">
        <is>
          <t>TEF000:na_Lubricants</t>
        </is>
      </c>
      <c r="B102" t="inlineStr">
        <is>
          <t>Lubricants</t>
        </is>
      </c>
      <c r="C102" t="inlineStr">
        <is>
          <t>Transportation Energy Use: Lubricants: High oil and gas supply</t>
        </is>
      </c>
      <c r="D102" t="inlineStr">
        <is>
          <t>46-AEO2021.118.highogs-d120120a</t>
        </is>
      </c>
      <c r="E102" t="inlineStr">
        <is>
          <t>trillion Btu</t>
        </is>
      </c>
      <c r="F102" t="n">
        <v>121.224388</v>
      </c>
      <c r="G102" t="n">
        <v>123.400124</v>
      </c>
      <c r="H102" t="n">
        <v>124.820587</v>
      </c>
      <c r="I102" t="n">
        <v>125.914734</v>
      </c>
      <c r="J102" t="n">
        <v>126.656418</v>
      </c>
      <c r="K102" t="n">
        <v>127.040573</v>
      </c>
      <c r="L102" t="n">
        <v>127.207184</v>
      </c>
      <c r="M102" t="n">
        <v>126.853516</v>
      </c>
      <c r="N102" t="n">
        <v>126.597031</v>
      </c>
      <c r="O102" t="n">
        <v>126.378426</v>
      </c>
      <c r="P102" t="n">
        <v>126.074043</v>
      </c>
      <c r="Q102" t="n">
        <v>125.801605</v>
      </c>
      <c r="R102" t="n">
        <v>125.584831</v>
      </c>
      <c r="S102" t="n">
        <v>125.400551</v>
      </c>
      <c r="T102" t="n">
        <v>125.28949</v>
      </c>
      <c r="U102" t="n">
        <v>125.20488</v>
      </c>
      <c r="V102" t="n">
        <v>125.084435</v>
      </c>
      <c r="W102" t="n">
        <v>124.934349</v>
      </c>
      <c r="X102" t="n">
        <v>124.830444</v>
      </c>
      <c r="Y102" t="n">
        <v>124.75782</v>
      </c>
      <c r="Z102" t="n">
        <v>124.673424</v>
      </c>
      <c r="AA102" t="n">
        <v>124.588966</v>
      </c>
      <c r="AB102" t="n">
        <v>124.521797</v>
      </c>
      <c r="AC102" t="n">
        <v>124.439995</v>
      </c>
      <c r="AD102" t="n">
        <v>124.422821</v>
      </c>
      <c r="AE102" t="n">
        <v>124.498398</v>
      </c>
      <c r="AF102" t="n">
        <v>124.515923</v>
      </c>
      <c r="AG102" t="n">
        <v>124.473633</v>
      </c>
      <c r="AH102" t="n">
        <v>124.496216</v>
      </c>
      <c r="AI102" t="n">
        <v>124.469994</v>
      </c>
      <c r="AJ102" t="n">
        <v>124.385529</v>
      </c>
      <c r="AK102" s="131" t="n">
        <v>0.001</v>
      </c>
    </row>
    <row r="103" ht="15" customHeight="1" s="143">
      <c r="A103" s="133" t="inlineStr">
        <is>
          <t>TEF000:na_PipelineFuelN</t>
        </is>
      </c>
      <c r="B103" t="inlineStr">
        <is>
          <t>Pipeline Fuel Natural Gas</t>
        </is>
      </c>
      <c r="C103" t="inlineStr">
        <is>
          <t>Transportation Energy Use: Pipeline Fuel Natural Gas: High oil and gas supply</t>
        </is>
      </c>
      <c r="D103" t="inlineStr">
        <is>
          <t>46-AEO2021.119.highogs-d120120a</t>
        </is>
      </c>
      <c r="E103" t="inlineStr">
        <is>
          <t>trillion Btu</t>
        </is>
      </c>
      <c r="F103" t="n">
        <v>706.250122</v>
      </c>
      <c r="G103" t="n">
        <v>765.141968</v>
      </c>
      <c r="H103" t="n">
        <v>755.349976</v>
      </c>
      <c r="I103" t="n">
        <v>731.6383060000001</v>
      </c>
      <c r="J103" t="n">
        <v>723.206848</v>
      </c>
      <c r="K103" t="n">
        <v>724.605957</v>
      </c>
      <c r="L103" t="n">
        <v>691.049561</v>
      </c>
      <c r="M103" t="n">
        <v>701.143127</v>
      </c>
      <c r="N103" t="n">
        <v>701.066345</v>
      </c>
      <c r="O103" t="n">
        <v>701.036865</v>
      </c>
      <c r="P103" t="n">
        <v>693.459656</v>
      </c>
      <c r="Q103" t="n">
        <v>694.474792</v>
      </c>
      <c r="R103" t="n">
        <v>697.118347</v>
      </c>
      <c r="S103" t="n">
        <v>697.966675</v>
      </c>
      <c r="T103" t="n">
        <v>696.894348</v>
      </c>
      <c r="U103" t="n">
        <v>700.5565800000001</v>
      </c>
      <c r="V103" t="n">
        <v>708.852539</v>
      </c>
      <c r="W103" t="n">
        <v>718.202087</v>
      </c>
      <c r="X103" t="n">
        <v>725.977966</v>
      </c>
      <c r="Y103" t="n">
        <v>730.663391</v>
      </c>
      <c r="Z103" t="n">
        <v>734.5610349999999</v>
      </c>
      <c r="AA103" t="n">
        <v>737.107239</v>
      </c>
      <c r="AB103" t="n">
        <v>741.270935</v>
      </c>
      <c r="AC103" t="n">
        <v>748.350342</v>
      </c>
      <c r="AD103" t="n">
        <v>759.384277</v>
      </c>
      <c r="AE103" t="n">
        <v>765.859009</v>
      </c>
      <c r="AF103" t="n">
        <v>773.8939820000001</v>
      </c>
      <c r="AG103" t="n">
        <v>783.064209</v>
      </c>
      <c r="AH103" t="n">
        <v>778.316589</v>
      </c>
      <c r="AI103" t="n">
        <v>777.420776</v>
      </c>
      <c r="AJ103" t="n">
        <v>784.837524</v>
      </c>
      <c r="AK103" s="131" t="n">
        <v>0.004</v>
      </c>
    </row>
    <row r="104" ht="15" customHeight="1" s="143">
      <c r="A104" s="133" t="inlineStr">
        <is>
          <t>TEF000:pa_TotalConsumpt</t>
        </is>
      </c>
      <c r="B104" t="inlineStr">
        <is>
          <t>Total Consumption</t>
        </is>
      </c>
      <c r="C104" t="inlineStr">
        <is>
          <t>Transportation Energy Use: Total Use: High oil and gas supply</t>
        </is>
      </c>
      <c r="D104" t="inlineStr">
        <is>
          <t>46-AEO2021.121.highogs-d120120a</t>
        </is>
      </c>
      <c r="E104" t="inlineStr">
        <is>
          <t>trillion Btu</t>
        </is>
      </c>
      <c r="F104" t="n">
        <v>24641.326172</v>
      </c>
      <c r="G104" t="n">
        <v>26248.078125</v>
      </c>
      <c r="H104" t="n">
        <v>26805.330078</v>
      </c>
      <c r="I104" t="n">
        <v>27034.601562</v>
      </c>
      <c r="J104" t="n">
        <v>27133.554688</v>
      </c>
      <c r="K104" t="n">
        <v>27233.935547</v>
      </c>
      <c r="L104" t="n">
        <v>27190.394531</v>
      </c>
      <c r="M104" t="n">
        <v>27083.884766</v>
      </c>
      <c r="N104" t="n">
        <v>26994.960938</v>
      </c>
      <c r="O104" t="n">
        <v>26865.316406</v>
      </c>
      <c r="P104" t="n">
        <v>26747.642578</v>
      </c>
      <c r="Q104" t="n">
        <v>26658.847656</v>
      </c>
      <c r="R104" t="n">
        <v>26571.892578</v>
      </c>
      <c r="S104" t="n">
        <v>26518.625</v>
      </c>
      <c r="T104" t="n">
        <v>26496.607422</v>
      </c>
      <c r="U104" t="n">
        <v>26552.078125</v>
      </c>
      <c r="V104" t="n">
        <v>26585.183594</v>
      </c>
      <c r="W104" t="n">
        <v>26629.648438</v>
      </c>
      <c r="X104" t="n">
        <v>26694.693359</v>
      </c>
      <c r="Y104" t="n">
        <v>26765.230469</v>
      </c>
      <c r="Z104" t="n">
        <v>26868.734375</v>
      </c>
      <c r="AA104" t="n">
        <v>26997.642578</v>
      </c>
      <c r="AB104" t="n">
        <v>27118.664062</v>
      </c>
      <c r="AC104" t="n">
        <v>27275.537109</v>
      </c>
      <c r="AD104" t="n">
        <v>27412.283203</v>
      </c>
      <c r="AE104" t="n">
        <v>27561.634766</v>
      </c>
      <c r="AF104" t="n">
        <v>27697.734375</v>
      </c>
      <c r="AG104" t="n">
        <v>27817.296875</v>
      </c>
      <c r="AH104" t="n">
        <v>27945.371094</v>
      </c>
      <c r="AI104" t="n">
        <v>28082.121094</v>
      </c>
      <c r="AJ104" t="n">
        <v>28236.771484</v>
      </c>
      <c r="AK104" s="131" t="n">
        <v>0.005</v>
      </c>
    </row>
    <row r="105" ht="15" customHeight="1" s="143"/>
    <row r="106" ht="15" customHeight="1" s="143"/>
    <row r="107" ht="15" customHeight="1" s="143"/>
    <row r="108" ht="15" customHeight="1" s="143"/>
    <row r="109" ht="15" customHeight="1" s="143"/>
    <row r="110" ht="15" customHeight="1" s="143"/>
    <row r="111" ht="15" customHeight="1" s="143"/>
    <row r="112" ht="15" customHeight="1" s="143"/>
    <row r="113" ht="15" customHeight="1" s="143"/>
    <row r="114" ht="15" customHeight="1" s="143"/>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 width="25" customWidth="1" style="143" min="2" max="2"/>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3"/>
    <row r="3" ht="15" customHeight="1" s="143"/>
    <row r="4" ht="15" customHeight="1" s="143"/>
    <row r="5" ht="15" customHeight="1" s="143"/>
    <row r="6" ht="15" customHeight="1" s="143"/>
    <row r="7" ht="15" customHeight="1" s="143"/>
    <row r="8" ht="15" customHeight="1" s="143"/>
    <row r="9" ht="15" customHeight="1" s="143"/>
    <row r="10" ht="15" customHeight="1" s="143">
      <c r="A10" s="133" t="inlineStr">
        <is>
          <t>TST000</t>
        </is>
      </c>
      <c r="B10" t="inlineStr">
        <is>
          <t>Table 38.  Light-Duty Vehicle Sales by Technology Type</t>
        </is>
      </c>
    </row>
    <row r="11" ht="15" customHeight="1" s="143">
      <c r="B11" t="inlineStr">
        <is>
          <t>https://www.eia.gov/outlooks/aeo/data/browser/#/?id=48-AEO2021&amp;region=1-0&amp;cases=highogs&amp;start=2020&amp;end=2050&amp;f=A&amp;linechart=highogs-d120120a.4-48-AEO2021.1-0&amp;map=highogs-d120120a.5-48-AEO2021.1-0&amp;sourcekey=0</t>
        </is>
      </c>
    </row>
    <row r="12" ht="15" customHeight="1" s="143">
      <c r="B12" t="inlineStr">
        <is>
          <t>Tue Mar 09 2021 12:43:15 GMT-0800 (Pacific Standard Time)</t>
        </is>
      </c>
    </row>
    <row r="13" ht="15" customHeight="1" s="143">
      <c r="B13" t="inlineStr">
        <is>
          <t>Source: U.S. Energy Information Administration</t>
        </is>
      </c>
    </row>
    <row r="14" ht="15" customHeight="1" s="143">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3">
      <c r="A15" s="133" t="n"/>
      <c r="B15" t="inlineStr">
        <is>
          <t>New Car Sales</t>
        </is>
      </c>
      <c r="D15" t="inlineStr">
        <is>
          <t>48-AEO2021.2.</t>
        </is>
      </c>
    </row>
    <row r="16" ht="15" customHeight="1" s="143">
      <c r="A16" s="133" t="n"/>
      <c r="B16" t="inlineStr">
        <is>
          <t>Conventional Cars</t>
        </is>
      </c>
      <c r="D16" t="inlineStr">
        <is>
          <t>48-AEO2021.3.</t>
        </is>
      </c>
    </row>
    <row r="17" ht="15" customFormat="1" customHeight="1" s="47">
      <c r="A17" s="133" t="inlineStr">
        <is>
          <t>TST000:ba_GasolineICEVe</t>
        </is>
      </c>
      <c r="B17" t="inlineStr">
        <is>
          <t>Gasoline ICE Vehicles</t>
        </is>
      </c>
      <c r="C17" t="inlineStr">
        <is>
          <t>Light-Duty Vehicle Sales: Conventional Cars: Gasoline: High oil and gas supply</t>
        </is>
      </c>
      <c r="D17" t="inlineStr">
        <is>
          <t>48-AEO2021.4.highogs-d120120a</t>
        </is>
      </c>
      <c r="E17" t="inlineStr">
        <is>
          <t>thousands</t>
        </is>
      </c>
      <c r="F17" t="n">
        <v>4430.540039</v>
      </c>
      <c r="G17" t="n">
        <v>4768.92627</v>
      </c>
      <c r="H17" t="n">
        <v>5242.686035</v>
      </c>
      <c r="I17" t="n">
        <v>5277.425781</v>
      </c>
      <c r="J17" t="n">
        <v>5332.482422</v>
      </c>
      <c r="K17" t="n">
        <v>5366.364746</v>
      </c>
      <c r="L17" t="n">
        <v>5276.02832</v>
      </c>
      <c r="M17" t="n">
        <v>5157.722656</v>
      </c>
      <c r="N17" t="n">
        <v>5160.429199</v>
      </c>
      <c r="O17" t="n">
        <v>5150.478516</v>
      </c>
      <c r="P17" t="n">
        <v>5149.121094</v>
      </c>
      <c r="Q17" t="n">
        <v>5129.027832</v>
      </c>
      <c r="R17" t="n">
        <v>5123.649902</v>
      </c>
      <c r="S17" t="n">
        <v>5107.165039</v>
      </c>
      <c r="T17" t="n">
        <v>5106.615723</v>
      </c>
      <c r="U17" t="n">
        <v>5067.029297</v>
      </c>
      <c r="V17" t="n">
        <v>4988.660645</v>
      </c>
      <c r="W17" t="n">
        <v>4915.442383</v>
      </c>
      <c r="X17" t="n">
        <v>4879.742188</v>
      </c>
      <c r="Y17" t="n">
        <v>4824.818359</v>
      </c>
      <c r="Z17" t="n">
        <v>4767.015625</v>
      </c>
      <c r="AA17" t="n">
        <v>4718.786621</v>
      </c>
      <c r="AB17" t="n">
        <v>4672.149414</v>
      </c>
      <c r="AC17" t="n">
        <v>4616.104004</v>
      </c>
      <c r="AD17" t="n">
        <v>4570.187012</v>
      </c>
      <c r="AE17" t="n">
        <v>4571.701172</v>
      </c>
      <c r="AF17" t="n">
        <v>4505.428711</v>
      </c>
      <c r="AG17" t="n">
        <v>4434.674316</v>
      </c>
      <c r="AH17" t="n">
        <v>4405.36084</v>
      </c>
      <c r="AI17" t="n">
        <v>4332.687988</v>
      </c>
      <c r="AJ17" t="n">
        <v>4252.924316</v>
      </c>
      <c r="AK17" s="131" t="n">
        <v>-0.001</v>
      </c>
    </row>
    <row r="18" ht="15" customHeight="1" s="143">
      <c r="A18" s="133" t="inlineStr">
        <is>
          <t>TST000:ba_TDIDieselICE</t>
        </is>
      </c>
      <c r="B18" t="inlineStr">
        <is>
          <t>TDI Diesel ICE</t>
        </is>
      </c>
      <c r="C18" t="inlineStr">
        <is>
          <t>Light-Duty Vehicle Sales: Conventional Cars: TDI Diesel: High oil and gas supply</t>
        </is>
      </c>
      <c r="D18" t="inlineStr">
        <is>
          <t>48-AEO2021.5.highogs-d120120a</t>
        </is>
      </c>
      <c r="E18" t="inlineStr">
        <is>
          <t>thousands</t>
        </is>
      </c>
      <c r="F18" t="n">
        <v>0.09170300000000001</v>
      </c>
      <c r="G18" t="n">
        <v>0.090031</v>
      </c>
      <c r="H18" t="n">
        <v>0.09442399999999999</v>
      </c>
      <c r="I18" t="n">
        <v>0.08981500000000001</v>
      </c>
      <c r="J18" t="n">
        <v>0.08771</v>
      </c>
      <c r="K18" t="n">
        <v>0.08925</v>
      </c>
      <c r="L18" t="n">
        <v>0.08643099999999999</v>
      </c>
      <c r="M18" t="n">
        <v>0.083304</v>
      </c>
      <c r="N18" t="n">
        <v>0.08455</v>
      </c>
      <c r="O18" t="n">
        <v>0.084075</v>
      </c>
      <c r="P18" t="n">
        <v>0.083118</v>
      </c>
      <c r="Q18" t="n">
        <v>0.084137</v>
      </c>
      <c r="R18" t="n">
        <v>0.083978</v>
      </c>
      <c r="S18" t="n">
        <v>0.083596</v>
      </c>
      <c r="T18" t="n">
        <v>0.08475199999999999</v>
      </c>
      <c r="U18" t="n">
        <v>0.084326</v>
      </c>
      <c r="V18" t="n">
        <v>0.08361200000000001</v>
      </c>
      <c r="W18" t="n">
        <v>0.081953</v>
      </c>
      <c r="X18" t="n">
        <v>0.081093</v>
      </c>
      <c r="Y18" t="n">
        <v>0.081319</v>
      </c>
      <c r="Z18" t="n">
        <v>0.078959</v>
      </c>
      <c r="AA18" t="n">
        <v>0.07824399999999999</v>
      </c>
      <c r="AB18" t="n">
        <v>0.077311</v>
      </c>
      <c r="AC18" t="n">
        <v>0.076276</v>
      </c>
      <c r="AD18" t="n">
        <v>0.075326</v>
      </c>
      <c r="AE18" t="n">
        <v>0.07541299999999999</v>
      </c>
      <c r="AF18" t="n">
        <v>0.074002</v>
      </c>
      <c r="AG18" t="n">
        <v>0.072725</v>
      </c>
      <c r="AH18" t="n">
        <v>0.071912</v>
      </c>
      <c r="AI18" t="n">
        <v>0.070517</v>
      </c>
      <c r="AJ18" t="n">
        <v>0.06912500000000001</v>
      </c>
      <c r="AK18" s="131" t="n">
        <v>-0.008999999999999999</v>
      </c>
    </row>
    <row r="19" ht="15" customHeight="1" s="143">
      <c r="A19" s="133" t="inlineStr">
        <is>
          <t>TST000:ba_TotalConventi</t>
        </is>
      </c>
      <c r="B19" t="inlineStr">
        <is>
          <t>Total Conventional Cars</t>
        </is>
      </c>
      <c r="C19" t="inlineStr">
        <is>
          <t>Light-Duty Vehicle Sales: Conventional Cars: Total: High oil and gas supply</t>
        </is>
      </c>
      <c r="D19" t="inlineStr">
        <is>
          <t>48-AEO2021.6.highogs-d120120a</t>
        </is>
      </c>
      <c r="E19" t="inlineStr">
        <is>
          <t>thousands</t>
        </is>
      </c>
      <c r="F19" t="n">
        <v>4430.631836</v>
      </c>
      <c r="G19" t="n">
        <v>4769.016113</v>
      </c>
      <c r="H19" t="n">
        <v>5242.780273</v>
      </c>
      <c r="I19" t="n">
        <v>5277.515625</v>
      </c>
      <c r="J19" t="n">
        <v>5332.570312</v>
      </c>
      <c r="K19" t="n">
        <v>5366.454102</v>
      </c>
      <c r="L19" t="n">
        <v>5276.114746</v>
      </c>
      <c r="M19" t="n">
        <v>5157.806152</v>
      </c>
      <c r="N19" t="n">
        <v>5160.513672</v>
      </c>
      <c r="O19" t="n">
        <v>5150.5625</v>
      </c>
      <c r="P19" t="n">
        <v>5149.204102</v>
      </c>
      <c r="Q19" t="n">
        <v>5129.111816</v>
      </c>
      <c r="R19" t="n">
        <v>5123.733887</v>
      </c>
      <c r="S19" t="n">
        <v>5107.248535</v>
      </c>
      <c r="T19" t="n">
        <v>5106.700684</v>
      </c>
      <c r="U19" t="n">
        <v>5067.11377</v>
      </c>
      <c r="V19" t="n">
        <v>4988.744141</v>
      </c>
      <c r="W19" t="n">
        <v>4915.524414</v>
      </c>
      <c r="X19" t="n">
        <v>4879.823242</v>
      </c>
      <c r="Y19" t="n">
        <v>4824.899902</v>
      </c>
      <c r="Z19" t="n">
        <v>4767.094727</v>
      </c>
      <c r="AA19" t="n">
        <v>4718.864746</v>
      </c>
      <c r="AB19" t="n">
        <v>4672.226562</v>
      </c>
      <c r="AC19" t="n">
        <v>4616.180176</v>
      </c>
      <c r="AD19" t="n">
        <v>4570.262207</v>
      </c>
      <c r="AE19" t="n">
        <v>4571.776367</v>
      </c>
      <c r="AF19" t="n">
        <v>4505.50293</v>
      </c>
      <c r="AG19" t="n">
        <v>4434.74707</v>
      </c>
      <c r="AH19" t="n">
        <v>4405.432617</v>
      </c>
      <c r="AI19" t="n">
        <v>4332.758301</v>
      </c>
      <c r="AJ19" t="n">
        <v>4252.993652</v>
      </c>
      <c r="AK19" s="131" t="n">
        <v>-0.001</v>
      </c>
    </row>
    <row r="20" ht="15" customHeight="1" s="143">
      <c r="A20" s="133" t="n"/>
      <c r="B20" t="inlineStr">
        <is>
          <t>Alternative-Fuel Cars</t>
        </is>
      </c>
      <c r="D20" t="inlineStr">
        <is>
          <t>48-AEO2021.8.</t>
        </is>
      </c>
    </row>
    <row r="21" ht="15" customHeight="1" s="143">
      <c r="A21" s="133" t="inlineStr">
        <is>
          <t>TST000:ca_Ethanol-FlexF</t>
        </is>
      </c>
      <c r="B21" t="inlineStr">
        <is>
          <t>Ethanol-Flex Fuel ICE</t>
        </is>
      </c>
      <c r="C21" t="inlineStr">
        <is>
          <t>Light-Duty Vehicle Sales: Alternative-Fuel Cars: Ethanol-Flex Fuel ICE: High oil and gas supply</t>
        </is>
      </c>
      <c r="D21" t="inlineStr">
        <is>
          <t>48-AEO2021.9.highogs-d120120a</t>
        </is>
      </c>
      <c r="E21" t="inlineStr">
        <is>
          <t>thousands</t>
        </is>
      </c>
      <c r="F21" t="n">
        <v>82.86573</v>
      </c>
      <c r="G21" t="n">
        <v>88.778244</v>
      </c>
      <c r="H21" t="n">
        <v>97.887756</v>
      </c>
      <c r="I21" t="n">
        <v>98.74951900000001</v>
      </c>
      <c r="J21" t="n">
        <v>99.876137</v>
      </c>
      <c r="K21" t="n">
        <v>100.600273</v>
      </c>
      <c r="L21" t="n">
        <v>99.06931299999999</v>
      </c>
      <c r="M21" t="n">
        <v>97.080338</v>
      </c>
      <c r="N21" t="n">
        <v>97.452324</v>
      </c>
      <c r="O21" t="n">
        <v>97.51915700000001</v>
      </c>
      <c r="P21" t="n">
        <v>97.80072</v>
      </c>
      <c r="Q21" t="n">
        <v>97.80836499999999</v>
      </c>
      <c r="R21" t="n">
        <v>98.01525100000001</v>
      </c>
      <c r="S21" t="n">
        <v>98.066704</v>
      </c>
      <c r="T21" t="n">
        <v>98.42570499999999</v>
      </c>
      <c r="U21" t="n">
        <v>98.079758</v>
      </c>
      <c r="V21" t="n">
        <v>96.899742</v>
      </c>
      <c r="W21" t="n">
        <v>95.84069100000001</v>
      </c>
      <c r="X21" t="n">
        <v>95.53323399999999</v>
      </c>
      <c r="Y21" t="n">
        <v>94.84657300000001</v>
      </c>
      <c r="Z21" t="n">
        <v>94.08009300000001</v>
      </c>
      <c r="AA21" t="n">
        <v>93.468681</v>
      </c>
      <c r="AB21" t="n">
        <v>92.85779599999999</v>
      </c>
      <c r="AC21" t="n">
        <v>92.05088000000001</v>
      </c>
      <c r="AD21" t="n">
        <v>91.469421</v>
      </c>
      <c r="AE21" t="n">
        <v>91.848557</v>
      </c>
      <c r="AF21" t="n">
        <v>90.8843</v>
      </c>
      <c r="AG21" t="n">
        <v>89.801239</v>
      </c>
      <c r="AH21" t="n">
        <v>89.570892</v>
      </c>
      <c r="AI21" t="n">
        <v>88.466881</v>
      </c>
      <c r="AJ21" t="n">
        <v>87.250069</v>
      </c>
      <c r="AK21" s="131" t="n">
        <v>0.002</v>
      </c>
    </row>
    <row r="22" ht="15" customHeight="1" s="143">
      <c r="A22" s="133" t="inlineStr">
        <is>
          <t>TST000:ca_100mileEV</t>
        </is>
      </c>
      <c r="B22" t="inlineStr">
        <is>
          <t>100 Mile Electric Vehicle</t>
        </is>
      </c>
      <c r="C22" t="inlineStr">
        <is>
          <t>Light-Duty Vehicle Sales: Alternative-Fuel Cars: 100 Mile Electric Vehicle: High oil and gas supply</t>
        </is>
      </c>
      <c r="D22" t="inlineStr">
        <is>
          <t>48-AEO2021.10.highogs-d120120a</t>
        </is>
      </c>
      <c r="E22" t="inlineStr">
        <is>
          <t>thousands</t>
        </is>
      </c>
      <c r="F22" t="n">
        <v>2.014161</v>
      </c>
      <c r="G22" t="n">
        <v>2.116755</v>
      </c>
      <c r="H22" t="n">
        <v>2.187926</v>
      </c>
      <c r="I22" t="n">
        <v>2.115665</v>
      </c>
      <c r="J22" t="n">
        <v>2.1331</v>
      </c>
      <c r="K22" t="n">
        <v>2.187847</v>
      </c>
      <c r="L22" t="n">
        <v>2.250745</v>
      </c>
      <c r="M22" t="n">
        <v>2.319192</v>
      </c>
      <c r="N22" t="n">
        <v>2.463099</v>
      </c>
      <c r="O22" t="n">
        <v>2.616289</v>
      </c>
      <c r="P22" t="n">
        <v>2.802221</v>
      </c>
      <c r="Q22" t="n">
        <v>2.953589</v>
      </c>
      <c r="R22" t="n">
        <v>3.120451</v>
      </c>
      <c r="S22" t="n">
        <v>3.262651</v>
      </c>
      <c r="T22" t="n">
        <v>3.40547</v>
      </c>
      <c r="U22" t="n">
        <v>3.49672</v>
      </c>
      <c r="V22" t="n">
        <v>3.548795</v>
      </c>
      <c r="W22" t="n">
        <v>3.589806</v>
      </c>
      <c r="X22" t="n">
        <v>3.646011</v>
      </c>
      <c r="Y22" t="n">
        <v>3.673913</v>
      </c>
      <c r="Z22" t="n">
        <v>3.693691</v>
      </c>
      <c r="AA22" t="n">
        <v>3.701219</v>
      </c>
      <c r="AB22" t="n">
        <v>3.707546</v>
      </c>
      <c r="AC22" t="n">
        <v>3.704162</v>
      </c>
      <c r="AD22" t="n">
        <v>3.70677</v>
      </c>
      <c r="AE22" t="n">
        <v>3.748243</v>
      </c>
      <c r="AF22" t="n">
        <v>3.730523</v>
      </c>
      <c r="AG22" t="n">
        <v>3.707829</v>
      </c>
      <c r="AH22" t="n">
        <v>3.718948</v>
      </c>
      <c r="AI22" t="n">
        <v>3.697174</v>
      </c>
      <c r="AJ22" t="n">
        <v>3.669234</v>
      </c>
      <c r="AK22" s="131" t="n">
        <v>0.02</v>
      </c>
    </row>
    <row r="23" ht="15" customHeight="1" s="143">
      <c r="A23" s="133" t="inlineStr">
        <is>
          <t>TST000:ca_ElectricVehic</t>
        </is>
      </c>
      <c r="B23" t="inlineStr">
        <is>
          <t>200 Mile Electric Vehicle</t>
        </is>
      </c>
      <c r="C23" t="inlineStr">
        <is>
          <t>Light-Duty Vehicle Sales: Alternative-Fuel Cars: 200 Mile Electric Vehicle: High oil and gas supply</t>
        </is>
      </c>
      <c r="D23" t="inlineStr">
        <is>
          <t>48-AEO2021.11.highogs-d120120a</t>
        </is>
      </c>
      <c r="E23" t="inlineStr">
        <is>
          <t>thousands</t>
        </is>
      </c>
      <c r="F23" t="n">
        <v>45.0984</v>
      </c>
      <c r="G23" t="n">
        <v>43.183132</v>
      </c>
      <c r="H23" t="n">
        <v>44.87886</v>
      </c>
      <c r="I23" t="n">
        <v>42.311188</v>
      </c>
      <c r="J23" t="n">
        <v>41.21912</v>
      </c>
      <c r="K23" t="n">
        <v>41.567673</v>
      </c>
      <c r="L23" t="n">
        <v>41.456791</v>
      </c>
      <c r="M23" t="n">
        <v>43.14045</v>
      </c>
      <c r="N23" t="n">
        <v>46.895927</v>
      </c>
      <c r="O23" t="n">
        <v>51.488796</v>
      </c>
      <c r="P23" t="n">
        <v>58.315022</v>
      </c>
      <c r="Q23" t="n">
        <v>64.53087600000001</v>
      </c>
      <c r="R23" t="n">
        <v>72.045967</v>
      </c>
      <c r="S23" t="n">
        <v>79.581985</v>
      </c>
      <c r="T23" t="n">
        <v>87.85324900000001</v>
      </c>
      <c r="U23" t="n">
        <v>94.67422500000001</v>
      </c>
      <c r="V23" t="n">
        <v>100.867775</v>
      </c>
      <c r="W23" t="n">
        <v>107.292206</v>
      </c>
      <c r="X23" t="n">
        <v>114.558159</v>
      </c>
      <c r="Y23" t="n">
        <v>120.887489</v>
      </c>
      <c r="Z23" t="n">
        <v>127.426682</v>
      </c>
      <c r="AA23" t="n">
        <v>133.082535</v>
      </c>
      <c r="AB23" t="n">
        <v>138.545105</v>
      </c>
      <c r="AC23" t="n">
        <v>144.041061</v>
      </c>
      <c r="AD23" t="n">
        <v>150.035324</v>
      </c>
      <c r="AE23" t="n">
        <v>158.088089</v>
      </c>
      <c r="AF23" t="n">
        <v>163.426514</v>
      </c>
      <c r="AG23" t="n">
        <v>168.747879</v>
      </c>
      <c r="AH23" t="n">
        <v>175.613022</v>
      </c>
      <c r="AI23" t="n">
        <v>181.703384</v>
      </c>
      <c r="AJ23" t="n">
        <v>187.488083</v>
      </c>
      <c r="AK23" s="131" t="n">
        <v>0.049</v>
      </c>
    </row>
    <row r="24" ht="15" customHeight="1" s="143">
      <c r="A24" s="133" t="inlineStr">
        <is>
          <t>TST000:ea_FuelCellGasol</t>
        </is>
      </c>
      <c r="B24" t="inlineStr">
        <is>
          <t>300 Mile Electric Vehicle</t>
        </is>
      </c>
      <c r="C24" t="inlineStr">
        <is>
          <t>Light-Duty Vehicle Sales: Alternative-Fuel Cars: 300 Mile Electric Vehicle: High oil and gas supply</t>
        </is>
      </c>
      <c r="D24" t="inlineStr">
        <is>
          <t>48-AEO2021.12.highogs-d120120a</t>
        </is>
      </c>
      <c r="E24" t="inlineStr">
        <is>
          <t>thousands</t>
        </is>
      </c>
      <c r="F24" t="n">
        <v>65.759254</v>
      </c>
      <c r="G24" t="n">
        <v>57.491383</v>
      </c>
      <c r="H24" t="n">
        <v>66.992439</v>
      </c>
      <c r="I24" t="n">
        <v>73.780128</v>
      </c>
      <c r="J24" t="n">
        <v>80.01973700000001</v>
      </c>
      <c r="K24" t="n">
        <v>83.488007</v>
      </c>
      <c r="L24" t="n">
        <v>88.954521</v>
      </c>
      <c r="M24" t="n">
        <v>94.40158099999999</v>
      </c>
      <c r="N24" t="n">
        <v>105.246628</v>
      </c>
      <c r="O24" t="n">
        <v>117.282074</v>
      </c>
      <c r="P24" t="n">
        <v>132.60144</v>
      </c>
      <c r="Q24" t="n">
        <v>153.49263</v>
      </c>
      <c r="R24" t="n">
        <v>173.616653</v>
      </c>
      <c r="S24" t="n">
        <v>198.332428</v>
      </c>
      <c r="T24" t="n">
        <v>225.309265</v>
      </c>
      <c r="U24" t="n">
        <v>254.45285</v>
      </c>
      <c r="V24" t="n">
        <v>278.038544</v>
      </c>
      <c r="W24" t="n">
        <v>303.48288</v>
      </c>
      <c r="X24" t="n">
        <v>332.549622</v>
      </c>
      <c r="Y24" t="n">
        <v>360.707672</v>
      </c>
      <c r="Z24" t="n">
        <v>386.63501</v>
      </c>
      <c r="AA24" t="n">
        <v>406.616852</v>
      </c>
      <c r="AB24" t="n">
        <v>425.579041</v>
      </c>
      <c r="AC24" t="n">
        <v>443.113953</v>
      </c>
      <c r="AD24" t="n">
        <v>462.960205</v>
      </c>
      <c r="AE24" t="n">
        <v>488.963135</v>
      </c>
      <c r="AF24" t="n">
        <v>510.022217</v>
      </c>
      <c r="AG24" t="n">
        <v>528.2873540000001</v>
      </c>
      <c r="AH24" t="n">
        <v>553.2615970000001</v>
      </c>
      <c r="AI24" t="n">
        <v>572.912537</v>
      </c>
      <c r="AJ24" t="n">
        <v>594.610168</v>
      </c>
      <c r="AK24" s="131" t="n">
        <v>0.076</v>
      </c>
    </row>
    <row r="25" ht="15" customHeight="1" s="143">
      <c r="A25" s="133" t="inlineStr">
        <is>
          <t>TST000:ca_Plug-inGasoli</t>
        </is>
      </c>
      <c r="B25" t="inlineStr">
        <is>
          <t>Plug-in 10 Gasoline Hybrid</t>
        </is>
      </c>
      <c r="C25" t="inlineStr">
        <is>
          <t>Light-Duty Vehicle Sales: Alternative-Fuel Cars: Plug-in 10 Gasoline Hybrid: High oil and gas supply</t>
        </is>
      </c>
      <c r="D25" t="inlineStr">
        <is>
          <t>48-AEO2021.13.highogs-d120120a</t>
        </is>
      </c>
      <c r="E25" t="inlineStr">
        <is>
          <t>thousands</t>
        </is>
      </c>
      <c r="F25" t="n">
        <v>20.674416</v>
      </c>
      <c r="G25" t="n">
        <v>28.176989</v>
      </c>
      <c r="H25" t="n">
        <v>33.950932</v>
      </c>
      <c r="I25" t="n">
        <v>36.931286</v>
      </c>
      <c r="J25" t="n">
        <v>41.969532</v>
      </c>
      <c r="K25" t="n">
        <v>48.640995</v>
      </c>
      <c r="L25" t="n">
        <v>55.013874</v>
      </c>
      <c r="M25" t="n">
        <v>62.905365</v>
      </c>
      <c r="N25" t="n">
        <v>73.882957</v>
      </c>
      <c r="O25" t="n">
        <v>77.06875599999999</v>
      </c>
      <c r="P25" t="n">
        <v>80.696732</v>
      </c>
      <c r="Q25" t="n">
        <v>81.13576500000001</v>
      </c>
      <c r="R25" t="n">
        <v>83.302795</v>
      </c>
      <c r="S25" t="n">
        <v>84.292328</v>
      </c>
      <c r="T25" t="n">
        <v>85.72880600000001</v>
      </c>
      <c r="U25" t="n">
        <v>84.681641</v>
      </c>
      <c r="V25" t="n">
        <v>83.560677</v>
      </c>
      <c r="W25" t="n">
        <v>82.382141</v>
      </c>
      <c r="X25" t="n">
        <v>81.626305</v>
      </c>
      <c r="Y25" t="n">
        <v>79.956459</v>
      </c>
      <c r="Z25" t="n">
        <v>78.624977</v>
      </c>
      <c r="AA25" t="n">
        <v>76.511696</v>
      </c>
      <c r="AB25" t="n">
        <v>74.205223</v>
      </c>
      <c r="AC25" t="n">
        <v>72.000122</v>
      </c>
      <c r="AD25" t="n">
        <v>69.958206</v>
      </c>
      <c r="AE25" t="n">
        <v>68.77404799999999</v>
      </c>
      <c r="AF25" t="n">
        <v>66.15273999999999</v>
      </c>
      <c r="AG25" t="n">
        <v>63.704296</v>
      </c>
      <c r="AH25" t="n">
        <v>61.705101</v>
      </c>
      <c r="AI25" t="n">
        <v>59.545723</v>
      </c>
      <c r="AJ25" t="n">
        <v>57.139908</v>
      </c>
      <c r="AK25" s="131" t="n">
        <v>0.034</v>
      </c>
    </row>
    <row r="26" ht="15" customHeight="1" s="143">
      <c r="A26" s="133" t="inlineStr">
        <is>
          <t>TST000:ca_Plug-in40Hybd</t>
        </is>
      </c>
      <c r="B26" t="inlineStr">
        <is>
          <t>Plug-in 40 Gasoline Hybrid</t>
        </is>
      </c>
      <c r="C26" t="inlineStr">
        <is>
          <t>Light-Duty Vehicle Sales: Alternative-Fuel Cars: Plug-in 40 Gasoline Hybrid: High oil and gas supply</t>
        </is>
      </c>
      <c r="D26" t="inlineStr">
        <is>
          <t>48-AEO2021.14.highogs-d120120a</t>
        </is>
      </c>
      <c r="E26" t="inlineStr">
        <is>
          <t>thousands</t>
        </is>
      </c>
      <c r="F26" t="n">
        <v>5.310642</v>
      </c>
      <c r="G26" t="n">
        <v>5.630332</v>
      </c>
      <c r="H26" t="n">
        <v>5.241416</v>
      </c>
      <c r="I26" t="n">
        <v>4.634056</v>
      </c>
      <c r="J26" t="n">
        <v>4.410059</v>
      </c>
      <c r="K26" t="n">
        <v>4.339242</v>
      </c>
      <c r="L26" t="n">
        <v>4.392287</v>
      </c>
      <c r="M26" t="n">
        <v>4.544848</v>
      </c>
      <c r="N26" t="n">
        <v>4.886629</v>
      </c>
      <c r="O26" t="n">
        <v>5.32712</v>
      </c>
      <c r="P26" t="n">
        <v>5.979389</v>
      </c>
      <c r="Q26" t="n">
        <v>6.411442</v>
      </c>
      <c r="R26" t="n">
        <v>6.825327</v>
      </c>
      <c r="S26" t="n">
        <v>7.164952</v>
      </c>
      <c r="T26" t="n">
        <v>7.520013</v>
      </c>
      <c r="U26" t="n">
        <v>7.705092</v>
      </c>
      <c r="V26" t="n">
        <v>7.815033</v>
      </c>
      <c r="W26" t="n">
        <v>7.905196</v>
      </c>
      <c r="X26" t="n">
        <v>8.024158</v>
      </c>
      <c r="Y26" t="n">
        <v>8.055717</v>
      </c>
      <c r="Z26" t="n">
        <v>8.079098999999999</v>
      </c>
      <c r="AA26" t="n">
        <v>8.036082</v>
      </c>
      <c r="AB26" t="n">
        <v>7.969784</v>
      </c>
      <c r="AC26" t="n">
        <v>7.89343</v>
      </c>
      <c r="AD26" t="n">
        <v>7.831873</v>
      </c>
      <c r="AE26" t="n">
        <v>7.857708</v>
      </c>
      <c r="AF26" t="n">
        <v>7.742971</v>
      </c>
      <c r="AG26" t="n">
        <v>7.623875</v>
      </c>
      <c r="AH26" t="n">
        <v>7.568454</v>
      </c>
      <c r="AI26" t="n">
        <v>7.464639</v>
      </c>
      <c r="AJ26" t="n">
        <v>7.343002</v>
      </c>
      <c r="AK26" s="131" t="n">
        <v>0.011</v>
      </c>
    </row>
    <row r="27" ht="15" customHeight="1" s="143">
      <c r="A27" s="133" t="inlineStr">
        <is>
          <t>TST000:ca_Electric-Dies</t>
        </is>
      </c>
      <c r="B27" t="inlineStr">
        <is>
          <t>Electric-Diesel Hybrid</t>
        </is>
      </c>
      <c r="C27" t="inlineStr">
        <is>
          <t>Light-Duty Vehicle Sales: Alternative-Fuel Cars: Electric-Diesel Hybrid: High oil and gas supply</t>
        </is>
      </c>
      <c r="D27" t="inlineStr">
        <is>
          <t>48-AEO2021.15.highogs-d120120a</t>
        </is>
      </c>
      <c r="E27" t="inlineStr">
        <is>
          <t>thousands</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inlineStr">
        <is>
          <t>- -</t>
        </is>
      </c>
    </row>
    <row r="28" ht="15" customHeight="1" s="143">
      <c r="A28" s="133" t="inlineStr">
        <is>
          <t>TST000:ca_Electric-Gaso</t>
        </is>
      </c>
      <c r="B28" t="inlineStr">
        <is>
          <t>Electric-Gasoline Hybrid</t>
        </is>
      </c>
      <c r="C28" t="inlineStr">
        <is>
          <t>Light-Duty Vehicle Sales: Alternative-Fuel Cars: Electric-Gasoline Hybrid: High oil and gas supply</t>
        </is>
      </c>
      <c r="D28" t="inlineStr">
        <is>
          <t>48-AEO2021.16.highogs-d120120a</t>
        </is>
      </c>
      <c r="E28" t="inlineStr">
        <is>
          <t>thousands</t>
        </is>
      </c>
      <c r="F28" t="n">
        <v>121.397232</v>
      </c>
      <c r="G28" t="n">
        <v>136.909775</v>
      </c>
      <c r="H28" t="n">
        <v>161.620529</v>
      </c>
      <c r="I28" t="n">
        <v>172.900162</v>
      </c>
      <c r="J28" t="n">
        <v>185.487625</v>
      </c>
      <c r="K28" t="n">
        <v>197.378525</v>
      </c>
      <c r="L28" t="n">
        <v>206.532532</v>
      </c>
      <c r="M28" t="n">
        <v>216.445618</v>
      </c>
      <c r="N28" t="n">
        <v>232.973358</v>
      </c>
      <c r="O28" t="n">
        <v>246.079361</v>
      </c>
      <c r="P28" t="n">
        <v>261.673126</v>
      </c>
      <c r="Q28" t="n">
        <v>274.523254</v>
      </c>
      <c r="R28" t="n">
        <v>287.883942</v>
      </c>
      <c r="S28" t="n">
        <v>300.892975</v>
      </c>
      <c r="T28" t="n">
        <v>315.429779</v>
      </c>
      <c r="U28" t="n">
        <v>326.461426</v>
      </c>
      <c r="V28" t="n">
        <v>334.921722</v>
      </c>
      <c r="W28" t="n">
        <v>344.058746</v>
      </c>
      <c r="X28" t="n">
        <v>356.154785</v>
      </c>
      <c r="Y28" t="n">
        <v>366.537689</v>
      </c>
      <c r="Z28" t="n">
        <v>377.089142</v>
      </c>
      <c r="AA28" t="n">
        <v>390.3526</v>
      </c>
      <c r="AB28" t="n">
        <v>401.862122</v>
      </c>
      <c r="AC28" t="n">
        <v>413.024597</v>
      </c>
      <c r="AD28" t="n">
        <v>425.685547</v>
      </c>
      <c r="AE28" t="n">
        <v>443.746796</v>
      </c>
      <c r="AF28" t="n">
        <v>455.270569</v>
      </c>
      <c r="AG28" t="n">
        <v>466.522003</v>
      </c>
      <c r="AH28" t="n">
        <v>482.343018</v>
      </c>
      <c r="AI28" t="n">
        <v>494.321167</v>
      </c>
      <c r="AJ28" t="n">
        <v>505.779694</v>
      </c>
      <c r="AK28" s="131" t="n">
        <v>0.049</v>
      </c>
    </row>
    <row r="29" ht="15" customHeight="1" s="143">
      <c r="A29" s="133" t="inlineStr">
        <is>
          <t>TST000:ca_CompressedNat</t>
        </is>
      </c>
      <c r="B29" t="inlineStr">
        <is>
          <t>Natural Gas ICE</t>
        </is>
      </c>
      <c r="C29" t="inlineStr">
        <is>
          <t>Light-Duty Vehicle Sales: Alternative-Fuel Cars: Natural Gas ICE: High oil and gas supply</t>
        </is>
      </c>
      <c r="D29" t="inlineStr">
        <is>
          <t>48-AEO2021.17.highogs-d120120a</t>
        </is>
      </c>
      <c r="E29" t="inlineStr">
        <is>
          <t>thousands</t>
        </is>
      </c>
      <c r="F29" t="n">
        <v>0.436299</v>
      </c>
      <c r="G29" t="n">
        <v>0.446886</v>
      </c>
      <c r="H29" t="n">
        <v>0.548589</v>
      </c>
      <c r="I29" t="n">
        <v>0.607807</v>
      </c>
      <c r="J29" t="n">
        <v>0.654286</v>
      </c>
      <c r="K29" t="n">
        <v>0.681397</v>
      </c>
      <c r="L29" t="n">
        <v>0.6755330000000001</v>
      </c>
      <c r="M29" t="n">
        <v>0.6606880000000001</v>
      </c>
      <c r="N29" t="n">
        <v>0.6638849999999999</v>
      </c>
      <c r="O29" t="n">
        <v>0.659324</v>
      </c>
      <c r="P29" t="n">
        <v>0.654316</v>
      </c>
      <c r="Q29" t="n">
        <v>0.660209</v>
      </c>
      <c r="R29" t="n">
        <v>0.659287</v>
      </c>
      <c r="S29" t="n">
        <v>0.660811</v>
      </c>
      <c r="T29" t="n">
        <v>0.664577</v>
      </c>
      <c r="U29" t="n">
        <v>0.6666570000000001</v>
      </c>
      <c r="V29" t="n">
        <v>0.656994</v>
      </c>
      <c r="W29" t="n">
        <v>0.650827</v>
      </c>
      <c r="X29" t="n">
        <v>0.651406</v>
      </c>
      <c r="Y29" t="n">
        <v>0.649305</v>
      </c>
      <c r="Z29" t="n">
        <v>0.644867</v>
      </c>
      <c r="AA29" t="n">
        <v>0.642947</v>
      </c>
      <c r="AB29" t="n">
        <v>0.64116</v>
      </c>
      <c r="AC29" t="n">
        <v>0.637366</v>
      </c>
      <c r="AD29" t="n">
        <v>0.635911</v>
      </c>
      <c r="AE29" t="n">
        <v>0.641543</v>
      </c>
      <c r="AF29" t="n">
        <v>0.638431</v>
      </c>
      <c r="AG29" t="n">
        <v>0.633144</v>
      </c>
      <c r="AH29" t="n">
        <v>0.634526</v>
      </c>
      <c r="AI29" t="n">
        <v>0.629213</v>
      </c>
      <c r="AJ29" t="n">
        <v>0.624813</v>
      </c>
      <c r="AK29" s="131" t="n">
        <v>0.012</v>
      </c>
    </row>
    <row r="30" ht="15" customHeight="1" s="143">
      <c r="A30" s="133" t="inlineStr">
        <is>
          <t>TST000:da_CompressedNat</t>
        </is>
      </c>
      <c r="B30" t="inlineStr">
        <is>
          <t>Natural Gas Bi-fuel</t>
        </is>
      </c>
      <c r="C30" t="inlineStr">
        <is>
          <t>Light-Duty Vehicle Sales: Alternative-Fuel Cars: Natural Gas Bi-fuel: High oil and gas supply</t>
        </is>
      </c>
      <c r="D30" t="inlineStr">
        <is>
          <t>48-AEO2021.18.highogs-d120120a</t>
        </is>
      </c>
      <c r="E30" t="inlineStr">
        <is>
          <t>thousands</t>
        </is>
      </c>
      <c r="F30" t="n">
        <v>2.233771</v>
      </c>
      <c r="G30" t="n">
        <v>2.354919</v>
      </c>
      <c r="H30" t="n">
        <v>2.610208</v>
      </c>
      <c r="I30" t="n">
        <v>2.642015</v>
      </c>
      <c r="J30" t="n">
        <v>2.677342</v>
      </c>
      <c r="K30" t="n">
        <v>2.702859</v>
      </c>
      <c r="L30" t="n">
        <v>2.668197</v>
      </c>
      <c r="M30" t="n">
        <v>2.623082</v>
      </c>
      <c r="N30" t="n">
        <v>2.645067</v>
      </c>
      <c r="O30" t="n">
        <v>2.65579</v>
      </c>
      <c r="P30" t="n">
        <v>2.670106</v>
      </c>
      <c r="Q30" t="n">
        <v>2.683413</v>
      </c>
      <c r="R30" t="n">
        <v>2.699393</v>
      </c>
      <c r="S30" t="n">
        <v>2.713665</v>
      </c>
      <c r="T30" t="n">
        <v>2.737803</v>
      </c>
      <c r="U30" t="n">
        <v>2.741847</v>
      </c>
      <c r="V30" t="n">
        <v>2.720474</v>
      </c>
      <c r="W30" t="n">
        <v>2.704052</v>
      </c>
      <c r="X30" t="n">
        <v>2.709671</v>
      </c>
      <c r="Y30" t="n">
        <v>2.704082</v>
      </c>
      <c r="Z30" t="n">
        <v>2.695708</v>
      </c>
      <c r="AA30" t="n">
        <v>2.690396</v>
      </c>
      <c r="AB30" t="n">
        <v>2.684189</v>
      </c>
      <c r="AC30" t="n">
        <v>2.672501</v>
      </c>
      <c r="AD30" t="n">
        <v>2.66801</v>
      </c>
      <c r="AE30" t="n">
        <v>2.692924</v>
      </c>
      <c r="AF30" t="n">
        <v>2.678834</v>
      </c>
      <c r="AG30" t="n">
        <v>2.660519</v>
      </c>
      <c r="AH30" t="n">
        <v>2.668229</v>
      </c>
      <c r="AI30" t="n">
        <v>2.650469</v>
      </c>
      <c r="AJ30" t="n">
        <v>2.630525</v>
      </c>
      <c r="AK30" s="131" t="n">
        <v>0.005</v>
      </c>
    </row>
    <row r="31" ht="15" customHeight="1" s="143">
      <c r="A31" s="133" t="inlineStr">
        <is>
          <t>TST000:da_LiquefiedPetr</t>
        </is>
      </c>
      <c r="B31" t="inlineStr">
        <is>
          <t>Propane ICE</t>
        </is>
      </c>
      <c r="C31" t="inlineStr">
        <is>
          <t>Light-Duty Vehicle Sales: Alternative-Fuel Cars: Propane: High oil and gas supply</t>
        </is>
      </c>
      <c r="D31" t="inlineStr">
        <is>
          <t>48-AEO2021.19.highogs-d120120a</t>
        </is>
      </c>
      <c r="E31" t="inlineStr">
        <is>
          <t>thousands</t>
        </is>
      </c>
      <c r="F31" t="n">
        <v>0.413892</v>
      </c>
      <c r="G31" t="n">
        <v>0.373083</v>
      </c>
      <c r="H31" t="n">
        <v>0.432242</v>
      </c>
      <c r="I31" t="n">
        <v>0.450286</v>
      </c>
      <c r="J31" t="n">
        <v>0.454892</v>
      </c>
      <c r="K31" t="n">
        <v>0.459537</v>
      </c>
      <c r="L31" t="n">
        <v>0.453937</v>
      </c>
      <c r="M31" t="n">
        <v>0.44736</v>
      </c>
      <c r="N31" t="n">
        <v>0.455217</v>
      </c>
      <c r="O31" t="n">
        <v>0.459614</v>
      </c>
      <c r="P31" t="n">
        <v>0.460688</v>
      </c>
      <c r="Q31" t="n">
        <v>0.475505</v>
      </c>
      <c r="R31" t="n">
        <v>0.478446</v>
      </c>
      <c r="S31" t="n">
        <v>0.485149</v>
      </c>
      <c r="T31" t="n">
        <v>0.491327</v>
      </c>
      <c r="U31" t="n">
        <v>0.499504</v>
      </c>
      <c r="V31" t="n">
        <v>0.495486</v>
      </c>
      <c r="W31" t="n">
        <v>0.49308</v>
      </c>
      <c r="X31" t="n">
        <v>0.496612</v>
      </c>
      <c r="Y31" t="n">
        <v>0.499809</v>
      </c>
      <c r="Z31" t="n">
        <v>0.499778</v>
      </c>
      <c r="AA31" t="n">
        <v>0.502526</v>
      </c>
      <c r="AB31" t="n">
        <v>0.505401</v>
      </c>
      <c r="AC31" t="n">
        <v>0.506785</v>
      </c>
      <c r="AD31" t="n">
        <v>0.509286</v>
      </c>
      <c r="AE31" t="n">
        <v>0.517814</v>
      </c>
      <c r="AF31" t="n">
        <v>0.520073</v>
      </c>
      <c r="AG31" t="n">
        <v>0.519068</v>
      </c>
      <c r="AH31" t="n">
        <v>0.524132</v>
      </c>
      <c r="AI31" t="n">
        <v>0.521896</v>
      </c>
      <c r="AJ31" t="n">
        <v>0.521648</v>
      </c>
      <c r="AK31" s="131" t="n">
        <v>0.008</v>
      </c>
    </row>
    <row r="32" ht="15" customHeight="1" s="143">
      <c r="A32" s="133" t="inlineStr">
        <is>
          <t>TST000:ea_LiquefiedPetr</t>
        </is>
      </c>
      <c r="B32" t="inlineStr">
        <is>
          <t>Propane Bi-fuel</t>
        </is>
      </c>
      <c r="C32" t="inlineStr">
        <is>
          <t>Light-Duty Vehicle Sales: Alternative-Fuel Cars: Propane: High oil and gas supply</t>
        </is>
      </c>
      <c r="D32" t="inlineStr">
        <is>
          <t>48-AEO2021.20.highogs-d120120a</t>
        </is>
      </c>
      <c r="E32" t="inlineStr">
        <is>
          <t>thousands</t>
        </is>
      </c>
      <c r="F32" t="n">
        <v>0.553153</v>
      </c>
      <c r="G32" t="n">
        <v>0.584848</v>
      </c>
      <c r="H32" t="n">
        <v>0.647259</v>
      </c>
      <c r="I32" t="n">
        <v>0.655402</v>
      </c>
      <c r="J32" t="n">
        <v>0.6636840000000001</v>
      </c>
      <c r="K32" t="n">
        <v>0.6695410000000001</v>
      </c>
      <c r="L32" t="n">
        <v>0.661359</v>
      </c>
      <c r="M32" t="n">
        <v>0.650377</v>
      </c>
      <c r="N32" t="n">
        <v>0.655528</v>
      </c>
      <c r="O32" t="n">
        <v>0.658057</v>
      </c>
      <c r="P32" t="n">
        <v>0.661973</v>
      </c>
      <c r="Q32" t="n">
        <v>0.665104</v>
      </c>
      <c r="R32" t="n">
        <v>0.668828</v>
      </c>
      <c r="S32" t="n">
        <v>0.672042</v>
      </c>
      <c r="T32" t="n">
        <v>0.677631</v>
      </c>
      <c r="U32" t="n">
        <v>0.6780350000000001</v>
      </c>
      <c r="V32" t="n">
        <v>0.6721549999999999</v>
      </c>
      <c r="W32" t="n">
        <v>0.667307</v>
      </c>
      <c r="X32" t="n">
        <v>0.668127</v>
      </c>
      <c r="Y32" t="n">
        <v>0.666227</v>
      </c>
      <c r="Z32" t="n">
        <v>0.6636609999999999</v>
      </c>
      <c r="AA32" t="n">
        <v>0.661948</v>
      </c>
      <c r="AB32" t="n">
        <v>0.660016</v>
      </c>
      <c r="AC32" t="n">
        <v>0.656961</v>
      </c>
      <c r="AD32" t="n">
        <v>0.655442</v>
      </c>
      <c r="AE32" t="n">
        <v>0.661266</v>
      </c>
      <c r="AF32" t="n">
        <v>0.65729</v>
      </c>
      <c r="AG32" t="n">
        <v>0.652311</v>
      </c>
      <c r="AH32" t="n">
        <v>0.6536459999999999</v>
      </c>
      <c r="AI32" t="n">
        <v>0.648766</v>
      </c>
      <c r="AJ32" t="n">
        <v>0.643394</v>
      </c>
      <c r="AK32" s="131" t="n">
        <v>0.005</v>
      </c>
    </row>
    <row r="33" ht="15" customHeight="1" s="143">
      <c r="A33" s="133" t="inlineStr">
        <is>
          <t>TST000:ea_FuelCellMetha</t>
        </is>
      </c>
      <c r="B33" t="inlineStr">
        <is>
          <t>Fuel Cell Methanol</t>
        </is>
      </c>
      <c r="C33" t="inlineStr">
        <is>
          <t>Light-Duty Vehicle Sales: Alternative-Fuel Cars: Fuel Cell Methanol: High oil and gas supply</t>
        </is>
      </c>
      <c r="D33" t="inlineStr">
        <is>
          <t>48-AEO2021.21.highogs-d120120a</t>
        </is>
      </c>
      <c r="E33" t="inlineStr">
        <is>
          <t>thousands</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inlineStr">
        <is>
          <t>- -</t>
        </is>
      </c>
    </row>
    <row r="34" ht="15" customHeight="1" s="143">
      <c r="A34" s="133" t="inlineStr">
        <is>
          <t>TST000:ea_FuelCellHydro</t>
        </is>
      </c>
      <c r="B34" t="inlineStr">
        <is>
          <t>Fuel Cell Hydrogen</t>
        </is>
      </c>
      <c r="C34" t="inlineStr">
        <is>
          <t>Light-Duty Vehicle Sales: Alternative-Fuel cars: Fuel Cell Hydrogen: High oil and gas supply</t>
        </is>
      </c>
      <c r="D34" t="inlineStr">
        <is>
          <t>48-AEO2021.22.highogs-d120120a</t>
        </is>
      </c>
      <c r="E34" t="inlineStr">
        <is>
          <t>thousands</t>
        </is>
      </c>
      <c r="F34" t="n">
        <v>0.178328</v>
      </c>
      <c r="G34" t="n">
        <v>0.184374</v>
      </c>
      <c r="H34" t="n">
        <v>0.21913</v>
      </c>
      <c r="I34" t="n">
        <v>0.247297</v>
      </c>
      <c r="J34" t="n">
        <v>0.283277</v>
      </c>
      <c r="K34" t="n">
        <v>0.331866</v>
      </c>
      <c r="L34" t="n">
        <v>0.375719</v>
      </c>
      <c r="M34" t="n">
        <v>0.421967</v>
      </c>
      <c r="N34" t="n">
        <v>0.482801</v>
      </c>
      <c r="O34" t="n">
        <v>0.545208</v>
      </c>
      <c r="P34" t="n">
        <v>0.610859</v>
      </c>
      <c r="Q34" t="n">
        <v>0.674256</v>
      </c>
      <c r="R34" t="n">
        <v>0.736383</v>
      </c>
      <c r="S34" t="n">
        <v>0.794171</v>
      </c>
      <c r="T34" t="n">
        <v>0.850429</v>
      </c>
      <c r="U34" t="n">
        <v>0.896305</v>
      </c>
      <c r="V34" t="n">
        <v>0.928802</v>
      </c>
      <c r="W34" t="n">
        <v>0.958282</v>
      </c>
      <c r="X34" t="n">
        <v>0.992079</v>
      </c>
      <c r="Y34" t="n">
        <v>1.019459</v>
      </c>
      <c r="Z34" t="n">
        <v>1.043306</v>
      </c>
      <c r="AA34" t="n">
        <v>1.067578</v>
      </c>
      <c r="AB34" t="n">
        <v>1.090818</v>
      </c>
      <c r="AC34" t="n">
        <v>1.110843</v>
      </c>
      <c r="AD34" t="n">
        <v>1.133713</v>
      </c>
      <c r="AE34" t="n">
        <v>1.169284</v>
      </c>
      <c r="AF34" t="n">
        <v>1.188951</v>
      </c>
      <c r="AG34" t="n">
        <v>1.205626</v>
      </c>
      <c r="AH34" t="n">
        <v>1.234655</v>
      </c>
      <c r="AI34" t="n">
        <v>1.250848</v>
      </c>
      <c r="AJ34" t="n">
        <v>1.266985</v>
      </c>
      <c r="AK34" s="131" t="n">
        <v>0.068</v>
      </c>
    </row>
    <row r="35" ht="15" customHeight="1" s="143">
      <c r="A35" s="133" t="inlineStr">
        <is>
          <t>TST000:ea_TotalAlternat</t>
        </is>
      </c>
      <c r="B35" t="inlineStr">
        <is>
          <t>Total Alternative Cars</t>
        </is>
      </c>
      <c r="C35" t="inlineStr">
        <is>
          <t>Light-Duty Vehicle Sales: Alternative-Fuel Cars: Total: High oil and gas supply</t>
        </is>
      </c>
      <c r="D35" t="inlineStr">
        <is>
          <t>48-AEO2021.23.highogs-d120120a</t>
        </is>
      </c>
      <c r="E35" t="inlineStr">
        <is>
          <t>thousands</t>
        </is>
      </c>
      <c r="F35" t="n">
        <v>346.935272</v>
      </c>
      <c r="G35" t="n">
        <v>366.230743</v>
      </c>
      <c r="H35" t="n">
        <v>417.217224</v>
      </c>
      <c r="I35" t="n">
        <v>436.024811</v>
      </c>
      <c r="J35" t="n">
        <v>459.848816</v>
      </c>
      <c r="K35" t="n">
        <v>483.04776</v>
      </c>
      <c r="L35" t="n">
        <v>502.504822</v>
      </c>
      <c r="M35" t="n">
        <v>525.640869</v>
      </c>
      <c r="N35" t="n">
        <v>568.70343</v>
      </c>
      <c r="O35" t="n">
        <v>602.359558</v>
      </c>
      <c r="P35" t="n">
        <v>644.926636</v>
      </c>
      <c r="Q35" t="n">
        <v>686.014404</v>
      </c>
      <c r="R35" t="n">
        <v>730.052734</v>
      </c>
      <c r="S35" t="n">
        <v>776.919922</v>
      </c>
      <c r="T35" t="n">
        <v>829.093994</v>
      </c>
      <c r="U35" t="n">
        <v>875.034119</v>
      </c>
      <c r="V35" t="n">
        <v>911.12616</v>
      </c>
      <c r="W35" t="n">
        <v>950.0251459999999</v>
      </c>
      <c r="X35" t="n">
        <v>997.610168</v>
      </c>
      <c r="Y35" t="n">
        <v>1040.204346</v>
      </c>
      <c r="Z35" t="n">
        <v>1081.175903</v>
      </c>
      <c r="AA35" t="n">
        <v>1117.335083</v>
      </c>
      <c r="AB35" t="n">
        <v>1150.308228</v>
      </c>
      <c r="AC35" t="n">
        <v>1181.412598</v>
      </c>
      <c r="AD35" t="n">
        <v>1217.249634</v>
      </c>
      <c r="AE35" t="n">
        <v>1268.709473</v>
      </c>
      <c r="AF35" t="n">
        <v>1302.913452</v>
      </c>
      <c r="AG35" t="n">
        <v>1334.064941</v>
      </c>
      <c r="AH35" t="n">
        <v>1379.496094</v>
      </c>
      <c r="AI35" t="n">
        <v>1413.812622</v>
      </c>
      <c r="AJ35" t="n">
        <v>1448.967651</v>
      </c>
      <c r="AK35" s="131" t="n">
        <v>0.049</v>
      </c>
    </row>
    <row r="36" ht="15" customHeight="1" s="143">
      <c r="A36" s="133" t="inlineStr">
        <is>
          <t>TST000:fa_PercentAltern</t>
        </is>
      </c>
      <c r="B36" t="inlineStr">
        <is>
          <t>Percent Alternative Car Sales</t>
        </is>
      </c>
      <c r="C36" t="inlineStr">
        <is>
          <t>Light-Duty Vehicle Sales: Percent Alternative Car: High oil and gas supply</t>
        </is>
      </c>
      <c r="D36" t="inlineStr">
        <is>
          <t>48-AEO2021.25.highogs-d120120a</t>
        </is>
      </c>
      <c r="E36" t="inlineStr">
        <is>
          <t>percent</t>
        </is>
      </c>
      <c r="F36" t="n">
        <v>7.261757</v>
      </c>
      <c r="G36" t="n">
        <v>7.131706</v>
      </c>
      <c r="H36" t="n">
        <v>7.371333</v>
      </c>
      <c r="I36" t="n">
        <v>7.631429</v>
      </c>
      <c r="J36" t="n">
        <v>7.938805</v>
      </c>
      <c r="K36" t="n">
        <v>8.25793</v>
      </c>
      <c r="L36" t="n">
        <v>8.695931</v>
      </c>
      <c r="M36" t="n">
        <v>9.248628</v>
      </c>
      <c r="N36" t="n">
        <v>9.926372000000001</v>
      </c>
      <c r="O36" t="n">
        <v>10.470497</v>
      </c>
      <c r="P36" t="n">
        <v>11.130689</v>
      </c>
      <c r="Q36" t="n">
        <v>11.797069</v>
      </c>
      <c r="R36" t="n">
        <v>12.471461</v>
      </c>
      <c r="S36" t="n">
        <v>13.203565</v>
      </c>
      <c r="T36" t="n">
        <v>13.967699</v>
      </c>
      <c r="U36" t="n">
        <v>14.725889</v>
      </c>
      <c r="V36" t="n">
        <v>15.443156</v>
      </c>
      <c r="W36" t="n">
        <v>16.196693</v>
      </c>
      <c r="X36" t="n">
        <v>16.973568</v>
      </c>
      <c r="Y36" t="n">
        <v>17.735477</v>
      </c>
      <c r="Z36" t="n">
        <v>18.487104</v>
      </c>
      <c r="AA36" t="n">
        <v>19.144907</v>
      </c>
      <c r="AB36" t="n">
        <v>19.756144</v>
      </c>
      <c r="AC36" t="n">
        <v>20.37764</v>
      </c>
      <c r="AD36" t="n">
        <v>21.032349</v>
      </c>
      <c r="AE36" t="n">
        <v>21.72267</v>
      </c>
      <c r="AF36" t="n">
        <v>22.431475</v>
      </c>
      <c r="AG36" t="n">
        <v>23.125471</v>
      </c>
      <c r="AH36" t="n">
        <v>23.84638</v>
      </c>
      <c r="AI36" t="n">
        <v>24.602718</v>
      </c>
      <c r="AJ36" t="n">
        <v>25.411739</v>
      </c>
      <c r="AK36" s="131" t="n">
        <v>0.043</v>
      </c>
    </row>
    <row r="37" ht="15" customHeight="1" s="143">
      <c r="A37" s="133" t="inlineStr">
        <is>
          <t>TST000:fa_TotalNewCarSa</t>
        </is>
      </c>
      <c r="B37" t="inlineStr">
        <is>
          <t>Total New Car Sales</t>
        </is>
      </c>
      <c r="C37" t="inlineStr">
        <is>
          <t>Light-Duty Vehicle Sales: Total New Car: High oil and gas supply</t>
        </is>
      </c>
      <c r="D37" t="inlineStr">
        <is>
          <t>48-AEO2021.26.highogs-d120120a</t>
        </is>
      </c>
      <c r="E37" t="inlineStr">
        <is>
          <t>thousands</t>
        </is>
      </c>
      <c r="F37" t="n">
        <v>4777.566895</v>
      </c>
      <c r="G37" t="n">
        <v>5135.24707</v>
      </c>
      <c r="H37" t="n">
        <v>5659.997559</v>
      </c>
      <c r="I37" t="n">
        <v>5713.540527</v>
      </c>
      <c r="J37" t="n">
        <v>5792.418945</v>
      </c>
      <c r="K37" t="n">
        <v>5849.501953</v>
      </c>
      <c r="L37" t="n">
        <v>5778.619629</v>
      </c>
      <c r="M37" t="n">
        <v>5683.447266</v>
      </c>
      <c r="N37" t="n">
        <v>5729.217285</v>
      </c>
      <c r="O37" t="n">
        <v>5752.921875</v>
      </c>
      <c r="P37" t="n">
        <v>5794.130859</v>
      </c>
      <c r="Q37" t="n">
        <v>5815.125977</v>
      </c>
      <c r="R37" t="n">
        <v>5853.786621</v>
      </c>
      <c r="S37" t="n">
        <v>5884.168457</v>
      </c>
      <c r="T37" t="n">
        <v>5935.794922</v>
      </c>
      <c r="U37" t="n">
        <v>5942.147949</v>
      </c>
      <c r="V37" t="n">
        <v>5899.870117</v>
      </c>
      <c r="W37" t="n">
        <v>5865.549805</v>
      </c>
      <c r="X37" t="n">
        <v>5877.433594</v>
      </c>
      <c r="Y37" t="n">
        <v>5865.104492</v>
      </c>
      <c r="Z37" t="n">
        <v>5848.270508</v>
      </c>
      <c r="AA37" t="n">
        <v>5836.199707</v>
      </c>
      <c r="AB37" t="n">
        <v>5822.534668</v>
      </c>
      <c r="AC37" t="n">
        <v>5797.592773</v>
      </c>
      <c r="AD37" t="n">
        <v>5787.511719</v>
      </c>
      <c r="AE37" t="n">
        <v>5840.48584</v>
      </c>
      <c r="AF37" t="n">
        <v>5808.416504</v>
      </c>
      <c r="AG37" t="n">
        <v>5768.812012</v>
      </c>
      <c r="AH37" t="n">
        <v>5784.928711</v>
      </c>
      <c r="AI37" t="n">
        <v>5746.570801</v>
      </c>
      <c r="AJ37" t="n">
        <v>5701.961426</v>
      </c>
      <c r="AK37" s="131" t="n">
        <v>0.006</v>
      </c>
    </row>
    <row r="38" ht="15" customHeight="1" s="143">
      <c r="A38" s="133" t="n"/>
      <c r="B38" t="inlineStr">
        <is>
          <t>New Light Truck Sales</t>
        </is>
      </c>
      <c r="D38" t="inlineStr">
        <is>
          <t>48-AEO2021.28.</t>
        </is>
      </c>
    </row>
    <row r="39" ht="15" customHeight="1" s="143">
      <c r="A39" s="133" t="n"/>
      <c r="B39" t="inlineStr">
        <is>
          <t>Conventional Light Trucks</t>
        </is>
      </c>
      <c r="D39" t="inlineStr">
        <is>
          <t>48-AEO2021.29.</t>
        </is>
      </c>
    </row>
    <row r="40" ht="15" customFormat="1" customHeight="1" s="47">
      <c r="A40" s="133" t="inlineStr">
        <is>
          <t>TST000:ga_GasolineICEVe</t>
        </is>
      </c>
      <c r="B40" t="inlineStr">
        <is>
          <t>Gasoline ICE Vehicles</t>
        </is>
      </c>
      <c r="C40" t="inlineStr">
        <is>
          <t>Light-Duty Vehicle Sales: Conventional Light Trucks: Gasoline: High oil and gas supply</t>
        </is>
      </c>
      <c r="D40" t="inlineStr">
        <is>
          <t>48-AEO2021.30.highogs-d120120a</t>
        </is>
      </c>
      <c r="E40" t="inlineStr">
        <is>
          <t>thousands</t>
        </is>
      </c>
      <c r="F40" t="n">
        <v>6511.51123</v>
      </c>
      <c r="G40" t="n">
        <v>7292.93457</v>
      </c>
      <c r="H40" t="n">
        <v>7525.92627</v>
      </c>
      <c r="I40" t="n">
        <v>7716.599121</v>
      </c>
      <c r="J40" t="n">
        <v>8010.634277</v>
      </c>
      <c r="K40" t="n">
        <v>8217.680664</v>
      </c>
      <c r="L40" t="n">
        <v>8112.408691</v>
      </c>
      <c r="M40" t="n">
        <v>7927.622559</v>
      </c>
      <c r="N40" t="n">
        <v>7939.861328</v>
      </c>
      <c r="O40" t="n">
        <v>7908.939453</v>
      </c>
      <c r="P40" t="n">
        <v>7718.657227</v>
      </c>
      <c r="Q40" t="n">
        <v>7683.675293</v>
      </c>
      <c r="R40" t="n">
        <v>7655.090332</v>
      </c>
      <c r="S40" t="n">
        <v>7618.30127</v>
      </c>
      <c r="T40" t="n">
        <v>7564.60498</v>
      </c>
      <c r="U40" t="n">
        <v>7588.021484</v>
      </c>
      <c r="V40" t="n">
        <v>7548.680176</v>
      </c>
      <c r="W40" t="n">
        <v>7479.425781</v>
      </c>
      <c r="X40" t="n">
        <v>7456.207031</v>
      </c>
      <c r="Y40" t="n">
        <v>7444.913086</v>
      </c>
      <c r="Z40" t="n">
        <v>7408.159668</v>
      </c>
      <c r="AA40" t="n">
        <v>7379.033691</v>
      </c>
      <c r="AB40" t="n">
        <v>7367.581543</v>
      </c>
      <c r="AC40" t="n">
        <v>7330.853027</v>
      </c>
      <c r="AD40" t="n">
        <v>7297.350586</v>
      </c>
      <c r="AE40" t="n">
        <v>7318.836426</v>
      </c>
      <c r="AF40" t="n">
        <v>7272.265625</v>
      </c>
      <c r="AG40" t="n">
        <v>7213.964844</v>
      </c>
      <c r="AH40" t="n">
        <v>7236.216309</v>
      </c>
      <c r="AI40" t="n">
        <v>7160.71582</v>
      </c>
      <c r="AJ40" t="n">
        <v>7073.633789</v>
      </c>
      <c r="AK40" s="131" t="n">
        <v>0.003</v>
      </c>
    </row>
    <row r="41" ht="15" customHeight="1" s="143">
      <c r="A41" s="133" t="inlineStr">
        <is>
          <t>TST000:ga_TDIDieselICE</t>
        </is>
      </c>
      <c r="B41" t="inlineStr">
        <is>
          <t>TDI Diesel ICE</t>
        </is>
      </c>
      <c r="C41" t="inlineStr">
        <is>
          <t>Light-Duty Vehicle Sales: Conventional Light Trucks: TDI Diesel: High oil and gas supply</t>
        </is>
      </c>
      <c r="D41" t="inlineStr">
        <is>
          <t>48-AEO2021.31.highogs-d120120a</t>
        </is>
      </c>
      <c r="E41" t="inlineStr">
        <is>
          <t>thousands</t>
        </is>
      </c>
      <c r="F41" t="n">
        <v>46.653286</v>
      </c>
      <c r="G41" t="n">
        <v>86.627808</v>
      </c>
      <c r="H41" t="n">
        <v>118.902939</v>
      </c>
      <c r="I41" t="n">
        <v>111.870407</v>
      </c>
      <c r="J41" t="n">
        <v>112.74366</v>
      </c>
      <c r="K41" t="n">
        <v>118.86602</v>
      </c>
      <c r="L41" t="n">
        <v>113.957817</v>
      </c>
      <c r="M41" t="n">
        <v>110.3395</v>
      </c>
      <c r="N41" t="n">
        <v>114.477501</v>
      </c>
      <c r="O41" t="n">
        <v>115.45842</v>
      </c>
      <c r="P41" t="n">
        <v>113.543991</v>
      </c>
      <c r="Q41" t="n">
        <v>113.891945</v>
      </c>
      <c r="R41" t="n">
        <v>115.929947</v>
      </c>
      <c r="S41" t="n">
        <v>115.806412</v>
      </c>
      <c r="T41" t="n">
        <v>118.985512</v>
      </c>
      <c r="U41" t="n">
        <v>119.196495</v>
      </c>
      <c r="V41" t="n">
        <v>121.283905</v>
      </c>
      <c r="W41" t="n">
        <v>120.205467</v>
      </c>
      <c r="X41" t="n">
        <v>120.307976</v>
      </c>
      <c r="Y41" t="n">
        <v>122.686348</v>
      </c>
      <c r="Z41" t="n">
        <v>120.377975</v>
      </c>
      <c r="AA41" t="n">
        <v>120.404739</v>
      </c>
      <c r="AB41" t="n">
        <v>120.173775</v>
      </c>
      <c r="AC41" t="n">
        <v>119.908913</v>
      </c>
      <c r="AD41" t="n">
        <v>119.431061</v>
      </c>
      <c r="AE41" t="n">
        <v>120.896111</v>
      </c>
      <c r="AF41" t="n">
        <v>119.216423</v>
      </c>
      <c r="AG41" t="n">
        <v>118.312019</v>
      </c>
      <c r="AH41" t="n">
        <v>118.43898</v>
      </c>
      <c r="AI41" t="n">
        <v>117.401825</v>
      </c>
      <c r="AJ41" t="n">
        <v>115.730972</v>
      </c>
      <c r="AK41" s="131" t="n">
        <v>0.031</v>
      </c>
    </row>
    <row r="42" ht="15" customHeight="1" s="143">
      <c r="A42" s="133" t="inlineStr">
        <is>
          <t>TST000:ga_TotalConventi</t>
        </is>
      </c>
      <c r="B42" t="inlineStr">
        <is>
          <t>Total Conventional Light Trucks</t>
        </is>
      </c>
      <c r="C42" t="inlineStr">
        <is>
          <t>Light-Duty Vehicle Sales: Conventional Light Trucks: Total: High oil and gas supply</t>
        </is>
      </c>
      <c r="D42" t="inlineStr">
        <is>
          <t>48-AEO2021.32.highogs-d120120a</t>
        </is>
      </c>
      <c r="E42" t="inlineStr">
        <is>
          <t>thousands</t>
        </is>
      </c>
      <c r="F42" t="n">
        <v>6558.164551</v>
      </c>
      <c r="G42" t="n">
        <v>7379.5625</v>
      </c>
      <c r="H42" t="n">
        <v>7644.829102</v>
      </c>
      <c r="I42" t="n">
        <v>7828.469727</v>
      </c>
      <c r="J42" t="n">
        <v>8123.37793</v>
      </c>
      <c r="K42" t="n">
        <v>8336.546875</v>
      </c>
      <c r="L42" t="n">
        <v>8226.366211</v>
      </c>
      <c r="M42" t="n">
        <v>8037.961914</v>
      </c>
      <c r="N42" t="n">
        <v>8054.338867</v>
      </c>
      <c r="O42" t="n">
        <v>8024.397949</v>
      </c>
      <c r="P42" t="n">
        <v>7832.201172</v>
      </c>
      <c r="Q42" t="n">
        <v>7797.567383</v>
      </c>
      <c r="R42" t="n">
        <v>7771.020508</v>
      </c>
      <c r="S42" t="n">
        <v>7734.10791</v>
      </c>
      <c r="T42" t="n">
        <v>7683.590332</v>
      </c>
      <c r="U42" t="n">
        <v>7707.217773</v>
      </c>
      <c r="V42" t="n">
        <v>7669.963867</v>
      </c>
      <c r="W42" t="n">
        <v>7599.631348</v>
      </c>
      <c r="X42" t="n">
        <v>7576.515137</v>
      </c>
      <c r="Y42" t="n">
        <v>7567.599609</v>
      </c>
      <c r="Z42" t="n">
        <v>7528.537598</v>
      </c>
      <c r="AA42" t="n">
        <v>7499.438477</v>
      </c>
      <c r="AB42" t="n">
        <v>7487.755371</v>
      </c>
      <c r="AC42" t="n">
        <v>7450.761719</v>
      </c>
      <c r="AD42" t="n">
        <v>7416.781738</v>
      </c>
      <c r="AE42" t="n">
        <v>7439.732422</v>
      </c>
      <c r="AF42" t="n">
        <v>7391.481934</v>
      </c>
      <c r="AG42" t="n">
        <v>7332.276855</v>
      </c>
      <c r="AH42" t="n">
        <v>7354.655273</v>
      </c>
      <c r="AI42" t="n">
        <v>7278.117676</v>
      </c>
      <c r="AJ42" t="n">
        <v>7189.364746</v>
      </c>
      <c r="AK42" s="131" t="n">
        <v>0.003</v>
      </c>
    </row>
    <row r="43" ht="15" customHeight="1" s="143">
      <c r="A43" s="133" t="n"/>
      <c r="B43" t="inlineStr">
        <is>
          <t>Alternative-Fuel Light Trucks</t>
        </is>
      </c>
      <c r="D43" t="inlineStr">
        <is>
          <t>48-AEO2021.34.</t>
        </is>
      </c>
    </row>
    <row r="44" ht="15" customHeight="1" s="143">
      <c r="A44" s="133" t="inlineStr">
        <is>
          <t>TST000:ha_Ethanol-FlexF</t>
        </is>
      </c>
      <c r="B44" t="inlineStr">
        <is>
          <t>Ethanol-Flex Fuel ICE</t>
        </is>
      </c>
      <c r="C44" t="inlineStr">
        <is>
          <t>Light-Duty Vehicle Sales: Alternative-Fuel Light Trucks: Ethanol-Flex Fuel ICE: High oil and gas supply</t>
        </is>
      </c>
      <c r="D44" t="inlineStr">
        <is>
          <t>48-AEO2021.35.highogs-d120120a</t>
        </is>
      </c>
      <c r="E44" t="inlineStr">
        <is>
          <t>thousands</t>
        </is>
      </c>
      <c r="F44" t="n">
        <v>658.6604</v>
      </c>
      <c r="G44" t="n">
        <v>672.669312</v>
      </c>
      <c r="H44" t="n">
        <v>696.22937</v>
      </c>
      <c r="I44" t="n">
        <v>714.130981</v>
      </c>
      <c r="J44" t="n">
        <v>741.752991</v>
      </c>
      <c r="K44" t="n">
        <v>761.370911</v>
      </c>
      <c r="L44" t="n">
        <v>754.853027</v>
      </c>
      <c r="M44" t="n">
        <v>739.604614</v>
      </c>
      <c r="N44" t="n">
        <v>742.00177</v>
      </c>
      <c r="O44" t="n">
        <v>740.44989</v>
      </c>
      <c r="P44" t="n">
        <v>724.608521</v>
      </c>
      <c r="Q44" t="n">
        <v>722.612122</v>
      </c>
      <c r="R44" t="n">
        <v>721.508484</v>
      </c>
      <c r="S44" t="n">
        <v>719.584717</v>
      </c>
      <c r="T44" t="n">
        <v>716.4683230000001</v>
      </c>
      <c r="U44" t="n">
        <v>719.969055</v>
      </c>
      <c r="V44" t="n">
        <v>717.428467</v>
      </c>
      <c r="W44" t="n">
        <v>712.794922</v>
      </c>
      <c r="X44" t="n">
        <v>712.059387</v>
      </c>
      <c r="Y44" t="n">
        <v>712.299377</v>
      </c>
      <c r="Z44" t="n">
        <v>710.035095</v>
      </c>
      <c r="AA44" t="n">
        <v>708.389038</v>
      </c>
      <c r="AB44" t="n">
        <v>708.260193</v>
      </c>
      <c r="AC44" t="n">
        <v>705.706055</v>
      </c>
      <c r="AD44" t="n">
        <v>703.536072</v>
      </c>
      <c r="AE44" t="n">
        <v>706.821899</v>
      </c>
      <c r="AF44" t="n">
        <v>703.3167110000001</v>
      </c>
      <c r="AG44" t="n">
        <v>698.724731</v>
      </c>
      <c r="AH44" t="n">
        <v>701.901306</v>
      </c>
      <c r="AI44" t="n">
        <v>695.808411</v>
      </c>
      <c r="AJ44" t="n">
        <v>688.554138</v>
      </c>
      <c r="AK44" s="131" t="n">
        <v>0.001</v>
      </c>
    </row>
    <row r="45" ht="15" customHeight="1" s="143">
      <c r="A45" s="133" t="inlineStr">
        <is>
          <t>TST000:ha_100mileEV</t>
        </is>
      </c>
      <c r="B45" t="inlineStr">
        <is>
          <t>100 Mile Electric Vehicle</t>
        </is>
      </c>
      <c r="C45" t="inlineStr">
        <is>
          <t>Light-Duty Vehicle Sales: Alternative-Fuel Light Trucks: 100 Mile Electric Vehicle: High oil and gas supply</t>
        </is>
      </c>
      <c r="D45" t="inlineStr">
        <is>
          <t>48-AEO2021.36.highogs-d120120a</t>
        </is>
      </c>
      <c r="E45" t="inlineStr">
        <is>
          <t>thousands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3">
      <c r="A46" s="133" t="inlineStr">
        <is>
          <t>TST000:ha_ElectricVehic</t>
        </is>
      </c>
      <c r="B46" t="inlineStr">
        <is>
          <t>200 Mile Electric Vehicle</t>
        </is>
      </c>
      <c r="C46" t="inlineStr">
        <is>
          <t>Light-Duty Vehicle Sales: Alternative-Fuel Light Trucks: 200 Mile Electric Vehicle: High oil and gas supply</t>
        </is>
      </c>
      <c r="D46" t="inlineStr">
        <is>
          <t>48-AEO2021.37.highogs-d120120a</t>
        </is>
      </c>
      <c r="E46" t="inlineStr">
        <is>
          <t>thousands</t>
        </is>
      </c>
      <c r="F46" t="n">
        <v>11.011377</v>
      </c>
      <c r="G46" t="n">
        <v>12.580558</v>
      </c>
      <c r="H46" t="n">
        <v>13.856382</v>
      </c>
      <c r="I46" t="n">
        <v>14.729568</v>
      </c>
      <c r="J46" t="n">
        <v>17.766371</v>
      </c>
      <c r="K46" t="n">
        <v>20.60214</v>
      </c>
      <c r="L46" t="n">
        <v>23.901951</v>
      </c>
      <c r="M46" t="n">
        <v>26.800146</v>
      </c>
      <c r="N46" t="n">
        <v>30.963303</v>
      </c>
      <c r="O46" t="n">
        <v>35.67075</v>
      </c>
      <c r="P46" t="n">
        <v>39.973484</v>
      </c>
      <c r="Q46" t="n">
        <v>45.244709</v>
      </c>
      <c r="R46" t="n">
        <v>51.161358</v>
      </c>
      <c r="S46" t="n">
        <v>57.174721</v>
      </c>
      <c r="T46" t="n">
        <v>63.200184</v>
      </c>
      <c r="U46" t="n">
        <v>69.40492999999999</v>
      </c>
      <c r="V46" t="n">
        <v>75.094666</v>
      </c>
      <c r="W46" t="n">
        <v>80.33034499999999</v>
      </c>
      <c r="X46" t="n">
        <v>85.896759</v>
      </c>
      <c r="Y46" t="n">
        <v>91.319008</v>
      </c>
      <c r="Z46" t="n">
        <v>96.360229</v>
      </c>
      <c r="AA46" t="n">
        <v>101.134583</v>
      </c>
      <c r="AB46" t="n">
        <v>106.007904</v>
      </c>
      <c r="AC46" t="n">
        <v>110.533821</v>
      </c>
      <c r="AD46" t="n">
        <v>115.078583</v>
      </c>
      <c r="AE46" t="n">
        <v>120.596695</v>
      </c>
      <c r="AF46" t="n">
        <v>124.794334</v>
      </c>
      <c r="AG46" t="n">
        <v>128.809052</v>
      </c>
      <c r="AH46" t="n">
        <v>134.224686</v>
      </c>
      <c r="AI46" t="n">
        <v>138.102905</v>
      </c>
      <c r="AJ46" t="n">
        <v>141.681503</v>
      </c>
      <c r="AK46" s="131" t="n">
        <v>0.089</v>
      </c>
    </row>
    <row r="47" ht="15" customHeight="1" s="143">
      <c r="A47" s="133" t="inlineStr">
        <is>
          <t>TST000:ja_FuelCellGasol</t>
        </is>
      </c>
      <c r="B47" t="inlineStr">
        <is>
          <t>300 Mile Electric Vehicle</t>
        </is>
      </c>
      <c r="C47" t="inlineStr">
        <is>
          <t>Light-Duty Vehicle Sales: Alternative-Fuel Light Trucks: 300 Mile Electric Vehicle: High oil and gas supply</t>
        </is>
      </c>
      <c r="D47" t="inlineStr">
        <is>
          <t>48-AEO2021.38.highogs-d120120a</t>
        </is>
      </c>
      <c r="E47" t="inlineStr">
        <is>
          <t>thousands</t>
        </is>
      </c>
      <c r="F47" t="n">
        <v>25.837799</v>
      </c>
      <c r="G47" t="n">
        <v>31.257812</v>
      </c>
      <c r="H47" t="n">
        <v>36.313629</v>
      </c>
      <c r="I47" t="n">
        <v>41.621761</v>
      </c>
      <c r="J47" t="n">
        <v>48.076756</v>
      </c>
      <c r="K47" t="n">
        <v>52.63586</v>
      </c>
      <c r="L47" t="n">
        <v>55.501873</v>
      </c>
      <c r="M47" t="n">
        <v>60.360519</v>
      </c>
      <c r="N47" t="n">
        <v>68.817986</v>
      </c>
      <c r="O47" t="n">
        <v>78.638527</v>
      </c>
      <c r="P47" t="n">
        <v>91.469398</v>
      </c>
      <c r="Q47" t="n">
        <v>104.873695</v>
      </c>
      <c r="R47" t="n">
        <v>121.007698</v>
      </c>
      <c r="S47" t="n">
        <v>137.83313</v>
      </c>
      <c r="T47" t="n">
        <v>156.391678</v>
      </c>
      <c r="U47" t="n">
        <v>175.186234</v>
      </c>
      <c r="V47" t="n">
        <v>193.619095</v>
      </c>
      <c r="W47" t="n">
        <v>212.34343</v>
      </c>
      <c r="X47" t="n">
        <v>232.899643</v>
      </c>
      <c r="Y47" t="n">
        <v>252.668976</v>
      </c>
      <c r="Z47" t="n">
        <v>272.352173</v>
      </c>
      <c r="AA47" t="n">
        <v>286.00415</v>
      </c>
      <c r="AB47" t="n">
        <v>298.943573</v>
      </c>
      <c r="AC47" t="n">
        <v>311.789062</v>
      </c>
      <c r="AD47" t="n">
        <v>325.640839</v>
      </c>
      <c r="AE47" t="n">
        <v>343.580658</v>
      </c>
      <c r="AF47" t="n">
        <v>357.284607</v>
      </c>
      <c r="AG47" t="n">
        <v>370.975983</v>
      </c>
      <c r="AH47" t="n">
        <v>388.95462</v>
      </c>
      <c r="AI47" t="n">
        <v>404.656677</v>
      </c>
      <c r="AJ47" t="n">
        <v>419.973114</v>
      </c>
      <c r="AK47" s="131" t="n">
        <v>0.097</v>
      </c>
    </row>
    <row r="48" ht="15" customHeight="1" s="143">
      <c r="A48" s="133" t="inlineStr">
        <is>
          <t>TST000:ha_Plug-inGasoli</t>
        </is>
      </c>
      <c r="B48" t="inlineStr">
        <is>
          <t>Plug-in 10 Gasoline Hybrid</t>
        </is>
      </c>
      <c r="C48" t="inlineStr">
        <is>
          <t>Light-Duty Vehicle Sales: Alternative-Fuel Light Trucks: Plug-in 10 Gasoline Hybrid: High oil and gas supply</t>
        </is>
      </c>
      <c r="D48" t="inlineStr">
        <is>
          <t>48-AEO2021.39.highogs-d120120a</t>
        </is>
      </c>
      <c r="E48" t="inlineStr">
        <is>
          <t>thousands</t>
        </is>
      </c>
      <c r="F48" t="n">
        <v>3.735878</v>
      </c>
      <c r="G48" t="n">
        <v>4.15414</v>
      </c>
      <c r="H48" t="n">
        <v>4.319993</v>
      </c>
      <c r="I48" t="n">
        <v>4.489612</v>
      </c>
      <c r="J48" t="n">
        <v>4.84607</v>
      </c>
      <c r="K48" t="n">
        <v>5.018435</v>
      </c>
      <c r="L48" t="n">
        <v>5.088077</v>
      </c>
      <c r="M48" t="n">
        <v>5.61109</v>
      </c>
      <c r="N48" t="n">
        <v>6.357627</v>
      </c>
      <c r="O48" t="n">
        <v>7.138061</v>
      </c>
      <c r="P48" t="n">
        <v>7.837564</v>
      </c>
      <c r="Q48" t="n">
        <v>8.649984</v>
      </c>
      <c r="R48" t="n">
        <v>9.527521</v>
      </c>
      <c r="S48" t="n">
        <v>10.36993</v>
      </c>
      <c r="T48" t="n">
        <v>11.207824</v>
      </c>
      <c r="U48" t="n">
        <v>12.104683</v>
      </c>
      <c r="V48" t="n">
        <v>12.992331</v>
      </c>
      <c r="W48" t="n">
        <v>13.974369</v>
      </c>
      <c r="X48" t="n">
        <v>15.18399</v>
      </c>
      <c r="Y48" t="n">
        <v>16.544401</v>
      </c>
      <c r="Z48" t="n">
        <v>18.060143</v>
      </c>
      <c r="AA48" t="n">
        <v>19.723482</v>
      </c>
      <c r="AB48" t="n">
        <v>21.642765</v>
      </c>
      <c r="AC48" t="n">
        <v>23.778744</v>
      </c>
      <c r="AD48" t="n">
        <v>26.269089</v>
      </c>
      <c r="AE48" t="n">
        <v>29.479753</v>
      </c>
      <c r="AF48" t="n">
        <v>32.905865</v>
      </c>
      <c r="AG48" t="n">
        <v>36.874756</v>
      </c>
      <c r="AH48" t="n">
        <v>41.898773</v>
      </c>
      <c r="AI48" t="n">
        <v>47.256931</v>
      </c>
      <c r="AJ48" t="n">
        <v>53.308647</v>
      </c>
      <c r="AK48" s="131" t="n">
        <v>0.093</v>
      </c>
    </row>
    <row r="49" ht="15" customHeight="1" s="143">
      <c r="A49" s="133" t="inlineStr">
        <is>
          <t>TST000:ha_Plug-in40Hybd</t>
        </is>
      </c>
      <c r="B49" t="inlineStr">
        <is>
          <t>Plug-in 40 Gasoline Hybrid</t>
        </is>
      </c>
      <c r="C49" t="inlineStr">
        <is>
          <t>Light-Duty Vehicle Sales: Alternative-Fuel Light Trucks: Plug-in 40 Gasoline Hybrid: High oil and gas supply</t>
        </is>
      </c>
      <c r="D49" t="inlineStr">
        <is>
          <t>48-AEO2021.40.highogs-d120120a</t>
        </is>
      </c>
      <c r="E49" t="inlineStr">
        <is>
          <t>thousands</t>
        </is>
      </c>
      <c r="F49" t="n">
        <v>20.528244</v>
      </c>
      <c r="G49" t="n">
        <v>24.63999</v>
      </c>
      <c r="H49" t="n">
        <v>24.848988</v>
      </c>
      <c r="I49" t="n">
        <v>23.036037</v>
      </c>
      <c r="J49" t="n">
        <v>21.596161</v>
      </c>
      <c r="K49" t="n">
        <v>39.537579</v>
      </c>
      <c r="L49" t="n">
        <v>117.66729</v>
      </c>
      <c r="M49" t="n">
        <v>136.576202</v>
      </c>
      <c r="N49" t="n">
        <v>138.540985</v>
      </c>
      <c r="O49" t="n">
        <v>138.300262</v>
      </c>
      <c r="P49" t="n">
        <v>138.926895</v>
      </c>
      <c r="Q49" t="n">
        <v>141.402664</v>
      </c>
      <c r="R49" t="n">
        <v>145.652786</v>
      </c>
      <c r="S49" t="n">
        <v>149.342056</v>
      </c>
      <c r="T49" t="n">
        <v>152.886826</v>
      </c>
      <c r="U49" t="n">
        <v>156.194107</v>
      </c>
      <c r="V49" t="n">
        <v>157.881424</v>
      </c>
      <c r="W49" t="n">
        <v>159.087067</v>
      </c>
      <c r="X49" t="n">
        <v>161.109909</v>
      </c>
      <c r="Y49" t="n">
        <v>162.462738</v>
      </c>
      <c r="Z49" t="n">
        <v>163.216187</v>
      </c>
      <c r="AA49" t="n">
        <v>162.865585</v>
      </c>
      <c r="AB49" t="n">
        <v>162.495621</v>
      </c>
      <c r="AC49" t="n">
        <v>161.731094</v>
      </c>
      <c r="AD49" t="n">
        <v>161.126251</v>
      </c>
      <c r="AE49" t="n">
        <v>161.926086</v>
      </c>
      <c r="AF49" t="n">
        <v>160.603455</v>
      </c>
      <c r="AG49" t="n">
        <v>158.961655</v>
      </c>
      <c r="AH49" t="n">
        <v>158.868118</v>
      </c>
      <c r="AI49" t="n">
        <v>157.118668</v>
      </c>
      <c r="AJ49" t="n">
        <v>154.924423</v>
      </c>
      <c r="AK49" s="131" t="n">
        <v>0.07000000000000001</v>
      </c>
    </row>
    <row r="50" ht="15" customHeight="1" s="143">
      <c r="A50" s="133" t="inlineStr">
        <is>
          <t>TST000:ha_Electric-Dies</t>
        </is>
      </c>
      <c r="B50" t="inlineStr">
        <is>
          <t>Electric-Diesel Hybrid</t>
        </is>
      </c>
      <c r="C50" t="inlineStr">
        <is>
          <t>Light-Duty Vehicle Sales: Alternative-Fuel Light Trucks: Electric-Diesel Hybrid: High oil and gas supply</t>
        </is>
      </c>
      <c r="D50" t="inlineStr">
        <is>
          <t>48-AEO2021.41.highogs-d120120a</t>
        </is>
      </c>
      <c r="E50" t="inlineStr">
        <is>
          <t>thousands</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inlineStr">
        <is>
          <t>- -</t>
        </is>
      </c>
    </row>
    <row r="51" ht="15" customHeight="1" s="143">
      <c r="A51" s="133" t="inlineStr">
        <is>
          <t>TST000:ha_Electric-Gaso</t>
        </is>
      </c>
      <c r="B51" t="inlineStr">
        <is>
          <t>Electric-Gasoline Hybrid</t>
        </is>
      </c>
      <c r="C51" t="inlineStr">
        <is>
          <t>Light-Duty Vehicle Sales: Alternative-Fuel Light Trucks: Electric-Gasoline Hybrid: High oil and gas supply</t>
        </is>
      </c>
      <c r="D51" t="inlineStr">
        <is>
          <t>48-AEO2021.42.highogs-d120120a</t>
        </is>
      </c>
      <c r="E51" t="inlineStr">
        <is>
          <t>thousands</t>
        </is>
      </c>
      <c r="F51" t="n">
        <v>216.352524</v>
      </c>
      <c r="G51" t="n">
        <v>258.386017</v>
      </c>
      <c r="H51" t="n">
        <v>276.328217</v>
      </c>
      <c r="I51" t="n">
        <v>286.79895</v>
      </c>
      <c r="J51" t="n">
        <v>303.401581</v>
      </c>
      <c r="K51" t="n">
        <v>318.143127</v>
      </c>
      <c r="L51" t="n">
        <v>371.408539</v>
      </c>
      <c r="M51" t="n">
        <v>393.509064</v>
      </c>
      <c r="N51" t="n">
        <v>407.983765</v>
      </c>
      <c r="O51" t="n">
        <v>419.665527</v>
      </c>
      <c r="P51" t="n">
        <v>430.009491</v>
      </c>
      <c r="Q51" t="n">
        <v>443.324371</v>
      </c>
      <c r="R51" t="n">
        <v>459.164825</v>
      </c>
      <c r="S51" t="n">
        <v>473.461975</v>
      </c>
      <c r="T51" t="n">
        <v>488.193024</v>
      </c>
      <c r="U51" t="n">
        <v>503.161682</v>
      </c>
      <c r="V51" t="n">
        <v>514.926025</v>
      </c>
      <c r="W51" t="n">
        <v>525.289856</v>
      </c>
      <c r="X51" t="n">
        <v>539.411194</v>
      </c>
      <c r="Y51" t="n">
        <v>552.569946</v>
      </c>
      <c r="Z51" t="n">
        <v>564.7641599999999</v>
      </c>
      <c r="AA51" t="n">
        <v>576.140869</v>
      </c>
      <c r="AB51" t="n">
        <v>588.3579099999999</v>
      </c>
      <c r="AC51" t="n">
        <v>599.3781739999999</v>
      </c>
      <c r="AD51" t="n">
        <v>611.180298</v>
      </c>
      <c r="AE51" t="n">
        <v>628.867249</v>
      </c>
      <c r="AF51" t="n">
        <v>639.238281</v>
      </c>
      <c r="AG51" t="n">
        <v>649.35614</v>
      </c>
      <c r="AH51" t="n">
        <v>666.443726</v>
      </c>
      <c r="AI51" t="n">
        <v>676.7312010000001</v>
      </c>
      <c r="AJ51" t="n">
        <v>685.681519</v>
      </c>
      <c r="AK51" s="131" t="n">
        <v>0.039</v>
      </c>
    </row>
    <row r="52" ht="15" customHeight="1" s="143">
      <c r="A52" s="133" t="inlineStr">
        <is>
          <t>TST000:ha_CompressedNat</t>
        </is>
      </c>
      <c r="B52" t="inlineStr">
        <is>
          <t>Natural Gas ICE</t>
        </is>
      </c>
      <c r="C52" t="inlineStr">
        <is>
          <t>Light-Duty Vehicle Sales: Alternative-Fuel Light Trucks: Natural Gas ICE: High oil and gas supply</t>
        </is>
      </c>
      <c r="D52" t="inlineStr">
        <is>
          <t>48-AEO2021.43.highogs-d120120a</t>
        </is>
      </c>
      <c r="E52" t="inlineStr">
        <is>
          <t>thousands</t>
        </is>
      </c>
      <c r="F52" t="n">
        <v>0.87621</v>
      </c>
      <c r="G52" t="n">
        <v>0.99396</v>
      </c>
      <c r="H52" t="n">
        <v>1.051358</v>
      </c>
      <c r="I52" t="n">
        <v>1.104043</v>
      </c>
      <c r="J52" t="n">
        <v>1.17157</v>
      </c>
      <c r="K52" t="n">
        <v>1.219613</v>
      </c>
      <c r="L52" t="n">
        <v>1.229416</v>
      </c>
      <c r="M52" t="n">
        <v>1.212275</v>
      </c>
      <c r="N52" t="n">
        <v>1.219368</v>
      </c>
      <c r="O52" t="n">
        <v>1.217389</v>
      </c>
      <c r="P52" t="n">
        <v>1.198273</v>
      </c>
      <c r="Q52" t="n">
        <v>1.197488</v>
      </c>
      <c r="R52" t="n">
        <v>1.201549</v>
      </c>
      <c r="S52" t="n">
        <v>1.203048</v>
      </c>
      <c r="T52" t="n">
        <v>1.20606</v>
      </c>
      <c r="U52" t="n">
        <v>1.214379</v>
      </c>
      <c r="V52" t="n">
        <v>1.215034</v>
      </c>
      <c r="W52" t="n">
        <v>1.212165</v>
      </c>
      <c r="X52" t="n">
        <v>1.217994</v>
      </c>
      <c r="Y52" t="n">
        <v>1.223647</v>
      </c>
      <c r="Z52" t="n">
        <v>1.226083</v>
      </c>
      <c r="AA52" t="n">
        <v>1.228431</v>
      </c>
      <c r="AB52" t="n">
        <v>1.232571</v>
      </c>
      <c r="AC52" t="n">
        <v>1.233757</v>
      </c>
      <c r="AD52" t="n">
        <v>1.236186</v>
      </c>
      <c r="AE52" t="n">
        <v>1.249331</v>
      </c>
      <c r="AF52" t="n">
        <v>1.248434</v>
      </c>
      <c r="AG52" t="n">
        <v>1.247343</v>
      </c>
      <c r="AH52" t="n">
        <v>1.25969</v>
      </c>
      <c r="AI52" t="n">
        <v>1.257967</v>
      </c>
      <c r="AJ52" t="n">
        <v>1.254231</v>
      </c>
      <c r="AK52" s="131" t="n">
        <v>0.012</v>
      </c>
    </row>
    <row r="53" ht="15" customHeight="1" s="143">
      <c r="A53" s="133" t="inlineStr">
        <is>
          <t>TST000:ia_CompressedNat</t>
        </is>
      </c>
      <c r="B53" t="inlineStr">
        <is>
          <t>Natural Gas Bi-fuel</t>
        </is>
      </c>
      <c r="C53" t="inlineStr">
        <is>
          <t>Light-Duty Vehicle Sales: Alternative-Fuel Light Trucks: Natural Gas Bi-fuel: High oil and gas supply</t>
        </is>
      </c>
      <c r="D53" t="inlineStr">
        <is>
          <t>48-AEO2021.44.highogs-d120120a</t>
        </is>
      </c>
      <c r="E53" t="inlineStr">
        <is>
          <t>thousands</t>
        </is>
      </c>
      <c r="F53" t="n">
        <v>4.78173</v>
      </c>
      <c r="G53" t="n">
        <v>5.351117</v>
      </c>
      <c r="H53" t="n">
        <v>5.552428</v>
      </c>
      <c r="I53" t="n">
        <v>5.691225</v>
      </c>
      <c r="J53" t="n">
        <v>5.91367</v>
      </c>
      <c r="K53" t="n">
        <v>6.088209</v>
      </c>
      <c r="L53" t="n">
        <v>6.102009</v>
      </c>
      <c r="M53" t="n">
        <v>6.004095</v>
      </c>
      <c r="N53" t="n">
        <v>6.035657</v>
      </c>
      <c r="O53" t="n">
        <v>6.033197</v>
      </c>
      <c r="P53" t="n">
        <v>5.919284</v>
      </c>
      <c r="Q53" t="n">
        <v>5.918518</v>
      </c>
      <c r="R53" t="n">
        <v>5.928925</v>
      </c>
      <c r="S53" t="n">
        <v>5.931232</v>
      </c>
      <c r="T53" t="n">
        <v>5.925938</v>
      </c>
      <c r="U53" t="n">
        <v>5.971416</v>
      </c>
      <c r="V53" t="n">
        <v>5.971017</v>
      </c>
      <c r="W53" t="n">
        <v>5.947062</v>
      </c>
      <c r="X53" t="n">
        <v>5.960375</v>
      </c>
      <c r="Y53" t="n">
        <v>5.981478</v>
      </c>
      <c r="Z53" t="n">
        <v>5.980885</v>
      </c>
      <c r="AA53" t="n">
        <v>5.981805</v>
      </c>
      <c r="AB53" t="n">
        <v>5.99493</v>
      </c>
      <c r="AC53" t="n">
        <v>5.989414</v>
      </c>
      <c r="AD53" t="n">
        <v>5.98766</v>
      </c>
      <c r="AE53" t="n">
        <v>6.03448</v>
      </c>
      <c r="AF53" t="n">
        <v>6.021496</v>
      </c>
      <c r="AG53" t="n">
        <v>6.00085</v>
      </c>
      <c r="AH53" t="n">
        <v>6.047012</v>
      </c>
      <c r="AI53" t="n">
        <v>6.016849</v>
      </c>
      <c r="AJ53" t="n">
        <v>5.976843</v>
      </c>
      <c r="AK53" s="131" t="n">
        <v>0.007</v>
      </c>
    </row>
    <row r="54" ht="15" customHeight="1" s="143">
      <c r="A54" s="133" t="inlineStr">
        <is>
          <t>TST000:ia_LiquefiedPetr</t>
        </is>
      </c>
      <c r="B54" t="inlineStr">
        <is>
          <t>Propane ICE</t>
        </is>
      </c>
      <c r="C54" t="inlineStr">
        <is>
          <t>Light-Duty Vehicle Sales: Alternative-Fuel Light Trucks: Propane ICE: High oil and gas supply</t>
        </is>
      </c>
      <c r="D54" t="inlineStr">
        <is>
          <t>48-AEO2021.45.highogs-d120120a</t>
        </is>
      </c>
      <c r="E54" t="inlineStr">
        <is>
          <t>thousands</t>
        </is>
      </c>
      <c r="F54" t="n">
        <v>0.896776</v>
      </c>
      <c r="G54" t="n">
        <v>1.05261</v>
      </c>
      <c r="H54" t="n">
        <v>1.111326</v>
      </c>
      <c r="I54" t="n">
        <v>1.151744</v>
      </c>
      <c r="J54" t="n">
        <v>1.203437</v>
      </c>
      <c r="K54" t="n">
        <v>1.242741</v>
      </c>
      <c r="L54" t="n">
        <v>1.266402</v>
      </c>
      <c r="M54" t="n">
        <v>1.268268</v>
      </c>
      <c r="N54" t="n">
        <v>1.290204</v>
      </c>
      <c r="O54" t="n">
        <v>1.307028</v>
      </c>
      <c r="P54" t="n">
        <v>1.301395</v>
      </c>
      <c r="Q54" t="n">
        <v>1.309787</v>
      </c>
      <c r="R54" t="n">
        <v>1.32857</v>
      </c>
      <c r="S54" t="n">
        <v>1.345282</v>
      </c>
      <c r="T54" t="n">
        <v>1.369719</v>
      </c>
      <c r="U54" t="n">
        <v>1.390582</v>
      </c>
      <c r="V54" t="n">
        <v>1.403345</v>
      </c>
      <c r="W54" t="n">
        <v>1.413517</v>
      </c>
      <c r="X54" t="n">
        <v>1.437301</v>
      </c>
      <c r="Y54" t="n">
        <v>1.460814</v>
      </c>
      <c r="Z54" t="n">
        <v>1.48447</v>
      </c>
      <c r="AA54" t="n">
        <v>1.50961</v>
      </c>
      <c r="AB54" t="n">
        <v>1.535431</v>
      </c>
      <c r="AC54" t="n">
        <v>1.565146</v>
      </c>
      <c r="AD54" t="n">
        <v>1.59473</v>
      </c>
      <c r="AE54" t="n">
        <v>1.645246</v>
      </c>
      <c r="AF54" t="n">
        <v>1.670202</v>
      </c>
      <c r="AG54" t="n">
        <v>1.696109</v>
      </c>
      <c r="AH54" t="n">
        <v>1.738963</v>
      </c>
      <c r="AI54" t="n">
        <v>1.768739</v>
      </c>
      <c r="AJ54" t="n">
        <v>1.797183</v>
      </c>
      <c r="AK54" s="131" t="n">
        <v>0.023</v>
      </c>
    </row>
    <row r="55" ht="15" customHeight="1" s="143">
      <c r="A55" s="133" t="inlineStr">
        <is>
          <t>TST000:ja_LiquefiedPetr</t>
        </is>
      </c>
      <c r="B55" t="inlineStr">
        <is>
          <t>Propane Bi-fuel</t>
        </is>
      </c>
      <c r="C55" t="inlineStr">
        <is>
          <t>Light-Duty Vehicle Sales: Alternative-Fuel Light Trucks: Propane Bi-fuel: High oil and gas supply</t>
        </is>
      </c>
      <c r="D55" t="inlineStr">
        <is>
          <t>48-AEO2021.46.highogs-d120120a</t>
        </is>
      </c>
      <c r="E55" t="inlineStr">
        <is>
          <t>thousands</t>
        </is>
      </c>
      <c r="F55" t="n">
        <v>3.090303</v>
      </c>
      <c r="G55" t="n">
        <v>3.458326</v>
      </c>
      <c r="H55" t="n">
        <v>3.588009</v>
      </c>
      <c r="I55" t="n">
        <v>3.677521</v>
      </c>
      <c r="J55" t="n">
        <v>3.820937</v>
      </c>
      <c r="K55" t="n">
        <v>3.933555</v>
      </c>
      <c r="L55" t="n">
        <v>3.942421</v>
      </c>
      <c r="M55" t="n">
        <v>3.87901</v>
      </c>
      <c r="N55" t="n">
        <v>3.899145</v>
      </c>
      <c r="O55" t="n">
        <v>3.897336</v>
      </c>
      <c r="P55" t="n">
        <v>3.82362</v>
      </c>
      <c r="Q55" t="n">
        <v>3.822982</v>
      </c>
      <c r="R55" t="n">
        <v>3.829474</v>
      </c>
      <c r="S55" t="n">
        <v>3.830739</v>
      </c>
      <c r="T55" t="n">
        <v>3.82691</v>
      </c>
      <c r="U55" t="n">
        <v>3.85623</v>
      </c>
      <c r="V55" t="n">
        <v>3.855715</v>
      </c>
      <c r="W55" t="n">
        <v>3.839862</v>
      </c>
      <c r="X55" t="n">
        <v>3.848069</v>
      </c>
      <c r="Y55" t="n">
        <v>3.861467</v>
      </c>
      <c r="Z55" t="n">
        <v>3.860712</v>
      </c>
      <c r="AA55" t="n">
        <v>3.860967</v>
      </c>
      <c r="AB55" t="n">
        <v>3.869175</v>
      </c>
      <c r="AC55" t="n">
        <v>3.865335</v>
      </c>
      <c r="AD55" t="n">
        <v>3.863787</v>
      </c>
      <c r="AE55" t="n">
        <v>3.893517</v>
      </c>
      <c r="AF55" t="n">
        <v>3.884741</v>
      </c>
      <c r="AG55" t="n">
        <v>3.870961</v>
      </c>
      <c r="AH55" t="n">
        <v>3.900309</v>
      </c>
      <c r="AI55" t="n">
        <v>3.880196</v>
      </c>
      <c r="AJ55" t="n">
        <v>3.853823</v>
      </c>
      <c r="AK55" s="131" t="n">
        <v>0.007</v>
      </c>
    </row>
    <row r="56" ht="15" customHeight="1" s="143">
      <c r="A56" s="133" t="inlineStr">
        <is>
          <t>TST000:ja_FuelCellMetha</t>
        </is>
      </c>
      <c r="B56" t="inlineStr">
        <is>
          <t>Fuel Cell Methanol</t>
        </is>
      </c>
      <c r="C56" t="inlineStr">
        <is>
          <t>Light-Duty Vehicle Sales: Alternative-Fuel Light Trucks: Fuel Cell Methanol: High oil and gas supply</t>
        </is>
      </c>
      <c r="D56" t="inlineStr">
        <is>
          <t>48-AEO2021.47.highogs-d120120a</t>
        </is>
      </c>
      <c r="E56" t="inlineStr">
        <is>
          <t>thousands</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inlineStr">
        <is>
          <t>- -</t>
        </is>
      </c>
    </row>
    <row r="57" ht="15" customHeight="1" s="143">
      <c r="A57" s="133" t="inlineStr">
        <is>
          <t>TST000:ja_FuelCellHydro</t>
        </is>
      </c>
      <c r="B57" t="inlineStr">
        <is>
          <t>Fuel Cell Hydrogen</t>
        </is>
      </c>
      <c r="C57" t="inlineStr">
        <is>
          <t>Light-Duty Vehicle Sales: Alternative-Fuel Light Trucks: Fuel Cell Hydrogen: High oil and gas supply</t>
        </is>
      </c>
      <c r="D57" t="inlineStr">
        <is>
          <t>48-AEO2021.48.highogs-d120120a</t>
        </is>
      </c>
      <c r="E57" t="inlineStr">
        <is>
          <t>thousands</t>
        </is>
      </c>
      <c r="F57" t="n">
        <v>0.005264</v>
      </c>
      <c r="G57" t="n">
        <v>0.007763</v>
      </c>
      <c r="H57" t="n">
        <v>0.010618</v>
      </c>
      <c r="I57" t="n">
        <v>0.014217</v>
      </c>
      <c r="J57" t="n">
        <v>0.01919</v>
      </c>
      <c r="K57" t="n">
        <v>0.02647</v>
      </c>
      <c r="L57" t="n">
        <v>0.033589</v>
      </c>
      <c r="M57" t="n">
        <v>0.04159</v>
      </c>
      <c r="N57" t="n">
        <v>0.05206</v>
      </c>
      <c r="O57" t="n">
        <v>0.063929</v>
      </c>
      <c r="P57" t="n">
        <v>0.076158</v>
      </c>
      <c r="Q57" t="n">
        <v>0.090309</v>
      </c>
      <c r="R57" t="n">
        <v>0.105613</v>
      </c>
      <c r="S57" t="n">
        <v>0.121169</v>
      </c>
      <c r="T57" t="n">
        <v>0.13674</v>
      </c>
      <c r="U57" t="n">
        <v>0.152821</v>
      </c>
      <c r="V57" t="n">
        <v>0.167339</v>
      </c>
      <c r="W57" t="n">
        <v>0.180473</v>
      </c>
      <c r="X57" t="n">
        <v>0.193919</v>
      </c>
      <c r="Y57" t="n">
        <v>0.20664</v>
      </c>
      <c r="Z57" t="n">
        <v>0.218224</v>
      </c>
      <c r="AA57" t="n">
        <v>0.229347</v>
      </c>
      <c r="AB57" t="n">
        <v>0.24035</v>
      </c>
      <c r="AC57" t="n">
        <v>0.250425</v>
      </c>
      <c r="AD57" t="n">
        <v>0.260603</v>
      </c>
      <c r="AE57" t="n">
        <v>0.273087</v>
      </c>
      <c r="AF57" t="n">
        <v>0.28232</v>
      </c>
      <c r="AG57" t="n">
        <v>0.291079</v>
      </c>
      <c r="AH57" t="n">
        <v>0.302643</v>
      </c>
      <c r="AI57" t="n">
        <v>0.310832</v>
      </c>
      <c r="AJ57" t="n">
        <v>0.31805</v>
      </c>
      <c r="AK57" s="131" t="n">
        <v>0.146</v>
      </c>
    </row>
    <row r="58" ht="15" customHeight="1" s="143">
      <c r="A58" s="133" t="inlineStr">
        <is>
          <t>TST000:ja_TotalAlternat</t>
        </is>
      </c>
      <c r="B58" t="inlineStr">
        <is>
          <t>Total Alternative Light Trucks</t>
        </is>
      </c>
      <c r="C58" t="inlineStr">
        <is>
          <t>Light-Duty Vehicle Sales: Alternative-Fuel Light Trucks: Total: High oil and gas supply</t>
        </is>
      </c>
      <c r="D58" t="inlineStr">
        <is>
          <t>48-AEO2021.49.highogs-d120120a</t>
        </is>
      </c>
      <c r="E58" t="inlineStr">
        <is>
          <t>thousands</t>
        </is>
      </c>
      <c r="F58" t="n">
        <v>945.776611</v>
      </c>
      <c r="G58" t="n">
        <v>1014.551636</v>
      </c>
      <c r="H58" t="n">
        <v>1063.210327</v>
      </c>
      <c r="I58" t="n">
        <v>1096.445435</v>
      </c>
      <c r="J58" t="n">
        <v>1149.568848</v>
      </c>
      <c r="K58" t="n">
        <v>1209.818726</v>
      </c>
      <c r="L58" t="n">
        <v>1340.994507</v>
      </c>
      <c r="M58" t="n">
        <v>1374.866943</v>
      </c>
      <c r="N58" t="n">
        <v>1407.161743</v>
      </c>
      <c r="O58" t="n">
        <v>1432.381958</v>
      </c>
      <c r="P58" t="n">
        <v>1445.144043</v>
      </c>
      <c r="Q58" t="n">
        <v>1478.446655</v>
      </c>
      <c r="R58" t="n">
        <v>1520.41687</v>
      </c>
      <c r="S58" t="n">
        <v>1560.197998</v>
      </c>
      <c r="T58" t="n">
        <v>1600.813232</v>
      </c>
      <c r="U58" t="n">
        <v>1648.606201</v>
      </c>
      <c r="V58" t="n">
        <v>1684.554565</v>
      </c>
      <c r="W58" t="n">
        <v>1716.412964</v>
      </c>
      <c r="X58" t="n">
        <v>1759.218384</v>
      </c>
      <c r="Y58" t="n">
        <v>1800.598389</v>
      </c>
      <c r="Z58" t="n">
        <v>1837.55835</v>
      </c>
      <c r="AA58" t="n">
        <v>1867.067993</v>
      </c>
      <c r="AB58" t="n">
        <v>1898.580322</v>
      </c>
      <c r="AC58" t="n">
        <v>1925.821045</v>
      </c>
      <c r="AD58" t="n">
        <v>1955.774292</v>
      </c>
      <c r="AE58" t="n">
        <v>2004.368042</v>
      </c>
      <c r="AF58" t="n">
        <v>2031.250366</v>
      </c>
      <c r="AG58" t="n">
        <v>2056.808594</v>
      </c>
      <c r="AH58" t="n">
        <v>2105.539795</v>
      </c>
      <c r="AI58" t="n">
        <v>2132.909424</v>
      </c>
      <c r="AJ58" t="n">
        <v>2157.32373</v>
      </c>
      <c r="AK58" s="131" t="n">
        <v>0.028</v>
      </c>
    </row>
    <row r="59" ht="15" customHeight="1" s="143">
      <c r="A59" s="133" t="inlineStr">
        <is>
          <t>TST000:ka_PercentAltern</t>
        </is>
      </c>
      <c r="B59" t="inlineStr">
        <is>
          <t>Percent Alternative Light Truck Sales</t>
        </is>
      </c>
      <c r="C59" t="inlineStr">
        <is>
          <t>Light-Duty Vehicle Sales: Percent Alternative Light Truck Sales: High oil and gas supply</t>
        </is>
      </c>
      <c r="D59" t="inlineStr">
        <is>
          <t>48-AEO2021.51.highogs-d120120a</t>
        </is>
      </c>
      <c r="E59" t="inlineStr">
        <is>
          <t>percent</t>
        </is>
      </c>
      <c r="F59" t="n">
        <v>12.603731</v>
      </c>
      <c r="G59" t="n">
        <v>12.086465</v>
      </c>
      <c r="H59" t="n">
        <v>12.209526</v>
      </c>
      <c r="I59" t="n">
        <v>12.28522</v>
      </c>
      <c r="J59" t="n">
        <v>12.397017</v>
      </c>
      <c r="K59" t="n">
        <v>12.673083</v>
      </c>
      <c r="L59" t="n">
        <v>14.016348</v>
      </c>
      <c r="M59" t="n">
        <v>14.606309</v>
      </c>
      <c r="N59" t="n">
        <v>14.8725</v>
      </c>
      <c r="O59" t="n">
        <v>15.146613</v>
      </c>
      <c r="P59" t="n">
        <v>15.577128</v>
      </c>
      <c r="Q59" t="n">
        <v>15.938383</v>
      </c>
      <c r="R59" t="n">
        <v>16.363634</v>
      </c>
      <c r="S59" t="n">
        <v>16.7866</v>
      </c>
      <c r="T59" t="n">
        <v>17.241961</v>
      </c>
      <c r="U59" t="n">
        <v>17.621176</v>
      </c>
      <c r="V59" t="n">
        <v>18.007923</v>
      </c>
      <c r="W59" t="n">
        <v>18.424269</v>
      </c>
      <c r="X59" t="n">
        <v>18.843922</v>
      </c>
      <c r="Y59" t="n">
        <v>19.220327</v>
      </c>
      <c r="Z59" t="n">
        <v>19.619257</v>
      </c>
      <c r="AA59" t="n">
        <v>19.933451</v>
      </c>
      <c r="AB59" t="n">
        <v>20.227066</v>
      </c>
      <c r="AC59" t="n">
        <v>20.538624</v>
      </c>
      <c r="AD59" t="n">
        <v>20.867033</v>
      </c>
      <c r="AE59" t="n">
        <v>21.223494</v>
      </c>
      <c r="AF59" t="n">
        <v>21.556913</v>
      </c>
      <c r="AG59" t="n">
        <v>21.906378</v>
      </c>
      <c r="AH59" t="n">
        <v>22.256832</v>
      </c>
      <c r="AI59" t="n">
        <v>22.663937</v>
      </c>
      <c r="AJ59" t="n">
        <v>23.081156</v>
      </c>
      <c r="AK59" s="131" t="n">
        <v>0.02</v>
      </c>
    </row>
    <row r="60" ht="15" customHeight="1" s="143">
      <c r="A60" s="133" t="inlineStr">
        <is>
          <t>TST000:ka_TotalNewTruck</t>
        </is>
      </c>
      <c r="B60" t="inlineStr">
        <is>
          <t>Total New Light Truck Sales</t>
        </is>
      </c>
      <c r="C60" t="inlineStr">
        <is>
          <t>Light-Duty Vehicle Sales: Total New Truck: High oil and gas supply</t>
        </is>
      </c>
      <c r="D60" t="inlineStr">
        <is>
          <t>48-AEO2021.52.highogs-d120120a</t>
        </is>
      </c>
      <c r="E60" t="inlineStr">
        <is>
          <t>thousands</t>
        </is>
      </c>
      <c r="F60" t="n">
        <v>7503.941406</v>
      </c>
      <c r="G60" t="n">
        <v>8394.114258</v>
      </c>
      <c r="H60" t="n">
        <v>8708.039062</v>
      </c>
      <c r="I60" t="n">
        <v>8924.915039</v>
      </c>
      <c r="J60" t="n">
        <v>9272.947265999999</v>
      </c>
      <c r="K60" t="n">
        <v>9546.365234000001</v>
      </c>
      <c r="L60" t="n">
        <v>9567.360352</v>
      </c>
      <c r="M60" t="n">
        <v>9412.829102</v>
      </c>
      <c r="N60" t="n">
        <v>9461.500977</v>
      </c>
      <c r="O60" t="n">
        <v>9456.780273</v>
      </c>
      <c r="P60" t="n">
        <v>9277.345703000001</v>
      </c>
      <c r="Q60" t="n">
        <v>9276.013671999999</v>
      </c>
      <c r="R60" t="n">
        <v>9291.4375</v>
      </c>
      <c r="S60" t="n">
        <v>9294.305664</v>
      </c>
      <c r="T60" t="n">
        <v>9284.403319999999</v>
      </c>
      <c r="U60" t="n">
        <v>9355.824219</v>
      </c>
      <c r="V60" t="n">
        <v>9354.518555000001</v>
      </c>
      <c r="W60" t="n">
        <v>9316.043944999999</v>
      </c>
      <c r="X60" t="n">
        <v>9335.733398</v>
      </c>
      <c r="Y60" t="n">
        <v>9368.198242</v>
      </c>
      <c r="Z60" t="n">
        <v>9366.095703000001</v>
      </c>
      <c r="AA60" t="n">
        <v>9366.506836</v>
      </c>
      <c r="AB60" t="n">
        <v>9386.335938</v>
      </c>
      <c r="AC60" t="n">
        <v>9376.583008</v>
      </c>
      <c r="AD60" t="n">
        <v>9372.555664</v>
      </c>
      <c r="AE60" t="n">
        <v>9444.100586</v>
      </c>
      <c r="AF60" t="n">
        <v>9422.732421999999</v>
      </c>
      <c r="AG60" t="n">
        <v>9389.085938</v>
      </c>
      <c r="AH60" t="n">
        <v>9460.195312</v>
      </c>
      <c r="AI60" t="n">
        <v>9411.027344</v>
      </c>
      <c r="AJ60" t="n">
        <v>9346.688477</v>
      </c>
      <c r="AK60" s="131" t="n">
        <v>0.007</v>
      </c>
    </row>
    <row r="61" ht="15" customHeight="1" s="143">
      <c r="A61" s="133" t="inlineStr">
        <is>
          <t>TST000:la_PercentTotalA</t>
        </is>
      </c>
      <c r="B61" t="inlineStr">
        <is>
          <t>Percent Total Alternative Sales</t>
        </is>
      </c>
      <c r="C61" t="inlineStr">
        <is>
          <t>Light-Duty Vehicle Sales: Percent Total Alternative Sales: High oil and gas supply</t>
        </is>
      </c>
      <c r="D61" t="inlineStr">
        <is>
          <t>48-AEO2021.54.highogs-d120120a</t>
        </is>
      </c>
      <c r="E61" t="inlineStr">
        <is>
          <t>percent</t>
        </is>
      </c>
      <c r="F61" t="n">
        <v>10.525676</v>
      </c>
      <c r="G61" t="n">
        <v>10.205821</v>
      </c>
      <c r="H61" t="n">
        <v>10.303618</v>
      </c>
      <c r="I61" t="n">
        <v>10.468798</v>
      </c>
      <c r="J61" t="n">
        <v>10.682898</v>
      </c>
      <c r="K61" t="n">
        <v>10.995588</v>
      </c>
      <c r="L61" t="n">
        <v>12.012916</v>
      </c>
      <c r="M61" t="n">
        <v>12.589248</v>
      </c>
      <c r="N61" t="n">
        <v>13.007057</v>
      </c>
      <c r="O61" t="n">
        <v>13.377918</v>
      </c>
      <c r="P61" t="n">
        <v>13.867725</v>
      </c>
      <c r="Q61" t="n">
        <v>14.342594</v>
      </c>
      <c r="R61" t="n">
        <v>14.859269</v>
      </c>
      <c r="S61" t="n">
        <v>15.397581</v>
      </c>
      <c r="T61" t="n">
        <v>15.965017</v>
      </c>
      <c r="U61" t="n">
        <v>16.496569</v>
      </c>
      <c r="V61" t="n">
        <v>17.015959</v>
      </c>
      <c r="W61" t="n">
        <v>17.563627</v>
      </c>
      <c r="X61" t="n">
        <v>18.121334</v>
      </c>
      <c r="Y61" t="n">
        <v>18.648632</v>
      </c>
      <c r="Z61" t="n">
        <v>19.184069</v>
      </c>
      <c r="AA61" t="n">
        <v>19.630735</v>
      </c>
      <c r="AB61" t="n">
        <v>20.046778</v>
      </c>
      <c r="AC61" t="n">
        <v>20.477114</v>
      </c>
      <c r="AD61" t="n">
        <v>20.930143</v>
      </c>
      <c r="AE61" t="n">
        <v>21.414234</v>
      </c>
      <c r="AF61" t="n">
        <v>21.890434</v>
      </c>
      <c r="AG61" t="n">
        <v>22.370344</v>
      </c>
      <c r="AH61" t="n">
        <v>22.860004</v>
      </c>
      <c r="AI61" t="n">
        <v>23.398972</v>
      </c>
      <c r="AJ61" t="n">
        <v>23.964218</v>
      </c>
      <c r="AK61" s="131" t="n">
        <v>0.028</v>
      </c>
    </row>
    <row r="62" ht="15" customHeight="1" s="143">
      <c r="A62" s="133" t="inlineStr">
        <is>
          <t>TST000:la_EPACTLegislat</t>
        </is>
      </c>
      <c r="B62" t="inlineStr">
        <is>
          <t>EPACT Legislative  Alternative Sales</t>
        </is>
      </c>
      <c r="C62" t="inlineStr">
        <is>
          <t>Light-Duty Vehicle Sales: EPACT Legislative Alternative Sales: High oil and gas supply</t>
        </is>
      </c>
      <c r="D62" t="inlineStr">
        <is>
          <t>48-AEO2021.55.highogs-d120120a</t>
        </is>
      </c>
      <c r="E62" t="inlineStr">
        <is>
          <t>thousands</t>
        </is>
      </c>
      <c r="F62" t="n">
        <v>80.883011</v>
      </c>
      <c r="G62" t="n">
        <v>90.64909400000001</v>
      </c>
      <c r="H62" t="n">
        <v>97.449028</v>
      </c>
      <c r="I62" t="n">
        <v>101.713799</v>
      </c>
      <c r="J62" t="n">
        <v>108.757568</v>
      </c>
      <c r="K62" t="n">
        <v>115.228394</v>
      </c>
      <c r="L62" t="n">
        <v>119.692947</v>
      </c>
      <c r="M62" t="n">
        <v>122.768234</v>
      </c>
      <c r="N62" t="n">
        <v>129.10582</v>
      </c>
      <c r="O62" t="n">
        <v>135.23233</v>
      </c>
      <c r="P62" t="n">
        <v>139.991013</v>
      </c>
      <c r="Q62" t="n">
        <v>146.339767</v>
      </c>
      <c r="R62" t="n">
        <v>152.874832</v>
      </c>
      <c r="S62" t="n">
        <v>158.910751</v>
      </c>
      <c r="T62" t="n">
        <v>164.603546</v>
      </c>
      <c r="U62" t="n">
        <v>170.338837</v>
      </c>
      <c r="V62" t="n">
        <v>174.241272</v>
      </c>
      <c r="W62" t="n">
        <v>177.278366</v>
      </c>
      <c r="X62" t="n">
        <v>181.091599</v>
      </c>
      <c r="Y62" t="n">
        <v>184.444443</v>
      </c>
      <c r="Z62" t="n">
        <v>186.997025</v>
      </c>
      <c r="AA62" t="n">
        <v>189.373627</v>
      </c>
      <c r="AB62" t="n">
        <v>191.777176</v>
      </c>
      <c r="AC62" t="n">
        <v>193.48735</v>
      </c>
      <c r="AD62" t="n">
        <v>195.309036</v>
      </c>
      <c r="AE62" t="n">
        <v>198.808762</v>
      </c>
      <c r="AF62" t="n">
        <v>199.949493</v>
      </c>
      <c r="AG62" t="n">
        <v>200.751694</v>
      </c>
      <c r="AH62" t="n">
        <v>203.640533</v>
      </c>
      <c r="AI62" t="n">
        <v>204.136322</v>
      </c>
      <c r="AJ62" t="n">
        <v>204.289154</v>
      </c>
      <c r="AK62" s="131" t="n">
        <v>0.031</v>
      </c>
    </row>
    <row r="63" ht="15" customHeight="1" s="143">
      <c r="A63" s="133" t="inlineStr">
        <is>
          <t>TST000:la_ZEVPLegislati</t>
        </is>
      </c>
      <c r="B63" t="inlineStr">
        <is>
          <t>ZEVP Legislative Alternative Sales</t>
        </is>
      </c>
      <c r="C63" t="inlineStr">
        <is>
          <t>Light-Duty Vehicle Sales: ZEVP Legislative Alternative Sales: High oil and gas supply</t>
        </is>
      </c>
      <c r="D63" t="inlineStr">
        <is>
          <t>48-AEO2021.56.highogs-d120120a</t>
        </is>
      </c>
      <c r="E63" t="inlineStr">
        <is>
          <t>thousands</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inlineStr">
        <is>
          <t>- -</t>
        </is>
      </c>
    </row>
    <row r="64" ht="15" customHeight="1" s="143">
      <c r="A64" s="133" t="n"/>
      <c r="B64" t="inlineStr">
        <is>
          <t>Total Sales</t>
        </is>
      </c>
      <c r="C64" t="inlineStr">
        <is>
          <t xml:space="preserve"> Cars and Light Trucks</t>
        </is>
      </c>
      <c r="E64" t="inlineStr">
        <is>
          <t>48-AEO2021.58.</t>
        </is>
      </c>
    </row>
    <row r="65" ht="15" customHeight="1" s="143">
      <c r="A65" s="133" t="inlineStr">
        <is>
          <t>TST000:ta_ConventionGas</t>
        </is>
      </c>
      <c r="B65" t="inlineStr">
        <is>
          <t>Conventional Gasoline</t>
        </is>
      </c>
      <c r="C65" t="inlineStr">
        <is>
          <t>Light-Duty Vehicle Sales: Total Sales, Cars and Light Trucks: Conventional Gasoline: High oil and gas supply</t>
        </is>
      </c>
      <c r="D65" t="inlineStr">
        <is>
          <t>48-AEO2021.59.highogs-d120120a</t>
        </is>
      </c>
      <c r="E65" t="inlineStr">
        <is>
          <t>thousands</t>
        </is>
      </c>
      <c r="F65" t="n">
        <v>10942.050781</v>
      </c>
      <c r="G65" t="n">
        <v>12061.861328</v>
      </c>
      <c r="H65" t="n">
        <v>12768.612305</v>
      </c>
      <c r="I65" t="n">
        <v>12994.024414</v>
      </c>
      <c r="J65" t="n">
        <v>13343.117188</v>
      </c>
      <c r="K65" t="n">
        <v>13584.044922</v>
      </c>
      <c r="L65" t="n">
        <v>13388.4375</v>
      </c>
      <c r="M65" t="n">
        <v>13085.345703</v>
      </c>
      <c r="N65" t="n">
        <v>13100.290039</v>
      </c>
      <c r="O65" t="n">
        <v>13059.417969</v>
      </c>
      <c r="P65" t="n">
        <v>12867.77832</v>
      </c>
      <c r="Q65" t="n">
        <v>12812.703125</v>
      </c>
      <c r="R65" t="n">
        <v>12778.740234</v>
      </c>
      <c r="S65" t="n">
        <v>12725.46582</v>
      </c>
      <c r="T65" t="n">
        <v>12671.220703</v>
      </c>
      <c r="U65" t="n">
        <v>12655.049805</v>
      </c>
      <c r="V65" t="n">
        <v>12537.34082</v>
      </c>
      <c r="W65" t="n">
        <v>12394.869141</v>
      </c>
      <c r="X65" t="n">
        <v>12335.949219</v>
      </c>
      <c r="Y65" t="n">
        <v>12269.731445</v>
      </c>
      <c r="Z65" t="n">
        <v>12175.174805</v>
      </c>
      <c r="AA65" t="n">
        <v>12097.820312</v>
      </c>
      <c r="AB65" t="n">
        <v>12039.730469</v>
      </c>
      <c r="AC65" t="n">
        <v>11946.957031</v>
      </c>
      <c r="AD65" t="n">
        <v>11867.537109</v>
      </c>
      <c r="AE65" t="n">
        <v>11890.537109</v>
      </c>
      <c r="AF65" t="n">
        <v>11777.694336</v>
      </c>
      <c r="AG65" t="n">
        <v>11648.639648</v>
      </c>
      <c r="AH65" t="n">
        <v>11641.577148</v>
      </c>
      <c r="AI65" t="n">
        <v>11493.40332</v>
      </c>
      <c r="AJ65" t="n">
        <v>11326.558594</v>
      </c>
      <c r="AK65" s="131" t="n">
        <v>0.001</v>
      </c>
    </row>
    <row r="66" ht="15" customHeight="1" s="143">
      <c r="A66" s="133" t="inlineStr">
        <is>
          <t>TST000:ta_TDIDiesel</t>
        </is>
      </c>
      <c r="B66" t="inlineStr">
        <is>
          <t>TDI Diesel</t>
        </is>
      </c>
      <c r="C66" t="inlineStr">
        <is>
          <t>Light-Duty Vehicle Sales: Total Sales, Cars and Light Trucks: TDI Diesel: High oil and gas supply</t>
        </is>
      </c>
      <c r="D66" t="inlineStr">
        <is>
          <t>48-AEO2021.60.highogs-d120120a</t>
        </is>
      </c>
      <c r="E66" t="inlineStr">
        <is>
          <t>thousands</t>
        </is>
      </c>
      <c r="F66" t="n">
        <v>46.744987</v>
      </c>
      <c r="G66" t="n">
        <v>86.717842</v>
      </c>
      <c r="H66" t="n">
        <v>118.99736</v>
      </c>
      <c r="I66" t="n">
        <v>111.960228</v>
      </c>
      <c r="J66" t="n">
        <v>112.831367</v>
      </c>
      <c r="K66" t="n">
        <v>118.955269</v>
      </c>
      <c r="L66" t="n">
        <v>114.04425</v>
      </c>
      <c r="M66" t="n">
        <v>110.422806</v>
      </c>
      <c r="N66" t="n">
        <v>114.56205</v>
      </c>
      <c r="O66" t="n">
        <v>115.542496</v>
      </c>
      <c r="P66" t="n">
        <v>113.627106</v>
      </c>
      <c r="Q66" t="n">
        <v>113.976082</v>
      </c>
      <c r="R66" t="n">
        <v>116.013924</v>
      </c>
      <c r="S66" t="n">
        <v>115.890007</v>
      </c>
      <c r="T66" t="n">
        <v>119.070259</v>
      </c>
      <c r="U66" t="n">
        <v>119.280823</v>
      </c>
      <c r="V66" t="n">
        <v>121.367516</v>
      </c>
      <c r="W66" t="n">
        <v>120.287415</v>
      </c>
      <c r="X66" t="n">
        <v>120.389069</v>
      </c>
      <c r="Y66" t="n">
        <v>122.767662</v>
      </c>
      <c r="Z66" t="n">
        <v>120.456932</v>
      </c>
      <c r="AA66" t="n">
        <v>120.482986</v>
      </c>
      <c r="AB66" t="n">
        <v>120.251091</v>
      </c>
      <c r="AC66" t="n">
        <v>119.985191</v>
      </c>
      <c r="AD66" t="n">
        <v>119.506386</v>
      </c>
      <c r="AE66" t="n">
        <v>120.971519</v>
      </c>
      <c r="AF66" t="n">
        <v>119.290421</v>
      </c>
      <c r="AG66" t="n">
        <v>118.384743</v>
      </c>
      <c r="AH66" t="n">
        <v>118.510895</v>
      </c>
      <c r="AI66" t="n">
        <v>117.472343</v>
      </c>
      <c r="AJ66" t="n">
        <v>115.800095</v>
      </c>
      <c r="AK66" s="131" t="n">
        <v>0.031</v>
      </c>
    </row>
    <row r="67" ht="15" customHeight="1" s="143">
      <c r="A67" s="133" t="inlineStr">
        <is>
          <t>TST000:ta_Flex-Fuel</t>
        </is>
      </c>
      <c r="B67" t="inlineStr">
        <is>
          <t>Flex-Fuel</t>
        </is>
      </c>
      <c r="C67" t="inlineStr">
        <is>
          <t>Light-Duty Vehicle Sales: Total Sales, Cars and Light Trucks: Flex-Fuel: High oil and gas supply</t>
        </is>
      </c>
      <c r="D67" t="inlineStr">
        <is>
          <t>48-AEO2021.61.highogs-d120120a</t>
        </is>
      </c>
      <c r="E67" t="inlineStr">
        <is>
          <t>thousands</t>
        </is>
      </c>
      <c r="F67" t="n">
        <v>741.526123</v>
      </c>
      <c r="G67" t="n">
        <v>761.447571</v>
      </c>
      <c r="H67" t="n">
        <v>794.117126</v>
      </c>
      <c r="I67" t="n">
        <v>812.880493</v>
      </c>
      <c r="J67" t="n">
        <v>841.62915</v>
      </c>
      <c r="K67" t="n">
        <v>861.97113</v>
      </c>
      <c r="L67" t="n">
        <v>853.9223019999999</v>
      </c>
      <c r="M67" t="n">
        <v>836.684937</v>
      </c>
      <c r="N67" t="n">
        <v>839.454102</v>
      </c>
      <c r="O67" t="n">
        <v>837.969055</v>
      </c>
      <c r="P67" t="n">
        <v>822.409302</v>
      </c>
      <c r="Q67" t="n">
        <v>820.420532</v>
      </c>
      <c r="R67" t="n">
        <v>819.523743</v>
      </c>
      <c r="S67" t="n">
        <v>817.6513670000001</v>
      </c>
      <c r="T67" t="n">
        <v>814.894043</v>
      </c>
      <c r="U67" t="n">
        <v>818.048767</v>
      </c>
      <c r="V67" t="n">
        <v>814.328186</v>
      </c>
      <c r="W67" t="n">
        <v>808.63562</v>
      </c>
      <c r="X67" t="n">
        <v>807.592651</v>
      </c>
      <c r="Y67" t="n">
        <v>807.145935</v>
      </c>
      <c r="Z67" t="n">
        <v>804.115173</v>
      </c>
      <c r="AA67" t="n">
        <v>801.857727</v>
      </c>
      <c r="AB67" t="n">
        <v>801.117981</v>
      </c>
      <c r="AC67" t="n">
        <v>797.756897</v>
      </c>
      <c r="AD67" t="n">
        <v>795.005493</v>
      </c>
      <c r="AE67" t="n">
        <v>798.670471</v>
      </c>
      <c r="AF67" t="n">
        <v>794.200989</v>
      </c>
      <c r="AG67" t="n">
        <v>788.526001</v>
      </c>
      <c r="AH67" t="n">
        <v>791.472168</v>
      </c>
      <c r="AI67" t="n">
        <v>784.275269</v>
      </c>
      <c r="AJ67" t="n">
        <v>775.804138</v>
      </c>
      <c r="AK67" s="131" t="n">
        <v>0.002</v>
      </c>
    </row>
    <row r="68" ht="15" customHeight="1" s="143">
      <c r="A68" s="133" t="inlineStr">
        <is>
          <t>TST000:ta_PlugElectric</t>
        </is>
      </c>
      <c r="B68" t="inlineStr">
        <is>
          <t>Electric</t>
        </is>
      </c>
      <c r="C68" t="inlineStr">
        <is>
          <t>Light-Duty Vehicle Sales: Total Sales, Cars and Light Trucks: Electric: High oil and gas supply</t>
        </is>
      </c>
      <c r="D68" t="inlineStr">
        <is>
          <t>48-AEO2021.62.highogs-d120120a</t>
        </is>
      </c>
      <c r="E68" t="inlineStr">
        <is>
          <t>thousands</t>
        </is>
      </c>
      <c r="F68" t="n">
        <v>149.720993</v>
      </c>
      <c r="G68" t="n">
        <v>146.629639</v>
      </c>
      <c r="H68" t="n">
        <v>164.229248</v>
      </c>
      <c r="I68" t="n">
        <v>174.558319</v>
      </c>
      <c r="J68" t="n">
        <v>189.215088</v>
      </c>
      <c r="K68" t="n">
        <v>200.481537</v>
      </c>
      <c r="L68" t="n">
        <v>212.065887</v>
      </c>
      <c r="M68" t="n">
        <v>227.021896</v>
      </c>
      <c r="N68" t="n">
        <v>254.386963</v>
      </c>
      <c r="O68" t="n">
        <v>285.696411</v>
      </c>
      <c r="P68" t="n">
        <v>325.161591</v>
      </c>
      <c r="Q68" t="n">
        <v>371.09552</v>
      </c>
      <c r="R68" t="n">
        <v>420.952087</v>
      </c>
      <c r="S68" t="n">
        <v>476.184906</v>
      </c>
      <c r="T68" t="n">
        <v>536.159851</v>
      </c>
      <c r="U68" t="n">
        <v>597.214966</v>
      </c>
      <c r="V68" t="n">
        <v>651.168884</v>
      </c>
      <c r="W68" t="n">
        <v>707.038635</v>
      </c>
      <c r="X68" t="n">
        <v>769.5502320000001</v>
      </c>
      <c r="Y68" t="n">
        <v>829.25708</v>
      </c>
      <c r="Z68" t="n">
        <v>886.467773</v>
      </c>
      <c r="AA68" t="n">
        <v>930.539368</v>
      </c>
      <c r="AB68" t="n">
        <v>972.783142</v>
      </c>
      <c r="AC68" t="n">
        <v>1013.182068</v>
      </c>
      <c r="AD68" t="n">
        <v>1057.421631</v>
      </c>
      <c r="AE68" t="n">
        <v>1114.976929</v>
      </c>
      <c r="AF68" t="n">
        <v>1159.258179</v>
      </c>
      <c r="AG68" t="n">
        <v>1200.528198</v>
      </c>
      <c r="AH68" t="n">
        <v>1255.772827</v>
      </c>
      <c r="AI68" t="n">
        <v>1301.072632</v>
      </c>
      <c r="AJ68" t="n">
        <v>1347.422119</v>
      </c>
      <c r="AK68" s="131" t="n">
        <v>0.076</v>
      </c>
    </row>
    <row r="69" ht="15" customHeight="1" s="143">
      <c r="A69" s="133" t="inlineStr">
        <is>
          <t>TST000:ta_PluginHybrid</t>
        </is>
      </c>
      <c r="B69" t="inlineStr">
        <is>
          <t>Plug-in Electric Hybrid</t>
        </is>
      </c>
      <c r="C69" t="inlineStr">
        <is>
          <t>Light-Duty Vehicle Sales: Total Sales, Cars and Light Trucks: Plug-in Electric Hybrid: High oil and gas supply</t>
        </is>
      </c>
      <c r="D69" t="inlineStr">
        <is>
          <t>48-AEO2021.63.highogs-d120120a</t>
        </is>
      </c>
      <c r="E69" t="inlineStr">
        <is>
          <t>thousands</t>
        </is>
      </c>
      <c r="F69" t="n">
        <v>50.24918</v>
      </c>
      <c r="G69" t="n">
        <v>62.601456</v>
      </c>
      <c r="H69" t="n">
        <v>68.361328</v>
      </c>
      <c r="I69" t="n">
        <v>69.090996</v>
      </c>
      <c r="J69" t="n">
        <v>72.821815</v>
      </c>
      <c r="K69" t="n">
        <v>97.536247</v>
      </c>
      <c r="L69" t="n">
        <v>182.16153</v>
      </c>
      <c r="M69" t="n">
        <v>209.637512</v>
      </c>
      <c r="N69" t="n">
        <v>223.668182</v>
      </c>
      <c r="O69" t="n">
        <v>227.834198</v>
      </c>
      <c r="P69" t="n">
        <v>233.440582</v>
      </c>
      <c r="Q69" t="n">
        <v>237.599854</v>
      </c>
      <c r="R69" t="n">
        <v>245.308426</v>
      </c>
      <c r="S69" t="n">
        <v>251.169266</v>
      </c>
      <c r="T69" t="n">
        <v>257.343475</v>
      </c>
      <c r="U69" t="n">
        <v>260.685516</v>
      </c>
      <c r="V69" t="n">
        <v>262.249481</v>
      </c>
      <c r="W69" t="n">
        <v>263.348755</v>
      </c>
      <c r="X69" t="n">
        <v>265.944366</v>
      </c>
      <c r="Y69" t="n">
        <v>267.019318</v>
      </c>
      <c r="Z69" t="n">
        <v>267.980408</v>
      </c>
      <c r="AA69" t="n">
        <v>267.136841</v>
      </c>
      <c r="AB69" t="n">
        <v>266.313416</v>
      </c>
      <c r="AC69" t="n">
        <v>265.403381</v>
      </c>
      <c r="AD69" t="n">
        <v>265.185425</v>
      </c>
      <c r="AE69" t="n">
        <v>268.037628</v>
      </c>
      <c r="AF69" t="n">
        <v>267.405029</v>
      </c>
      <c r="AG69" t="n">
        <v>267.164581</v>
      </c>
      <c r="AH69" t="n">
        <v>270.040466</v>
      </c>
      <c r="AI69" t="n">
        <v>271.385956</v>
      </c>
      <c r="AJ69" t="n">
        <v>272.715973</v>
      </c>
      <c r="AK69" s="131" t="n">
        <v>0.058</v>
      </c>
    </row>
    <row r="70" ht="15" customHeight="1" s="143">
      <c r="A70" s="133" t="inlineStr">
        <is>
          <t>TST000:ta_ElectricHybrd</t>
        </is>
      </c>
      <c r="B70" t="inlineStr">
        <is>
          <t>Electric Hybrid</t>
        </is>
      </c>
      <c r="C70" t="inlineStr">
        <is>
          <t>Light-Duty Vehicle Sales: Total Sales, Cars and Light Trucks: Electric Hybrid: High oil and gas supply</t>
        </is>
      </c>
      <c r="D70" t="inlineStr">
        <is>
          <t>48-AEO2021.64.highogs-d120120a</t>
        </is>
      </c>
      <c r="E70" t="inlineStr">
        <is>
          <t>thousands</t>
        </is>
      </c>
      <c r="F70" t="n">
        <v>337.749756</v>
      </c>
      <c r="G70" t="n">
        <v>395.295807</v>
      </c>
      <c r="H70" t="n">
        <v>437.94873</v>
      </c>
      <c r="I70" t="n">
        <v>459.699097</v>
      </c>
      <c r="J70" t="n">
        <v>488.889221</v>
      </c>
      <c r="K70" t="n">
        <v>515.521667</v>
      </c>
      <c r="L70" t="n">
        <v>577.94104</v>
      </c>
      <c r="M70" t="n">
        <v>609.954712</v>
      </c>
      <c r="N70" t="n">
        <v>640.957092</v>
      </c>
      <c r="O70" t="n">
        <v>665.744873</v>
      </c>
      <c r="P70" t="n">
        <v>691.682556</v>
      </c>
      <c r="Q70" t="n">
        <v>717.847595</v>
      </c>
      <c r="R70" t="n">
        <v>747.048706</v>
      </c>
      <c r="S70" t="n">
        <v>774.354919</v>
      </c>
      <c r="T70" t="n">
        <v>803.622864</v>
      </c>
      <c r="U70" t="n">
        <v>829.623108</v>
      </c>
      <c r="V70" t="n">
        <v>849.847717</v>
      </c>
      <c r="W70" t="n">
        <v>869.348572</v>
      </c>
      <c r="X70" t="n">
        <v>895.565979</v>
      </c>
      <c r="Y70" t="n">
        <v>919.107605</v>
      </c>
      <c r="Z70" t="n">
        <v>941.8532709999999</v>
      </c>
      <c r="AA70" t="n">
        <v>966.493469</v>
      </c>
      <c r="AB70" t="n">
        <v>990.220093</v>
      </c>
      <c r="AC70" t="n">
        <v>1012.402771</v>
      </c>
      <c r="AD70" t="n">
        <v>1036.865845</v>
      </c>
      <c r="AE70" t="n">
        <v>1072.614014</v>
      </c>
      <c r="AF70" t="n">
        <v>1094.508911</v>
      </c>
      <c r="AG70" t="n">
        <v>1115.878052</v>
      </c>
      <c r="AH70" t="n">
        <v>1148.786743</v>
      </c>
      <c r="AI70" t="n">
        <v>1171.05249</v>
      </c>
      <c r="AJ70" t="n">
        <v>1191.461182</v>
      </c>
      <c r="AK70" s="131" t="n">
        <v>0.043</v>
      </c>
    </row>
    <row r="71" ht="15" customHeight="1" s="143">
      <c r="A71" s="133" t="inlineStr">
        <is>
          <t>TST000:ta_GassyGaseous</t>
        </is>
      </c>
      <c r="B71" t="inlineStr">
        <is>
          <t>Gaseous (Propane and Natural Gas)</t>
        </is>
      </c>
      <c r="C71" t="inlineStr">
        <is>
          <t>Light-Duty Vehicle Sales: Total Sales, Cars and Light Trucks: Gaseous: High oil and gas supply</t>
        </is>
      </c>
      <c r="D71" t="inlineStr">
        <is>
          <t>48-AEO2021.65.highogs-d120120a</t>
        </is>
      </c>
      <c r="E71" t="inlineStr">
        <is>
          <t>thousands</t>
        </is>
      </c>
      <c r="F71" t="n">
        <v>13.282132</v>
      </c>
      <c r="G71" t="n">
        <v>14.615747</v>
      </c>
      <c r="H71" t="n">
        <v>15.541418</v>
      </c>
      <c r="I71" t="n">
        <v>15.980041</v>
      </c>
      <c r="J71" t="n">
        <v>16.559818</v>
      </c>
      <c r="K71" t="n">
        <v>16.997454</v>
      </c>
      <c r="L71" t="n">
        <v>16.999275</v>
      </c>
      <c r="M71" t="n">
        <v>16.745153</v>
      </c>
      <c r="N71" t="n">
        <v>16.864073</v>
      </c>
      <c r="O71" t="n">
        <v>16.887737</v>
      </c>
      <c r="P71" t="n">
        <v>16.689655</v>
      </c>
      <c r="Q71" t="n">
        <v>16.733006</v>
      </c>
      <c r="R71" t="n">
        <v>16.794474</v>
      </c>
      <c r="S71" t="n">
        <v>16.841969</v>
      </c>
      <c r="T71" t="n">
        <v>16.899963</v>
      </c>
      <c r="U71" t="n">
        <v>17.01865</v>
      </c>
      <c r="V71" t="n">
        <v>16.990221</v>
      </c>
      <c r="W71" t="n">
        <v>16.927872</v>
      </c>
      <c r="X71" t="n">
        <v>16.989555</v>
      </c>
      <c r="Y71" t="n">
        <v>17.046829</v>
      </c>
      <c r="Z71" t="n">
        <v>17.056164</v>
      </c>
      <c r="AA71" t="n">
        <v>17.07863</v>
      </c>
      <c r="AB71" t="n">
        <v>17.122871</v>
      </c>
      <c r="AC71" t="n">
        <v>17.127266</v>
      </c>
      <c r="AD71" t="n">
        <v>17.151009</v>
      </c>
      <c r="AE71" t="n">
        <v>17.336123</v>
      </c>
      <c r="AF71" t="n">
        <v>17.319502</v>
      </c>
      <c r="AG71" t="n">
        <v>17.280302</v>
      </c>
      <c r="AH71" t="n">
        <v>17.426506</v>
      </c>
      <c r="AI71" t="n">
        <v>17.374092</v>
      </c>
      <c r="AJ71" t="n">
        <v>17.30246</v>
      </c>
      <c r="AK71" s="131" t="n">
        <v>0.008999999999999999</v>
      </c>
    </row>
    <row r="72" ht="15" customHeight="1" s="143">
      <c r="A72" s="133" t="inlineStr">
        <is>
          <t>TST000:ta_FuelCell</t>
        </is>
      </c>
      <c r="B72" t="inlineStr">
        <is>
          <t>Fuel Cell</t>
        </is>
      </c>
      <c r="C72" t="inlineStr">
        <is>
          <t>Light-Duty Vehicle Sales: Total Sales, Cars and Light Trucks: Fuel Cell: High oil and gas supply</t>
        </is>
      </c>
      <c r="D72" t="inlineStr">
        <is>
          <t>48-AEO2021.66.highogs-d120120a</t>
        </is>
      </c>
      <c r="E72" t="inlineStr">
        <is>
          <t>thousands</t>
        </is>
      </c>
      <c r="F72" t="n">
        <v>0.183592</v>
      </c>
      <c r="G72" t="n">
        <v>0.192137</v>
      </c>
      <c r="H72" t="n">
        <v>0.229748</v>
      </c>
      <c r="I72" t="n">
        <v>0.261514</v>
      </c>
      <c r="J72" t="n">
        <v>0.302468</v>
      </c>
      <c r="K72" t="n">
        <v>0.358335</v>
      </c>
      <c r="L72" t="n">
        <v>0.409308</v>
      </c>
      <c r="M72" t="n">
        <v>0.463558</v>
      </c>
      <c r="N72" t="n">
        <v>0.534861</v>
      </c>
      <c r="O72" t="n">
        <v>0.609137</v>
      </c>
      <c r="P72" t="n">
        <v>0.687017</v>
      </c>
      <c r="Q72" t="n">
        <v>0.764566</v>
      </c>
      <c r="R72" t="n">
        <v>0.841996</v>
      </c>
      <c r="S72" t="n">
        <v>0.91534</v>
      </c>
      <c r="T72" t="n">
        <v>0.987169</v>
      </c>
      <c r="U72" t="n">
        <v>1.049125</v>
      </c>
      <c r="V72" t="n">
        <v>1.096141</v>
      </c>
      <c r="W72" t="n">
        <v>1.138755</v>
      </c>
      <c r="X72" t="n">
        <v>1.185998</v>
      </c>
      <c r="Y72" t="n">
        <v>1.226098</v>
      </c>
      <c r="Z72" t="n">
        <v>1.26153</v>
      </c>
      <c r="AA72" t="n">
        <v>1.296925</v>
      </c>
      <c r="AB72" t="n">
        <v>1.331168</v>
      </c>
      <c r="AC72" t="n">
        <v>1.361268</v>
      </c>
      <c r="AD72" t="n">
        <v>1.394316</v>
      </c>
      <c r="AE72" t="n">
        <v>1.442371</v>
      </c>
      <c r="AF72" t="n">
        <v>1.471271</v>
      </c>
      <c r="AG72" t="n">
        <v>1.496705</v>
      </c>
      <c r="AH72" t="n">
        <v>1.537298</v>
      </c>
      <c r="AI72" t="n">
        <v>1.56168</v>
      </c>
      <c r="AJ72" t="n">
        <v>1.585036</v>
      </c>
      <c r="AK72" s="131" t="n">
        <v>0.074</v>
      </c>
    </row>
    <row r="73" ht="15" customHeight="1" s="143">
      <c r="A73" s="133" t="inlineStr">
        <is>
          <t>TST000:ma_TotalVehicles</t>
        </is>
      </c>
      <c r="B73" t="inlineStr">
        <is>
          <t>Total Vehicles Sales</t>
        </is>
      </c>
      <c r="C73" t="inlineStr">
        <is>
          <t>Light-Duty Vehicle Sales: Total Vehicles Sales: High oil and gas supply</t>
        </is>
      </c>
      <c r="D73" t="inlineStr">
        <is>
          <t>48-AEO2021.67.highogs-d120120a</t>
        </is>
      </c>
      <c r="E73" t="inlineStr">
        <is>
          <t>thousands</t>
        </is>
      </c>
      <c r="F73" t="n">
        <v>12281.507812</v>
      </c>
      <c r="G73" t="n">
        <v>13529.361328</v>
      </c>
      <c r="H73" t="n">
        <v>14368.037109</v>
      </c>
      <c r="I73" t="n">
        <v>14638.455078</v>
      </c>
      <c r="J73" t="n">
        <v>15065.366211</v>
      </c>
      <c r="K73" t="n">
        <v>15395.867188</v>
      </c>
      <c r="L73" t="n">
        <v>15345.980469</v>
      </c>
      <c r="M73" t="n">
        <v>15096.276367</v>
      </c>
      <c r="N73" t="n">
        <v>15190.71875</v>
      </c>
      <c r="O73" t="n">
        <v>15209.702148</v>
      </c>
      <c r="P73" t="n">
        <v>15071.476562</v>
      </c>
      <c r="Q73" t="n">
        <v>15091.139648</v>
      </c>
      <c r="R73" t="n">
        <v>15145.224609</v>
      </c>
      <c r="S73" t="n">
        <v>15178.474609</v>
      </c>
      <c r="T73" t="n">
        <v>15220.198242</v>
      </c>
      <c r="U73" t="n">
        <v>15297.972656</v>
      </c>
      <c r="V73" t="n">
        <v>15254.388672</v>
      </c>
      <c r="W73" t="n">
        <v>15181.59375</v>
      </c>
      <c r="X73" t="n">
        <v>15213.166992</v>
      </c>
      <c r="Y73" t="n">
        <v>15233.302734</v>
      </c>
      <c r="Z73" t="n">
        <v>15214.366211</v>
      </c>
      <c r="AA73" t="n">
        <v>15202.707031</v>
      </c>
      <c r="AB73" t="n">
        <v>15208.871094</v>
      </c>
      <c r="AC73" t="n">
        <v>15174.175781</v>
      </c>
      <c r="AD73" t="n">
        <v>15160.067383</v>
      </c>
      <c r="AE73" t="n">
        <v>15284.585938</v>
      </c>
      <c r="AF73" t="n">
        <v>15231.148438</v>
      </c>
      <c r="AG73" t="n">
        <v>15157.898438</v>
      </c>
      <c r="AH73" t="n">
        <v>15245.124023</v>
      </c>
      <c r="AI73" t="n">
        <v>15157.597656</v>
      </c>
      <c r="AJ73" t="n">
        <v>15048.650391</v>
      </c>
      <c r="AK73" s="131" t="n">
        <v>0.007</v>
      </c>
    </row>
    <row r="74" ht="15" customHeight="1" s="143">
      <c r="A74" s="133" t="inlineStr">
        <is>
          <t>TST000:mh_ConventionGas</t>
        </is>
      </c>
      <c r="B74" t="inlineStr">
        <is>
          <t>Conventional Gasoline Microhybrids</t>
        </is>
      </c>
      <c r="C74" t="inlineStr">
        <is>
          <t>Light-Duty Vehicle Sales: Microhybrids: Conventional Gasoline: High oil and gas supply</t>
        </is>
      </c>
      <c r="D74" t="inlineStr">
        <is>
          <t>48-AEO2021.70.highogs-d120120a</t>
        </is>
      </c>
      <c r="E74" t="inlineStr">
        <is>
          <t>thousands</t>
        </is>
      </c>
      <c r="F74" t="n">
        <v>4206.510742</v>
      </c>
      <c r="G74" t="n">
        <v>5090.720215</v>
      </c>
      <c r="H74" t="n">
        <v>5831.457031</v>
      </c>
      <c r="I74" t="n">
        <v>6484.842773</v>
      </c>
      <c r="J74" t="n">
        <v>7171.346191</v>
      </c>
      <c r="K74" t="n">
        <v>7545.595215</v>
      </c>
      <c r="L74" t="n">
        <v>7690.34375</v>
      </c>
      <c r="M74" t="n">
        <v>7513.686035</v>
      </c>
      <c r="N74" t="n">
        <v>7519.217285</v>
      </c>
      <c r="O74" t="n">
        <v>7493.871582</v>
      </c>
      <c r="P74" t="n">
        <v>7390.234375</v>
      </c>
      <c r="Q74" t="n">
        <v>7354.293945</v>
      </c>
      <c r="R74" t="n">
        <v>7334.572266</v>
      </c>
      <c r="S74" t="n">
        <v>7308.492676</v>
      </c>
      <c r="T74" t="n">
        <v>7301.746094</v>
      </c>
      <c r="U74" t="n">
        <v>7328.387695</v>
      </c>
      <c r="V74" t="n">
        <v>7319.841309</v>
      </c>
      <c r="W74" t="n">
        <v>7302.486328</v>
      </c>
      <c r="X74" t="n">
        <v>7266.242188</v>
      </c>
      <c r="Y74" t="n">
        <v>7249.906738</v>
      </c>
      <c r="Z74" t="n">
        <v>7218.216797</v>
      </c>
      <c r="AA74" t="n">
        <v>7191.599609</v>
      </c>
      <c r="AB74" t="n">
        <v>7154.736328</v>
      </c>
      <c r="AC74" t="n">
        <v>7123.269043</v>
      </c>
      <c r="AD74" t="n">
        <v>7097.793457</v>
      </c>
      <c r="AE74" t="n">
        <v>7115.348633</v>
      </c>
      <c r="AF74" t="n">
        <v>7052.840332</v>
      </c>
      <c r="AG74" t="n">
        <v>7000.534668</v>
      </c>
      <c r="AH74" t="n">
        <v>7014.535156</v>
      </c>
      <c r="AI74" t="n">
        <v>6932.792969</v>
      </c>
      <c r="AJ74" t="n">
        <v>6848.629395</v>
      </c>
      <c r="AK74" s="131" t="n">
        <v>0.016</v>
      </c>
    </row>
    <row r="75" ht="15" customHeight="1" s="143">
      <c r="A75" s="133" t="inlineStr">
        <is>
          <t>TST000:mh_TDIDiesel</t>
        </is>
      </c>
      <c r="B75" t="inlineStr">
        <is>
          <t>TDI Diesel Microhybrids</t>
        </is>
      </c>
      <c r="C75" t="inlineStr">
        <is>
          <t>Light-Duty Vehicle Sales: Microhybrids: TDI Diesel: High oil and gas supply</t>
        </is>
      </c>
      <c r="D75" t="inlineStr">
        <is>
          <t>48-AEO2021.71.highogs-d120120a</t>
        </is>
      </c>
      <c r="E75" t="inlineStr">
        <is>
          <t>thousands</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3">
      <c r="A76" s="133" t="inlineStr">
        <is>
          <t>TST000:</t>
        </is>
      </c>
      <c r="B76" t="inlineStr">
        <is>
          <t>Total Alternative-Fueled Vehicle Sales</t>
        </is>
      </c>
      <c r="C76" t="inlineStr">
        <is>
          <t>Light-Duty Vehicle Sales: Alternative-Fueled Vehicles: High oil and gas supply</t>
        </is>
      </c>
      <c r="D76" t="inlineStr">
        <is>
          <t>48-AEO2021.80.highogs-d120120a</t>
        </is>
      </c>
      <c r="E76" t="inlineStr">
        <is>
          <t>thousands</t>
        </is>
      </c>
      <c r="F76" t="n">
        <v>5545.966797</v>
      </c>
      <c r="G76" t="n">
        <v>6558.220703</v>
      </c>
      <c r="H76" t="n">
        <v>7430.881836</v>
      </c>
      <c r="I76" t="n">
        <v>8129.272461</v>
      </c>
      <c r="J76" t="n">
        <v>8893.595703000001</v>
      </c>
      <c r="K76" t="n">
        <v>9357.416015999999</v>
      </c>
      <c r="L76" t="n">
        <v>9647.886719</v>
      </c>
      <c r="M76" t="n">
        <v>9524.617188</v>
      </c>
      <c r="N76" t="n">
        <v>9609.643555000001</v>
      </c>
      <c r="O76" t="n">
        <v>9644.154296999999</v>
      </c>
      <c r="P76" t="n">
        <v>9593.932617</v>
      </c>
      <c r="Q76" t="n">
        <v>9632.730469</v>
      </c>
      <c r="R76" t="n">
        <v>9701.056640999999</v>
      </c>
      <c r="S76" t="n">
        <v>9761.500977</v>
      </c>
      <c r="T76" t="n">
        <v>9850.724609000001</v>
      </c>
      <c r="U76" t="n">
        <v>9971.309569999999</v>
      </c>
      <c r="V76" t="n">
        <v>10036.889648</v>
      </c>
      <c r="W76" t="n">
        <v>10089.212891</v>
      </c>
      <c r="X76" t="n">
        <v>10143.460938</v>
      </c>
      <c r="Y76" t="n">
        <v>10213.477539</v>
      </c>
      <c r="Z76" t="n">
        <v>10257.407227</v>
      </c>
      <c r="AA76" t="n">
        <v>10296.484375</v>
      </c>
      <c r="AB76" t="n">
        <v>10323.875</v>
      </c>
      <c r="AC76" t="n">
        <v>10350.488281</v>
      </c>
      <c r="AD76" t="n">
        <v>10390.324219</v>
      </c>
      <c r="AE76" t="n">
        <v>10509.398438</v>
      </c>
      <c r="AF76" t="n">
        <v>10506.293945</v>
      </c>
      <c r="AG76" t="n">
        <v>10509.793945</v>
      </c>
      <c r="AH76" t="n">
        <v>10618.083008</v>
      </c>
      <c r="AI76" t="n">
        <v>10596.987305</v>
      </c>
      <c r="AJ76" t="n">
        <v>10570.720703</v>
      </c>
      <c r="AK76" s="131" t="n">
        <v>0.022</v>
      </c>
    </row>
    <row r="77" ht="15" customHeight="1" s="143">
      <c r="A77" s="133" t="n"/>
    </row>
    <row r="78" ht="15" customHeight="1" s="143">
      <c r="A78" s="133" t="n"/>
    </row>
    <row r="79" ht="15" customHeight="1" s="143">
      <c r="A79" s="133" t="n"/>
    </row>
    <row r="80" ht="15" customHeight="1" s="143">
      <c r="A80" s="133" t="n"/>
    </row>
    <row r="81" ht="15" customHeight="1" s="143">
      <c r="A81" s="133" t="n"/>
    </row>
    <row r="82" ht="15" customHeight="1" s="143">
      <c r="A82" s="133" t="n"/>
    </row>
    <row r="83" ht="15" customHeight="1" s="143">
      <c r="A83" s="133" t="n"/>
    </row>
    <row r="84" ht="15" customHeight="1" s="143">
      <c r="A84" s="133" t="n"/>
    </row>
    <row r="85" ht="15" customHeight="1" s="143">
      <c r="A85" s="133" t="n"/>
    </row>
    <row r="86" ht="15" customHeight="1" s="143">
      <c r="A86" s="133" t="n"/>
    </row>
    <row r="87" ht="15" customHeight="1" s="143">
      <c r="A87" s="133" t="n"/>
    </row>
    <row r="88" ht="15" customHeight="1" s="143">
      <c r="A88" s="133" t="n"/>
    </row>
    <row r="89" ht="15" customHeight="1" s="143">
      <c r="A89" s="133" t="n"/>
    </row>
    <row r="90" ht="15" customHeight="1" s="143">
      <c r="A90" s="133" t="n"/>
    </row>
    <row r="91">
      <c r="A91" s="133" t="n"/>
    </row>
    <row r="92">
      <c r="A92" s="133" t="n"/>
    </row>
    <row r="93">
      <c r="A93" s="133" t="n"/>
    </row>
    <row r="94">
      <c r="A94" s="133" t="n"/>
    </row>
    <row r="95">
      <c r="A95" s="133" t="n"/>
    </row>
    <row r="96">
      <c r="A96" s="133" t="n"/>
    </row>
    <row r="97">
      <c r="A97" s="133" t="n"/>
    </row>
    <row r="98">
      <c r="A98" s="133" t="n"/>
    </row>
    <row r="99">
      <c r="A99" s="133" t="n"/>
    </row>
    <row r="100">
      <c r="A100" s="133" t="n"/>
    </row>
    <row r="101">
      <c r="A101" s="133" t="n"/>
    </row>
    <row r="102">
      <c r="A102" s="133" t="n"/>
    </row>
    <row r="103">
      <c r="A103" s="133" t="n"/>
    </row>
    <row r="104">
      <c r="A104" s="1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9" defaultRowHeight="15" customHeight="1"/>
  <cols>
    <col width="19.5" customWidth="1" style="51" min="1" max="1"/>
    <col width="9.1640625" customWidth="1" style="143" min="2" max="4"/>
    <col width="9" customWidth="1" style="30" min="38" max="16384"/>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3">
      <c r="A10" s="133" t="inlineStr">
        <is>
          <t>MPG000</t>
        </is>
      </c>
      <c r="B10" t="inlineStr">
        <is>
          <t>Table 40.  Light-Duty Vehicle Miles per Gallon by Technology Type</t>
        </is>
      </c>
    </row>
    <row r="11" ht="15" customHeight="1" s="143">
      <c r="B11" t="inlineStr">
        <is>
          <t>https://www.eia.gov/outlooks/aeo/data/browser/#/?id=50-AEO2021&amp;region=0-0&amp;cases=highogs&amp;start=2020&amp;end=2050&amp;f=A&amp;linechart=highogs-d120120a.4-50-AEO2021&amp;sourcekey=0</t>
        </is>
      </c>
    </row>
    <row r="12" ht="15" customHeight="1" s="143">
      <c r="B12" t="inlineStr">
        <is>
          <t>Tue Mar 09 2021 12:47:38 GMT-0800 (Pacific Standard Time)</t>
        </is>
      </c>
    </row>
    <row r="13" ht="15" customHeight="1" s="143">
      <c r="B13" t="inlineStr">
        <is>
          <t>Source: U.S. Energy Information Administration</t>
        </is>
      </c>
    </row>
    <row r="14" ht="15" customHeight="1" s="143">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3">
      <c r="A15" s="133" t="n"/>
      <c r="B15" t="inlineStr">
        <is>
          <t>New Car Miles per Gallon</t>
        </is>
      </c>
      <c r="D15" t="inlineStr">
        <is>
          <t>50-AEO2021.2.</t>
        </is>
      </c>
    </row>
    <row r="16" ht="15" customHeight="1" s="143">
      <c r="A16" s="133" t="n"/>
      <c r="B16" t="inlineStr">
        <is>
          <t>Conventional Cars</t>
        </is>
      </c>
      <c r="D16" t="inlineStr">
        <is>
          <t>50-AEO2021.3.</t>
        </is>
      </c>
    </row>
    <row r="17" ht="15" customFormat="1" customHeight="1" s="49">
      <c r="A17" s="133" t="inlineStr">
        <is>
          <t>MPG000:ba_GasolineICEVe</t>
        </is>
      </c>
      <c r="B17" t="inlineStr">
        <is>
          <t>Gasoline ICE Vehicles</t>
        </is>
      </c>
      <c r="C17" t="inlineStr">
        <is>
          <t>Light-Duty Fuel Economy: Conventional Cars: Gasoline: High oil and gas supply</t>
        </is>
      </c>
      <c r="D17" t="inlineStr">
        <is>
          <t>50-AEO2021.4.highogs-d120120a</t>
        </is>
      </c>
      <c r="E17" t="inlineStr">
        <is>
          <t>mpg gas equiv</t>
        </is>
      </c>
      <c r="F17" t="n">
        <v>41.799618</v>
      </c>
      <c r="G17" t="n">
        <v>43.725628</v>
      </c>
      <c r="H17" t="n">
        <v>44.206856</v>
      </c>
      <c r="I17" t="n">
        <v>44.834557</v>
      </c>
      <c r="J17" t="n">
        <v>45.396873</v>
      </c>
      <c r="K17" t="n">
        <v>45.904419</v>
      </c>
      <c r="L17" t="n">
        <v>46.549141</v>
      </c>
      <c r="M17" t="n">
        <v>46.557522</v>
      </c>
      <c r="N17" t="n">
        <v>46.492729</v>
      </c>
      <c r="O17" t="n">
        <v>46.427345</v>
      </c>
      <c r="P17" t="n">
        <v>46.382</v>
      </c>
      <c r="Q17" t="n">
        <v>46.339817</v>
      </c>
      <c r="R17" t="n">
        <v>46.277225</v>
      </c>
      <c r="S17" t="n">
        <v>46.229134</v>
      </c>
      <c r="T17" t="n">
        <v>46.176754</v>
      </c>
      <c r="U17" t="n">
        <v>46.111889</v>
      </c>
      <c r="V17" t="n">
        <v>46.038219</v>
      </c>
      <c r="W17" t="n">
        <v>45.977188</v>
      </c>
      <c r="X17" t="n">
        <v>45.919724</v>
      </c>
      <c r="Y17" t="n">
        <v>45.853874</v>
      </c>
      <c r="Z17" t="n">
        <v>45.786766</v>
      </c>
      <c r="AA17" t="n">
        <v>45.726635</v>
      </c>
      <c r="AB17" t="n">
        <v>45.664349</v>
      </c>
      <c r="AC17" t="n">
        <v>45.600502</v>
      </c>
      <c r="AD17" t="n">
        <v>45.54472</v>
      </c>
      <c r="AE17" t="n">
        <v>45.488106</v>
      </c>
      <c r="AF17" t="n">
        <v>45.432503</v>
      </c>
      <c r="AG17" t="n">
        <v>45.378571</v>
      </c>
      <c r="AH17" t="n">
        <v>45.317413</v>
      </c>
      <c r="AI17" t="n">
        <v>45.261753</v>
      </c>
      <c r="AJ17" t="n">
        <v>45.207706</v>
      </c>
      <c r="AK17" s="131" t="n">
        <v>0.003</v>
      </c>
    </row>
    <row r="18" ht="15" customHeight="1" s="143">
      <c r="A18" s="133" t="inlineStr">
        <is>
          <t>MPG000:ba_TDIDieselICE</t>
        </is>
      </c>
      <c r="B18" t="inlineStr">
        <is>
          <t>TDI Diesel ICE</t>
        </is>
      </c>
      <c r="C18" t="inlineStr">
        <is>
          <t>Light-Duty Fuel Economy: Conventional Cars: TDI Diesel: High oil and gas supply</t>
        </is>
      </c>
      <c r="D18" t="inlineStr">
        <is>
          <t>50-AEO2021.5.highogs-d120120a</t>
        </is>
      </c>
      <c r="E18" t="inlineStr">
        <is>
          <t>mpg gas equiv</t>
        </is>
      </c>
      <c r="F18" t="n">
        <v>50.328571</v>
      </c>
      <c r="G18" t="n">
        <v>51.880276</v>
      </c>
      <c r="H18" t="n">
        <v>51.761265</v>
      </c>
      <c r="I18" t="n">
        <v>52.092175</v>
      </c>
      <c r="J18" t="n">
        <v>52.547035</v>
      </c>
      <c r="K18" t="n">
        <v>52.965958</v>
      </c>
      <c r="L18" t="n">
        <v>53.386623</v>
      </c>
      <c r="M18" t="n">
        <v>53.329662</v>
      </c>
      <c r="N18" t="n">
        <v>53.245403</v>
      </c>
      <c r="O18" t="n">
        <v>53.16959</v>
      </c>
      <c r="P18" t="n">
        <v>53.148659</v>
      </c>
      <c r="Q18" t="n">
        <v>53.052418</v>
      </c>
      <c r="R18" t="n">
        <v>52.988117</v>
      </c>
      <c r="S18" t="n">
        <v>52.917168</v>
      </c>
      <c r="T18" t="n">
        <v>52.845768</v>
      </c>
      <c r="U18" t="n">
        <v>52.736977</v>
      </c>
      <c r="V18" t="n">
        <v>52.646847</v>
      </c>
      <c r="W18" t="n">
        <v>52.577888</v>
      </c>
      <c r="X18" t="n">
        <v>52.507484</v>
      </c>
      <c r="Y18" t="n">
        <v>52.415012</v>
      </c>
      <c r="Z18" t="n">
        <v>52.346588</v>
      </c>
      <c r="AA18" t="n">
        <v>52.274582</v>
      </c>
      <c r="AB18" t="n">
        <v>52.196968</v>
      </c>
      <c r="AC18" t="n">
        <v>52.127689</v>
      </c>
      <c r="AD18" t="n">
        <v>52.063049</v>
      </c>
      <c r="AE18" t="n">
        <v>51.996208</v>
      </c>
      <c r="AF18" t="n">
        <v>51.923782</v>
      </c>
      <c r="AG18" t="n">
        <v>51.858612</v>
      </c>
      <c r="AH18" t="n">
        <v>51.782623</v>
      </c>
      <c r="AI18" t="n">
        <v>51.720425</v>
      </c>
      <c r="AJ18" t="n">
        <v>51.652042</v>
      </c>
      <c r="AK18" s="131" t="n">
        <v>0.001</v>
      </c>
    </row>
    <row r="19" ht="15" customHeight="1" s="143">
      <c r="A19" s="133" t="n"/>
      <c r="B19" t="inlineStr">
        <is>
          <t>Alternative-Fuel Cars</t>
        </is>
      </c>
      <c r="D19" t="inlineStr">
        <is>
          <t>50-AEO2021.7.</t>
        </is>
      </c>
    </row>
    <row r="20" ht="15" customHeight="1" s="143">
      <c r="A20" s="133" t="inlineStr">
        <is>
          <t>MPG000:ca_Ethanol-FlexF</t>
        </is>
      </c>
      <c r="B20" t="inlineStr">
        <is>
          <t>Ethanol-Flex Fuel ICE</t>
        </is>
      </c>
      <c r="C20" t="inlineStr">
        <is>
          <t>Light-Duty Fuel Economy: Alternative-Fuel Cars: Ethanol-Flex Fuel ICE: High oil and gas supply</t>
        </is>
      </c>
      <c r="D20" t="inlineStr">
        <is>
          <t>50-AEO2021.8.highogs-d120120a</t>
        </is>
      </c>
      <c r="E20" t="inlineStr">
        <is>
          <t>mpg gas equiv</t>
        </is>
      </c>
      <c r="F20" t="n">
        <v>42.419071</v>
      </c>
      <c r="G20" t="n">
        <v>44.545555</v>
      </c>
      <c r="H20" t="n">
        <v>45.043514</v>
      </c>
      <c r="I20" t="n">
        <v>45.670467</v>
      </c>
      <c r="J20" t="n">
        <v>46.221184</v>
      </c>
      <c r="K20" t="n">
        <v>46.746353</v>
      </c>
      <c r="L20" t="n">
        <v>47.385727</v>
      </c>
      <c r="M20" t="n">
        <v>47.398552</v>
      </c>
      <c r="N20" t="n">
        <v>47.328609</v>
      </c>
      <c r="O20" t="n">
        <v>47.267868</v>
      </c>
      <c r="P20" t="n">
        <v>47.235832</v>
      </c>
      <c r="Q20" t="n">
        <v>47.186989</v>
      </c>
      <c r="R20" t="n">
        <v>47.133087</v>
      </c>
      <c r="S20" t="n">
        <v>47.088272</v>
      </c>
      <c r="T20" t="n">
        <v>47.044422</v>
      </c>
      <c r="U20" t="n">
        <v>46.978115</v>
      </c>
      <c r="V20" t="n">
        <v>46.912037</v>
      </c>
      <c r="W20" t="n">
        <v>46.857735</v>
      </c>
      <c r="X20" t="n">
        <v>46.805317</v>
      </c>
      <c r="Y20" t="n">
        <v>46.743378</v>
      </c>
      <c r="Z20" t="n">
        <v>46.682587</v>
      </c>
      <c r="AA20" t="n">
        <v>46.625462</v>
      </c>
      <c r="AB20" t="n">
        <v>46.565105</v>
      </c>
      <c r="AC20" t="n">
        <v>46.505737</v>
      </c>
      <c r="AD20" t="n">
        <v>46.451935</v>
      </c>
      <c r="AE20" t="n">
        <v>46.399368</v>
      </c>
      <c r="AF20" t="n">
        <v>46.345348</v>
      </c>
      <c r="AG20" t="n">
        <v>46.295414</v>
      </c>
      <c r="AH20" t="n">
        <v>46.237534</v>
      </c>
      <c r="AI20" t="n">
        <v>46.187077</v>
      </c>
      <c r="AJ20" t="n">
        <v>46.136322</v>
      </c>
      <c r="AK20" s="131" t="n">
        <v>0.003</v>
      </c>
    </row>
    <row r="21" ht="15" customHeight="1" s="143">
      <c r="A21" s="133" t="inlineStr">
        <is>
          <t>MPG000:ca_100mileEV</t>
        </is>
      </c>
      <c r="B21" t="inlineStr">
        <is>
          <t>100 Mile Electric Vehicle</t>
        </is>
      </c>
      <c r="C21" t="inlineStr">
        <is>
          <t>Light-Duty Fuel Economy: Alternative-Fuel Cars: 100 Mile Electric Vehicle: High oil and gas supply</t>
        </is>
      </c>
      <c r="D21" t="inlineStr">
        <is>
          <t>50-AEO2021.9.highogs-d120120a</t>
        </is>
      </c>
      <c r="E21" t="inlineStr">
        <is>
          <t>mpg gas equiv</t>
        </is>
      </c>
      <c r="F21" t="n">
        <v>109.580116</v>
      </c>
      <c r="G21" t="n">
        <v>109.936798</v>
      </c>
      <c r="H21" t="n">
        <v>109.774055</v>
      </c>
      <c r="I21" t="n">
        <v>109.872978</v>
      </c>
      <c r="J21" t="n">
        <v>110.022903</v>
      </c>
      <c r="K21" t="n">
        <v>110.260529</v>
      </c>
      <c r="L21" t="n">
        <v>110.539978</v>
      </c>
      <c r="M21" t="n">
        <v>110.398529</v>
      </c>
      <c r="N21" t="n">
        <v>110.3041</v>
      </c>
      <c r="O21" t="n">
        <v>110.258957</v>
      </c>
      <c r="P21" t="n">
        <v>110.235054</v>
      </c>
      <c r="Q21" t="n">
        <v>110.194389</v>
      </c>
      <c r="R21" t="n">
        <v>110.1772</v>
      </c>
      <c r="S21" t="n">
        <v>110.163773</v>
      </c>
      <c r="T21" t="n">
        <v>110.161148</v>
      </c>
      <c r="U21" t="n">
        <v>110.154381</v>
      </c>
      <c r="V21" t="n">
        <v>110.152954</v>
      </c>
      <c r="W21" t="n">
        <v>110.150955</v>
      </c>
      <c r="X21" t="n">
        <v>110.155235</v>
      </c>
      <c r="Y21" t="n">
        <v>110.155746</v>
      </c>
      <c r="Z21" t="n">
        <v>110.161713</v>
      </c>
      <c r="AA21" t="n">
        <v>110.151611</v>
      </c>
      <c r="AB21" t="n">
        <v>110.149544</v>
      </c>
      <c r="AC21" t="n">
        <v>110.155212</v>
      </c>
      <c r="AD21" t="n">
        <v>110.160606</v>
      </c>
      <c r="AE21" t="n">
        <v>110.163559</v>
      </c>
      <c r="AF21" t="n">
        <v>110.163521</v>
      </c>
      <c r="AG21" t="n">
        <v>110.167336</v>
      </c>
      <c r="AH21" t="n">
        <v>110.160225</v>
      </c>
      <c r="AI21" t="n">
        <v>110.160065</v>
      </c>
      <c r="AJ21" t="n">
        <v>110.152924</v>
      </c>
      <c r="AK21" s="131" t="n">
        <v>0</v>
      </c>
    </row>
    <row r="22" ht="15" customHeight="1" s="143">
      <c r="A22" s="133" t="inlineStr">
        <is>
          <t>MPG000:ca_ElectricVehic</t>
        </is>
      </c>
      <c r="B22" t="inlineStr">
        <is>
          <t>200 Mile Electric Vehicle</t>
        </is>
      </c>
      <c r="C22" t="inlineStr">
        <is>
          <t>Light-Duty Fuel Economy: Alternative-Fuel Cars: 200 Mile Electric Vehicle: High oil and gas supply</t>
        </is>
      </c>
      <c r="D22" t="inlineStr">
        <is>
          <t>50-AEO2021.10.highogs-d120120a</t>
        </is>
      </c>
      <c r="E22" t="inlineStr">
        <is>
          <t>mpg gas equiv</t>
        </is>
      </c>
      <c r="F22" t="n">
        <v>120.139198</v>
      </c>
      <c r="G22" t="n">
        <v>120.751869</v>
      </c>
      <c r="H22" t="n">
        <v>120.242271</v>
      </c>
      <c r="I22" t="n">
        <v>119.915298</v>
      </c>
      <c r="J22" t="n">
        <v>119.973167</v>
      </c>
      <c r="K22" t="n">
        <v>120.16449</v>
      </c>
      <c r="L22" t="n">
        <v>120.657539</v>
      </c>
      <c r="M22" t="n">
        <v>120.58828</v>
      </c>
      <c r="N22" t="n">
        <v>120.567459</v>
      </c>
      <c r="O22" t="n">
        <v>120.558105</v>
      </c>
      <c r="P22" t="n">
        <v>120.573051</v>
      </c>
      <c r="Q22" t="n">
        <v>120.533592</v>
      </c>
      <c r="R22" t="n">
        <v>120.54599</v>
      </c>
      <c r="S22" t="n">
        <v>120.539764</v>
      </c>
      <c r="T22" t="n">
        <v>120.557152</v>
      </c>
      <c r="U22" t="n">
        <v>120.55928</v>
      </c>
      <c r="V22" t="n">
        <v>120.586426</v>
      </c>
      <c r="W22" t="n">
        <v>120.6091</v>
      </c>
      <c r="X22" t="n">
        <v>120.629227</v>
      </c>
      <c r="Y22" t="n">
        <v>120.640366</v>
      </c>
      <c r="Z22" t="n">
        <v>120.657768</v>
      </c>
      <c r="AA22" t="n">
        <v>120.670937</v>
      </c>
      <c r="AB22" t="n">
        <v>120.68103</v>
      </c>
      <c r="AC22" t="n">
        <v>120.691673</v>
      </c>
      <c r="AD22" t="n">
        <v>120.703629</v>
      </c>
      <c r="AE22" t="n">
        <v>120.715271</v>
      </c>
      <c r="AF22" t="n">
        <v>120.720459</v>
      </c>
      <c r="AG22" t="n">
        <v>120.732605</v>
      </c>
      <c r="AH22" t="n">
        <v>120.739746</v>
      </c>
      <c r="AI22" t="n">
        <v>120.75383</v>
      </c>
      <c r="AJ22" t="n">
        <v>120.76078</v>
      </c>
      <c r="AK22" s="131" t="n">
        <v>0</v>
      </c>
    </row>
    <row r="23" ht="15" customHeight="1" s="143">
      <c r="A23" s="133" t="inlineStr">
        <is>
          <t>MPG000:ea_FuelCellGasol</t>
        </is>
      </c>
      <c r="B23" t="inlineStr">
        <is>
          <t>300 Mile Electric Vehicle</t>
        </is>
      </c>
      <c r="C23" t="inlineStr">
        <is>
          <t>Light-Duty Fuel Economy: Alternative-Fuel Cars: 300 Mile Electric Vehicle: High oil and gas supply</t>
        </is>
      </c>
      <c r="D23" t="inlineStr">
        <is>
          <t>50-AEO2021.11.highogs-d120120a</t>
        </is>
      </c>
      <c r="E23" t="inlineStr">
        <is>
          <t>mpg gas equiv</t>
        </is>
      </c>
      <c r="F23" t="n">
        <v>119.537842</v>
      </c>
      <c r="G23" t="n">
        <v>119.873032</v>
      </c>
      <c r="H23" t="n">
        <v>119.537041</v>
      </c>
      <c r="I23" t="n">
        <v>119.261551</v>
      </c>
      <c r="J23" t="n">
        <v>119.28363</v>
      </c>
      <c r="K23" t="n">
        <v>119.376343</v>
      </c>
      <c r="L23" t="n">
        <v>119.623695</v>
      </c>
      <c r="M23" t="n">
        <v>119.454308</v>
      </c>
      <c r="N23" t="n">
        <v>119.334152</v>
      </c>
      <c r="O23" t="n">
        <v>119.217209</v>
      </c>
      <c r="P23" t="n">
        <v>119.111435</v>
      </c>
      <c r="Q23" t="n">
        <v>119.006653</v>
      </c>
      <c r="R23" t="n">
        <v>118.926857</v>
      </c>
      <c r="S23" t="n">
        <v>118.843666</v>
      </c>
      <c r="T23" t="n">
        <v>118.780693</v>
      </c>
      <c r="U23" t="n">
        <v>118.724228</v>
      </c>
      <c r="V23" t="n">
        <v>118.683212</v>
      </c>
      <c r="W23" t="n">
        <v>118.640862</v>
      </c>
      <c r="X23" t="n">
        <v>118.599236</v>
      </c>
      <c r="Y23" t="n">
        <v>118.556137</v>
      </c>
      <c r="Z23" t="n">
        <v>118.519249</v>
      </c>
      <c r="AA23" t="n">
        <v>118.49395</v>
      </c>
      <c r="AB23" t="n">
        <v>118.473778</v>
      </c>
      <c r="AC23" t="n">
        <v>118.452843</v>
      </c>
      <c r="AD23" t="n">
        <v>118.433281</v>
      </c>
      <c r="AE23" t="n">
        <v>118.410149</v>
      </c>
      <c r="AF23" t="n">
        <v>118.385567</v>
      </c>
      <c r="AG23" t="n">
        <v>118.363579</v>
      </c>
      <c r="AH23" t="n">
        <v>118.338753</v>
      </c>
      <c r="AI23" t="n">
        <v>118.316269</v>
      </c>
      <c r="AJ23" t="n">
        <v>118.286789</v>
      </c>
      <c r="AK23" s="131" t="n">
        <v>0</v>
      </c>
    </row>
    <row r="24" ht="15" customHeight="1" s="143">
      <c r="A24" s="133" t="inlineStr">
        <is>
          <t>MPG000:ca_Plug-inGasoli</t>
        </is>
      </c>
      <c r="B24" t="inlineStr">
        <is>
          <t>Plug-in 10 Gasoline Hybrid</t>
        </is>
      </c>
      <c r="C24" t="inlineStr">
        <is>
          <t>Light-Duty Fuel Economy: Alternative-Fuel Cars: Plug-in 10 Gasoline Hybrid: High oil and gas supply</t>
        </is>
      </c>
      <c r="D24" t="inlineStr">
        <is>
          <t>50-AEO2021.12.highogs-d120120a</t>
        </is>
      </c>
      <c r="E24" t="inlineStr">
        <is>
          <t>mpg gas equiv</t>
        </is>
      </c>
      <c r="F24" t="n">
        <v>60.151657</v>
      </c>
      <c r="G24" t="n">
        <v>62.861053</v>
      </c>
      <c r="H24" t="n">
        <v>63.60445</v>
      </c>
      <c r="I24" t="n">
        <v>63.836418</v>
      </c>
      <c r="J24" t="n">
        <v>65.258881</v>
      </c>
      <c r="K24" t="n">
        <v>65.900154</v>
      </c>
      <c r="L24" t="n">
        <v>66.706917</v>
      </c>
      <c r="M24" t="n">
        <v>66.780632</v>
      </c>
      <c r="N24" t="n">
        <v>66.77076</v>
      </c>
      <c r="O24" t="n">
        <v>66.739525</v>
      </c>
      <c r="P24" t="n">
        <v>66.727104</v>
      </c>
      <c r="Q24" t="n">
        <v>66.65005499999999</v>
      </c>
      <c r="R24" t="n">
        <v>66.607124</v>
      </c>
      <c r="S24" t="n">
        <v>66.54283100000001</v>
      </c>
      <c r="T24" t="n">
        <v>66.482742</v>
      </c>
      <c r="U24" t="n">
        <v>66.37912</v>
      </c>
      <c r="V24" t="n">
        <v>66.319328</v>
      </c>
      <c r="W24" t="n">
        <v>66.25728599999999</v>
      </c>
      <c r="X24" t="n">
        <v>66.187653</v>
      </c>
      <c r="Y24" t="n">
        <v>66.098557</v>
      </c>
      <c r="Z24" t="n">
        <v>66.02413900000001</v>
      </c>
      <c r="AA24" t="n">
        <v>65.9524</v>
      </c>
      <c r="AB24" t="n">
        <v>65.872742</v>
      </c>
      <c r="AC24" t="n">
        <v>65.804688</v>
      </c>
      <c r="AD24" t="n">
        <v>65.736389</v>
      </c>
      <c r="AE24" t="n">
        <v>65.669151</v>
      </c>
      <c r="AF24" t="n">
        <v>65.59388</v>
      </c>
      <c r="AG24" t="n">
        <v>65.534454</v>
      </c>
      <c r="AH24" t="n">
        <v>65.45333100000001</v>
      </c>
      <c r="AI24" t="n">
        <v>65.400589</v>
      </c>
      <c r="AJ24" t="n">
        <v>65.336258</v>
      </c>
      <c r="AK24" s="131" t="n">
        <v>0.003</v>
      </c>
    </row>
    <row r="25" ht="15" customHeight="1" s="143">
      <c r="A25" s="133" t="inlineStr">
        <is>
          <t>MPG000:ca_Plug-in40Hybd</t>
        </is>
      </c>
      <c r="B25" t="inlineStr">
        <is>
          <t>Plug-in 40 Gasoline Hybrid</t>
        </is>
      </c>
      <c r="C25" t="inlineStr">
        <is>
          <t>Light-Duty Fuel Economy: Alternative-Fuel Cars: Plug-in 40 Gasoline Hybrid: High oil and gas supply</t>
        </is>
      </c>
      <c r="D25" t="inlineStr">
        <is>
          <t>50-AEO2021.13.highogs-d120120a</t>
        </is>
      </c>
      <c r="E25" t="inlineStr">
        <is>
          <t>mpg gas equiv</t>
        </is>
      </c>
      <c r="F25" t="n">
        <v>73.406425</v>
      </c>
      <c r="G25" t="n">
        <v>76.394943</v>
      </c>
      <c r="H25" t="n">
        <v>76.722694</v>
      </c>
      <c r="I25" t="n">
        <v>76.857201</v>
      </c>
      <c r="J25" t="n">
        <v>78.01879099999999</v>
      </c>
      <c r="K25" t="n">
        <v>78.7435</v>
      </c>
      <c r="L25" t="n">
        <v>79.558464</v>
      </c>
      <c r="M25" t="n">
        <v>79.667168</v>
      </c>
      <c r="N25" t="n">
        <v>79.67197400000001</v>
      </c>
      <c r="O25" t="n">
        <v>79.642708</v>
      </c>
      <c r="P25" t="n">
        <v>79.660538</v>
      </c>
      <c r="Q25" t="n">
        <v>79.55841100000001</v>
      </c>
      <c r="R25" t="n">
        <v>79.547279</v>
      </c>
      <c r="S25" t="n">
        <v>79.49823000000001</v>
      </c>
      <c r="T25" t="n">
        <v>79.469559</v>
      </c>
      <c r="U25" t="n">
        <v>79.368904</v>
      </c>
      <c r="V25" t="n">
        <v>79.345375</v>
      </c>
      <c r="W25" t="n">
        <v>79.31646000000001</v>
      </c>
      <c r="X25" t="n">
        <v>79.27514600000001</v>
      </c>
      <c r="Y25" t="n">
        <v>79.206337</v>
      </c>
      <c r="Z25" t="n">
        <v>79.163498</v>
      </c>
      <c r="AA25" t="n">
        <v>79.122711</v>
      </c>
      <c r="AB25" t="n">
        <v>79.067215</v>
      </c>
      <c r="AC25" t="n">
        <v>79.026703</v>
      </c>
      <c r="AD25" t="n">
        <v>78.98485599999999</v>
      </c>
      <c r="AE25" t="n">
        <v>78.94210099999999</v>
      </c>
      <c r="AF25" t="n">
        <v>78.88608600000001</v>
      </c>
      <c r="AG25" t="n">
        <v>78.851349</v>
      </c>
      <c r="AH25" t="n">
        <v>78.787758</v>
      </c>
      <c r="AI25" t="n">
        <v>78.761482</v>
      </c>
      <c r="AJ25" t="n">
        <v>78.715942</v>
      </c>
      <c r="AK25" s="131" t="n">
        <v>0.002</v>
      </c>
    </row>
    <row r="26" ht="15" customHeight="1" s="143">
      <c r="A26" s="133" t="inlineStr">
        <is>
          <t>MPG000:ca_Electric-Dies</t>
        </is>
      </c>
      <c r="B26" t="inlineStr">
        <is>
          <t>Electric-Diesel Hybrid</t>
        </is>
      </c>
      <c r="C26" t="inlineStr">
        <is>
          <t>Light-Duty Fuel Economy: Alternative-Fuel Cars: Electric-Diesel Hybrid: High oil and gas supply</t>
        </is>
      </c>
      <c r="D26" t="inlineStr">
        <is>
          <t>50-AEO2021.14.highogs-d120120a</t>
        </is>
      </c>
      <c r="E26" t="inlineStr">
        <is>
          <t>mpg gas equiv</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inlineStr">
        <is>
          <t>- -</t>
        </is>
      </c>
    </row>
    <row r="27" ht="15" customHeight="1" s="143">
      <c r="A27" s="133" t="inlineStr">
        <is>
          <t>MPG000:ca_Electric-Gaso</t>
        </is>
      </c>
      <c r="B27" t="inlineStr">
        <is>
          <t>Electric-Gasoline Hybrid</t>
        </is>
      </c>
      <c r="C27" t="inlineStr">
        <is>
          <t>Light-Duty Fuel Economy: Alternative-Fuel Cars: Electric-Gasoline Hybrid: High oil and gas supply</t>
        </is>
      </c>
      <c r="D27" t="inlineStr">
        <is>
          <t>50-AEO2021.15.highogs-d120120a</t>
        </is>
      </c>
      <c r="E27" t="inlineStr">
        <is>
          <t>mpg gas equiv</t>
        </is>
      </c>
      <c r="F27" t="n">
        <v>59.29018</v>
      </c>
      <c r="G27" t="n">
        <v>62.071899</v>
      </c>
      <c r="H27" t="n">
        <v>62.589329</v>
      </c>
      <c r="I27" t="n">
        <v>63.58976</v>
      </c>
      <c r="J27" t="n">
        <v>64.562302</v>
      </c>
      <c r="K27" t="n">
        <v>65.48337600000001</v>
      </c>
      <c r="L27" t="n">
        <v>66.175285</v>
      </c>
      <c r="M27" t="n">
        <v>66.129036</v>
      </c>
      <c r="N27" t="n">
        <v>66.042564</v>
      </c>
      <c r="O27" t="n">
        <v>65.958023</v>
      </c>
      <c r="P27" t="n">
        <v>65.901161</v>
      </c>
      <c r="Q27" t="n">
        <v>65.874832</v>
      </c>
      <c r="R27" t="n">
        <v>65.808395</v>
      </c>
      <c r="S27" t="n">
        <v>65.75469200000001</v>
      </c>
      <c r="T27" t="n">
        <v>65.687363</v>
      </c>
      <c r="U27" t="n">
        <v>65.61341899999999</v>
      </c>
      <c r="V27" t="n">
        <v>65.531311</v>
      </c>
      <c r="W27" t="n">
        <v>65.46391300000001</v>
      </c>
      <c r="X27" t="n">
        <v>65.389824</v>
      </c>
      <c r="Y27" t="n">
        <v>65.30983000000001</v>
      </c>
      <c r="Z27" t="n">
        <v>65.220589</v>
      </c>
      <c r="AA27" t="n">
        <v>65.126762</v>
      </c>
      <c r="AB27" t="n">
        <v>65.04033699999999</v>
      </c>
      <c r="AC27" t="n">
        <v>64.95423099999999</v>
      </c>
      <c r="AD27" t="n">
        <v>64.87294</v>
      </c>
      <c r="AE27" t="n">
        <v>64.78527800000001</v>
      </c>
      <c r="AF27" t="n">
        <v>64.70167499999999</v>
      </c>
      <c r="AG27" t="n">
        <v>64.617935</v>
      </c>
      <c r="AH27" t="n">
        <v>64.525856</v>
      </c>
      <c r="AI27" t="n">
        <v>64.43590500000001</v>
      </c>
      <c r="AJ27" t="n">
        <v>64.34998299999999</v>
      </c>
      <c r="AK27" s="131" t="n">
        <v>0.003</v>
      </c>
    </row>
    <row r="28" ht="15" customHeight="1" s="143">
      <c r="A28" s="133" t="inlineStr">
        <is>
          <t>MPG000:ca_CompressedNat</t>
        </is>
      </c>
      <c r="B28" t="inlineStr">
        <is>
          <t>Natural Gas ICE</t>
        </is>
      </c>
      <c r="C28" t="inlineStr">
        <is>
          <t>Light-Duty Fuel Economy: Alternative-Fuel Cars: Natural Gas ICE: High oil and gas supply</t>
        </is>
      </c>
      <c r="D28" t="inlineStr">
        <is>
          <t>50-AEO2021.16.highogs-d120120a</t>
        </is>
      </c>
      <c r="E28" t="inlineStr">
        <is>
          <t>mpg gas equiv</t>
        </is>
      </c>
      <c r="F28" t="n">
        <v>43.681717</v>
      </c>
      <c r="G28" t="n">
        <v>46.401386</v>
      </c>
      <c r="H28" t="n">
        <v>46.785164</v>
      </c>
      <c r="I28" t="n">
        <v>47.415855</v>
      </c>
      <c r="J28" t="n">
        <v>48.090492</v>
      </c>
      <c r="K28" t="n">
        <v>48.687515</v>
      </c>
      <c r="L28" t="n">
        <v>49.330574</v>
      </c>
      <c r="M28" t="n">
        <v>49.368179</v>
      </c>
      <c r="N28" t="n">
        <v>49.283657</v>
      </c>
      <c r="O28" t="n">
        <v>49.246185</v>
      </c>
      <c r="P28" t="n">
        <v>49.253052</v>
      </c>
      <c r="Q28" t="n">
        <v>49.153641</v>
      </c>
      <c r="R28" t="n">
        <v>49.118233</v>
      </c>
      <c r="S28" t="n">
        <v>49.066925</v>
      </c>
      <c r="T28" t="n">
        <v>49.039795</v>
      </c>
      <c r="U28" t="n">
        <v>48.957588</v>
      </c>
      <c r="V28" t="n">
        <v>48.913456</v>
      </c>
      <c r="W28" t="n">
        <v>48.865711</v>
      </c>
      <c r="X28" t="n">
        <v>48.821747</v>
      </c>
      <c r="Y28" t="n">
        <v>48.754303</v>
      </c>
      <c r="Z28" t="n">
        <v>48.706524</v>
      </c>
      <c r="AA28" t="n">
        <v>48.651936</v>
      </c>
      <c r="AB28" t="n">
        <v>48.591488</v>
      </c>
      <c r="AC28" t="n">
        <v>48.54023</v>
      </c>
      <c r="AD28" t="n">
        <v>48.490654</v>
      </c>
      <c r="AE28" t="n">
        <v>48.445137</v>
      </c>
      <c r="AF28" t="n">
        <v>48.38615</v>
      </c>
      <c r="AG28" t="n">
        <v>48.340118</v>
      </c>
      <c r="AH28" t="n">
        <v>48.28133</v>
      </c>
      <c r="AI28" t="n">
        <v>48.242371</v>
      </c>
      <c r="AJ28" t="n">
        <v>48.194866</v>
      </c>
      <c r="AK28" s="131" t="n">
        <v>0.003</v>
      </c>
    </row>
    <row r="29" ht="15" customHeight="1" s="143">
      <c r="A29" s="133" t="inlineStr">
        <is>
          <t>MPG000:da_CompressedNat</t>
        </is>
      </c>
      <c r="B29" t="inlineStr">
        <is>
          <t>Natural Gas Bi-fuel</t>
        </is>
      </c>
      <c r="C29" t="inlineStr">
        <is>
          <t>Light-Duty Fuel Economy: Alternative-Fuel Cars: Natural Gas Bi-fuel: High oil and gas supply</t>
        </is>
      </c>
      <c r="D29" t="inlineStr">
        <is>
          <t>50-AEO2021.17.highogs-d120120a</t>
        </is>
      </c>
      <c r="E29" t="inlineStr">
        <is>
          <t>mpg gas equiv</t>
        </is>
      </c>
      <c r="F29" t="n">
        <v>41.084129</v>
      </c>
      <c r="G29" t="n">
        <v>43.492275</v>
      </c>
      <c r="H29" t="n">
        <v>43.98904</v>
      </c>
      <c r="I29" t="n">
        <v>44.692486</v>
      </c>
      <c r="J29" t="n">
        <v>45.242504</v>
      </c>
      <c r="K29" t="n">
        <v>45.714989</v>
      </c>
      <c r="L29" t="n">
        <v>46.277256</v>
      </c>
      <c r="M29" t="n">
        <v>46.302429</v>
      </c>
      <c r="N29" t="n">
        <v>46.213982</v>
      </c>
      <c r="O29" t="n">
        <v>46.159279</v>
      </c>
      <c r="P29" t="n">
        <v>46.146366</v>
      </c>
      <c r="Q29" t="n">
        <v>46.078461</v>
      </c>
      <c r="R29" t="n">
        <v>46.034954</v>
      </c>
      <c r="S29" t="n">
        <v>45.990093</v>
      </c>
      <c r="T29" t="n">
        <v>45.95232</v>
      </c>
      <c r="U29" t="n">
        <v>45.874695</v>
      </c>
      <c r="V29" t="n">
        <v>45.810902</v>
      </c>
      <c r="W29" t="n">
        <v>45.759312</v>
      </c>
      <c r="X29" t="n">
        <v>45.712795</v>
      </c>
      <c r="Y29" t="n">
        <v>45.650093</v>
      </c>
      <c r="Z29" t="n">
        <v>45.595631</v>
      </c>
      <c r="AA29" t="n">
        <v>45.540092</v>
      </c>
      <c r="AB29" t="n">
        <v>45.481884</v>
      </c>
      <c r="AC29" t="n">
        <v>45.425831</v>
      </c>
      <c r="AD29" t="n">
        <v>45.376534</v>
      </c>
      <c r="AE29" t="n">
        <v>45.328537</v>
      </c>
      <c r="AF29" t="n">
        <v>45.274654</v>
      </c>
      <c r="AG29" t="n">
        <v>45.227089</v>
      </c>
      <c r="AH29" t="n">
        <v>45.165668</v>
      </c>
      <c r="AI29" t="n">
        <v>45.118164</v>
      </c>
      <c r="AJ29" t="n">
        <v>45.064678</v>
      </c>
      <c r="AK29" s="131" t="n">
        <v>0.003</v>
      </c>
    </row>
    <row r="30" ht="15" customHeight="1" s="143">
      <c r="A30" s="133" t="inlineStr">
        <is>
          <t>MPG000:da_LiquefiedPetr</t>
        </is>
      </c>
      <c r="B30" t="inlineStr">
        <is>
          <t>Propane ICE</t>
        </is>
      </c>
      <c r="C30" t="inlineStr">
        <is>
          <t>Light-Duty Fuel Economy: Alternative-Fuel Cars: Propane ICE: High oil and gas supply</t>
        </is>
      </c>
      <c r="D30" t="inlineStr">
        <is>
          <t>50-AEO2021.18.highogs-d120120a</t>
        </is>
      </c>
      <c r="E30" t="inlineStr">
        <is>
          <t>mpg gas equiv</t>
        </is>
      </c>
      <c r="F30" t="n">
        <v>42.180912</v>
      </c>
      <c r="G30" t="n">
        <v>44.919338</v>
      </c>
      <c r="H30" t="n">
        <v>45.354713</v>
      </c>
      <c r="I30" t="n">
        <v>46.012108</v>
      </c>
      <c r="J30" t="n">
        <v>46.680264</v>
      </c>
      <c r="K30" t="n">
        <v>47.185074</v>
      </c>
      <c r="L30" t="n">
        <v>47.796741</v>
      </c>
      <c r="M30" t="n">
        <v>47.821854</v>
      </c>
      <c r="N30" t="n">
        <v>47.724083</v>
      </c>
      <c r="O30" t="n">
        <v>47.664474</v>
      </c>
      <c r="P30" t="n">
        <v>47.650909</v>
      </c>
      <c r="Q30" t="n">
        <v>47.539562</v>
      </c>
      <c r="R30" t="n">
        <v>47.488632</v>
      </c>
      <c r="S30" t="n">
        <v>47.426285</v>
      </c>
      <c r="T30" t="n">
        <v>47.384693</v>
      </c>
      <c r="U30" t="n">
        <v>47.291466</v>
      </c>
      <c r="V30" t="n">
        <v>47.233871</v>
      </c>
      <c r="W30" t="n">
        <v>47.174019</v>
      </c>
      <c r="X30" t="n">
        <v>47.117657</v>
      </c>
      <c r="Y30" t="n">
        <v>47.04314</v>
      </c>
      <c r="Z30" t="n">
        <v>46.985378</v>
      </c>
      <c r="AA30" t="n">
        <v>46.916565</v>
      </c>
      <c r="AB30" t="n">
        <v>46.845757</v>
      </c>
      <c r="AC30" t="n">
        <v>46.777</v>
      </c>
      <c r="AD30" t="n">
        <v>46.714321</v>
      </c>
      <c r="AE30" t="n">
        <v>46.653229</v>
      </c>
      <c r="AF30" t="n">
        <v>46.583977</v>
      </c>
      <c r="AG30" t="n">
        <v>46.527424</v>
      </c>
      <c r="AH30" t="n">
        <v>46.46423</v>
      </c>
      <c r="AI30" t="n">
        <v>46.417347</v>
      </c>
      <c r="AJ30" t="n">
        <v>46.364136</v>
      </c>
      <c r="AK30" s="131" t="n">
        <v>0.003</v>
      </c>
    </row>
    <row r="31" ht="15" customHeight="1" s="143">
      <c r="A31" s="133" t="inlineStr">
        <is>
          <t>MPG000:ea_LiquefiedPetr</t>
        </is>
      </c>
      <c r="B31" t="inlineStr">
        <is>
          <t>Propane Bi-fuel</t>
        </is>
      </c>
      <c r="C31" t="inlineStr">
        <is>
          <t>Light-Duty Fuel Economy: Alternative-Fuel Cars: Propane Bi-fuel: High oil and gas supply</t>
        </is>
      </c>
      <c r="D31" t="inlineStr">
        <is>
          <t>50-AEO2021.19.highogs-d120120a</t>
        </is>
      </c>
      <c r="E31" t="inlineStr">
        <is>
          <t>mpg gas equiv</t>
        </is>
      </c>
      <c r="F31" t="n">
        <v>42.023262</v>
      </c>
      <c r="G31" t="n">
        <v>44.358326</v>
      </c>
      <c r="H31" t="n">
        <v>44.903206</v>
      </c>
      <c r="I31" t="n">
        <v>45.501362</v>
      </c>
      <c r="J31" t="n">
        <v>46.023895</v>
      </c>
      <c r="K31" t="n">
        <v>46.510002</v>
      </c>
      <c r="L31" t="n">
        <v>47.123363</v>
      </c>
      <c r="M31" t="n">
        <v>47.14925</v>
      </c>
      <c r="N31" t="n">
        <v>47.074234</v>
      </c>
      <c r="O31" t="n">
        <v>47.020443</v>
      </c>
      <c r="P31" t="n">
        <v>47.004593</v>
      </c>
      <c r="Q31" t="n">
        <v>46.943367</v>
      </c>
      <c r="R31" t="n">
        <v>46.897697</v>
      </c>
      <c r="S31" t="n">
        <v>46.853626</v>
      </c>
      <c r="T31" t="n">
        <v>46.817013</v>
      </c>
      <c r="U31" t="n">
        <v>46.744019</v>
      </c>
      <c r="V31" t="n">
        <v>46.681877</v>
      </c>
      <c r="W31" t="n">
        <v>46.629704</v>
      </c>
      <c r="X31" t="n">
        <v>46.580608</v>
      </c>
      <c r="Y31" t="n">
        <v>46.517651</v>
      </c>
      <c r="Z31" t="n">
        <v>46.460815</v>
      </c>
      <c r="AA31" t="n">
        <v>46.404408</v>
      </c>
      <c r="AB31" t="n">
        <v>46.344635</v>
      </c>
      <c r="AC31" t="n">
        <v>46.28754</v>
      </c>
      <c r="AD31" t="n">
        <v>46.236732</v>
      </c>
      <c r="AE31" t="n">
        <v>46.187519</v>
      </c>
      <c r="AF31" t="n">
        <v>46.132404</v>
      </c>
      <c r="AG31" t="n">
        <v>46.083378</v>
      </c>
      <c r="AH31" t="n">
        <v>46.023483</v>
      </c>
      <c r="AI31" t="n">
        <v>45.975224</v>
      </c>
      <c r="AJ31" t="n">
        <v>45.924175</v>
      </c>
      <c r="AK31" s="131" t="n">
        <v>0.003</v>
      </c>
    </row>
    <row r="32" ht="15" customHeight="1" s="143">
      <c r="A32" s="133" t="inlineStr">
        <is>
          <t>MPG000:ea_FuelCellMetha</t>
        </is>
      </c>
      <c r="B32" t="inlineStr">
        <is>
          <t>Fuel Cell Methanol</t>
        </is>
      </c>
      <c r="C32" t="inlineStr">
        <is>
          <t>Light-Duty Fuel Economy: Alternative-Fuel Cars: Fuel Cell Methanol: High oil and gas supply</t>
        </is>
      </c>
      <c r="D32" t="inlineStr">
        <is>
          <t>50-AEO2021.20.highogs-d120120a</t>
        </is>
      </c>
      <c r="E32" t="inlineStr">
        <is>
          <t>mpg gas equiv</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inlineStr">
        <is>
          <t>- -</t>
        </is>
      </c>
    </row>
    <row r="33" ht="15" customHeight="1" s="143">
      <c r="A33" s="133" t="inlineStr">
        <is>
          <t>MPG000:ea_FuelCellHydro</t>
        </is>
      </c>
      <c r="B33" t="inlineStr">
        <is>
          <t>Fuel Cell Hydrogen</t>
        </is>
      </c>
      <c r="C33" t="inlineStr">
        <is>
          <t>Light-Duty Fuel Economy: Alternative-Fuel Cars: Fuel Cell Hydrogen: High oil and gas supply</t>
        </is>
      </c>
      <c r="D33" t="inlineStr">
        <is>
          <t>50-AEO2021.21.highogs-d120120a</t>
        </is>
      </c>
      <c r="E33" t="inlineStr">
        <is>
          <t>mpg gas equiv</t>
        </is>
      </c>
      <c r="F33" t="n">
        <v>52.413368</v>
      </c>
      <c r="G33" t="n">
        <v>52.369133</v>
      </c>
      <c r="H33" t="n">
        <v>52.347267</v>
      </c>
      <c r="I33" t="n">
        <v>52.431267</v>
      </c>
      <c r="J33" t="n">
        <v>52.610073</v>
      </c>
      <c r="K33" t="n">
        <v>52.796734</v>
      </c>
      <c r="L33" t="n">
        <v>53.046658</v>
      </c>
      <c r="M33" t="n">
        <v>53.047482</v>
      </c>
      <c r="N33" t="n">
        <v>53.096645</v>
      </c>
      <c r="O33" t="n">
        <v>53.121342</v>
      </c>
      <c r="P33" t="n">
        <v>53.140663</v>
      </c>
      <c r="Q33" t="n">
        <v>53.163288</v>
      </c>
      <c r="R33" t="n">
        <v>53.183395</v>
      </c>
      <c r="S33" t="n">
        <v>53.199001</v>
      </c>
      <c r="T33" t="n">
        <v>53.218517</v>
      </c>
      <c r="U33" t="n">
        <v>53.241383</v>
      </c>
      <c r="V33" t="n">
        <v>53.263615</v>
      </c>
      <c r="W33" t="n">
        <v>53.283104</v>
      </c>
      <c r="X33" t="n">
        <v>53.301117</v>
      </c>
      <c r="Y33" t="n">
        <v>53.320702</v>
      </c>
      <c r="Z33" t="n">
        <v>53.33918</v>
      </c>
      <c r="AA33" t="n">
        <v>53.357887</v>
      </c>
      <c r="AB33" t="n">
        <v>53.376598</v>
      </c>
      <c r="AC33" t="n">
        <v>53.394802</v>
      </c>
      <c r="AD33" t="n">
        <v>53.413342</v>
      </c>
      <c r="AE33" t="n">
        <v>53.430775</v>
      </c>
      <c r="AF33" t="n">
        <v>53.448017</v>
      </c>
      <c r="AG33" t="n">
        <v>53.464577</v>
      </c>
      <c r="AH33" t="n">
        <v>53.4809</v>
      </c>
      <c r="AI33" t="n">
        <v>53.495609</v>
      </c>
      <c r="AJ33" t="n">
        <v>53.50967</v>
      </c>
      <c r="AK33" s="131" t="n">
        <v>0.001</v>
      </c>
    </row>
    <row r="34" ht="15" customHeight="1" s="143">
      <c r="A34" s="133" t="inlineStr">
        <is>
          <t>MPG000:fa_TotalNewCarSa</t>
        </is>
      </c>
      <c r="B34" t="inlineStr">
        <is>
          <t>Average New Cars Miles per Gallon</t>
        </is>
      </c>
      <c r="C34" t="inlineStr">
        <is>
          <t>Light-Duty Fuel Economy: Cars: Average New Car MPG: High oil and gas supply</t>
        </is>
      </c>
      <c r="D34" t="inlineStr">
        <is>
          <t>50-AEO2021.23.highogs-d120120a</t>
        </is>
      </c>
      <c r="E34" t="inlineStr">
        <is>
          <t>mpg gas equiv</t>
        </is>
      </c>
      <c r="F34" t="n">
        <v>43.264011</v>
      </c>
      <c r="G34" t="n">
        <v>45.133469</v>
      </c>
      <c r="H34" t="n">
        <v>45.638382</v>
      </c>
      <c r="I34" t="n">
        <v>46.329559</v>
      </c>
      <c r="J34" t="n">
        <v>46.974045</v>
      </c>
      <c r="K34" t="n">
        <v>47.544498</v>
      </c>
      <c r="L34" t="n">
        <v>48.288284</v>
      </c>
      <c r="M34" t="n">
        <v>48.41925</v>
      </c>
      <c r="N34" t="n">
        <v>48.519196</v>
      </c>
      <c r="O34" t="n">
        <v>48.602192</v>
      </c>
      <c r="P34" t="n">
        <v>48.75803</v>
      </c>
      <c r="Q34" t="n">
        <v>48.944359</v>
      </c>
      <c r="R34" t="n">
        <v>49.116051</v>
      </c>
      <c r="S34" t="n">
        <v>49.343533</v>
      </c>
      <c r="T34" t="n">
        <v>49.588879</v>
      </c>
      <c r="U34" t="n">
        <v>49.838387</v>
      </c>
      <c r="V34" t="n">
        <v>50.062164</v>
      </c>
      <c r="W34" t="n">
        <v>50.324268</v>
      </c>
      <c r="X34" t="n">
        <v>50.609341</v>
      </c>
      <c r="Y34" t="n">
        <v>50.887779</v>
      </c>
      <c r="Z34" t="n">
        <v>51.161552</v>
      </c>
      <c r="AA34" t="n">
        <v>51.375084</v>
      </c>
      <c r="AB34" t="n">
        <v>51.577618</v>
      </c>
      <c r="AC34" t="n">
        <v>51.784939</v>
      </c>
      <c r="AD34" t="n">
        <v>52.021469</v>
      </c>
      <c r="AE34" t="n">
        <v>52.278286</v>
      </c>
      <c r="AF34" t="n">
        <v>52.554256</v>
      </c>
      <c r="AG34" t="n">
        <v>52.823685</v>
      </c>
      <c r="AH34" t="n">
        <v>53.105881</v>
      </c>
      <c r="AI34" t="n">
        <v>53.415283</v>
      </c>
      <c r="AJ34" t="n">
        <v>53.766708</v>
      </c>
      <c r="AK34" s="131" t="n">
        <v>0.007</v>
      </c>
    </row>
    <row r="35" ht="15" customHeight="1" s="143">
      <c r="A35" s="133" t="n"/>
      <c r="B35" t="inlineStr">
        <is>
          <t>New Light Truck Miles per Gallon</t>
        </is>
      </c>
      <c r="D35" t="inlineStr">
        <is>
          <t>50-AEO2021.25.</t>
        </is>
      </c>
    </row>
    <row r="36" ht="15" customHeight="1" s="143">
      <c r="A36" s="133" t="n"/>
      <c r="B36" t="inlineStr">
        <is>
          <t>Conventional Light Trucks</t>
        </is>
      </c>
      <c r="D36" t="inlineStr">
        <is>
          <t>50-AEO2021.26.</t>
        </is>
      </c>
    </row>
    <row r="37" ht="15" customFormat="1" customHeight="1" s="49">
      <c r="A37" s="133" t="inlineStr">
        <is>
          <t>MPG000:ga_GasolineICEVe</t>
        </is>
      </c>
      <c r="B37" t="inlineStr">
        <is>
          <t>Gasoline ICE Vehicles</t>
        </is>
      </c>
      <c r="C37" t="inlineStr">
        <is>
          <t>Light-Duty Fuel Economy: Conventional Light Trucks: Gasoline: High oil and gas supply</t>
        </is>
      </c>
      <c r="D37" t="inlineStr">
        <is>
          <t>50-AEO2021.27.highogs-d120120a</t>
        </is>
      </c>
      <c r="E37" t="inlineStr">
        <is>
          <t>mpg gas equiv</t>
        </is>
      </c>
      <c r="F37" t="n">
        <v>30.781351</v>
      </c>
      <c r="G37" t="n">
        <v>31.734869</v>
      </c>
      <c r="H37" t="n">
        <v>32.215733</v>
      </c>
      <c r="I37" t="n">
        <v>32.607708</v>
      </c>
      <c r="J37" t="n">
        <v>32.887383</v>
      </c>
      <c r="K37" t="n">
        <v>33.219242</v>
      </c>
      <c r="L37" t="n">
        <v>33.306679</v>
      </c>
      <c r="M37" t="n">
        <v>33.296997</v>
      </c>
      <c r="N37" t="n">
        <v>33.293453</v>
      </c>
      <c r="O37" t="n">
        <v>33.279564</v>
      </c>
      <c r="P37" t="n">
        <v>33.274303</v>
      </c>
      <c r="Q37" t="n">
        <v>33.249252</v>
      </c>
      <c r="R37" t="n">
        <v>33.221687</v>
      </c>
      <c r="S37" t="n">
        <v>33.185429</v>
      </c>
      <c r="T37" t="n">
        <v>33.157101</v>
      </c>
      <c r="U37" t="n">
        <v>33.122116</v>
      </c>
      <c r="V37" t="n">
        <v>33.0863</v>
      </c>
      <c r="W37" t="n">
        <v>33.052925</v>
      </c>
      <c r="X37" t="n">
        <v>33.036205</v>
      </c>
      <c r="Y37" t="n">
        <v>33.002163</v>
      </c>
      <c r="Z37" t="n">
        <v>32.977539</v>
      </c>
      <c r="AA37" t="n">
        <v>32.955719</v>
      </c>
      <c r="AB37" t="n">
        <v>32.9356</v>
      </c>
      <c r="AC37" t="n">
        <v>32.913574</v>
      </c>
      <c r="AD37" t="n">
        <v>32.894779</v>
      </c>
      <c r="AE37" t="n">
        <v>32.875202</v>
      </c>
      <c r="AF37" t="n">
        <v>32.853752</v>
      </c>
      <c r="AG37" t="n">
        <v>32.834759</v>
      </c>
      <c r="AH37" t="n">
        <v>32.81245</v>
      </c>
      <c r="AI37" t="n">
        <v>32.792171</v>
      </c>
      <c r="AJ37" t="n">
        <v>32.77158</v>
      </c>
      <c r="AK37" s="131" t="n">
        <v>0.002</v>
      </c>
    </row>
    <row r="38" ht="15" customHeight="1" s="143">
      <c r="A38" s="133" t="inlineStr">
        <is>
          <t>MPG000:ga_TDIDieselICE</t>
        </is>
      </c>
      <c r="B38" t="inlineStr">
        <is>
          <t>TDI Diesel ICE</t>
        </is>
      </c>
      <c r="C38" t="inlineStr">
        <is>
          <t>Light-Duty Fuel Economy: Conventional Light Trucks: TDI Diesel: High oil and gas supply</t>
        </is>
      </c>
      <c r="D38" t="inlineStr">
        <is>
          <t>50-AEO2021.28.highogs-d120120a</t>
        </is>
      </c>
      <c r="E38" t="inlineStr">
        <is>
          <t>mpg gas equiv</t>
        </is>
      </c>
      <c r="F38" t="n">
        <v>37.262665</v>
      </c>
      <c r="G38" t="n">
        <v>38.0471</v>
      </c>
      <c r="H38" t="n">
        <v>38.38792</v>
      </c>
      <c r="I38" t="n">
        <v>38.684437</v>
      </c>
      <c r="J38" t="n">
        <v>38.872696</v>
      </c>
      <c r="K38" t="n">
        <v>39.309044</v>
      </c>
      <c r="L38" t="n">
        <v>39.340187</v>
      </c>
      <c r="M38" t="n">
        <v>39.243614</v>
      </c>
      <c r="N38" t="n">
        <v>39.200294</v>
      </c>
      <c r="O38" t="n">
        <v>39.141647</v>
      </c>
      <c r="P38" t="n">
        <v>39.082649</v>
      </c>
      <c r="Q38" t="n">
        <v>39.020496</v>
      </c>
      <c r="R38" t="n">
        <v>38.967106</v>
      </c>
      <c r="S38" t="n">
        <v>38.90596</v>
      </c>
      <c r="T38" t="n">
        <v>38.866112</v>
      </c>
      <c r="U38" t="n">
        <v>38.810543</v>
      </c>
      <c r="V38" t="n">
        <v>38.772945</v>
      </c>
      <c r="W38" t="n">
        <v>38.731529</v>
      </c>
      <c r="X38" t="n">
        <v>38.691528</v>
      </c>
      <c r="Y38" t="n">
        <v>38.662682</v>
      </c>
      <c r="Z38" t="n">
        <v>38.616665</v>
      </c>
      <c r="AA38" t="n">
        <v>38.585758</v>
      </c>
      <c r="AB38" t="n">
        <v>38.551231</v>
      </c>
      <c r="AC38" t="n">
        <v>38.521809</v>
      </c>
      <c r="AD38" t="n">
        <v>38.493309</v>
      </c>
      <c r="AE38" t="n">
        <v>38.470375</v>
      </c>
      <c r="AF38" t="n">
        <v>38.435432</v>
      </c>
      <c r="AG38" t="n">
        <v>38.407166</v>
      </c>
      <c r="AH38" t="n">
        <v>38.377674</v>
      </c>
      <c r="AI38" t="n">
        <v>38.347389</v>
      </c>
      <c r="AJ38" t="n">
        <v>38.316231</v>
      </c>
      <c r="AK38" s="131" t="n">
        <v>0.001</v>
      </c>
    </row>
    <row r="39" ht="15" customHeight="1" s="143">
      <c r="A39" s="133" t="n"/>
      <c r="B39" t="inlineStr">
        <is>
          <t>Alternative-Fuel Light Trucks</t>
        </is>
      </c>
      <c r="D39" t="inlineStr">
        <is>
          <t>50-AEO2021.30.</t>
        </is>
      </c>
    </row>
    <row r="40" ht="15" customHeight="1" s="143">
      <c r="A40" s="133" t="inlineStr">
        <is>
          <t>MPG000:ha_Ethanol-FlexF</t>
        </is>
      </c>
      <c r="B40" t="inlineStr">
        <is>
          <t>Ethanol-Flex Fuel ICE</t>
        </is>
      </c>
      <c r="C40" t="inlineStr">
        <is>
          <t>Light-Duty Fuel Economy: Alternative-Fuel Light Trucks: Ethanol-Flex Fuel ICE: High oil and gas supply</t>
        </is>
      </c>
      <c r="D40" t="inlineStr">
        <is>
          <t>50-AEO2021.31.highogs-d120120a</t>
        </is>
      </c>
      <c r="E40" t="inlineStr">
        <is>
          <t>mpg gas equiv</t>
        </is>
      </c>
      <c r="F40" t="n">
        <v>30.990406</v>
      </c>
      <c r="G40" t="n">
        <v>31.943642</v>
      </c>
      <c r="H40" t="n">
        <v>32.440624</v>
      </c>
      <c r="I40" t="n">
        <v>32.825466</v>
      </c>
      <c r="J40" t="n">
        <v>33.102695</v>
      </c>
      <c r="K40" t="n">
        <v>33.476562</v>
      </c>
      <c r="L40" t="n">
        <v>33.571907</v>
      </c>
      <c r="M40" t="n">
        <v>33.565994</v>
      </c>
      <c r="N40" t="n">
        <v>33.562565</v>
      </c>
      <c r="O40" t="n">
        <v>33.54882</v>
      </c>
      <c r="P40" t="n">
        <v>33.544189</v>
      </c>
      <c r="Q40" t="n">
        <v>33.522175</v>
      </c>
      <c r="R40" t="n">
        <v>33.49844</v>
      </c>
      <c r="S40" t="n">
        <v>33.465427</v>
      </c>
      <c r="T40" t="n">
        <v>33.440704</v>
      </c>
      <c r="U40" t="n">
        <v>33.408821</v>
      </c>
      <c r="V40" t="n">
        <v>33.381706</v>
      </c>
      <c r="W40" t="n">
        <v>33.347294</v>
      </c>
      <c r="X40" t="n">
        <v>33.332577</v>
      </c>
      <c r="Y40" t="n">
        <v>33.3027</v>
      </c>
      <c r="Z40" t="n">
        <v>33.280067</v>
      </c>
      <c r="AA40" t="n">
        <v>33.25798</v>
      </c>
      <c r="AB40" t="n">
        <v>33.240932</v>
      </c>
      <c r="AC40" t="n">
        <v>33.219738</v>
      </c>
      <c r="AD40" t="n">
        <v>33.203419</v>
      </c>
      <c r="AE40" t="n">
        <v>33.186417</v>
      </c>
      <c r="AF40" t="n">
        <v>33.167812</v>
      </c>
      <c r="AG40" t="n">
        <v>33.151447</v>
      </c>
      <c r="AH40" t="n">
        <v>33.132545</v>
      </c>
      <c r="AI40" t="n">
        <v>33.115498</v>
      </c>
      <c r="AJ40" t="n">
        <v>33.098549</v>
      </c>
      <c r="AK40" s="131" t="n">
        <v>0.002</v>
      </c>
    </row>
    <row r="41" ht="15" customHeight="1" s="143">
      <c r="A41" s="133" t="inlineStr">
        <is>
          <t>MPG000:ha_100mileEV</t>
        </is>
      </c>
      <c r="B41" t="inlineStr">
        <is>
          <t>100 Mile Electric Vehicle</t>
        </is>
      </c>
      <c r="C41" t="inlineStr">
        <is>
          <t>Light-Duty Fuel Economy: Alternative-Fuel Light Trucks: 100 Mile Electric Vehicle: High oil and gas supply</t>
        </is>
      </c>
      <c r="D41" t="inlineStr">
        <is>
          <t>50-AEO2021.32.highogs-d120120a</t>
        </is>
      </c>
      <c r="E41" t="inlineStr">
        <is>
          <t>mpg gas equiv</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3">
      <c r="A42" s="133" t="inlineStr">
        <is>
          <t>MPG000:ha_ElectricVehic</t>
        </is>
      </c>
      <c r="B42" t="inlineStr">
        <is>
          <t>200 Mile Electric Vehicle</t>
        </is>
      </c>
      <c r="C42" t="inlineStr">
        <is>
          <t>Light-Duty Fuel Economy: Alternative-Fuel Light Trucks: 200 Mile Electric Vehicle: High oil and gas supply</t>
        </is>
      </c>
      <c r="D42" t="inlineStr">
        <is>
          <t>50-AEO2021.33.highogs-d120120a</t>
        </is>
      </c>
      <c r="E42" t="inlineStr">
        <is>
          <t>mpg gas equiv</t>
        </is>
      </c>
      <c r="F42" t="n">
        <v>99.17057800000001</v>
      </c>
      <c r="G42" t="n">
        <v>98.42585800000001</v>
      </c>
      <c r="H42" t="n">
        <v>97.96648399999999</v>
      </c>
      <c r="I42" t="n">
        <v>97.268913</v>
      </c>
      <c r="J42" t="n">
        <v>96.143173</v>
      </c>
      <c r="K42" t="n">
        <v>95.668144</v>
      </c>
      <c r="L42" t="n">
        <v>94.834435</v>
      </c>
      <c r="M42" t="n">
        <v>94.35539199999999</v>
      </c>
      <c r="N42" t="n">
        <v>94.001389</v>
      </c>
      <c r="O42" t="n">
        <v>93.71684999999999</v>
      </c>
      <c r="P42" t="n">
        <v>93.490692</v>
      </c>
      <c r="Q42" t="n">
        <v>93.30811300000001</v>
      </c>
      <c r="R42" t="n">
        <v>93.187012</v>
      </c>
      <c r="S42" t="n">
        <v>93.13226299999999</v>
      </c>
      <c r="T42" t="n">
        <v>93.09761</v>
      </c>
      <c r="U42" t="n">
        <v>93.076767</v>
      </c>
      <c r="V42" t="n">
        <v>93.06154600000001</v>
      </c>
      <c r="W42" t="n">
        <v>93.061256</v>
      </c>
      <c r="X42" t="n">
        <v>93.044792</v>
      </c>
      <c r="Y42" t="n">
        <v>93.03898599999999</v>
      </c>
      <c r="Z42" t="n">
        <v>93.038895</v>
      </c>
      <c r="AA42" t="n">
        <v>93.03284499999999</v>
      </c>
      <c r="AB42" t="n">
        <v>93.025749</v>
      </c>
      <c r="AC42" t="n">
        <v>93.02847300000001</v>
      </c>
      <c r="AD42" t="n">
        <v>93.029976</v>
      </c>
      <c r="AE42" t="n">
        <v>93.030548</v>
      </c>
      <c r="AF42" t="n">
        <v>93.030151</v>
      </c>
      <c r="AG42" t="n">
        <v>93.034119</v>
      </c>
      <c r="AH42" t="n">
        <v>93.038292</v>
      </c>
      <c r="AI42" t="n">
        <v>93.043633</v>
      </c>
      <c r="AJ42" t="n">
        <v>93.050652</v>
      </c>
      <c r="AK42" s="131" t="n">
        <v>-0.002</v>
      </c>
    </row>
    <row r="43" ht="15" customHeight="1" s="143">
      <c r="A43" s="133" t="inlineStr">
        <is>
          <t>MPG000:ja_FuelCellGasol</t>
        </is>
      </c>
      <c r="B43" t="inlineStr">
        <is>
          <t>300 Mile Electric Vehicle</t>
        </is>
      </c>
      <c r="C43" t="inlineStr">
        <is>
          <t>Light-Duty Fuel Economy: Alternative-Fuel Light Trucks: 300 Mile Electric Vehicle: High oil and gas supply</t>
        </is>
      </c>
      <c r="D43" t="inlineStr">
        <is>
          <t>50-AEO2021.34.highogs-d120120a</t>
        </is>
      </c>
      <c r="E43" t="inlineStr">
        <is>
          <t>mpg gas equiv</t>
        </is>
      </c>
      <c r="F43" t="n">
        <v>102.266846</v>
      </c>
      <c r="G43" t="n">
        <v>101.903458</v>
      </c>
      <c r="H43" t="n">
        <v>101.578209</v>
      </c>
      <c r="I43" t="n">
        <v>101.308868</v>
      </c>
      <c r="J43" t="n">
        <v>101.025757</v>
      </c>
      <c r="K43" t="n">
        <v>101.133186</v>
      </c>
      <c r="L43" t="n">
        <v>100.486519</v>
      </c>
      <c r="M43" t="n">
        <v>100.032928</v>
      </c>
      <c r="N43" t="n">
        <v>99.76308400000001</v>
      </c>
      <c r="O43" t="n">
        <v>99.55658</v>
      </c>
      <c r="P43" t="n">
        <v>99.235023</v>
      </c>
      <c r="Q43" t="n">
        <v>99.05529799999999</v>
      </c>
      <c r="R43" t="n">
        <v>98.916321</v>
      </c>
      <c r="S43" t="n">
        <v>98.822159</v>
      </c>
      <c r="T43" t="n">
        <v>98.744957</v>
      </c>
      <c r="U43" t="n">
        <v>98.715149</v>
      </c>
      <c r="V43" t="n">
        <v>98.680153</v>
      </c>
      <c r="W43" t="n">
        <v>98.65801999999999</v>
      </c>
      <c r="X43" t="n">
        <v>98.63022599999999</v>
      </c>
      <c r="Y43" t="n">
        <v>98.622421</v>
      </c>
      <c r="Z43" t="n">
        <v>98.606689</v>
      </c>
      <c r="AA43" t="n">
        <v>98.61444899999999</v>
      </c>
      <c r="AB43" t="n">
        <v>98.629639</v>
      </c>
      <c r="AC43" t="n">
        <v>98.64295199999999</v>
      </c>
      <c r="AD43" t="n">
        <v>98.655411</v>
      </c>
      <c r="AE43" t="n">
        <v>98.66252900000001</v>
      </c>
      <c r="AF43" t="n">
        <v>98.68104599999999</v>
      </c>
      <c r="AG43" t="n">
        <v>98.693382</v>
      </c>
      <c r="AH43" t="n">
        <v>98.710663</v>
      </c>
      <c r="AI43" t="n">
        <v>98.71169999999999</v>
      </c>
      <c r="AJ43" t="n">
        <v>98.717857</v>
      </c>
      <c r="AK43" s="131" t="n">
        <v>-0.001</v>
      </c>
    </row>
    <row r="44" ht="15" customHeight="1" s="143">
      <c r="A44" s="133" t="inlineStr">
        <is>
          <t>MPG000:ha_Plug-inGasoli</t>
        </is>
      </c>
      <c r="B44" t="inlineStr">
        <is>
          <t>Plug-in 10 Gasoline Hybrid</t>
        </is>
      </c>
      <c r="C44" t="inlineStr">
        <is>
          <t>Light-Duty Fuel Economy: Alternative-Fuel Light Trucks: Plug-in 10 Gasoline Hybrid: High oil and gas supply</t>
        </is>
      </c>
      <c r="D44" t="inlineStr">
        <is>
          <t>50-AEO2021.35.highogs-d120120a</t>
        </is>
      </c>
      <c r="E44" t="inlineStr">
        <is>
          <t>mpg gas equiv</t>
        </is>
      </c>
      <c r="F44" t="n">
        <v>47.010895</v>
      </c>
      <c r="G44" t="n">
        <v>48.666737</v>
      </c>
      <c r="H44" t="n">
        <v>48.673077</v>
      </c>
      <c r="I44" t="n">
        <v>48.637653</v>
      </c>
      <c r="J44" t="n">
        <v>48.747093</v>
      </c>
      <c r="K44" t="n">
        <v>49.038078</v>
      </c>
      <c r="L44" t="n">
        <v>48.779297</v>
      </c>
      <c r="M44" t="n">
        <v>48.589344</v>
      </c>
      <c r="N44" t="n">
        <v>48.586292</v>
      </c>
      <c r="O44" t="n">
        <v>48.598316</v>
      </c>
      <c r="P44" t="n">
        <v>48.652187</v>
      </c>
      <c r="Q44" t="n">
        <v>48.651966</v>
      </c>
      <c r="R44" t="n">
        <v>48.711071</v>
      </c>
      <c r="S44" t="n">
        <v>48.775673</v>
      </c>
      <c r="T44" t="n">
        <v>48.856216</v>
      </c>
      <c r="U44" t="n">
        <v>48.910851</v>
      </c>
      <c r="V44" t="n">
        <v>48.99939</v>
      </c>
      <c r="W44" t="n">
        <v>49.103886</v>
      </c>
      <c r="X44" t="n">
        <v>49.215206</v>
      </c>
      <c r="Y44" t="n">
        <v>49.318787</v>
      </c>
      <c r="Z44" t="n">
        <v>49.432774</v>
      </c>
      <c r="AA44" t="n">
        <v>49.535141</v>
      </c>
      <c r="AB44" t="n">
        <v>49.63018</v>
      </c>
      <c r="AC44" t="n">
        <v>49.724373</v>
      </c>
      <c r="AD44" t="n">
        <v>49.81234</v>
      </c>
      <c r="AE44" t="n">
        <v>49.911625</v>
      </c>
      <c r="AF44" t="n">
        <v>50.010784</v>
      </c>
      <c r="AG44" t="n">
        <v>50.118469</v>
      </c>
      <c r="AH44" t="n">
        <v>50.208206</v>
      </c>
      <c r="AI44" t="n">
        <v>50.309422</v>
      </c>
      <c r="AJ44" t="n">
        <v>50.396255</v>
      </c>
      <c r="AK44" s="131" t="n">
        <v>0.002</v>
      </c>
    </row>
    <row r="45" ht="15" customHeight="1" s="143">
      <c r="A45" s="133" t="inlineStr">
        <is>
          <t>MPG000:ha_Plug-in40Hybd</t>
        </is>
      </c>
      <c r="B45" t="inlineStr">
        <is>
          <t>Plug-in 40 Gasoline Hybrid</t>
        </is>
      </c>
      <c r="C45" t="inlineStr">
        <is>
          <t>Light-Duty Fuel Economy: Alternative-Fuel Light Trucks: Plug-in 40 Gasoline Hybrid: High oil and gas supply</t>
        </is>
      </c>
      <c r="D45" t="inlineStr">
        <is>
          <t>50-AEO2021.36.highogs-d120120a</t>
        </is>
      </c>
      <c r="E45" t="inlineStr">
        <is>
          <t>mpg gas equiv</t>
        </is>
      </c>
      <c r="F45" t="n">
        <v>54.178719</v>
      </c>
      <c r="G45" t="n">
        <v>54.943478</v>
      </c>
      <c r="H45" t="n">
        <v>55.361336</v>
      </c>
      <c r="I45" t="n">
        <v>55.719273</v>
      </c>
      <c r="J45" t="n">
        <v>55.809593</v>
      </c>
      <c r="K45" t="n">
        <v>63.485649</v>
      </c>
      <c r="L45" t="n">
        <v>68.48452</v>
      </c>
      <c r="M45" t="n">
        <v>68.75151099999999</v>
      </c>
      <c r="N45" t="n">
        <v>68.74155399999999</v>
      </c>
      <c r="O45" t="n">
        <v>68.681709</v>
      </c>
      <c r="P45" t="n">
        <v>68.6493</v>
      </c>
      <c r="Q45" t="n">
        <v>68.55064400000001</v>
      </c>
      <c r="R45" t="n">
        <v>68.517281</v>
      </c>
      <c r="S45" t="n">
        <v>68.479759</v>
      </c>
      <c r="T45" t="n">
        <v>68.44959299999999</v>
      </c>
      <c r="U45" t="n">
        <v>68.394249</v>
      </c>
      <c r="V45" t="n">
        <v>68.384407</v>
      </c>
      <c r="W45" t="n">
        <v>68.37172700000001</v>
      </c>
      <c r="X45" t="n">
        <v>68.351547</v>
      </c>
      <c r="Y45" t="n">
        <v>68.321335</v>
      </c>
      <c r="Z45" t="n">
        <v>68.303078</v>
      </c>
      <c r="AA45" t="n">
        <v>68.287857</v>
      </c>
      <c r="AB45" t="n">
        <v>68.261383</v>
      </c>
      <c r="AC45" t="n">
        <v>68.245689</v>
      </c>
      <c r="AD45" t="n">
        <v>68.22616600000001</v>
      </c>
      <c r="AE45" t="n">
        <v>68.203636</v>
      </c>
      <c r="AF45" t="n">
        <v>68.17184399999999</v>
      </c>
      <c r="AG45" t="n">
        <v>68.15130600000001</v>
      </c>
      <c r="AH45" t="n">
        <v>68.114296</v>
      </c>
      <c r="AI45" t="n">
        <v>68.093361</v>
      </c>
      <c r="AJ45" t="n">
        <v>68.061813</v>
      </c>
      <c r="AK45" s="131" t="n">
        <v>0.008</v>
      </c>
    </row>
    <row r="46" ht="15" customHeight="1" s="143">
      <c r="A46" s="133" t="inlineStr">
        <is>
          <t>MPG000:ha_Electric-Dies</t>
        </is>
      </c>
      <c r="B46" t="inlineStr">
        <is>
          <t>Electric-Diesel Hybrid</t>
        </is>
      </c>
      <c r="C46" t="inlineStr">
        <is>
          <t>Light-Duty Fuel Economy: Alternative-Fuel Light Trucks: Electric-Diesel Hybrid: High oil and gas supply</t>
        </is>
      </c>
      <c r="D46" t="inlineStr">
        <is>
          <t>50-AEO2021.37.highogs-d120120a</t>
        </is>
      </c>
      <c r="E46" t="inlineStr">
        <is>
          <t>mpg gas equiv</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inlineStr">
        <is>
          <t>- -</t>
        </is>
      </c>
    </row>
    <row r="47" ht="15" customHeight="1" s="143">
      <c r="A47" s="133" t="inlineStr">
        <is>
          <t>MPG000:ha_Electric-Gaso</t>
        </is>
      </c>
      <c r="B47" t="inlineStr">
        <is>
          <t>Electric-Gasoline Hybrid</t>
        </is>
      </c>
      <c r="C47" t="inlineStr">
        <is>
          <t>Light-Duty Fuel Economy: Alternative-Fuel Light Trucks: Electric-Gasoline Hybrid: High oil and gas supply</t>
        </is>
      </c>
      <c r="D47" t="inlineStr">
        <is>
          <t>50-AEO2021.38.highogs-d120120a</t>
        </is>
      </c>
      <c r="E47" t="inlineStr">
        <is>
          <t>mpg gas equiv</t>
        </is>
      </c>
      <c r="F47" t="n">
        <v>44.357876</v>
      </c>
      <c r="G47" t="n">
        <v>45.452751</v>
      </c>
      <c r="H47" t="n">
        <v>45.995403</v>
      </c>
      <c r="I47" t="n">
        <v>46.538033</v>
      </c>
      <c r="J47" t="n">
        <v>46.906704</v>
      </c>
      <c r="K47" t="n">
        <v>47.992401</v>
      </c>
      <c r="L47" t="n">
        <v>48.900967</v>
      </c>
      <c r="M47" t="n">
        <v>49.071804</v>
      </c>
      <c r="N47" t="n">
        <v>49.005199</v>
      </c>
      <c r="O47" t="n">
        <v>48.905636</v>
      </c>
      <c r="P47" t="n">
        <v>48.841782</v>
      </c>
      <c r="Q47" t="n">
        <v>48.765984</v>
      </c>
      <c r="R47" t="n">
        <v>48.728817</v>
      </c>
      <c r="S47" t="n">
        <v>48.689648</v>
      </c>
      <c r="T47" t="n">
        <v>48.653519</v>
      </c>
      <c r="U47" t="n">
        <v>48.602058</v>
      </c>
      <c r="V47" t="n">
        <v>48.562153</v>
      </c>
      <c r="W47" t="n">
        <v>48.523819</v>
      </c>
      <c r="X47" t="n">
        <v>48.476131</v>
      </c>
      <c r="Y47" t="n">
        <v>48.422844</v>
      </c>
      <c r="Z47" t="n">
        <v>48.371502</v>
      </c>
      <c r="AA47" t="n">
        <v>48.314053</v>
      </c>
      <c r="AB47" t="n">
        <v>48.253826</v>
      </c>
      <c r="AC47" t="n">
        <v>48.197033</v>
      </c>
      <c r="AD47" t="n">
        <v>48.142715</v>
      </c>
      <c r="AE47" t="n">
        <v>48.087708</v>
      </c>
      <c r="AF47" t="n">
        <v>48.031067</v>
      </c>
      <c r="AG47" t="n">
        <v>47.979263</v>
      </c>
      <c r="AH47" t="n">
        <v>47.924652</v>
      </c>
      <c r="AI47" t="n">
        <v>47.87521</v>
      </c>
      <c r="AJ47" t="n">
        <v>47.825684</v>
      </c>
      <c r="AK47" s="131" t="n">
        <v>0.003</v>
      </c>
    </row>
    <row r="48" ht="15" customHeight="1" s="143">
      <c r="A48" s="133" t="inlineStr">
        <is>
          <t>MPG000:ha_CompressedNat</t>
        </is>
      </c>
      <c r="B48" t="inlineStr">
        <is>
          <t>Natural Gas ICE</t>
        </is>
      </c>
      <c r="C48" t="inlineStr">
        <is>
          <t>Light-Duty Fuel Economy: Alternative-Fuel Light Trucks: Natural Gas ICE: High oil and gas supply</t>
        </is>
      </c>
      <c r="D48" t="inlineStr">
        <is>
          <t>50-AEO2021.39.highogs-d120120a</t>
        </is>
      </c>
      <c r="E48" t="inlineStr">
        <is>
          <t>mpg gas equiv</t>
        </is>
      </c>
      <c r="F48" t="n">
        <v>31.861866</v>
      </c>
      <c r="G48" t="n">
        <v>32.843582</v>
      </c>
      <c r="H48" t="n">
        <v>33.386707</v>
      </c>
      <c r="I48" t="n">
        <v>33.716831</v>
      </c>
      <c r="J48" t="n">
        <v>33.918095</v>
      </c>
      <c r="K48" t="n">
        <v>34.391376</v>
      </c>
      <c r="L48" t="n">
        <v>34.498711</v>
      </c>
      <c r="M48" t="n">
        <v>34.498962</v>
      </c>
      <c r="N48" t="n">
        <v>34.490238</v>
      </c>
      <c r="O48" t="n">
        <v>34.477215</v>
      </c>
      <c r="P48" t="n">
        <v>34.467045</v>
      </c>
      <c r="Q48" t="n">
        <v>34.451012</v>
      </c>
      <c r="R48" t="n">
        <v>34.42902</v>
      </c>
      <c r="S48" t="n">
        <v>34.387856</v>
      </c>
      <c r="T48" t="n">
        <v>34.36533</v>
      </c>
      <c r="U48" t="n">
        <v>34.336357</v>
      </c>
      <c r="V48" t="n">
        <v>34.319069</v>
      </c>
      <c r="W48" t="n">
        <v>34.303936</v>
      </c>
      <c r="X48" t="n">
        <v>34.285034</v>
      </c>
      <c r="Y48" t="n">
        <v>34.259048</v>
      </c>
      <c r="Z48" t="n">
        <v>34.230621</v>
      </c>
      <c r="AA48" t="n">
        <v>34.206337</v>
      </c>
      <c r="AB48" t="n">
        <v>34.186405</v>
      </c>
      <c r="AC48" t="n">
        <v>34.159382</v>
      </c>
      <c r="AD48" t="n">
        <v>34.13549</v>
      </c>
      <c r="AE48" t="n">
        <v>34.113358</v>
      </c>
      <c r="AF48" t="n">
        <v>34.092205</v>
      </c>
      <c r="AG48" t="n">
        <v>34.066826</v>
      </c>
      <c r="AH48" t="n">
        <v>34.039417</v>
      </c>
      <c r="AI48" t="n">
        <v>34.015148</v>
      </c>
      <c r="AJ48" t="n">
        <v>33.990993</v>
      </c>
      <c r="AK48" s="131" t="n">
        <v>0.002</v>
      </c>
    </row>
    <row r="49" ht="15" customHeight="1" s="143">
      <c r="A49" s="133" t="inlineStr">
        <is>
          <t>MPG000:ia_CompressedNat</t>
        </is>
      </c>
      <c r="B49" t="inlineStr">
        <is>
          <t>Natural Gas Bi-fuel</t>
        </is>
      </c>
      <c r="C49" t="inlineStr">
        <is>
          <t>Light-Duty Fuel Economy: Alternative-Fuel Light Trucks: Natural Gas Bi-fuel: High oil and gas supply</t>
        </is>
      </c>
      <c r="D49" t="inlineStr">
        <is>
          <t>50-AEO2021.40.highogs-d120120a</t>
        </is>
      </c>
      <c r="E49" t="inlineStr">
        <is>
          <t>mpg gas equiv</t>
        </is>
      </c>
      <c r="F49" t="n">
        <v>29.55686</v>
      </c>
      <c r="G49" t="n">
        <v>30.560005</v>
      </c>
      <c r="H49" t="n">
        <v>31.066334</v>
      </c>
      <c r="I49" t="n">
        <v>31.427597</v>
      </c>
      <c r="J49" t="n">
        <v>31.681534</v>
      </c>
      <c r="K49" t="n">
        <v>31.997173</v>
      </c>
      <c r="L49" t="n">
        <v>32.123886</v>
      </c>
      <c r="M49" t="n">
        <v>32.132771</v>
      </c>
      <c r="N49" t="n">
        <v>32.130611</v>
      </c>
      <c r="O49" t="n">
        <v>32.118252</v>
      </c>
      <c r="P49" t="n">
        <v>32.116741</v>
      </c>
      <c r="Q49" t="n">
        <v>32.099792</v>
      </c>
      <c r="R49" t="n">
        <v>32.078987</v>
      </c>
      <c r="S49" t="n">
        <v>32.053646</v>
      </c>
      <c r="T49" t="n">
        <v>32.035358</v>
      </c>
      <c r="U49" t="n">
        <v>32.01178</v>
      </c>
      <c r="V49" t="n">
        <v>31.985199</v>
      </c>
      <c r="W49" t="n">
        <v>31.960155</v>
      </c>
      <c r="X49" t="n">
        <v>31.950474</v>
      </c>
      <c r="Y49" t="n">
        <v>31.926682</v>
      </c>
      <c r="Z49" t="n">
        <v>31.909836</v>
      </c>
      <c r="AA49" t="n">
        <v>31.894207</v>
      </c>
      <c r="AB49" t="n">
        <v>31.879822</v>
      </c>
      <c r="AC49" t="n">
        <v>31.863998</v>
      </c>
      <c r="AD49" t="n">
        <v>31.851065</v>
      </c>
      <c r="AE49" t="n">
        <v>31.837519</v>
      </c>
      <c r="AF49" t="n">
        <v>31.822821</v>
      </c>
      <c r="AG49" t="n">
        <v>31.810343</v>
      </c>
      <c r="AH49" t="n">
        <v>31.794966</v>
      </c>
      <c r="AI49" t="n">
        <v>31.78187</v>
      </c>
      <c r="AJ49" t="n">
        <v>31.769266</v>
      </c>
      <c r="AK49" s="131" t="n">
        <v>0.002</v>
      </c>
    </row>
    <row r="50" ht="15" customHeight="1" s="143">
      <c r="A50" s="133" t="inlineStr">
        <is>
          <t>MPG000:ia_LiquefiedPetr</t>
        </is>
      </c>
      <c r="B50" t="inlineStr">
        <is>
          <t>Propane ICE</t>
        </is>
      </c>
      <c r="C50" t="inlineStr">
        <is>
          <t>Light-Duty Fuel Economy: Alternative-Fuel Light Trucks: Propane ICE: High oil and gas supply</t>
        </is>
      </c>
      <c r="D50" t="inlineStr">
        <is>
          <t>50-AEO2021.41.highogs-d120120a</t>
        </is>
      </c>
      <c r="E50" t="inlineStr">
        <is>
          <t>mpg gas equiv</t>
        </is>
      </c>
      <c r="F50" t="n">
        <v>30.622246</v>
      </c>
      <c r="G50" t="n">
        <v>31.605253</v>
      </c>
      <c r="H50" t="n">
        <v>32.179554</v>
      </c>
      <c r="I50" t="n">
        <v>32.467957</v>
      </c>
      <c r="J50" t="n">
        <v>32.679893</v>
      </c>
      <c r="K50" t="n">
        <v>33.143795</v>
      </c>
      <c r="L50" t="n">
        <v>33.203918</v>
      </c>
      <c r="M50" t="n">
        <v>33.179672</v>
      </c>
      <c r="N50" t="n">
        <v>33.15723</v>
      </c>
      <c r="O50" t="n">
        <v>33.124744</v>
      </c>
      <c r="P50" t="n">
        <v>33.096722</v>
      </c>
      <c r="Q50" t="n">
        <v>33.071339</v>
      </c>
      <c r="R50" t="n">
        <v>33.032288</v>
      </c>
      <c r="S50" t="n">
        <v>32.987823</v>
      </c>
      <c r="T50" t="n">
        <v>32.946789</v>
      </c>
      <c r="U50" t="n">
        <v>32.911011</v>
      </c>
      <c r="V50" t="n">
        <v>32.895008</v>
      </c>
      <c r="W50" t="n">
        <v>32.851913</v>
      </c>
      <c r="X50" t="n">
        <v>32.818314</v>
      </c>
      <c r="Y50" t="n">
        <v>32.77779</v>
      </c>
      <c r="Z50" t="n">
        <v>32.736031</v>
      </c>
      <c r="AA50" t="n">
        <v>32.696678</v>
      </c>
      <c r="AB50" t="n">
        <v>32.661732</v>
      </c>
      <c r="AC50" t="n">
        <v>32.618389</v>
      </c>
      <c r="AD50" t="n">
        <v>32.578407</v>
      </c>
      <c r="AE50" t="n">
        <v>32.533005</v>
      </c>
      <c r="AF50" t="n">
        <v>32.495533</v>
      </c>
      <c r="AG50" t="n">
        <v>32.456966</v>
      </c>
      <c r="AH50" t="n">
        <v>32.41988</v>
      </c>
      <c r="AI50" t="n">
        <v>32.378105</v>
      </c>
      <c r="AJ50" t="n">
        <v>32.336609</v>
      </c>
      <c r="AK50" s="131" t="n">
        <v>0.002</v>
      </c>
    </row>
    <row r="51" ht="15" customHeight="1" s="143">
      <c r="A51" s="133" t="inlineStr">
        <is>
          <t>MPG000:ja_LiquefiedPetr</t>
        </is>
      </c>
      <c r="B51" t="inlineStr">
        <is>
          <t>Propane Bi-fuel</t>
        </is>
      </c>
      <c r="C51" t="inlineStr">
        <is>
          <t>Light-Duty Fuel Economy: Alternative-Fuel Light Trucks: Propane Bi-fuel: High oil and gas supply</t>
        </is>
      </c>
      <c r="D51" t="inlineStr">
        <is>
          <t>50-AEO2021.42.highogs-d120120a</t>
        </is>
      </c>
      <c r="E51" t="inlineStr">
        <is>
          <t>mpg gas equiv</t>
        </is>
      </c>
      <c r="F51" t="n">
        <v>29.502111</v>
      </c>
      <c r="G51" t="n">
        <v>30.504112</v>
      </c>
      <c r="H51" t="n">
        <v>31.009266</v>
      </c>
      <c r="I51" t="n">
        <v>31.374596</v>
      </c>
      <c r="J51" t="n">
        <v>31.631081</v>
      </c>
      <c r="K51" t="n">
        <v>31.944258</v>
      </c>
      <c r="L51" t="n">
        <v>32.076157</v>
      </c>
      <c r="M51" t="n">
        <v>32.08567</v>
      </c>
      <c r="N51" t="n">
        <v>32.083664</v>
      </c>
      <c r="O51" t="n">
        <v>32.071297</v>
      </c>
      <c r="P51" t="n">
        <v>32.069775</v>
      </c>
      <c r="Q51" t="n">
        <v>32.052814</v>
      </c>
      <c r="R51" t="n">
        <v>32.032028</v>
      </c>
      <c r="S51" t="n">
        <v>32.006859</v>
      </c>
      <c r="T51" t="n">
        <v>31.98885</v>
      </c>
      <c r="U51" t="n">
        <v>31.965149</v>
      </c>
      <c r="V51" t="n">
        <v>31.938511</v>
      </c>
      <c r="W51" t="n">
        <v>31.913309</v>
      </c>
      <c r="X51" t="n">
        <v>31.903885</v>
      </c>
      <c r="Y51" t="n">
        <v>31.879961</v>
      </c>
      <c r="Z51" t="n">
        <v>31.863144</v>
      </c>
      <c r="AA51" t="n">
        <v>31.847633</v>
      </c>
      <c r="AB51" t="n">
        <v>31.833342</v>
      </c>
      <c r="AC51" t="n">
        <v>31.817549</v>
      </c>
      <c r="AD51" t="n">
        <v>31.804779</v>
      </c>
      <c r="AE51" t="n">
        <v>31.791487</v>
      </c>
      <c r="AF51" t="n">
        <v>31.776972</v>
      </c>
      <c r="AG51" t="n">
        <v>31.764709</v>
      </c>
      <c r="AH51" t="n">
        <v>31.749523</v>
      </c>
      <c r="AI51" t="n">
        <v>31.736805</v>
      </c>
      <c r="AJ51" t="n">
        <v>31.724529</v>
      </c>
      <c r="AK51" s="131" t="n">
        <v>0.002</v>
      </c>
    </row>
    <row r="52" ht="15" customHeight="1" s="143">
      <c r="A52" s="133" t="inlineStr">
        <is>
          <t>MPG000:ja_FuelCellMetha</t>
        </is>
      </c>
      <c r="B52" t="inlineStr">
        <is>
          <t>Fuel Cell Methanol</t>
        </is>
      </c>
      <c r="C52" t="inlineStr">
        <is>
          <t>Light-Duty Fuel Economy: Alternative-Fuel Light Trucks: Fuel Cell Methanol: High oil and gas supply</t>
        </is>
      </c>
      <c r="D52" t="inlineStr">
        <is>
          <t>50-AEO2021.43.highogs-d120120a</t>
        </is>
      </c>
      <c r="E52" t="inlineStr">
        <is>
          <t>mpg gas equiv</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3">
      <c r="A53" s="133" t="inlineStr">
        <is>
          <t>MPG000:ja_FuelCellHydro</t>
        </is>
      </c>
      <c r="B53" t="inlineStr">
        <is>
          <t>Fuel Cell Hydrogen</t>
        </is>
      </c>
      <c r="C53" t="inlineStr">
        <is>
          <t>Light-Duty Fuel Economy: Alternative-Fuel Light Trucks: Fuel Cell Hydrogen: High oil and gas supply</t>
        </is>
      </c>
      <c r="D53" t="inlineStr">
        <is>
          <t>50-AEO2021.44.highogs-d120120a</t>
        </is>
      </c>
      <c r="E53" t="inlineStr">
        <is>
          <t>mpg gas equiv</t>
        </is>
      </c>
      <c r="F53" t="n">
        <v>37.807884</v>
      </c>
      <c r="G53" t="n">
        <v>38.79969</v>
      </c>
      <c r="H53" t="n">
        <v>38.842461</v>
      </c>
      <c r="I53" t="n">
        <v>38.809654</v>
      </c>
      <c r="J53" t="n">
        <v>38.952423</v>
      </c>
      <c r="K53" t="n">
        <v>38.998772</v>
      </c>
      <c r="L53" t="n">
        <v>38.980717</v>
      </c>
      <c r="M53" t="n">
        <v>38.968319</v>
      </c>
      <c r="N53" t="n">
        <v>38.987118</v>
      </c>
      <c r="O53" t="n">
        <v>39.008663</v>
      </c>
      <c r="P53" t="n">
        <v>39.052441</v>
      </c>
      <c r="Q53" t="n">
        <v>39.070347</v>
      </c>
      <c r="R53" t="n">
        <v>39.100075</v>
      </c>
      <c r="S53" t="n">
        <v>39.154697</v>
      </c>
      <c r="T53" t="n">
        <v>39.224575</v>
      </c>
      <c r="U53" t="n">
        <v>39.296848</v>
      </c>
      <c r="V53" t="n">
        <v>39.371372</v>
      </c>
      <c r="W53" t="n">
        <v>39.457985</v>
      </c>
      <c r="X53" t="n">
        <v>39.552101</v>
      </c>
      <c r="Y53" t="n">
        <v>39.651665</v>
      </c>
      <c r="Z53" t="n">
        <v>39.760479</v>
      </c>
      <c r="AA53" t="n">
        <v>39.87532</v>
      </c>
      <c r="AB53" t="n">
        <v>39.989349</v>
      </c>
      <c r="AC53" t="n">
        <v>40.106861</v>
      </c>
      <c r="AD53" t="n">
        <v>40.228512</v>
      </c>
      <c r="AE53" t="n">
        <v>40.351574</v>
      </c>
      <c r="AF53" t="n">
        <v>40.465256</v>
      </c>
      <c r="AG53" t="n">
        <v>40.573879</v>
      </c>
      <c r="AH53" t="n">
        <v>40.674187</v>
      </c>
      <c r="AI53" t="n">
        <v>40.771259</v>
      </c>
      <c r="AJ53" t="n">
        <v>40.86055</v>
      </c>
      <c r="AK53" s="131" t="n">
        <v>0.003</v>
      </c>
    </row>
    <row r="54" ht="15" customHeight="1" s="143">
      <c r="A54" s="133" t="inlineStr">
        <is>
          <t>MPG000:ka_TotalNewTruck</t>
        </is>
      </c>
      <c r="B54" t="inlineStr">
        <is>
          <t>Average Light Truck Miles per Gallon</t>
        </is>
      </c>
      <c r="C54" t="inlineStr">
        <is>
          <t>Light-Duty Fuel Economy: Light Trucks: Average New Light Truck: High oil and gas supply</t>
        </is>
      </c>
      <c r="D54" t="inlineStr">
        <is>
          <t>50-AEO2021.46.highogs-d120120a</t>
        </is>
      </c>
      <c r="E54" t="inlineStr">
        <is>
          <t>mpg gas equiv</t>
        </is>
      </c>
      <c r="F54" t="n">
        <v>31.76507</v>
      </c>
      <c r="G54" t="n">
        <v>32.790131</v>
      </c>
      <c r="H54" t="n">
        <v>33.304337</v>
      </c>
      <c r="I54" t="n">
        <v>33.675228</v>
      </c>
      <c r="J54" t="n">
        <v>33.948895</v>
      </c>
      <c r="K54" t="n">
        <v>34.370636</v>
      </c>
      <c r="L54" t="n">
        <v>34.850887</v>
      </c>
      <c r="M54" t="n">
        <v>34.987331</v>
      </c>
      <c r="N54" t="n">
        <v>35.027725</v>
      </c>
      <c r="O54" t="n">
        <v>35.055889</v>
      </c>
      <c r="P54" t="n">
        <v>35.139996</v>
      </c>
      <c r="Q54" t="n">
        <v>35.184067</v>
      </c>
      <c r="R54" t="n">
        <v>35.253815</v>
      </c>
      <c r="S54" t="n">
        <v>35.313755</v>
      </c>
      <c r="T54" t="n">
        <v>35.395432</v>
      </c>
      <c r="U54" t="n">
        <v>35.447819</v>
      </c>
      <c r="V54" t="n">
        <v>35.509632</v>
      </c>
      <c r="W54" t="n">
        <v>35.58049</v>
      </c>
      <c r="X54" t="n">
        <v>35.672146</v>
      </c>
      <c r="Y54" t="n">
        <v>35.736599</v>
      </c>
      <c r="Z54" t="n">
        <v>35.81567</v>
      </c>
      <c r="AA54" t="n">
        <v>35.86631</v>
      </c>
      <c r="AB54" t="n">
        <v>35.911537</v>
      </c>
      <c r="AC54" t="n">
        <v>35.962078</v>
      </c>
      <c r="AD54" t="n">
        <v>36.021683</v>
      </c>
      <c r="AE54" t="n">
        <v>36.09063</v>
      </c>
      <c r="AF54" t="n">
        <v>36.147751</v>
      </c>
      <c r="AG54" t="n">
        <v>36.213341</v>
      </c>
      <c r="AH54" t="n">
        <v>36.274784</v>
      </c>
      <c r="AI54" t="n">
        <v>36.358318</v>
      </c>
      <c r="AJ54" t="n">
        <v>36.442936</v>
      </c>
      <c r="AK54" s="131" t="n">
        <v>0.005</v>
      </c>
    </row>
    <row r="55" ht="15" customHeight="1" s="143">
      <c r="A55" s="133" t="inlineStr">
        <is>
          <t>MPG000:na_AverageNewTru</t>
        </is>
      </c>
      <c r="B55" t="inlineStr">
        <is>
          <t>Average New Vehicle Miles per Gallon</t>
        </is>
      </c>
      <c r="C55" t="inlineStr">
        <is>
          <t>Light-Duty Fuel Economy: Average New Vehicle: High oil and gas supply</t>
        </is>
      </c>
      <c r="D55" t="inlineStr">
        <is>
          <t>50-AEO2021.48.highogs-d120120a</t>
        </is>
      </c>
      <c r="E55" t="inlineStr">
        <is>
          <t>mpg gas equiv</t>
        </is>
      </c>
      <c r="F55" t="n">
        <v>35.428043</v>
      </c>
      <c r="G55" t="n">
        <v>36.588161</v>
      </c>
      <c r="H55" t="n">
        <v>37.27243</v>
      </c>
      <c r="I55" t="n">
        <v>37.693687</v>
      </c>
      <c r="J55" t="n">
        <v>38.000156</v>
      </c>
      <c r="K55" t="n">
        <v>38.414772</v>
      </c>
      <c r="L55" t="n">
        <v>38.930225</v>
      </c>
      <c r="M55" t="n">
        <v>39.067493</v>
      </c>
      <c r="N55" t="n">
        <v>39.131561</v>
      </c>
      <c r="O55" t="n">
        <v>39.187084</v>
      </c>
      <c r="P55" t="n">
        <v>39.367001</v>
      </c>
      <c r="Q55" t="n">
        <v>39.458767</v>
      </c>
      <c r="R55" t="n">
        <v>39.570412</v>
      </c>
      <c r="S55" t="n">
        <v>39.688381</v>
      </c>
      <c r="T55" t="n">
        <v>39.842903</v>
      </c>
      <c r="U55" t="n">
        <v>39.925739</v>
      </c>
      <c r="V55" t="n">
        <v>40.007633</v>
      </c>
      <c r="W55" t="n">
        <v>40.122059</v>
      </c>
      <c r="X55" t="n">
        <v>40.263226</v>
      </c>
      <c r="Y55" t="n">
        <v>40.363659</v>
      </c>
      <c r="Z55" t="n">
        <v>40.483315</v>
      </c>
      <c r="AA55" t="n">
        <v>40.567554</v>
      </c>
      <c r="AB55" t="n">
        <v>40.636898</v>
      </c>
      <c r="AC55" t="n">
        <v>40.715225</v>
      </c>
      <c r="AD55" t="n">
        <v>40.813824</v>
      </c>
      <c r="AE55" t="n">
        <v>40.933929</v>
      </c>
      <c r="AF55" t="n">
        <v>41.032745</v>
      </c>
      <c r="AG55" t="n">
        <v>41.136253</v>
      </c>
      <c r="AH55" t="n">
        <v>41.233734</v>
      </c>
      <c r="AI55" t="n">
        <v>41.366283</v>
      </c>
      <c r="AJ55" t="n">
        <v>41.510693</v>
      </c>
      <c r="AK55" s="131" t="n">
        <v>0.005</v>
      </c>
    </row>
    <row r="56" ht="15" customHeight="1" s="143">
      <c r="A56" s="133" t="inlineStr">
        <is>
          <t>MPG000:oa_FleetAverageS</t>
        </is>
      </c>
      <c r="B56" t="inlineStr">
        <is>
          <t>Average Car Stock Miles per Gallon</t>
        </is>
      </c>
      <c r="C56" t="inlineStr">
        <is>
          <t>Light-Duty Fuel Economy: Cars: Stock Average: High oil and gas supply</t>
        </is>
      </c>
      <c r="D56" t="inlineStr">
        <is>
          <t>50-AEO2021.50.highogs-d120120a</t>
        </is>
      </c>
      <c r="E56" t="inlineStr">
        <is>
          <t>mpg gas equiv</t>
        </is>
      </c>
      <c r="F56" t="n">
        <v>28.566017</v>
      </c>
      <c r="G56" t="n">
        <v>29.109739</v>
      </c>
      <c r="H56" t="n">
        <v>29.685501</v>
      </c>
      <c r="I56" t="n">
        <v>30.279818</v>
      </c>
      <c r="J56" t="n">
        <v>30.888403</v>
      </c>
      <c r="K56" t="n">
        <v>31.506605</v>
      </c>
      <c r="L56" t="n">
        <v>32.110538</v>
      </c>
      <c r="M56" t="n">
        <v>32.685017</v>
      </c>
      <c r="N56" t="n">
        <v>33.24559</v>
      </c>
      <c r="O56" t="n">
        <v>33.794643</v>
      </c>
      <c r="P56" t="n">
        <v>34.330715</v>
      </c>
      <c r="Q56" t="n">
        <v>34.847881</v>
      </c>
      <c r="R56" t="n">
        <v>35.352325</v>
      </c>
      <c r="S56" t="n">
        <v>35.836643</v>
      </c>
      <c r="T56" t="n">
        <v>36.299149</v>
      </c>
      <c r="U56" t="n">
        <v>36.736675</v>
      </c>
      <c r="V56" t="n">
        <v>37.133698</v>
      </c>
      <c r="W56" t="n">
        <v>37.495438</v>
      </c>
      <c r="X56" t="n">
        <v>37.824116</v>
      </c>
      <c r="Y56" t="n">
        <v>38.122368</v>
      </c>
      <c r="Z56" t="n">
        <v>38.385811</v>
      </c>
      <c r="AA56" t="n">
        <v>38.627686</v>
      </c>
      <c r="AB56" t="n">
        <v>38.844467</v>
      </c>
      <c r="AC56" t="n">
        <v>39.0387</v>
      </c>
      <c r="AD56" t="n">
        <v>39.216614</v>
      </c>
      <c r="AE56" t="n">
        <v>39.39193</v>
      </c>
      <c r="AF56" t="n">
        <v>39.558449</v>
      </c>
      <c r="AG56" t="n">
        <v>39.717094</v>
      </c>
      <c r="AH56" t="n">
        <v>39.870785</v>
      </c>
      <c r="AI56" t="n">
        <v>40.018677</v>
      </c>
      <c r="AJ56" t="n">
        <v>40.165737</v>
      </c>
      <c r="AK56" s="131" t="n">
        <v>0.011</v>
      </c>
    </row>
    <row r="57" ht="15" customHeight="1" s="143">
      <c r="A57" s="133" t="inlineStr">
        <is>
          <t>MPG000:pa_FleetAverageS</t>
        </is>
      </c>
      <c r="B57" t="inlineStr">
        <is>
          <t>Average Light Truck Stock Miles per Gallon</t>
        </is>
      </c>
      <c r="C57" t="inlineStr">
        <is>
          <t>Light-Duty Fuel Economy: Light Trucks: Stock Average: High oil and gas supply</t>
        </is>
      </c>
      <c r="D57" t="inlineStr">
        <is>
          <t>50-AEO2021.51.highogs-d120120a</t>
        </is>
      </c>
      <c r="E57" t="inlineStr">
        <is>
          <t>mpg gas equiv</t>
        </is>
      </c>
      <c r="F57" t="n">
        <v>20.768614</v>
      </c>
      <c r="G57" t="n">
        <v>21.292076</v>
      </c>
      <c r="H57" t="n">
        <v>21.818249</v>
      </c>
      <c r="I57" t="n">
        <v>22.350864</v>
      </c>
      <c r="J57" t="n">
        <v>22.879635</v>
      </c>
      <c r="K57" t="n">
        <v>23.384113</v>
      </c>
      <c r="L57" t="n">
        <v>23.862494</v>
      </c>
      <c r="M57" t="n">
        <v>24.296194</v>
      </c>
      <c r="N57" t="n">
        <v>24.696312</v>
      </c>
      <c r="O57" t="n">
        <v>25.062603</v>
      </c>
      <c r="P57" t="n">
        <v>25.394636</v>
      </c>
      <c r="Q57" t="n">
        <v>25.697447</v>
      </c>
      <c r="R57" t="n">
        <v>25.974972</v>
      </c>
      <c r="S57" t="n">
        <v>26.225529</v>
      </c>
      <c r="T57" t="n">
        <v>26.453403</v>
      </c>
      <c r="U57" t="n">
        <v>26.660868</v>
      </c>
      <c r="V57" t="n">
        <v>26.849838</v>
      </c>
      <c r="W57" t="n">
        <v>27.021507</v>
      </c>
      <c r="X57" t="n">
        <v>27.178953</v>
      </c>
      <c r="Y57" t="n">
        <v>27.322388</v>
      </c>
      <c r="Z57" t="n">
        <v>27.452736</v>
      </c>
      <c r="AA57" t="n">
        <v>27.570454</v>
      </c>
      <c r="AB57" t="n">
        <v>27.677546</v>
      </c>
      <c r="AC57" t="n">
        <v>27.775333</v>
      </c>
      <c r="AD57" t="n">
        <v>27.865057</v>
      </c>
      <c r="AE57" t="n">
        <v>27.949766</v>
      </c>
      <c r="AF57" t="n">
        <v>28.028715</v>
      </c>
      <c r="AG57" t="n">
        <v>28.102901</v>
      </c>
      <c r="AH57" t="n">
        <v>28.17329</v>
      </c>
      <c r="AI57" t="n">
        <v>28.240726</v>
      </c>
      <c r="AJ57" t="n">
        <v>28.305634</v>
      </c>
      <c r="AK57" s="131" t="n">
        <v>0.01</v>
      </c>
    </row>
    <row r="58" ht="15" customHeight="1" s="143">
      <c r="A58" s="133" t="inlineStr">
        <is>
          <t>MPG000:qa_FleetAverageS</t>
        </is>
      </c>
      <c r="B58" t="inlineStr">
        <is>
          <t>Average Vehicle Stock Miles per Gallon</t>
        </is>
      </c>
      <c r="C58" t="inlineStr">
        <is>
          <t>Light-Duty Fuel Economy: Stock Average: High oil and gas supply</t>
        </is>
      </c>
      <c r="D58" t="inlineStr">
        <is>
          <t>50-AEO2021.53.highogs-d120120a</t>
        </is>
      </c>
      <c r="E58" t="inlineStr">
        <is>
          <t>mpg gas equiv</t>
        </is>
      </c>
      <c r="F58" t="n">
        <v>24.007416</v>
      </c>
      <c r="G58" t="n">
        <v>24.486086</v>
      </c>
      <c r="H58" t="n">
        <v>24.981627</v>
      </c>
      <c r="I58" t="n">
        <v>25.485527</v>
      </c>
      <c r="J58" t="n">
        <v>25.988058</v>
      </c>
      <c r="K58" t="n">
        <v>26.474716</v>
      </c>
      <c r="L58" t="n">
        <v>26.937756</v>
      </c>
      <c r="M58" t="n">
        <v>27.360712</v>
      </c>
      <c r="N58" t="n">
        <v>27.755447</v>
      </c>
      <c r="O58" t="n">
        <v>28.123077</v>
      </c>
      <c r="P58" t="n">
        <v>28.466404</v>
      </c>
      <c r="Q58" t="n">
        <v>28.784512</v>
      </c>
      <c r="R58" t="n">
        <v>29.08284</v>
      </c>
      <c r="S58" t="n">
        <v>29.358751</v>
      </c>
      <c r="T58" t="n">
        <v>29.61619</v>
      </c>
      <c r="U58" t="n">
        <v>29.854929</v>
      </c>
      <c r="V58" t="n">
        <v>30.072607</v>
      </c>
      <c r="W58" t="n">
        <v>30.27281</v>
      </c>
      <c r="X58" t="n">
        <v>30.457588</v>
      </c>
      <c r="Y58" t="n">
        <v>30.626141</v>
      </c>
      <c r="Z58" t="n">
        <v>30.778158</v>
      </c>
      <c r="AA58" t="n">
        <v>30.917082</v>
      </c>
      <c r="AB58" t="n">
        <v>31.042816</v>
      </c>
      <c r="AC58" t="n">
        <v>31.15667</v>
      </c>
      <c r="AD58" t="n">
        <v>31.261284</v>
      </c>
      <c r="AE58" t="n">
        <v>31.362148</v>
      </c>
      <c r="AF58" t="n">
        <v>31.456234</v>
      </c>
      <c r="AG58" t="n">
        <v>31.544521</v>
      </c>
      <c r="AH58" t="n">
        <v>31.628166</v>
      </c>
      <c r="AI58" t="n">
        <v>31.708237</v>
      </c>
      <c r="AJ58" t="n">
        <v>31.786325</v>
      </c>
      <c r="AK58" s="131" t="n">
        <v>0.008999999999999999</v>
      </c>
    </row>
    <row r="59" ht="15" customHeight="1" s="143">
      <c r="A59" s="133" t="inlineStr">
        <is>
          <t>MPG000:allallnew</t>
        </is>
      </c>
      <c r="B59" t="inlineStr">
        <is>
          <t>Average New Vehicle Stock Miles per Gallon</t>
        </is>
      </c>
      <c r="C59" t="inlineStr">
        <is>
          <t>Light-Duty Fuel Economy: New: +2B: Plug-in Hybrid: High oil and gas supply</t>
        </is>
      </c>
      <c r="D59" t="inlineStr">
        <is>
          <t>50-AEO2021.66.highogs-d120120a</t>
        </is>
      </c>
      <c r="E59" t="inlineStr">
        <is>
          <t>mpg gas equiv</t>
        </is>
      </c>
      <c r="F59" t="n">
        <v>32.87101</v>
      </c>
      <c r="G59" t="n">
        <v>33.802986</v>
      </c>
      <c r="H59" t="n">
        <v>34.36348</v>
      </c>
      <c r="I59" t="n">
        <v>34.719746</v>
      </c>
      <c r="J59" t="n">
        <v>35.001995</v>
      </c>
      <c r="K59" t="n">
        <v>35.371933</v>
      </c>
      <c r="L59" t="n">
        <v>35.759293</v>
      </c>
      <c r="M59" t="n">
        <v>35.891773</v>
      </c>
      <c r="N59" t="n">
        <v>35.924995</v>
      </c>
      <c r="O59" t="n">
        <v>35.951229</v>
      </c>
      <c r="P59" t="n">
        <v>36.099457</v>
      </c>
      <c r="Q59" t="n">
        <v>36.16069</v>
      </c>
      <c r="R59" t="n">
        <v>36.226151</v>
      </c>
      <c r="S59" t="n">
        <v>36.289185</v>
      </c>
      <c r="T59" t="n">
        <v>36.378605</v>
      </c>
      <c r="U59" t="n">
        <v>36.399792</v>
      </c>
      <c r="V59" t="n">
        <v>36.435017</v>
      </c>
      <c r="W59" t="n">
        <v>36.48024</v>
      </c>
      <c r="X59" t="n">
        <v>36.561176</v>
      </c>
      <c r="Y59" t="n">
        <v>36.615311</v>
      </c>
      <c r="Z59" t="n">
        <v>36.685677</v>
      </c>
      <c r="AA59" t="n">
        <v>36.737553</v>
      </c>
      <c r="AB59" t="n">
        <v>36.779648</v>
      </c>
      <c r="AC59" t="n">
        <v>36.827496</v>
      </c>
      <c r="AD59" t="n">
        <v>36.888897</v>
      </c>
      <c r="AE59" t="n">
        <v>36.963524</v>
      </c>
      <c r="AF59" t="n">
        <v>37.018116</v>
      </c>
      <c r="AG59" t="n">
        <v>37.072227</v>
      </c>
      <c r="AH59" t="n">
        <v>37.120399</v>
      </c>
      <c r="AI59" t="n">
        <v>37.191242</v>
      </c>
      <c r="AJ59" t="n">
        <v>37.267502</v>
      </c>
      <c r="AK59" s="131" t="n">
        <v>0.004</v>
      </c>
    </row>
    <row r="60" ht="15" customHeight="1" s="143">
      <c r="A60" s="133" t="inlineStr">
        <is>
          <t>MPG000:allallstock</t>
        </is>
      </c>
      <c r="B60" t="inlineStr">
        <is>
          <t>Average Vehicle Stock Miles per Gallon</t>
        </is>
      </c>
      <c r="C60" t="inlineStr">
        <is>
          <t>Light-Duty Fuel Economy: Stock: +2B: Plug-in Hybrid: High oil and gas supply</t>
        </is>
      </c>
      <c r="D60" t="inlineStr">
        <is>
          <t>50-AEO2021.78.highogs-d120120a</t>
        </is>
      </c>
      <c r="E60" t="inlineStr">
        <is>
          <t>mpg gas equiv</t>
        </is>
      </c>
      <c r="F60" t="n">
        <v>23.457035</v>
      </c>
      <c r="G60" t="n">
        <v>23.927458</v>
      </c>
      <c r="H60" t="n">
        <v>24.397593</v>
      </c>
      <c r="I60" t="n">
        <v>24.882097</v>
      </c>
      <c r="J60" t="n">
        <v>25.361504</v>
      </c>
      <c r="K60" t="n">
        <v>25.81986</v>
      </c>
      <c r="L60" t="n">
        <v>26.258686</v>
      </c>
      <c r="M60" t="n">
        <v>26.66161</v>
      </c>
      <c r="N60" t="n">
        <v>27.037537</v>
      </c>
      <c r="O60" t="n">
        <v>27.387817</v>
      </c>
      <c r="P60" t="n">
        <v>27.713816</v>
      </c>
      <c r="Q60" t="n">
        <v>28.014557</v>
      </c>
      <c r="R60" t="n">
        <v>28.294619</v>
      </c>
      <c r="S60" t="n">
        <v>28.552923</v>
      </c>
      <c r="T60" t="n">
        <v>28.79158</v>
      </c>
      <c r="U60" t="n">
        <v>29.0107</v>
      </c>
      <c r="V60" t="n">
        <v>29.209784</v>
      </c>
      <c r="W60" t="n">
        <v>29.391327</v>
      </c>
      <c r="X60" t="n">
        <v>29.557726</v>
      </c>
      <c r="Y60" t="n">
        <v>29.708765</v>
      </c>
      <c r="Z60" t="n">
        <v>29.844812</v>
      </c>
      <c r="AA60" t="n">
        <v>29.967201</v>
      </c>
      <c r="AB60" t="n">
        <v>30.078325</v>
      </c>
      <c r="AC60" t="n">
        <v>30.176634</v>
      </c>
      <c r="AD60" t="n">
        <v>30.266848</v>
      </c>
      <c r="AE60" t="n">
        <v>30.352947</v>
      </c>
      <c r="AF60" t="n">
        <v>30.430826</v>
      </c>
      <c r="AG60" t="n">
        <v>30.506861</v>
      </c>
      <c r="AH60" t="n">
        <v>30.578024</v>
      </c>
      <c r="AI60" t="n">
        <v>30.644682</v>
      </c>
      <c r="AJ60" t="n">
        <v>30.708752</v>
      </c>
      <c r="AK60" s="131" t="n">
        <v>0.008999999999999999</v>
      </c>
    </row>
    <row r="61" ht="15" customHeight="1" s="143">
      <c r="A61" s="133" t="n"/>
    </row>
    <row r="62" ht="15" customHeight="1" s="143">
      <c r="A62" s="133" t="n"/>
    </row>
    <row r="63" ht="15" customHeight="1" s="143">
      <c r="A63" s="133" t="n"/>
    </row>
    <row r="64" ht="15" customHeight="1" s="143">
      <c r="A64" s="133" t="n"/>
    </row>
    <row r="65" ht="15" customHeight="1" s="143">
      <c r="A65" s="133" t="n"/>
    </row>
    <row r="66" ht="15" customHeight="1" s="143">
      <c r="A66" s="133" t="n"/>
    </row>
    <row r="67" ht="15" customHeight="1" s="143">
      <c r="A67" s="133" t="n"/>
    </row>
    <row r="68" ht="15" customHeight="1" s="143">
      <c r="A68" s="133" t="n"/>
    </row>
    <row r="69" ht="15" customHeight="1" s="143">
      <c r="A69" s="133" t="n"/>
    </row>
    <row r="70" ht="15" customHeight="1" s="143">
      <c r="A70" s="133" t="n"/>
    </row>
    <row r="71" ht="15" customHeight="1" s="143">
      <c r="A71" s="133" t="n"/>
    </row>
    <row r="72" ht="15" customHeight="1" s="143">
      <c r="A72" s="133" t="n"/>
    </row>
    <row r="73" ht="15" customHeight="1" s="143">
      <c r="A73" s="133" t="n"/>
    </row>
    <row r="74" ht="15" customHeight="1" s="143">
      <c r="A74" s="133" t="n"/>
    </row>
    <row r="75" ht="15" customHeight="1" s="143">
      <c r="A75" s="133" t="n"/>
    </row>
    <row r="76" ht="15" customHeight="1" s="143">
      <c r="A76" s="133" t="n"/>
    </row>
    <row r="77" ht="15" customHeight="1" s="143">
      <c r="A77" s="133" t="n"/>
    </row>
    <row r="78" ht="15" customHeight="1" s="143">
      <c r="A78" s="133" t="n"/>
    </row>
    <row r="79" ht="15" customHeight="1" s="143">
      <c r="A79" s="133" t="n"/>
    </row>
    <row r="80" ht="15" customHeight="1" s="143">
      <c r="A80" s="133" t="n"/>
    </row>
    <row r="81" ht="15" customHeight="1" s="143">
      <c r="A81" s="133" t="n"/>
    </row>
    <row r="82" ht="15" customHeight="1" s="143">
      <c r="A82" s="133" t="n"/>
    </row>
    <row r="83" ht="15" customHeight="1" s="143">
      <c r="A83" s="133" t="n"/>
    </row>
    <row r="84" ht="15" customHeight="1" s="143">
      <c r="A84" s="133" t="n"/>
    </row>
    <row r="85" ht="15" customHeight="1" s="143">
      <c r="A85" s="133" t="n"/>
    </row>
    <row r="86" ht="15" customHeight="1" s="143">
      <c r="A86" s="133" t="n"/>
    </row>
    <row r="87" ht="15" customHeight="1" s="143">
      <c r="A87" s="133" t="n"/>
    </row>
    <row r="88" ht="15" customHeight="1" s="143">
      <c r="A88" s="133" t="n"/>
    </row>
    <row r="89" ht="15" customHeight="1" s="143">
      <c r="A89" s="133" t="n"/>
    </row>
    <row r="90" ht="15" customHeight="1" s="143">
      <c r="A90" s="133" t="n"/>
    </row>
    <row r="91" ht="15" customHeight="1" s="143">
      <c r="A91" s="133" t="n"/>
    </row>
    <row r="92" ht="15" customHeight="1" s="143">
      <c r="A92" s="133" t="n"/>
    </row>
    <row r="93" ht="15" customHeight="1" s="143">
      <c r="A93" s="133" t="n"/>
    </row>
    <row r="94" ht="15" customHeight="1" s="143">
      <c r="A94" s="133" t="n"/>
    </row>
    <row r="95" ht="15" customHeight="1" s="143">
      <c r="A95" s="133" t="n"/>
    </row>
    <row r="96" ht="15" customHeight="1" s="143">
      <c r="A96" s="133" t="n"/>
    </row>
    <row r="97" ht="15" customHeight="1" s="143">
      <c r="A97" s="133" t="n"/>
    </row>
    <row r="98" ht="15" customHeight="1" s="143">
      <c r="A98" s="133" t="n"/>
    </row>
    <row r="99" ht="15" customHeight="1" s="143">
      <c r="A99" s="133" t="n"/>
    </row>
    <row r="100" ht="15" customHeight="1" s="143">
      <c r="A100" s="133" t="n"/>
    </row>
    <row r="101" ht="15" customHeight="1" s="143">
      <c r="A101" s="133" t="n"/>
    </row>
    <row r="102" ht="15" customHeight="1" s="143">
      <c r="A102" s="133" t="n"/>
    </row>
    <row r="103" ht="15" customHeight="1" s="143">
      <c r="A103" s="133" t="n"/>
    </row>
    <row r="104" ht="15" customHeight="1" s="143">
      <c r="A104" s="133" t="n"/>
    </row>
  </sheetData>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M195"/>
  <sheetViews>
    <sheetView workbookViewId="0">
      <selection activeCell="A1" sqref="A1"/>
    </sheetView>
  </sheetViews>
  <sheetFormatPr baseColWidth="10" defaultColWidth="8.83203125" defaultRowHeight="15" customHeight="1"/>
  <cols>
    <col width="19.5" customWidth="1" style="51" min="1" max="1"/>
  </cols>
  <sheetData>
    <row r="1" ht="15" customHeight="1" s="143"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3" thickTop="1"/>
    <row r="10" ht="15" customHeight="1" s="143">
      <c r="A10" s="133" t="inlineStr">
        <is>
          <t>ATE000</t>
        </is>
      </c>
      <c r="B10" t="inlineStr">
        <is>
          <t>Table 47.  Air Travel Energy Use</t>
        </is>
      </c>
    </row>
    <row r="11" ht="15" customHeight="1" s="143">
      <c r="B11" t="inlineStr">
        <is>
          <t>https://www.eia.gov/outlooks/aeo/data/browser/#/?id=57-AEO2021&amp;cases=highogs&amp;sourcekey=0</t>
        </is>
      </c>
    </row>
    <row r="12" ht="15" customHeight="1" s="143">
      <c r="B12" t="inlineStr">
        <is>
          <t>Tue Mar 09 2021 12:51:14 GMT-0800 (Pacific Standard Time)</t>
        </is>
      </c>
      <c r="AL12" s="85" t="n"/>
      <c r="AM12" s="85" t="n"/>
    </row>
    <row r="13" ht="15" customHeight="1" s="143" thickBot="1">
      <c r="B13" t="inlineStr">
        <is>
          <t>Source: U.S. Energy Information Administration</t>
        </is>
      </c>
      <c r="AL13" s="32" t="n"/>
      <c r="AM13" s="32" t="n"/>
    </row>
    <row r="14" ht="15" customHeight="1" s="143" thickTop="1">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3">
      <c r="A15" s="133" t="inlineStr">
        <is>
          <t>ATE000:ba_FuelCost(1987</t>
        </is>
      </c>
      <c r="B15" t="inlineStr">
        <is>
          <t>Fuel Cost (1987 dollars per million Btu)</t>
        </is>
      </c>
      <c r="C15" t="inlineStr">
        <is>
          <t>Air Travel: Fuel Cost: High oil and gas supply</t>
        </is>
      </c>
      <c r="D15" t="inlineStr">
        <is>
          <t>57-AEO2021.2.highogs-d120120a</t>
        </is>
      </c>
      <c r="E15" t="inlineStr">
        <is>
          <t>1987 $/MMBtu</t>
        </is>
      </c>
      <c r="F15" t="n">
        <v>4.815659</v>
      </c>
      <c r="G15" t="n">
        <v>5.225039</v>
      </c>
      <c r="H15" t="n">
        <v>5.661561</v>
      </c>
      <c r="I15" t="n">
        <v>6.07062</v>
      </c>
      <c r="J15" t="n">
        <v>6.344047</v>
      </c>
      <c r="K15" t="n">
        <v>6.384036</v>
      </c>
      <c r="L15" t="n">
        <v>6.625891</v>
      </c>
      <c r="M15" t="n">
        <v>6.825773</v>
      </c>
      <c r="N15" t="n">
        <v>6.943011</v>
      </c>
      <c r="O15" t="n">
        <v>7.10312</v>
      </c>
      <c r="P15" t="n">
        <v>7.293634</v>
      </c>
      <c r="Q15" t="n">
        <v>7.380465</v>
      </c>
      <c r="R15" t="n">
        <v>7.53721</v>
      </c>
      <c r="S15" t="n">
        <v>7.630815</v>
      </c>
      <c r="T15" t="n">
        <v>7.699437</v>
      </c>
      <c r="U15" t="n">
        <v>7.693654</v>
      </c>
      <c r="V15" t="n">
        <v>7.658198</v>
      </c>
      <c r="W15" t="n">
        <v>7.757175</v>
      </c>
      <c r="X15" t="n">
        <v>7.87585</v>
      </c>
      <c r="Y15" t="n">
        <v>7.833405</v>
      </c>
      <c r="Z15" t="n">
        <v>8.049649</v>
      </c>
      <c r="AA15" t="n">
        <v>8.140810999999999</v>
      </c>
      <c r="AB15" t="n">
        <v>8.218173999999999</v>
      </c>
      <c r="AC15" t="n">
        <v>8.324425</v>
      </c>
      <c r="AD15" t="n">
        <v>8.451997</v>
      </c>
      <c r="AE15" t="n">
        <v>8.607639000000001</v>
      </c>
      <c r="AF15" t="n">
        <v>8.685135000000001</v>
      </c>
      <c r="AG15" t="n">
        <v>8.749039</v>
      </c>
      <c r="AH15" t="n">
        <v>8.773533</v>
      </c>
      <c r="AI15" t="n">
        <v>8.89049</v>
      </c>
      <c r="AJ15" t="n">
        <v>8.968845</v>
      </c>
      <c r="AK15" s="131" t="n">
        <v>0.021</v>
      </c>
      <c r="AL15" s="149" t="n"/>
      <c r="AM15" s="148" t="n"/>
    </row>
    <row r="16" ht="15" customHeight="1" s="143">
      <c r="A16" s="133" t="n"/>
      <c r="B16" t="inlineStr">
        <is>
          <t>Ticket Price (1996 cents per passenger mile)</t>
        </is>
      </c>
      <c r="D16" t="inlineStr">
        <is>
          <t>57-AEO2021.4.</t>
        </is>
      </c>
    </row>
    <row r="17" ht="15" customHeight="1" s="143">
      <c r="A17" s="133" t="inlineStr">
        <is>
          <t>ATE000:ca_Yield-domesti</t>
        </is>
      </c>
      <c r="B17" t="inlineStr">
        <is>
          <t>Domestic</t>
        </is>
      </c>
      <c r="C17" t="inlineStr">
        <is>
          <t>Air Travel: Ticket Price: Domestic: High oil and gas supply</t>
        </is>
      </c>
      <c r="D17" t="inlineStr">
        <is>
          <t>57-AEO2021.5.highogs-d120120a</t>
        </is>
      </c>
      <c r="E17" t="inlineStr">
        <is>
          <t>1996 cents</t>
        </is>
      </c>
      <c r="F17" t="n">
        <v>8.859536</v>
      </c>
      <c r="G17" t="n">
        <v>9.207203</v>
      </c>
      <c r="H17" t="n">
        <v>9.549512</v>
      </c>
      <c r="I17" t="n">
        <v>9.865418</v>
      </c>
      <c r="J17" t="n">
        <v>10.143012</v>
      </c>
      <c r="K17" t="n">
        <v>10.368609</v>
      </c>
      <c r="L17" t="n">
        <v>10.613405</v>
      </c>
      <c r="M17" t="n">
        <v>10.853698</v>
      </c>
      <c r="N17" t="n">
        <v>11.059388</v>
      </c>
      <c r="O17" t="n">
        <v>11.263126</v>
      </c>
      <c r="P17" t="n">
        <v>11.468404</v>
      </c>
      <c r="Q17" t="n">
        <v>11.644133</v>
      </c>
      <c r="R17" t="n">
        <v>11.822231</v>
      </c>
      <c r="S17" t="n">
        <v>11.981596</v>
      </c>
      <c r="T17" t="n">
        <v>12.12817</v>
      </c>
      <c r="U17" t="n">
        <v>12.254734</v>
      </c>
      <c r="V17" t="n">
        <v>12.377423</v>
      </c>
      <c r="W17" t="n">
        <v>12.518564</v>
      </c>
      <c r="X17" t="n">
        <v>12.655679</v>
      </c>
      <c r="Y17" t="n">
        <v>12.75572</v>
      </c>
      <c r="Z17" t="n">
        <v>12.902014</v>
      </c>
      <c r="AA17" t="n">
        <v>13.019755</v>
      </c>
      <c r="AB17" t="n">
        <v>13.130799</v>
      </c>
      <c r="AC17" t="n">
        <v>13.245197</v>
      </c>
      <c r="AD17" t="n">
        <v>13.362012</v>
      </c>
      <c r="AE17" t="n">
        <v>13.480856</v>
      </c>
      <c r="AF17" t="n">
        <v>13.583618</v>
      </c>
      <c r="AG17" t="n">
        <v>13.678144</v>
      </c>
      <c r="AH17" t="n">
        <v>13.760929</v>
      </c>
      <c r="AI17" t="n">
        <v>13.856179</v>
      </c>
      <c r="AJ17" t="n">
        <v>13.943871</v>
      </c>
      <c r="AK17" s="131" t="n">
        <v>0.015</v>
      </c>
      <c r="AL17" s="147" t="n"/>
      <c r="AM17" s="146" t="n"/>
    </row>
    <row r="18" ht="15" customHeight="1" s="143">
      <c r="A18" s="133" t="inlineStr">
        <is>
          <t>ATE000:ca_Yield-interna</t>
        </is>
      </c>
      <c r="B18" t="inlineStr">
        <is>
          <t>International</t>
        </is>
      </c>
      <c r="C18" t="inlineStr">
        <is>
          <t>Air Travel: Ticket Price: International: High oil and gas supply</t>
        </is>
      </c>
      <c r="D18" t="inlineStr">
        <is>
          <t>57-AEO2021.6.highogs-d120120a</t>
        </is>
      </c>
      <c r="E18" t="inlineStr">
        <is>
          <t>1996 cents</t>
        </is>
      </c>
      <c r="F18" t="n">
        <v>11.967103</v>
      </c>
      <c r="G18" t="n">
        <v>12.894226</v>
      </c>
      <c r="H18" t="n">
        <v>13.546987</v>
      </c>
      <c r="I18" t="n">
        <v>14.025295</v>
      </c>
      <c r="J18" t="n">
        <v>14.390685</v>
      </c>
      <c r="K18" t="n">
        <v>14.679313</v>
      </c>
      <c r="L18" t="n">
        <v>14.935001</v>
      </c>
      <c r="M18" t="n">
        <v>15.16576</v>
      </c>
      <c r="N18" t="n">
        <v>15.374655</v>
      </c>
      <c r="O18" t="n">
        <v>15.575786</v>
      </c>
      <c r="P18" t="n">
        <v>15.773184</v>
      </c>
      <c r="Q18" t="n">
        <v>15.961397</v>
      </c>
      <c r="R18" t="n">
        <v>16.150122</v>
      </c>
      <c r="S18" t="n">
        <v>16.334641</v>
      </c>
      <c r="T18" t="n">
        <v>16.516947</v>
      </c>
      <c r="U18" t="n">
        <v>16.695312</v>
      </c>
      <c r="V18" t="n">
        <v>16.873196</v>
      </c>
      <c r="W18" t="n">
        <v>17.056742</v>
      </c>
      <c r="X18" t="n">
        <v>17.240631</v>
      </c>
      <c r="Y18" t="n">
        <v>17.4165</v>
      </c>
      <c r="Z18" t="n">
        <v>17.605228</v>
      </c>
      <c r="AA18" t="n">
        <v>17.787903</v>
      </c>
      <c r="AB18" t="n">
        <v>17.969934</v>
      </c>
      <c r="AC18" t="n">
        <v>18.15366</v>
      </c>
      <c r="AD18" t="n">
        <v>18.338688</v>
      </c>
      <c r="AE18" t="n">
        <v>18.524971</v>
      </c>
      <c r="AF18" t="n">
        <v>18.707729</v>
      </c>
      <c r="AG18" t="n">
        <v>18.889225</v>
      </c>
      <c r="AH18" t="n">
        <v>19.068621</v>
      </c>
      <c r="AI18" t="n">
        <v>19.252192</v>
      </c>
      <c r="AJ18" t="n">
        <v>19.434509</v>
      </c>
      <c r="AK18" s="131" t="n">
        <v>0.016</v>
      </c>
      <c r="AL18" s="147" t="n"/>
      <c r="AM18" s="146" t="n"/>
    </row>
    <row r="19" ht="15" customHeight="1" s="143">
      <c r="A19" s="133" t="inlineStr">
        <is>
          <t>ATE000:ca_Yield-non_u.s</t>
        </is>
      </c>
      <c r="B19" t="inlineStr">
        <is>
          <t>Non-U.S.</t>
        </is>
      </c>
      <c r="C19" t="inlineStr">
        <is>
          <t>Air Travel: Ticket Price: Non U.S.: High oil and gas supply</t>
        </is>
      </c>
      <c r="D19" t="inlineStr">
        <is>
          <t>57-AEO2021.7.highogs-d120120a</t>
        </is>
      </c>
      <c r="E19" t="inlineStr">
        <is>
          <t>1996 cents</t>
        </is>
      </c>
      <c r="F19" t="n">
        <v>11.967103</v>
      </c>
      <c r="G19" t="n">
        <v>12.894226</v>
      </c>
      <c r="H19" t="n">
        <v>13.546987</v>
      </c>
      <c r="I19" t="n">
        <v>14.025295</v>
      </c>
      <c r="J19" t="n">
        <v>14.390685</v>
      </c>
      <c r="K19" t="n">
        <v>14.679313</v>
      </c>
      <c r="L19" t="n">
        <v>14.935001</v>
      </c>
      <c r="M19" t="n">
        <v>15.16576</v>
      </c>
      <c r="N19" t="n">
        <v>15.374655</v>
      </c>
      <c r="O19" t="n">
        <v>15.575786</v>
      </c>
      <c r="P19" t="n">
        <v>15.773184</v>
      </c>
      <c r="Q19" t="n">
        <v>15.961397</v>
      </c>
      <c r="R19" t="n">
        <v>16.150122</v>
      </c>
      <c r="S19" t="n">
        <v>16.334641</v>
      </c>
      <c r="T19" t="n">
        <v>16.516947</v>
      </c>
      <c r="U19" t="n">
        <v>16.695312</v>
      </c>
      <c r="V19" t="n">
        <v>16.873196</v>
      </c>
      <c r="W19" t="n">
        <v>17.056742</v>
      </c>
      <c r="X19" t="n">
        <v>17.240631</v>
      </c>
      <c r="Y19" t="n">
        <v>17.4165</v>
      </c>
      <c r="Z19" t="n">
        <v>17.605228</v>
      </c>
      <c r="AA19" t="n">
        <v>17.787903</v>
      </c>
      <c r="AB19" t="n">
        <v>17.969934</v>
      </c>
      <c r="AC19" t="n">
        <v>18.15366</v>
      </c>
      <c r="AD19" t="n">
        <v>18.338688</v>
      </c>
      <c r="AE19" t="n">
        <v>18.524971</v>
      </c>
      <c r="AF19" t="n">
        <v>18.707729</v>
      </c>
      <c r="AG19" t="n">
        <v>18.889225</v>
      </c>
      <c r="AH19" t="n">
        <v>19.068621</v>
      </c>
      <c r="AI19" t="n">
        <v>19.252192</v>
      </c>
      <c r="AJ19" t="n">
        <v>19.434509</v>
      </c>
      <c r="AK19" s="131" t="n">
        <v>0.016</v>
      </c>
      <c r="AL19" s="147" t="n"/>
      <c r="AM19" s="146" t="n"/>
    </row>
    <row r="20" ht="15" customHeight="1" s="143">
      <c r="A20" s="133" t="n"/>
      <c r="B20" t="inlineStr">
        <is>
          <t>Load Factor (fraction of seats filled)</t>
        </is>
      </c>
      <c r="D20" t="inlineStr">
        <is>
          <t>57-AEO2021.9.</t>
        </is>
      </c>
    </row>
    <row r="21" ht="15" customHeight="1" s="143">
      <c r="A21" s="133" t="inlineStr">
        <is>
          <t>ATE000:da_LoadFactor,Do</t>
        </is>
      </c>
      <c r="B21" t="inlineStr">
        <is>
          <t>U.S. Domestic</t>
        </is>
      </c>
      <c r="C21" t="inlineStr">
        <is>
          <t>Air Travel: Load Factor: U.S. Domestic: High oil and gas supply</t>
        </is>
      </c>
      <c r="D21" t="inlineStr">
        <is>
          <t>57-AEO2021.10.highogs-d120120a</t>
        </is>
      </c>
      <c r="E21" t="inlineStr">
        <is>
          <t>fraction</t>
        </is>
      </c>
      <c r="F21" t="n">
        <v>0.581099</v>
      </c>
      <c r="G21" t="n">
        <v>0.726373</v>
      </c>
      <c r="H21" t="n">
        <v>0.799011</v>
      </c>
      <c r="I21" t="n">
        <v>0.838961</v>
      </c>
      <c r="J21" t="n">
        <v>0.8598209999999999</v>
      </c>
      <c r="K21" t="n">
        <v>0.8598209999999999</v>
      </c>
      <c r="L21" t="n">
        <v>0.860774</v>
      </c>
      <c r="M21" t="n">
        <v>0.861627</v>
      </c>
      <c r="N21" t="n">
        <v>0.862389</v>
      </c>
      <c r="O21" t="n">
        <v>0.863072</v>
      </c>
      <c r="P21" t="n">
        <v>0.863687</v>
      </c>
      <c r="Q21" t="n">
        <v>0.864239</v>
      </c>
      <c r="R21" t="n">
        <v>0.86474</v>
      </c>
      <c r="S21" t="n">
        <v>0.865194</v>
      </c>
      <c r="T21" t="n">
        <v>0.865608</v>
      </c>
      <c r="U21" t="n">
        <v>0.865987</v>
      </c>
      <c r="V21" t="n">
        <v>0.866335</v>
      </c>
      <c r="W21" t="n">
        <v>0.866655</v>
      </c>
      <c r="X21" t="n">
        <v>0.866951</v>
      </c>
      <c r="Y21" t="n">
        <v>0.867225</v>
      </c>
      <c r="Z21" t="n">
        <v>0.86752</v>
      </c>
      <c r="AA21" t="n">
        <v>0.867816</v>
      </c>
      <c r="AB21" t="n">
        <v>0.868112</v>
      </c>
      <c r="AC21" t="n">
        <v>0.868408</v>
      </c>
      <c r="AD21" t="n">
        <v>0.868704</v>
      </c>
      <c r="AE21" t="n">
        <v>0.869001</v>
      </c>
      <c r="AF21" t="n">
        <v>0.869297</v>
      </c>
      <c r="AG21" t="n">
        <v>0.869594</v>
      </c>
      <c r="AH21" t="n">
        <v>0.8698900000000001</v>
      </c>
      <c r="AI21" t="n">
        <v>0.870187</v>
      </c>
      <c r="AJ21" t="n">
        <v>0.870484</v>
      </c>
      <c r="AK21" s="131" t="n">
        <v>0.014</v>
      </c>
      <c r="AL21" s="39" t="n"/>
      <c r="AM21" s="146" t="n"/>
    </row>
    <row r="22" ht="15" customHeight="1" s="143">
      <c r="A22" s="133" t="inlineStr">
        <is>
          <t>ATE000:ea_LoadFactor,In</t>
        </is>
      </c>
      <c r="B22" t="inlineStr">
        <is>
          <t>U.S. International</t>
        </is>
      </c>
      <c r="C22" t="inlineStr">
        <is>
          <t>Air Travel: Load Factor: U.S. International: High oil and gas supply</t>
        </is>
      </c>
      <c r="D22" t="inlineStr">
        <is>
          <t>57-AEO2021.11.highogs-d120120a</t>
        </is>
      </c>
      <c r="E22" t="inlineStr">
        <is>
          <t>fraction</t>
        </is>
      </c>
      <c r="F22" t="n">
        <v>0.67798</v>
      </c>
      <c r="G22" t="n">
        <v>0.7457780000000001</v>
      </c>
      <c r="H22" t="n">
        <v>0.797982</v>
      </c>
      <c r="I22" t="n">
        <v>0.821921</v>
      </c>
      <c r="J22" t="n">
        <v>0.824666</v>
      </c>
      <c r="K22" t="n">
        <v>0.824666</v>
      </c>
      <c r="L22" t="n">
        <v>0.824715</v>
      </c>
      <c r="M22" t="n">
        <v>0.8247640000000001</v>
      </c>
      <c r="N22" t="n">
        <v>0.82481</v>
      </c>
      <c r="O22" t="n">
        <v>0.824855</v>
      </c>
      <c r="P22" t="n">
        <v>0.8249</v>
      </c>
      <c r="Q22" t="n">
        <v>0.824943</v>
      </c>
      <c r="R22" t="n">
        <v>0.824987</v>
      </c>
      <c r="S22" t="n">
        <v>0.82503</v>
      </c>
      <c r="T22" t="n">
        <v>0.8250729999999999</v>
      </c>
      <c r="U22" t="n">
        <v>0.825116</v>
      </c>
      <c r="V22" t="n">
        <v>0.825159</v>
      </c>
      <c r="W22" t="n">
        <v>0.825201</v>
      </c>
      <c r="X22" t="n">
        <v>0.825241</v>
      </c>
      <c r="Y22" t="n">
        <v>0.82528</v>
      </c>
      <c r="Z22" t="n">
        <v>0.825321</v>
      </c>
      <c r="AA22" t="n">
        <v>0.825362</v>
      </c>
      <c r="AB22" t="n">
        <v>0.825402</v>
      </c>
      <c r="AC22" t="n">
        <v>0.825443</v>
      </c>
      <c r="AD22" t="n">
        <v>0.825484</v>
      </c>
      <c r="AE22" t="n">
        <v>0.825524</v>
      </c>
      <c r="AF22" t="n">
        <v>0.825565</v>
      </c>
      <c r="AG22" t="n">
        <v>0.825606</v>
      </c>
      <c r="AH22" t="n">
        <v>0.825646</v>
      </c>
      <c r="AI22" t="n">
        <v>0.8256869999999999</v>
      </c>
      <c r="AJ22" t="n">
        <v>0.825727</v>
      </c>
      <c r="AK22" s="131" t="n">
        <v>0.007</v>
      </c>
      <c r="AL22" s="39" t="n"/>
      <c r="AM22" s="146" t="n"/>
    </row>
    <row r="23" ht="15" customHeight="1" s="143">
      <c r="A23" s="133" t="n"/>
      <c r="B23" t="inlineStr">
        <is>
          <t>Driver Variables</t>
        </is>
      </c>
      <c r="D23" t="inlineStr">
        <is>
          <t>57-AEO2021.13.</t>
        </is>
      </c>
    </row>
    <row r="24" ht="15" customHeight="1" s="143">
      <c r="A24" s="133" t="n"/>
      <c r="B24" t="inlineStr">
        <is>
          <t>Population (millions)</t>
        </is>
      </c>
      <c r="D24" t="inlineStr">
        <is>
          <t>57-AEO2021.29.</t>
        </is>
      </c>
    </row>
    <row r="25" ht="15" customHeight="1" s="143">
      <c r="A25" s="133" t="inlineStr">
        <is>
          <t>ATE000:pop_JF_US</t>
        </is>
      </c>
      <c r="B25" t="inlineStr">
        <is>
          <t>United States</t>
        </is>
      </c>
      <c r="C25" t="inlineStr">
        <is>
          <t>Air Travel: Drivers: Population: U.S.: High oil and gas supply</t>
        </is>
      </c>
      <c r="D25" t="inlineStr">
        <is>
          <t>57-AEO2021.30.highogs-d120120a</t>
        </is>
      </c>
      <c r="E25" t="inlineStr">
        <is>
          <t>millions</t>
        </is>
      </c>
      <c r="F25" t="n">
        <v>330.40802</v>
      </c>
      <c r="G25" t="n">
        <v>332.662567</v>
      </c>
      <c r="H25" t="n">
        <v>334.984955</v>
      </c>
      <c r="I25" t="n">
        <v>337.286072</v>
      </c>
      <c r="J25" t="n">
        <v>339.562561</v>
      </c>
      <c r="K25" t="n">
        <v>341.812744</v>
      </c>
      <c r="L25" t="n">
        <v>344.037781</v>
      </c>
      <c r="M25" t="n">
        <v>346.230377</v>
      </c>
      <c r="N25" t="n">
        <v>348.386261</v>
      </c>
      <c r="O25" t="n">
        <v>350.510986</v>
      </c>
      <c r="P25" t="n">
        <v>352.597748</v>
      </c>
      <c r="Q25" t="n">
        <v>354.631073</v>
      </c>
      <c r="R25" t="n">
        <v>356.612854</v>
      </c>
      <c r="S25" t="n">
        <v>358.547455</v>
      </c>
      <c r="T25" t="n">
        <v>360.435425</v>
      </c>
      <c r="U25" t="n">
        <v>362.27774</v>
      </c>
      <c r="V25" t="n">
        <v>364.075989</v>
      </c>
      <c r="W25" t="n">
        <v>365.832092</v>
      </c>
      <c r="X25" t="n">
        <v>367.548035</v>
      </c>
      <c r="Y25" t="n">
        <v>369.226196</v>
      </c>
      <c r="Z25" t="n">
        <v>370.869141</v>
      </c>
      <c r="AA25" t="n">
        <v>372.479767</v>
      </c>
      <c r="AB25" t="n">
        <v>374.061462</v>
      </c>
      <c r="AC25" t="n">
        <v>375.617767</v>
      </c>
      <c r="AD25" t="n">
        <v>377.153046</v>
      </c>
      <c r="AE25" t="n">
        <v>378.671997</v>
      </c>
      <c r="AF25" t="n">
        <v>380.179047</v>
      </c>
      <c r="AG25" t="n">
        <v>381.677277</v>
      </c>
      <c r="AH25" t="n">
        <v>383.170715</v>
      </c>
      <c r="AI25" t="n">
        <v>384.663361</v>
      </c>
      <c r="AJ25" t="n">
        <v>386.1586</v>
      </c>
      <c r="AK25" s="131" t="n">
        <v>0.005</v>
      </c>
      <c r="AL25" s="36" t="n"/>
      <c r="AM25" s="146" t="n"/>
    </row>
    <row r="26" ht="15" customHeight="1" s="143">
      <c r="A26" s="133" t="inlineStr">
        <is>
          <t>ATE000:pop_JF_Canada</t>
        </is>
      </c>
      <c r="B26" t="inlineStr">
        <is>
          <t>Canada</t>
        </is>
      </c>
      <c r="C26" t="inlineStr">
        <is>
          <t>Air Travel: Drivers: Population: Canada: High oil and gas supply</t>
        </is>
      </c>
      <c r="D26" t="inlineStr">
        <is>
          <t>57-AEO2021.31.highogs-d120120a</t>
        </is>
      </c>
      <c r="E26" t="inlineStr">
        <is>
          <t>millions</t>
        </is>
      </c>
      <c r="F26" t="n">
        <v>37.954399</v>
      </c>
      <c r="G26" t="n">
        <v>38.284569</v>
      </c>
      <c r="H26" t="n">
        <v>38.694302</v>
      </c>
      <c r="I26" t="n">
        <v>39.1026</v>
      </c>
      <c r="J26" t="n">
        <v>39.509079</v>
      </c>
      <c r="K26" t="n">
        <v>39.913521</v>
      </c>
      <c r="L26" t="n">
        <v>40.315201</v>
      </c>
      <c r="M26" t="n">
        <v>40.713902</v>
      </c>
      <c r="N26" t="n">
        <v>41.1092</v>
      </c>
      <c r="O26" t="n">
        <v>41.500671</v>
      </c>
      <c r="P26" t="n">
        <v>41.8881</v>
      </c>
      <c r="Q26" t="n">
        <v>42.271</v>
      </c>
      <c r="R26" t="n">
        <v>42.6493</v>
      </c>
      <c r="S26" t="n">
        <v>43.0228</v>
      </c>
      <c r="T26" t="n">
        <v>43.391499</v>
      </c>
      <c r="U26" t="n">
        <v>43.755501</v>
      </c>
      <c r="V26" t="n">
        <v>44.114731</v>
      </c>
      <c r="W26" t="n">
        <v>44.469398</v>
      </c>
      <c r="X26" t="n">
        <v>44.819481</v>
      </c>
      <c r="Y26" t="n">
        <v>45.165298</v>
      </c>
      <c r="Z26" t="n">
        <v>45.506802</v>
      </c>
      <c r="AA26" t="n">
        <v>45.84388</v>
      </c>
      <c r="AB26" t="n">
        <v>46.176899</v>
      </c>
      <c r="AC26" t="n">
        <v>46.5056</v>
      </c>
      <c r="AD26" t="n">
        <v>46.831772</v>
      </c>
      <c r="AE26" t="n">
        <v>47.1562</v>
      </c>
      <c r="AF26" t="n">
        <v>47.479069</v>
      </c>
      <c r="AG26" t="n">
        <v>47.8008</v>
      </c>
      <c r="AH26" t="n">
        <v>48.12167</v>
      </c>
      <c r="AI26" t="n">
        <v>48.442322</v>
      </c>
      <c r="AJ26" t="n">
        <v>48.763081</v>
      </c>
      <c r="AK26" s="131" t="n">
        <v>0.008</v>
      </c>
      <c r="AL26" s="36" t="n"/>
      <c r="AM26" s="146" t="n"/>
    </row>
    <row r="27" ht="15" customHeight="1" s="143">
      <c r="A27" s="133" t="inlineStr">
        <is>
          <t>ATE000:pop_JF_Central_A</t>
        </is>
      </c>
      <c r="B27" t="inlineStr">
        <is>
          <t>Central America</t>
        </is>
      </c>
      <c r="C27" t="inlineStr">
        <is>
          <t>Air Travel: Drivers: Population: Central America: High oil and gas supply</t>
        </is>
      </c>
      <c r="D27" t="inlineStr">
        <is>
          <t>57-AEO2021.32.highogs-d120120a</t>
        </is>
      </c>
      <c r="E27" t="inlineStr">
        <is>
          <t>millions</t>
        </is>
      </c>
      <c r="F27" t="n">
        <v>223.320419</v>
      </c>
      <c r="G27" t="n">
        <v>225.610291</v>
      </c>
      <c r="H27" t="n">
        <v>227.871765</v>
      </c>
      <c r="I27" t="n">
        <v>230.104263</v>
      </c>
      <c r="J27" t="n">
        <v>232.306137</v>
      </c>
      <c r="K27" t="n">
        <v>234.4767</v>
      </c>
      <c r="L27" t="n">
        <v>236.534378</v>
      </c>
      <c r="M27" t="n">
        <v>238.560501</v>
      </c>
      <c r="N27" t="n">
        <v>240.556595</v>
      </c>
      <c r="O27" t="n">
        <v>242.524521</v>
      </c>
      <c r="P27" t="n">
        <v>244.464523</v>
      </c>
      <c r="Q27" t="n">
        <v>246.267242</v>
      </c>
      <c r="R27" t="n">
        <v>248.043243</v>
      </c>
      <c r="S27" t="n">
        <v>249.789322</v>
      </c>
      <c r="T27" t="n">
        <v>251.501083</v>
      </c>
      <c r="U27" t="n">
        <v>253.174911</v>
      </c>
      <c r="V27" t="n">
        <v>254.713486</v>
      </c>
      <c r="W27" t="n">
        <v>256.216675</v>
      </c>
      <c r="X27" t="n">
        <v>257.685028</v>
      </c>
      <c r="Y27" t="n">
        <v>259.118469</v>
      </c>
      <c r="Z27" t="n">
        <v>260.516907</v>
      </c>
      <c r="AA27" t="n">
        <v>261.770081</v>
      </c>
      <c r="AB27" t="n">
        <v>262.988678</v>
      </c>
      <c r="AC27" t="n">
        <v>264.171753</v>
      </c>
      <c r="AD27" t="n">
        <v>265.320709</v>
      </c>
      <c r="AE27" t="n">
        <v>266.432983</v>
      </c>
      <c r="AF27" t="n">
        <v>267.38092</v>
      </c>
      <c r="AG27" t="n">
        <v>268.282562</v>
      </c>
      <c r="AH27" t="n">
        <v>269.15918</v>
      </c>
      <c r="AI27" t="n">
        <v>270.033386</v>
      </c>
      <c r="AJ27" t="n">
        <v>270.920898</v>
      </c>
      <c r="AK27" s="131" t="n">
        <v>0.006</v>
      </c>
      <c r="AL27" s="36" t="n"/>
      <c r="AM27" s="146" t="n"/>
    </row>
    <row r="28" ht="15" customHeight="1" s="143">
      <c r="A28" s="133" t="inlineStr">
        <is>
          <t>ATE000:pop_JF_South_Am</t>
        </is>
      </c>
      <c r="B28" t="inlineStr">
        <is>
          <t>South America</t>
        </is>
      </c>
      <c r="C28" t="inlineStr">
        <is>
          <t>Air Travel: Drivers: Population: South America: High oil and gas supply</t>
        </is>
      </c>
      <c r="D28" t="inlineStr">
        <is>
          <t>57-AEO2021.33.highogs-d120120a</t>
        </is>
      </c>
      <c r="E28" t="inlineStr">
        <is>
          <t>millions</t>
        </is>
      </c>
      <c r="F28" t="n">
        <v>430.700317</v>
      </c>
      <c r="G28" t="n">
        <v>433.890686</v>
      </c>
      <c r="H28" t="n">
        <v>437.248077</v>
      </c>
      <c r="I28" t="n">
        <v>440.694794</v>
      </c>
      <c r="J28" t="n">
        <v>444.097046</v>
      </c>
      <c r="K28" t="n">
        <v>447.360138</v>
      </c>
      <c r="L28" t="n">
        <v>450.480347</v>
      </c>
      <c r="M28" t="n">
        <v>453.443207</v>
      </c>
      <c r="N28" t="n">
        <v>456.266205</v>
      </c>
      <c r="O28" t="n">
        <v>458.984406</v>
      </c>
      <c r="P28" t="n">
        <v>461.626068</v>
      </c>
      <c r="Q28" t="n">
        <v>464.071381</v>
      </c>
      <c r="R28" t="n">
        <v>466.424316</v>
      </c>
      <c r="S28" t="n">
        <v>468.68573</v>
      </c>
      <c r="T28" t="n">
        <v>470.858704</v>
      </c>
      <c r="U28" t="n">
        <v>472.945435</v>
      </c>
      <c r="V28" t="n">
        <v>474.800385</v>
      </c>
      <c r="W28" t="n">
        <v>476.575653</v>
      </c>
      <c r="X28" t="n">
        <v>478.273773</v>
      </c>
      <c r="Y28" t="n">
        <v>479.895752</v>
      </c>
      <c r="Z28" t="n">
        <v>481.441925</v>
      </c>
      <c r="AA28" t="n">
        <v>482.768585</v>
      </c>
      <c r="AB28" t="n">
        <v>484.018433</v>
      </c>
      <c r="AC28" t="n">
        <v>485.196198</v>
      </c>
      <c r="AD28" t="n">
        <v>486.307587</v>
      </c>
      <c r="AE28" t="n">
        <v>487.352173</v>
      </c>
      <c r="AF28" t="n">
        <v>488.167572</v>
      </c>
      <c r="AG28" t="n">
        <v>488.899567</v>
      </c>
      <c r="AH28" t="n">
        <v>489.582123</v>
      </c>
      <c r="AI28" t="n">
        <v>490.252838</v>
      </c>
      <c r="AJ28" t="n">
        <v>490.937073</v>
      </c>
      <c r="AK28" s="131" t="n">
        <v>0.004</v>
      </c>
      <c r="AL28" s="36" t="n"/>
      <c r="AM28" s="146" t="n"/>
    </row>
    <row r="29" ht="15" customHeight="1" s="143">
      <c r="A29" s="133" t="inlineStr">
        <is>
          <t>ATE000:pop_JF_Europe</t>
        </is>
      </c>
      <c r="B29" t="inlineStr">
        <is>
          <t>Europe</t>
        </is>
      </c>
      <c r="C29" t="inlineStr">
        <is>
          <t>Air Travel: Drivers: Population: Europe: High oil and gas supply</t>
        </is>
      </c>
      <c r="D29" t="inlineStr">
        <is>
          <t>57-AEO2021.34.highogs-d120120a</t>
        </is>
      </c>
      <c r="E29" t="inlineStr">
        <is>
          <t>millions</t>
        </is>
      </c>
      <c r="F29" t="n">
        <v>631.305115</v>
      </c>
      <c r="G29" t="n">
        <v>632.641968</v>
      </c>
      <c r="H29" t="n">
        <v>633.690613</v>
      </c>
      <c r="I29" t="n">
        <v>634.547119</v>
      </c>
      <c r="J29" t="n">
        <v>635.324829</v>
      </c>
      <c r="K29" t="n">
        <v>636.1116940000001</v>
      </c>
      <c r="L29" t="n">
        <v>636.900452</v>
      </c>
      <c r="M29" t="n">
        <v>637.659546</v>
      </c>
      <c r="N29" t="n">
        <v>638.401428</v>
      </c>
      <c r="O29" t="n">
        <v>639.13501</v>
      </c>
      <c r="P29" t="n">
        <v>639.8654790000001</v>
      </c>
      <c r="Q29" t="n">
        <v>640.5747679999999</v>
      </c>
      <c r="R29" t="n">
        <v>641.273865</v>
      </c>
      <c r="S29" t="n">
        <v>641.9436040000001</v>
      </c>
      <c r="T29" t="n">
        <v>642.559753</v>
      </c>
      <c r="U29" t="n">
        <v>643.1106569999999</v>
      </c>
      <c r="V29" t="n">
        <v>643.591492</v>
      </c>
      <c r="W29" t="n">
        <v>644.020264</v>
      </c>
      <c r="X29" t="n">
        <v>644.39563</v>
      </c>
      <c r="Y29" t="n">
        <v>644.7145389999999</v>
      </c>
      <c r="Z29" t="n">
        <v>644.969971</v>
      </c>
      <c r="AA29" t="n">
        <v>645.150452</v>
      </c>
      <c r="AB29" t="n">
        <v>645.261292</v>
      </c>
      <c r="AC29" t="n">
        <v>645.298706</v>
      </c>
      <c r="AD29" t="n">
        <v>645.262329</v>
      </c>
      <c r="AE29" t="n">
        <v>645.150085</v>
      </c>
      <c r="AF29" t="n">
        <v>644.946289</v>
      </c>
      <c r="AG29" t="n">
        <v>644.654419</v>
      </c>
      <c r="AH29" t="n">
        <v>644.289612</v>
      </c>
      <c r="AI29" t="n">
        <v>643.867126</v>
      </c>
      <c r="AJ29" t="n">
        <v>643.398254</v>
      </c>
      <c r="AK29" s="131" t="n">
        <v>0.001</v>
      </c>
      <c r="AL29" s="36" t="n"/>
      <c r="AM29" s="146" t="n"/>
    </row>
    <row r="30" ht="15" customHeight="1" s="143">
      <c r="A30" s="133" t="inlineStr">
        <is>
          <t>ATE000:pop_JF_Africa</t>
        </is>
      </c>
      <c r="B30" t="inlineStr">
        <is>
          <t>Africa</t>
        </is>
      </c>
      <c r="C30" t="inlineStr">
        <is>
          <t>Air Travel: Drivers: Population: Africa: High oil and gas supply</t>
        </is>
      </c>
      <c r="D30" t="inlineStr">
        <is>
          <t>57-AEO2021.35.highogs-d120120a</t>
        </is>
      </c>
      <c r="E30" t="inlineStr">
        <is>
          <t>millions</t>
        </is>
      </c>
      <c r="F30" t="n">
        <v>1237.586304</v>
      </c>
      <c r="G30" t="n">
        <v>1269.319458</v>
      </c>
      <c r="H30" t="n">
        <v>1301.084717</v>
      </c>
      <c r="I30" t="n">
        <v>1332.869263</v>
      </c>
      <c r="J30" t="n">
        <v>1364.651489</v>
      </c>
      <c r="K30" t="n">
        <v>1396.419678</v>
      </c>
      <c r="L30" t="n">
        <v>1430.478638</v>
      </c>
      <c r="M30" t="n">
        <v>1464.522339</v>
      </c>
      <c r="N30" t="n">
        <v>1498.553345</v>
      </c>
      <c r="O30" t="n">
        <v>1532.575195</v>
      </c>
      <c r="P30" t="n">
        <v>1566.593506</v>
      </c>
      <c r="Q30" t="n">
        <v>1602.662842</v>
      </c>
      <c r="R30" t="n">
        <v>1638.723999</v>
      </c>
      <c r="S30" t="n">
        <v>1674.776611</v>
      </c>
      <c r="T30" t="n">
        <v>1710.820068</v>
      </c>
      <c r="U30" t="n">
        <v>1746.851318</v>
      </c>
      <c r="V30" t="n">
        <v>1784.562134</v>
      </c>
      <c r="W30" t="n">
        <v>1822.261597</v>
      </c>
      <c r="X30" t="n">
        <v>1859.950073</v>
      </c>
      <c r="Y30" t="n">
        <v>1897.627075</v>
      </c>
      <c r="Z30" t="n">
        <v>1935.292725</v>
      </c>
      <c r="AA30" t="n">
        <v>1974.236084</v>
      </c>
      <c r="AB30" t="n">
        <v>2013.168945</v>
      </c>
      <c r="AC30" t="n">
        <v>2052.089111</v>
      </c>
      <c r="AD30" t="n">
        <v>2090.996582</v>
      </c>
      <c r="AE30" t="n">
        <v>2129.887939</v>
      </c>
      <c r="AF30" t="n">
        <v>2169.533691</v>
      </c>
      <c r="AG30" t="n">
        <v>2209.15918</v>
      </c>
      <c r="AH30" t="n">
        <v>2248.776367</v>
      </c>
      <c r="AI30" t="n">
        <v>2288.393311</v>
      </c>
      <c r="AJ30" t="n">
        <v>2328.01709</v>
      </c>
      <c r="AK30" s="131" t="n">
        <v>0.021</v>
      </c>
      <c r="AL30" s="36" t="n"/>
      <c r="AM30" s="146" t="n"/>
    </row>
    <row r="31" ht="15" customHeight="1" s="143">
      <c r="A31" s="133" t="inlineStr">
        <is>
          <t>ATE000:pop_JF_Mideast</t>
        </is>
      </c>
      <c r="B31" t="inlineStr">
        <is>
          <t>Mideast</t>
        </is>
      </c>
      <c r="C31" t="inlineStr">
        <is>
          <t>Air Travel: Drivers: Population: Mideast: High oil and gas supply</t>
        </is>
      </c>
      <c r="D31" t="inlineStr">
        <is>
          <t>57-AEO2021.36.highogs-d120120a</t>
        </is>
      </c>
      <c r="E31" t="inlineStr">
        <is>
          <t>millions</t>
        </is>
      </c>
      <c r="F31" t="n">
        <v>363.010254</v>
      </c>
      <c r="G31" t="n">
        <v>370.273651</v>
      </c>
      <c r="H31" t="n">
        <v>377.657104</v>
      </c>
      <c r="I31" t="n">
        <v>384.606934</v>
      </c>
      <c r="J31" t="n">
        <v>391.448761</v>
      </c>
      <c r="K31" t="n">
        <v>398.237701</v>
      </c>
      <c r="L31" t="n">
        <v>404.391418</v>
      </c>
      <c r="M31" t="n">
        <v>410.495697</v>
      </c>
      <c r="N31" t="n">
        <v>416.585571</v>
      </c>
      <c r="O31" t="n">
        <v>422.661896</v>
      </c>
      <c r="P31" t="n">
        <v>428.733368</v>
      </c>
      <c r="Q31" t="n">
        <v>434.437622</v>
      </c>
      <c r="R31" t="n">
        <v>440.143463</v>
      </c>
      <c r="S31" t="n">
        <v>445.8414</v>
      </c>
      <c r="T31" t="n">
        <v>451.533783</v>
      </c>
      <c r="U31" t="n">
        <v>457.217072</v>
      </c>
      <c r="V31" t="n">
        <v>462.818115</v>
      </c>
      <c r="W31" t="n">
        <v>468.405823</v>
      </c>
      <c r="X31" t="n">
        <v>473.97998</v>
      </c>
      <c r="Y31" t="n">
        <v>479.54068</v>
      </c>
      <c r="Z31" t="n">
        <v>485.087433</v>
      </c>
      <c r="AA31" t="n">
        <v>490.45166</v>
      </c>
      <c r="AB31" t="n">
        <v>495.796478</v>
      </c>
      <c r="AC31" t="n">
        <v>501.120605</v>
      </c>
      <c r="AD31" t="n">
        <v>506.425293</v>
      </c>
      <c r="AE31" t="n">
        <v>511.709106</v>
      </c>
      <c r="AF31" t="n">
        <v>516.690002</v>
      </c>
      <c r="AG31" t="n">
        <v>521.647644</v>
      </c>
      <c r="AH31" t="n">
        <v>526.581848</v>
      </c>
      <c r="AI31" t="n">
        <v>531.4894410000001</v>
      </c>
      <c r="AJ31" t="n">
        <v>536.371338</v>
      </c>
      <c r="AK31" s="131" t="n">
        <v>0.013</v>
      </c>
      <c r="AL31" s="36" t="n"/>
      <c r="AM31" s="146" t="n"/>
    </row>
    <row r="32" ht="15" customHeight="1" s="143">
      <c r="A32" s="133" t="inlineStr">
        <is>
          <t>ATE000:pop_JF_Russia</t>
        </is>
      </c>
      <c r="B32" t="inlineStr">
        <is>
          <t>Commonwealth of Independent States</t>
        </is>
      </c>
      <c r="C32" t="inlineStr">
        <is>
          <t>Air Travel: Drivers: Population: CIS: High oil and gas supply</t>
        </is>
      </c>
      <c r="D32" t="inlineStr">
        <is>
          <t>57-AEO2021.37.highogs-d120120a</t>
        </is>
      </c>
      <c r="E32" t="inlineStr">
        <is>
          <t>millions</t>
        </is>
      </c>
      <c r="F32" t="n">
        <v>295.351013</v>
      </c>
      <c r="G32" t="n">
        <v>296.152374</v>
      </c>
      <c r="H32" t="n">
        <v>296.865814</v>
      </c>
      <c r="I32" t="n">
        <v>297.512085</v>
      </c>
      <c r="J32" t="n">
        <v>298.111511</v>
      </c>
      <c r="K32" t="n">
        <v>298.680054</v>
      </c>
      <c r="L32" t="n">
        <v>299.026489</v>
      </c>
      <c r="M32" t="n">
        <v>299.324738</v>
      </c>
      <c r="N32" t="n">
        <v>299.5896</v>
      </c>
      <c r="O32" t="n">
        <v>299.83374</v>
      </c>
      <c r="P32" t="n">
        <v>300.068176</v>
      </c>
      <c r="Q32" t="n">
        <v>300.231354</v>
      </c>
      <c r="R32" t="n">
        <v>300.371002</v>
      </c>
      <c r="S32" t="n">
        <v>300.500336</v>
      </c>
      <c r="T32" t="n">
        <v>300.632477</v>
      </c>
      <c r="U32" t="n">
        <v>300.778748</v>
      </c>
      <c r="V32" t="n">
        <v>300.927856</v>
      </c>
      <c r="W32" t="n">
        <v>301.079956</v>
      </c>
      <c r="X32" t="n">
        <v>301.240845</v>
      </c>
      <c r="Y32" t="n">
        <v>301.416351</v>
      </c>
      <c r="Z32" t="n">
        <v>301.612854</v>
      </c>
      <c r="AA32" t="n">
        <v>301.764862</v>
      </c>
      <c r="AB32" t="n">
        <v>301.934265</v>
      </c>
      <c r="AC32" t="n">
        <v>302.117981</v>
      </c>
      <c r="AD32" t="n">
        <v>302.312988</v>
      </c>
      <c r="AE32" t="n">
        <v>302.517578</v>
      </c>
      <c r="AF32" t="n">
        <v>302.602722</v>
      </c>
      <c r="AG32" t="n">
        <v>302.700958</v>
      </c>
      <c r="AH32" t="n">
        <v>302.806549</v>
      </c>
      <c r="AI32" t="n">
        <v>302.914978</v>
      </c>
      <c r="AJ32" t="n">
        <v>303.019623</v>
      </c>
      <c r="AK32" s="131" t="n">
        <v>0.001</v>
      </c>
      <c r="AL32" s="36" t="n"/>
      <c r="AM32" s="146" t="n"/>
    </row>
    <row r="33" ht="15" customHeight="1" s="143">
      <c r="A33" s="133" t="inlineStr">
        <is>
          <t>ATE000:pop_JF_China</t>
        </is>
      </c>
      <c r="B33" t="inlineStr">
        <is>
          <t>China</t>
        </is>
      </c>
      <c r="C33" t="inlineStr">
        <is>
          <t>Air Travel: Drivers: Population: China: High oil and gas supply</t>
        </is>
      </c>
      <c r="D33" t="inlineStr">
        <is>
          <t>57-AEO2021.38.highogs-d120120a</t>
        </is>
      </c>
      <c r="E33" t="inlineStr">
        <is>
          <t>millions</t>
        </is>
      </c>
      <c r="F33" t="n">
        <v>1448.088257</v>
      </c>
      <c r="G33" t="n">
        <v>1452.878784</v>
      </c>
      <c r="H33" t="n">
        <v>1457.089478</v>
      </c>
      <c r="I33" t="n">
        <v>1460.758667</v>
      </c>
      <c r="J33" t="n">
        <v>1463.937744</v>
      </c>
      <c r="K33" t="n">
        <v>1466.65625</v>
      </c>
      <c r="L33" t="n">
        <v>1468.871216</v>
      </c>
      <c r="M33" t="n">
        <v>1470.56958</v>
      </c>
      <c r="N33" t="n">
        <v>1471.808228</v>
      </c>
      <c r="O33" t="n">
        <v>1472.646118</v>
      </c>
      <c r="P33" t="n">
        <v>1473.119629</v>
      </c>
      <c r="Q33" t="n">
        <v>1473.213745</v>
      </c>
      <c r="R33" t="n">
        <v>1472.906128</v>
      </c>
      <c r="S33" t="n">
        <v>1472.209961</v>
      </c>
      <c r="T33" t="n">
        <v>1471.155273</v>
      </c>
      <c r="U33" t="n">
        <v>1469.761719</v>
      </c>
      <c r="V33" t="n">
        <v>1468.006958</v>
      </c>
      <c r="W33" t="n">
        <v>1465.878662</v>
      </c>
      <c r="X33" t="n">
        <v>1463.411621</v>
      </c>
      <c r="Y33" t="n">
        <v>1460.628052</v>
      </c>
      <c r="Z33" t="n">
        <v>1457.552734</v>
      </c>
      <c r="AA33" t="n">
        <v>1454.17749</v>
      </c>
      <c r="AB33" t="n">
        <v>1450.486816</v>
      </c>
      <c r="AC33" t="n">
        <v>1446.491089</v>
      </c>
      <c r="AD33" t="n">
        <v>1442.207031</v>
      </c>
      <c r="AE33" t="n">
        <v>1437.638184</v>
      </c>
      <c r="AF33" t="n">
        <v>1432.763428</v>
      </c>
      <c r="AG33" t="n">
        <v>1427.58728</v>
      </c>
      <c r="AH33" t="n">
        <v>1422.136108</v>
      </c>
      <c r="AI33" t="n">
        <v>1416.441772</v>
      </c>
      <c r="AJ33" t="n">
        <v>1410.52771</v>
      </c>
      <c r="AK33" s="131" t="n">
        <v>-0.001</v>
      </c>
      <c r="AL33" s="36" t="n"/>
      <c r="AM33" s="146" t="n"/>
    </row>
    <row r="34" ht="15" customHeight="1" s="143">
      <c r="A34" s="133" t="inlineStr">
        <is>
          <t>ATE000:pop_JF_NE_Asia</t>
        </is>
      </c>
      <c r="B34" t="inlineStr">
        <is>
          <t>Northeast Asia</t>
        </is>
      </c>
      <c r="C34" t="inlineStr">
        <is>
          <t>Air Travel: Drivers: Population: NE Asia: High oil and gas supply</t>
        </is>
      </c>
      <c r="D34" t="inlineStr">
        <is>
          <t>57-AEO2021.39.highogs-d120120a</t>
        </is>
      </c>
      <c r="E34" t="inlineStr">
        <is>
          <t>millions</t>
        </is>
      </c>
      <c r="F34" t="n">
        <v>203.512207</v>
      </c>
      <c r="G34" t="n">
        <v>203.233307</v>
      </c>
      <c r="H34" t="n">
        <v>202.901947</v>
      </c>
      <c r="I34" t="n">
        <v>202.521774</v>
      </c>
      <c r="J34" t="n">
        <v>202.098053</v>
      </c>
      <c r="K34" t="n">
        <v>201.635117</v>
      </c>
      <c r="L34" t="n">
        <v>201.111786</v>
      </c>
      <c r="M34" t="n">
        <v>200.552719</v>
      </c>
      <c r="N34" t="n">
        <v>199.959625</v>
      </c>
      <c r="O34" t="n">
        <v>199.334579</v>
      </c>
      <c r="P34" t="n">
        <v>198.679306</v>
      </c>
      <c r="Q34" t="n">
        <v>197.962036</v>
      </c>
      <c r="R34" t="n">
        <v>197.219803</v>
      </c>
      <c r="S34" t="n">
        <v>196.452347</v>
      </c>
      <c r="T34" t="n">
        <v>195.656952</v>
      </c>
      <c r="U34" t="n">
        <v>194.832367</v>
      </c>
      <c r="V34" t="n">
        <v>193.944427</v>
      </c>
      <c r="W34" t="n">
        <v>193.032196</v>
      </c>
      <c r="X34" t="n">
        <v>192.097229</v>
      </c>
      <c r="Y34" t="n">
        <v>191.142593</v>
      </c>
      <c r="Z34" t="n">
        <v>190.168976</v>
      </c>
      <c r="AA34" t="n">
        <v>189.152603</v>
      </c>
      <c r="AB34" t="n">
        <v>188.118927</v>
      </c>
      <c r="AC34" t="n">
        <v>187.070984</v>
      </c>
      <c r="AD34" t="n">
        <v>186.010925</v>
      </c>
      <c r="AE34" t="n">
        <v>184.940353</v>
      </c>
      <c r="AF34" t="n">
        <v>183.844727</v>
      </c>
      <c r="AG34" t="n">
        <v>182.737854</v>
      </c>
      <c r="AH34" t="n">
        <v>181.620605</v>
      </c>
      <c r="AI34" t="n">
        <v>180.492676</v>
      </c>
      <c r="AJ34" t="n">
        <v>179.354034</v>
      </c>
      <c r="AK34" s="131" t="n">
        <v>-0.004</v>
      </c>
      <c r="AL34" s="36" t="n"/>
      <c r="AM34" s="146" t="n"/>
    </row>
    <row r="35" ht="15" customHeight="1" s="143">
      <c r="A35" s="133" t="inlineStr">
        <is>
          <t>ATE000:pop_JF_SE_Asia</t>
        </is>
      </c>
      <c r="B35" t="inlineStr">
        <is>
          <t>Southeast Asia</t>
        </is>
      </c>
      <c r="C35" t="inlineStr">
        <is>
          <t>Air Travel: Drivers: Population: SE Asia: High oil and gas supply</t>
        </is>
      </c>
      <c r="D35" t="inlineStr">
        <is>
          <t>57-AEO2021.40.highogs-d120120a</t>
        </is>
      </c>
      <c r="E35" t="inlineStr">
        <is>
          <t>millions</t>
        </is>
      </c>
      <c r="F35" t="n">
        <v>693.5941769999999</v>
      </c>
      <c r="G35" t="n">
        <v>700.039978</v>
      </c>
      <c r="H35" t="n">
        <v>706.376526</v>
      </c>
      <c r="I35" t="n">
        <v>712.602173</v>
      </c>
      <c r="J35" t="n">
        <v>718.7164310000001</v>
      </c>
      <c r="K35" t="n">
        <v>724.721619</v>
      </c>
      <c r="L35" t="n">
        <v>730.409241</v>
      </c>
      <c r="M35" t="n">
        <v>735.99176</v>
      </c>
      <c r="N35" t="n">
        <v>741.460388</v>
      </c>
      <c r="O35" t="n">
        <v>746.808594</v>
      </c>
      <c r="P35" t="n">
        <v>752.024841</v>
      </c>
      <c r="Q35" t="n">
        <v>756.835693</v>
      </c>
      <c r="R35" t="n">
        <v>761.5382080000001</v>
      </c>
      <c r="S35" t="n">
        <v>766.121765</v>
      </c>
      <c r="T35" t="n">
        <v>770.55542</v>
      </c>
      <c r="U35" t="n">
        <v>774.837402</v>
      </c>
      <c r="V35" t="n">
        <v>778.7430419999999</v>
      </c>
      <c r="W35" t="n">
        <v>782.519165</v>
      </c>
      <c r="X35" t="n">
        <v>786.142334</v>
      </c>
      <c r="Y35" t="n">
        <v>789.6203</v>
      </c>
      <c r="Z35" t="n">
        <v>792.967407</v>
      </c>
      <c r="AA35" t="n">
        <v>795.9810179999999</v>
      </c>
      <c r="AB35" t="n">
        <v>798.8433230000001</v>
      </c>
      <c r="AC35" t="n">
        <v>801.565735</v>
      </c>
      <c r="AD35" t="n">
        <v>804.156921</v>
      </c>
      <c r="AE35" t="n">
        <v>806.6188959999999</v>
      </c>
      <c r="AF35" t="n">
        <v>808.737427</v>
      </c>
      <c r="AG35" t="n">
        <v>810.714355</v>
      </c>
      <c r="AH35" t="n">
        <v>812.563843</v>
      </c>
      <c r="AI35" t="n">
        <v>814.292969</v>
      </c>
      <c r="AJ35" t="n">
        <v>815.893921</v>
      </c>
      <c r="AK35" s="131" t="n">
        <v>0.005</v>
      </c>
      <c r="AL35" s="36" t="n"/>
      <c r="AM35" s="146" t="n"/>
    </row>
    <row r="36" ht="15" customHeight="1" s="143">
      <c r="A36" s="133" t="inlineStr">
        <is>
          <t>ATE000:pop_JF_SW_Asia</t>
        </is>
      </c>
      <c r="B36" t="inlineStr">
        <is>
          <t>Southwest Asia</t>
        </is>
      </c>
      <c r="C36" t="inlineStr">
        <is>
          <t>Air Travel: Drivers: Population: SW Asia: High oil and gas supply</t>
        </is>
      </c>
      <c r="D36" t="inlineStr">
        <is>
          <t>57-AEO2021.41.highogs-d120120a</t>
        </is>
      </c>
      <c r="E36" t="inlineStr">
        <is>
          <t>millions</t>
        </is>
      </c>
      <c r="F36" t="n">
        <v>1857.287842</v>
      </c>
      <c r="G36" t="n">
        <v>1878.005249</v>
      </c>
      <c r="H36" t="n">
        <v>1898.549683</v>
      </c>
      <c r="I36" t="n">
        <v>1918.881958</v>
      </c>
      <c r="J36" t="n">
        <v>1938.96936</v>
      </c>
      <c r="K36" t="n">
        <v>1958.778687</v>
      </c>
      <c r="L36" t="n">
        <v>1977.774658</v>
      </c>
      <c r="M36" t="n">
        <v>1996.537598</v>
      </c>
      <c r="N36" t="n">
        <v>2015.028687</v>
      </c>
      <c r="O36" t="n">
        <v>2033.1875</v>
      </c>
      <c r="P36" t="n">
        <v>2050.970459</v>
      </c>
      <c r="Q36" t="n">
        <v>2067.84668</v>
      </c>
      <c r="R36" t="n">
        <v>2084.413818</v>
      </c>
      <c r="S36" t="n">
        <v>2100.611084</v>
      </c>
      <c r="T36" t="n">
        <v>2116.373291</v>
      </c>
      <c r="U36" t="n">
        <v>2131.648438</v>
      </c>
      <c r="V36" t="n">
        <v>2145.931885</v>
      </c>
      <c r="W36" t="n">
        <v>2159.758301</v>
      </c>
      <c r="X36" t="n">
        <v>2173.147949</v>
      </c>
      <c r="Y36" t="n">
        <v>2186.095459</v>
      </c>
      <c r="Z36" t="n">
        <v>2198.599854</v>
      </c>
      <c r="AA36" t="n">
        <v>2210.104736</v>
      </c>
      <c r="AB36" t="n">
        <v>2221.147461</v>
      </c>
      <c r="AC36" t="n">
        <v>2231.766357</v>
      </c>
      <c r="AD36" t="n">
        <v>2242.001221</v>
      </c>
      <c r="AE36" t="n">
        <v>2251.888916</v>
      </c>
      <c r="AF36" t="n">
        <v>2260.74292</v>
      </c>
      <c r="AG36" t="n">
        <v>2269.209717</v>
      </c>
      <c r="AH36" t="n">
        <v>2277.3125</v>
      </c>
      <c r="AI36" t="n">
        <v>2285.073242</v>
      </c>
      <c r="AJ36" t="n">
        <v>2292.512939</v>
      </c>
      <c r="AK36" s="131" t="n">
        <v>0.007</v>
      </c>
      <c r="AL36" s="36" t="n"/>
      <c r="AM36" s="146" t="n"/>
    </row>
    <row r="37" ht="15" customHeight="1" s="143">
      <c r="A37" s="133" t="inlineStr">
        <is>
          <t>ATE000:pop_JF_Oceania</t>
        </is>
      </c>
      <c r="B37" t="inlineStr">
        <is>
          <t>Oceania</t>
        </is>
      </c>
      <c r="C37" t="inlineStr">
        <is>
          <t>Air Travel: Drivers: Population: Oceania: High oil and gas supply</t>
        </is>
      </c>
      <c r="D37" t="inlineStr">
        <is>
          <t>57-AEO2021.42.highogs-d120120a</t>
        </is>
      </c>
      <c r="E37" t="inlineStr">
        <is>
          <t>millions</t>
        </is>
      </c>
      <c r="F37" t="n">
        <v>41.872662</v>
      </c>
      <c r="G37" t="n">
        <v>42.303894</v>
      </c>
      <c r="H37" t="n">
        <v>42.843819</v>
      </c>
      <c r="I37" t="n">
        <v>43.472218</v>
      </c>
      <c r="J37" t="n">
        <v>44.120659</v>
      </c>
      <c r="K37" t="n">
        <v>44.75853</v>
      </c>
      <c r="L37" t="n">
        <v>45.396641</v>
      </c>
      <c r="M37" t="n">
        <v>46.033989</v>
      </c>
      <c r="N37" t="n">
        <v>46.673676</v>
      </c>
      <c r="O37" t="n">
        <v>47.314445</v>
      </c>
      <c r="P37" t="n">
        <v>47.953533</v>
      </c>
      <c r="Q37" t="n">
        <v>48.592503</v>
      </c>
      <c r="R37" t="n">
        <v>49.227642</v>
      </c>
      <c r="S37" t="n">
        <v>49.858459</v>
      </c>
      <c r="T37" t="n">
        <v>50.485577</v>
      </c>
      <c r="U37" t="n">
        <v>51.109753</v>
      </c>
      <c r="V37" t="n">
        <v>51.73032</v>
      </c>
      <c r="W37" t="n">
        <v>52.349121</v>
      </c>
      <c r="X37" t="n">
        <v>52.966591</v>
      </c>
      <c r="Y37" t="n">
        <v>53.582478</v>
      </c>
      <c r="Z37" t="n">
        <v>54.196819</v>
      </c>
      <c r="AA37" t="n">
        <v>54.80682</v>
      </c>
      <c r="AB37" t="n">
        <v>55.41539</v>
      </c>
      <c r="AC37" t="n">
        <v>56.022621</v>
      </c>
      <c r="AD37" t="n">
        <v>56.62817</v>
      </c>
      <c r="AE37" t="n">
        <v>57.231895</v>
      </c>
      <c r="AF37" t="n">
        <v>57.828495</v>
      </c>
      <c r="AG37" t="n">
        <v>58.423195</v>
      </c>
      <c r="AH37" t="n">
        <v>59.016624</v>
      </c>
      <c r="AI37" t="n">
        <v>59.610176</v>
      </c>
      <c r="AJ37" t="n">
        <v>60.202911</v>
      </c>
      <c r="AK37" s="131" t="n">
        <v>0.012</v>
      </c>
      <c r="AL37" s="36" t="n"/>
      <c r="AM37" s="146" t="n"/>
    </row>
    <row r="38" ht="15" customHeight="1" s="143">
      <c r="A38" s="133" t="n"/>
      <c r="B38" t="inlineStr">
        <is>
          <t>Travel Demand</t>
        </is>
      </c>
      <c r="D38" t="inlineStr">
        <is>
          <t>57-AEO2021.44.</t>
        </is>
      </c>
    </row>
    <row r="39" ht="15" customHeight="1" s="143">
      <c r="A39" s="133" t="n"/>
      <c r="B39" t="inlineStr">
        <is>
          <t>Revenue Passenger Miles (billion miles)</t>
        </is>
      </c>
      <c r="D39" t="inlineStr">
        <is>
          <t>57-AEO2021.45.</t>
        </is>
      </c>
    </row>
    <row r="40" ht="15" customHeight="1" s="143">
      <c r="A40" s="133" t="n"/>
      <c r="B40" t="inlineStr">
        <is>
          <t>Domestic</t>
        </is>
      </c>
      <c r="D40" t="inlineStr">
        <is>
          <t>57-AEO2021.46.</t>
        </is>
      </c>
    </row>
    <row r="41" ht="15" customHeight="1" s="143">
      <c r="A41" s="133" t="inlineStr">
        <is>
          <t>ATE000:rpm_US_Domestic</t>
        </is>
      </c>
      <c r="B41" t="inlineStr">
        <is>
          <t>United States</t>
        </is>
      </c>
      <c r="C41" t="inlineStr">
        <is>
          <t>Air Travel: Travel Demand: Revenue Passenger Miles: Domestic: U.S.: High oil and gas supply</t>
        </is>
      </c>
      <c r="D41" t="inlineStr">
        <is>
          <t>57-AEO2021.47.highogs-d120120a</t>
        </is>
      </c>
      <c r="E41" t="inlineStr">
        <is>
          <t>billion miles</t>
        </is>
      </c>
      <c r="F41" t="n">
        <v>369.825378</v>
      </c>
      <c r="G41" t="n">
        <v>580.625793</v>
      </c>
      <c r="H41" t="n">
        <v>676.0407709999999</v>
      </c>
      <c r="I41" t="n">
        <v>724.857727</v>
      </c>
      <c r="J41" t="n">
        <v>752.8350830000001</v>
      </c>
      <c r="K41" t="n">
        <v>778.231689</v>
      </c>
      <c r="L41" t="n">
        <v>796.843079</v>
      </c>
      <c r="M41" t="n">
        <v>809.832214</v>
      </c>
      <c r="N41" t="n">
        <v>820.705322</v>
      </c>
      <c r="O41" t="n">
        <v>830.523376</v>
      </c>
      <c r="P41" t="n">
        <v>840.791626</v>
      </c>
      <c r="Q41" t="n">
        <v>852.890442</v>
      </c>
      <c r="R41" t="n">
        <v>868.674927</v>
      </c>
      <c r="S41" t="n">
        <v>884.739563</v>
      </c>
      <c r="T41" t="n">
        <v>903.0050660000001</v>
      </c>
      <c r="U41" t="n">
        <v>923.197632</v>
      </c>
      <c r="V41" t="n">
        <v>941.327881</v>
      </c>
      <c r="W41" t="n">
        <v>957.510315</v>
      </c>
      <c r="X41" t="n">
        <v>974.280945</v>
      </c>
      <c r="Y41" t="n">
        <v>993.488708</v>
      </c>
      <c r="Z41" t="n">
        <v>1015.347839</v>
      </c>
      <c r="AA41" t="n">
        <v>1036.888672</v>
      </c>
      <c r="AB41" t="n">
        <v>1058.324585</v>
      </c>
      <c r="AC41" t="n">
        <v>1079.478638</v>
      </c>
      <c r="AD41" t="n">
        <v>1099.933716</v>
      </c>
      <c r="AE41" t="n">
        <v>1122.097778</v>
      </c>
      <c r="AF41" t="n">
        <v>1142.567261</v>
      </c>
      <c r="AG41" t="n">
        <v>1161.061035</v>
      </c>
      <c r="AH41" t="n">
        <v>1182.670044</v>
      </c>
      <c r="AI41" t="n">
        <v>1204.31604</v>
      </c>
      <c r="AJ41" t="n">
        <v>1226.428955</v>
      </c>
      <c r="AK41" s="131" t="n">
        <v>0.041</v>
      </c>
      <c r="AL41" s="36" t="n"/>
      <c r="AM41" s="146" t="n"/>
    </row>
    <row r="42" ht="15" customHeight="1" s="143">
      <c r="A42" s="133" t="inlineStr">
        <is>
          <t>ATE000:rpm_CN_Domestic</t>
        </is>
      </c>
      <c r="B42" t="inlineStr">
        <is>
          <t>Canada</t>
        </is>
      </c>
      <c r="C42" t="inlineStr">
        <is>
          <t>Air Travel: Travel Demand: Revenue Passenger Miles: Domestic: Canada: High oil and gas supply</t>
        </is>
      </c>
      <c r="D42" t="inlineStr">
        <is>
          <t>57-AEO2021.48.highogs-d120120a</t>
        </is>
      </c>
      <c r="E42" t="inlineStr">
        <is>
          <t>billion miles</t>
        </is>
      </c>
      <c r="F42" t="n">
        <v>18.525003</v>
      </c>
      <c r="G42" t="n">
        <v>29.084255</v>
      </c>
      <c r="H42" t="n">
        <v>33.863708</v>
      </c>
      <c r="I42" t="n">
        <v>36.30901</v>
      </c>
      <c r="J42" t="n">
        <v>37.220688</v>
      </c>
      <c r="K42" t="n">
        <v>38.157196</v>
      </c>
      <c r="L42" t="n">
        <v>39.119949</v>
      </c>
      <c r="M42" t="n">
        <v>40.100441</v>
      </c>
      <c r="N42" t="n">
        <v>41.096569</v>
      </c>
      <c r="O42" t="n">
        <v>42.11042</v>
      </c>
      <c r="P42" t="n">
        <v>43.140255</v>
      </c>
      <c r="Q42" t="n">
        <v>44.19162</v>
      </c>
      <c r="R42" t="n">
        <v>45.265965</v>
      </c>
      <c r="S42" t="n">
        <v>46.364067</v>
      </c>
      <c r="T42" t="n">
        <v>47.481873</v>
      </c>
      <c r="U42" t="n">
        <v>48.616447</v>
      </c>
      <c r="V42" t="n">
        <v>49.779911</v>
      </c>
      <c r="W42" t="n">
        <v>50.961964</v>
      </c>
      <c r="X42" t="n">
        <v>52.162964</v>
      </c>
      <c r="Y42" t="n">
        <v>53.385956</v>
      </c>
      <c r="Z42" t="n">
        <v>54.629051</v>
      </c>
      <c r="AA42" t="n">
        <v>55.882683</v>
      </c>
      <c r="AB42" t="n">
        <v>57.156471</v>
      </c>
      <c r="AC42" t="n">
        <v>58.449677</v>
      </c>
      <c r="AD42" t="n">
        <v>59.764442</v>
      </c>
      <c r="AE42" t="n">
        <v>61.102516</v>
      </c>
      <c r="AF42" t="n">
        <v>62.464691</v>
      </c>
      <c r="AG42" t="n">
        <v>63.850094</v>
      </c>
      <c r="AH42" t="n">
        <v>65.25588999999999</v>
      </c>
      <c r="AI42" t="n">
        <v>66.68174</v>
      </c>
      <c r="AJ42" t="n">
        <v>68.131744</v>
      </c>
      <c r="AK42" s="131" t="n">
        <v>0.044</v>
      </c>
      <c r="AL42" s="36" t="n"/>
      <c r="AM42" s="146" t="n"/>
    </row>
    <row r="43" ht="15" customHeight="1" s="143">
      <c r="A43" s="133" t="inlineStr">
        <is>
          <t>ATE000:rpm_CA_Domestic</t>
        </is>
      </c>
      <c r="B43" t="inlineStr">
        <is>
          <t>Central America</t>
        </is>
      </c>
      <c r="C43" t="inlineStr">
        <is>
          <t>Air Travel: Travel Demand: Revenue Passenger Miles: Domestic: Central America: High oil and gas supply</t>
        </is>
      </c>
      <c r="D43" t="inlineStr">
        <is>
          <t>57-AEO2021.49.highogs-d120120a</t>
        </is>
      </c>
      <c r="E43" t="inlineStr">
        <is>
          <t>billion miles</t>
        </is>
      </c>
      <c r="F43" t="n">
        <v>17.453876</v>
      </c>
      <c r="G43" t="n">
        <v>27.402586</v>
      </c>
      <c r="H43" t="n">
        <v>31.905685</v>
      </c>
      <c r="I43" t="n">
        <v>34.209599</v>
      </c>
      <c r="J43" t="n">
        <v>35.160442</v>
      </c>
      <c r="K43" t="n">
        <v>36.130829</v>
      </c>
      <c r="L43" t="n">
        <v>37.11787</v>
      </c>
      <c r="M43" t="n">
        <v>38.126411</v>
      </c>
      <c r="N43" t="n">
        <v>39.156616</v>
      </c>
      <c r="O43" t="n">
        <v>40.208355</v>
      </c>
      <c r="P43" t="n">
        <v>41.279537</v>
      </c>
      <c r="Q43" t="n">
        <v>42.35775</v>
      </c>
      <c r="R43" t="n">
        <v>43.454456</v>
      </c>
      <c r="S43" t="n">
        <v>44.573467</v>
      </c>
      <c r="T43" t="n">
        <v>45.715443</v>
      </c>
      <c r="U43" t="n">
        <v>46.88184</v>
      </c>
      <c r="V43" t="n">
        <v>48.058697</v>
      </c>
      <c r="W43" t="n">
        <v>49.259151</v>
      </c>
      <c r="X43" t="n">
        <v>50.484474</v>
      </c>
      <c r="Y43" t="n">
        <v>51.735348</v>
      </c>
      <c r="Z43" t="n">
        <v>53.012226</v>
      </c>
      <c r="AA43" t="n">
        <v>54.303322</v>
      </c>
      <c r="AB43" t="n">
        <v>55.619781</v>
      </c>
      <c r="AC43" t="n">
        <v>56.962555</v>
      </c>
      <c r="AD43" t="n">
        <v>58.332153</v>
      </c>
      <c r="AE43" t="n">
        <v>59.72858</v>
      </c>
      <c r="AF43" t="n">
        <v>61.122387</v>
      </c>
      <c r="AG43" t="n">
        <v>62.541126</v>
      </c>
      <c r="AH43" t="n">
        <v>63.987324</v>
      </c>
      <c r="AI43" t="n">
        <v>65.463959</v>
      </c>
      <c r="AJ43" t="n">
        <v>66.973106</v>
      </c>
      <c r="AK43" s="131" t="n">
        <v>0.046</v>
      </c>
      <c r="AL43" s="36" t="n"/>
      <c r="AM43" s="146" t="n"/>
    </row>
    <row r="44" ht="15" customHeight="1" s="143">
      <c r="A44" s="133" t="inlineStr">
        <is>
          <t>ATE000:rpm_SA_Domestic</t>
        </is>
      </c>
      <c r="B44" t="inlineStr">
        <is>
          <t>South America</t>
        </is>
      </c>
      <c r="C44" t="inlineStr">
        <is>
          <t>Air Travel: Travel Demand: Revenue Passenger Miles: Domestic: South America: High oil and gas supply</t>
        </is>
      </c>
      <c r="D44" t="inlineStr">
        <is>
          <t>57-AEO2021.50.highogs-d120120a</t>
        </is>
      </c>
      <c r="E44" t="inlineStr">
        <is>
          <t>billion miles</t>
        </is>
      </c>
      <c r="F44" t="n">
        <v>55.321846</v>
      </c>
      <c r="G44" t="n">
        <v>86.855293</v>
      </c>
      <c r="H44" t="n">
        <v>101.128334</v>
      </c>
      <c r="I44" t="n">
        <v>108.430817</v>
      </c>
      <c r="J44" t="n">
        <v>115.769363</v>
      </c>
      <c r="K44" t="n">
        <v>123.41761</v>
      </c>
      <c r="L44" t="n">
        <v>131.452515</v>
      </c>
      <c r="M44" t="n">
        <v>139.75444</v>
      </c>
      <c r="N44" t="n">
        <v>148.387833</v>
      </c>
      <c r="O44" t="n">
        <v>157.338928</v>
      </c>
      <c r="P44" t="n">
        <v>166.575256</v>
      </c>
      <c r="Q44" t="n">
        <v>176.164154</v>
      </c>
      <c r="R44" t="n">
        <v>186.229263</v>
      </c>
      <c r="S44" t="n">
        <v>196.828339</v>
      </c>
      <c r="T44" t="n">
        <v>207.991943</v>
      </c>
      <c r="U44" t="n">
        <v>219.758453</v>
      </c>
      <c r="V44" t="n">
        <v>232.069977</v>
      </c>
      <c r="W44" t="n">
        <v>245.039124</v>
      </c>
      <c r="X44" t="n">
        <v>258.696594</v>
      </c>
      <c r="Y44" t="n">
        <v>273.077332</v>
      </c>
      <c r="Z44" t="n">
        <v>288.214355</v>
      </c>
      <c r="AA44" t="n">
        <v>303.922821</v>
      </c>
      <c r="AB44" t="n">
        <v>320.455322</v>
      </c>
      <c r="AC44" t="n">
        <v>337.853668</v>
      </c>
      <c r="AD44" t="n">
        <v>356.164917</v>
      </c>
      <c r="AE44" t="n">
        <v>375.434662</v>
      </c>
      <c r="AF44" t="n">
        <v>395.432312</v>
      </c>
      <c r="AG44" t="n">
        <v>416.456085</v>
      </c>
      <c r="AH44" t="n">
        <v>438.553223</v>
      </c>
      <c r="AI44" t="n">
        <v>461.771027</v>
      </c>
      <c r="AJ44" t="n">
        <v>486.165222</v>
      </c>
      <c r="AK44" s="131" t="n">
        <v>0.075</v>
      </c>
      <c r="AL44" s="36" t="n"/>
      <c r="AM44" s="146" t="n"/>
    </row>
    <row r="45" ht="15" customHeight="1" s="143">
      <c r="A45" s="133" t="inlineStr">
        <is>
          <t>ATE000:rpm_EU_Domestic</t>
        </is>
      </c>
      <c r="B45" t="inlineStr">
        <is>
          <t>Europe</t>
        </is>
      </c>
      <c r="C45" t="inlineStr">
        <is>
          <t>Air Travel: Travel Demand: Revenue Passenger Miles: Domestic: Europe: High oil and gas supply</t>
        </is>
      </c>
      <c r="D45" t="inlineStr">
        <is>
          <t>57-AEO2021.51.highogs-d120120a</t>
        </is>
      </c>
      <c r="E45" t="inlineStr">
        <is>
          <t>billion miles</t>
        </is>
      </c>
      <c r="F45" t="n">
        <v>316.609528</v>
      </c>
      <c r="G45" t="n">
        <v>497.076935</v>
      </c>
      <c r="H45" t="n">
        <v>578.762207</v>
      </c>
      <c r="I45" t="n">
        <v>620.5546880000001</v>
      </c>
      <c r="J45" t="n">
        <v>646.8082889999999</v>
      </c>
      <c r="K45" t="n">
        <v>671.630615</v>
      </c>
      <c r="L45" t="n">
        <v>695.760803</v>
      </c>
      <c r="M45" t="n">
        <v>720.161499</v>
      </c>
      <c r="N45" t="n">
        <v>745.0318600000001</v>
      </c>
      <c r="O45" t="n">
        <v>770.1917110000001</v>
      </c>
      <c r="P45" t="n">
        <v>795.609009</v>
      </c>
      <c r="Q45" t="n">
        <v>821.554932</v>
      </c>
      <c r="R45" t="n">
        <v>847.859558</v>
      </c>
      <c r="S45" t="n">
        <v>874.793091</v>
      </c>
      <c r="T45" t="n">
        <v>902.6005249999999</v>
      </c>
      <c r="U45" t="n">
        <v>931.239014</v>
      </c>
      <c r="V45" t="n">
        <v>960.729797</v>
      </c>
      <c r="W45" t="n">
        <v>991.186157</v>
      </c>
      <c r="X45" t="n">
        <v>1022.621216</v>
      </c>
      <c r="Y45" t="n">
        <v>1055.082642</v>
      </c>
      <c r="Z45" t="n">
        <v>1088.64856</v>
      </c>
      <c r="AA45" t="n">
        <v>1123.290527</v>
      </c>
      <c r="AB45" t="n">
        <v>1158.995728</v>
      </c>
      <c r="AC45" t="n">
        <v>1195.751587</v>
      </c>
      <c r="AD45" t="n">
        <v>1233.533081</v>
      </c>
      <c r="AE45" t="n">
        <v>1272.434204</v>
      </c>
      <c r="AF45" t="n">
        <v>1312.483398</v>
      </c>
      <c r="AG45" t="n">
        <v>1353.724365</v>
      </c>
      <c r="AH45" t="n">
        <v>1396.324463</v>
      </c>
      <c r="AI45" t="n">
        <v>1440.398926</v>
      </c>
      <c r="AJ45" t="n">
        <v>1485.965698</v>
      </c>
      <c r="AK45" s="131" t="n">
        <v>0.053</v>
      </c>
      <c r="AL45" s="36" t="n"/>
      <c r="AM45" s="146" t="n"/>
    </row>
    <row r="46" ht="15" customHeight="1" s="143">
      <c r="A46" s="133" t="inlineStr">
        <is>
          <t>ATE000:rpm_AF_Domestic</t>
        </is>
      </c>
      <c r="B46" t="inlineStr">
        <is>
          <t>Africa</t>
        </is>
      </c>
      <c r="C46" t="inlineStr">
        <is>
          <t>Air Travel: Travel Demand: Revenue Passenger Miles: Domestic: Africa: High oil and gas supply</t>
        </is>
      </c>
      <c r="D46" t="inlineStr">
        <is>
          <t>57-AEO2021.52.highogs-d120120a</t>
        </is>
      </c>
      <c r="E46" t="inlineStr">
        <is>
          <t>billion miles</t>
        </is>
      </c>
      <c r="F46" t="n">
        <v>17.486584</v>
      </c>
      <c r="G46" t="n">
        <v>32.437614</v>
      </c>
      <c r="H46" t="n">
        <v>39.204922</v>
      </c>
      <c r="I46" t="n">
        <v>42.667267</v>
      </c>
      <c r="J46" t="n">
        <v>45.441738</v>
      </c>
      <c r="K46" t="n">
        <v>48.311897</v>
      </c>
      <c r="L46" t="n">
        <v>51.282871</v>
      </c>
      <c r="M46" t="n">
        <v>54.407349</v>
      </c>
      <c r="N46" t="n">
        <v>57.689175</v>
      </c>
      <c r="O46" t="n">
        <v>61.139008</v>
      </c>
      <c r="P46" t="n">
        <v>64.76963000000001</v>
      </c>
      <c r="Q46" t="n">
        <v>68.577629</v>
      </c>
      <c r="R46" t="n">
        <v>72.60000599999999</v>
      </c>
      <c r="S46" t="n">
        <v>76.861214</v>
      </c>
      <c r="T46" t="n">
        <v>81.38082900000001</v>
      </c>
      <c r="U46" t="n">
        <v>86.179779</v>
      </c>
      <c r="V46" t="n">
        <v>91.262474</v>
      </c>
      <c r="W46" t="n">
        <v>96.651337</v>
      </c>
      <c r="X46" t="n">
        <v>102.3629</v>
      </c>
      <c r="Y46" t="n">
        <v>108.423691</v>
      </c>
      <c r="Z46" t="n">
        <v>114.849426</v>
      </c>
      <c r="AA46" t="n">
        <v>121.629242</v>
      </c>
      <c r="AB46" t="n">
        <v>128.814285</v>
      </c>
      <c r="AC46" t="n">
        <v>136.438812</v>
      </c>
      <c r="AD46" t="n">
        <v>144.531525</v>
      </c>
      <c r="AE46" t="n">
        <v>153.118958</v>
      </c>
      <c r="AF46" t="n">
        <v>162.183807</v>
      </c>
      <c r="AG46" t="n">
        <v>171.806778</v>
      </c>
      <c r="AH46" t="n">
        <v>182.027557</v>
      </c>
      <c r="AI46" t="n">
        <v>192.893097</v>
      </c>
      <c r="AJ46" t="n">
        <v>204.447662</v>
      </c>
      <c r="AK46" s="131" t="n">
        <v>0.08500000000000001</v>
      </c>
      <c r="AL46" s="36" t="n"/>
      <c r="AM46" s="146" t="n"/>
    </row>
    <row r="47" ht="15" customHeight="1" s="143">
      <c r="A47" s="133" t="inlineStr">
        <is>
          <t>ATE000:rpm_ME_Domestic</t>
        </is>
      </c>
      <c r="B47" t="inlineStr">
        <is>
          <t>Mideast</t>
        </is>
      </c>
      <c r="C47" t="inlineStr">
        <is>
          <t>Air Travel: Travel Demand: Revenue Passenger Miles: Domestic: Mideast: High oil and gas supply</t>
        </is>
      </c>
      <c r="D47" t="inlineStr">
        <is>
          <t>57-AEO2021.53.highogs-d120120a</t>
        </is>
      </c>
      <c r="E47" t="inlineStr">
        <is>
          <t>billion miles</t>
        </is>
      </c>
      <c r="F47" t="n">
        <v>38.344875</v>
      </c>
      <c r="G47" t="n">
        <v>60.201454</v>
      </c>
      <c r="H47" t="n">
        <v>70.09442900000001</v>
      </c>
      <c r="I47" t="n">
        <v>75.155952</v>
      </c>
      <c r="J47" t="n">
        <v>78.73988300000001</v>
      </c>
      <c r="K47" t="n">
        <v>82.252831</v>
      </c>
      <c r="L47" t="n">
        <v>85.878456</v>
      </c>
      <c r="M47" t="n">
        <v>89.631821</v>
      </c>
      <c r="N47" t="n">
        <v>93.55332199999999</v>
      </c>
      <c r="O47" t="n">
        <v>97.598724</v>
      </c>
      <c r="P47" t="n">
        <v>101.781212</v>
      </c>
      <c r="Q47" t="n">
        <v>106.132721</v>
      </c>
      <c r="R47" t="n">
        <v>110.644348</v>
      </c>
      <c r="S47" t="n">
        <v>115.349937</v>
      </c>
      <c r="T47" t="n">
        <v>120.251427</v>
      </c>
      <c r="U47" t="n">
        <v>125.359085</v>
      </c>
      <c r="V47" t="n">
        <v>130.624878</v>
      </c>
      <c r="W47" t="n">
        <v>136.081146</v>
      </c>
      <c r="X47" t="n">
        <v>141.751389</v>
      </c>
      <c r="Y47" t="n">
        <v>147.640045</v>
      </c>
      <c r="Z47" t="n">
        <v>153.740906</v>
      </c>
      <c r="AA47" t="n">
        <v>160.019379</v>
      </c>
      <c r="AB47" t="n">
        <v>166.51738</v>
      </c>
      <c r="AC47" t="n">
        <v>173.246078</v>
      </c>
      <c r="AD47" t="n">
        <v>180.211563</v>
      </c>
      <c r="AE47" t="n">
        <v>187.42691</v>
      </c>
      <c r="AF47" t="n">
        <v>194.899689</v>
      </c>
      <c r="AG47" t="n">
        <v>202.646759</v>
      </c>
      <c r="AH47" t="n">
        <v>210.675552</v>
      </c>
      <c r="AI47" t="n">
        <v>218.995193</v>
      </c>
      <c r="AJ47" t="n">
        <v>227.632217</v>
      </c>
      <c r="AK47" s="131" t="n">
        <v>0.061</v>
      </c>
      <c r="AL47" s="36" t="n"/>
      <c r="AM47" s="146" t="n"/>
    </row>
    <row r="48" ht="15" customHeight="1" s="143">
      <c r="A48" s="133" t="inlineStr">
        <is>
          <t>ATE000:rpm_RU_Domestic</t>
        </is>
      </c>
      <c r="B48" t="inlineStr">
        <is>
          <t>Commonwealth of Independent States</t>
        </is>
      </c>
      <c r="C48" t="inlineStr">
        <is>
          <t>Air Travel: Travel Demand: Revenue Passenger Miles: Domestic: CIS: High oil and gas supply</t>
        </is>
      </c>
      <c r="D48" t="inlineStr">
        <is>
          <t>57-AEO2021.54.highogs-d120120a</t>
        </is>
      </c>
      <c r="E48" t="inlineStr">
        <is>
          <t>billion miles</t>
        </is>
      </c>
      <c r="F48" t="n">
        <v>70.37200900000001</v>
      </c>
      <c r="G48" t="n">
        <v>97.113365</v>
      </c>
      <c r="H48" t="n">
        <v>109.217354</v>
      </c>
      <c r="I48" t="n">
        <v>115.410088</v>
      </c>
      <c r="J48" t="n">
        <v>118.431572</v>
      </c>
      <c r="K48" t="n">
        <v>121.34063</v>
      </c>
      <c r="L48" t="n">
        <v>124.026451</v>
      </c>
      <c r="M48" t="n">
        <v>126.764534</v>
      </c>
      <c r="N48" t="n">
        <v>129.601151</v>
      </c>
      <c r="O48" t="n">
        <v>132.543442</v>
      </c>
      <c r="P48" t="n">
        <v>135.587723</v>
      </c>
      <c r="Q48" t="n">
        <v>138.764206</v>
      </c>
      <c r="R48" t="n">
        <v>142.06958</v>
      </c>
      <c r="S48" t="n">
        <v>145.463058</v>
      </c>
      <c r="T48" t="n">
        <v>148.905182</v>
      </c>
      <c r="U48" t="n">
        <v>152.361572</v>
      </c>
      <c r="V48" t="n">
        <v>155.741821</v>
      </c>
      <c r="W48" t="n">
        <v>159.150162</v>
      </c>
      <c r="X48" t="n">
        <v>162.598846</v>
      </c>
      <c r="Y48" t="n">
        <v>166.109024</v>
      </c>
      <c r="Z48" t="n">
        <v>169.693115</v>
      </c>
      <c r="AA48" t="n">
        <v>173.248474</v>
      </c>
      <c r="AB48" t="n">
        <v>176.863403</v>
      </c>
      <c r="AC48" t="n">
        <v>180.543564</v>
      </c>
      <c r="AD48" t="n">
        <v>184.291245</v>
      </c>
      <c r="AE48" t="n">
        <v>188.107193</v>
      </c>
      <c r="AF48" t="n">
        <v>191.867493</v>
      </c>
      <c r="AG48" t="n">
        <v>195.680252</v>
      </c>
      <c r="AH48" t="n">
        <v>199.564026</v>
      </c>
      <c r="AI48" t="n">
        <v>203.535751</v>
      </c>
      <c r="AJ48" t="n">
        <v>207.6064</v>
      </c>
      <c r="AK48" s="131" t="n">
        <v>0.037</v>
      </c>
      <c r="AL48" s="36" t="n"/>
      <c r="AM48" s="146" t="n"/>
    </row>
    <row r="49" ht="15" customHeight="1" s="143">
      <c r="A49" s="133" t="inlineStr">
        <is>
          <t>ATE000:rpm_CH_Domestic</t>
        </is>
      </c>
      <c r="B49" t="inlineStr">
        <is>
          <t>China</t>
        </is>
      </c>
      <c r="C49" t="inlineStr">
        <is>
          <t>Air Travel: Travel Demand: Revenue Passenger Miles: Domestic: China: High oil and gas supply</t>
        </is>
      </c>
      <c r="D49" t="inlineStr">
        <is>
          <t>57-AEO2021.55.highogs-d120120a</t>
        </is>
      </c>
      <c r="E49" t="inlineStr">
        <is>
          <t>billion miles</t>
        </is>
      </c>
      <c r="F49" t="n">
        <v>322.651886</v>
      </c>
      <c r="G49" t="n">
        <v>445.259583</v>
      </c>
      <c r="H49" t="n">
        <v>500.755707</v>
      </c>
      <c r="I49" t="n">
        <v>529.149048</v>
      </c>
      <c r="J49" t="n">
        <v>563.794922</v>
      </c>
      <c r="K49" t="n">
        <v>600.162292</v>
      </c>
      <c r="L49" t="n">
        <v>636.247437</v>
      </c>
      <c r="M49" t="n">
        <v>672.702026</v>
      </c>
      <c r="N49" t="n">
        <v>709.950378</v>
      </c>
      <c r="O49" t="n">
        <v>747.705994</v>
      </c>
      <c r="P49" t="n">
        <v>785.8699339999999</v>
      </c>
      <c r="Q49" t="n">
        <v>824.816467</v>
      </c>
      <c r="R49" t="n">
        <v>863.9250489999999</v>
      </c>
      <c r="S49" t="n">
        <v>903.237183</v>
      </c>
      <c r="T49" t="n">
        <v>942.728088</v>
      </c>
      <c r="U49" t="n">
        <v>982.6611329999999</v>
      </c>
      <c r="V49" t="n">
        <v>1022.943909</v>
      </c>
      <c r="W49" t="n">
        <v>1063.211792</v>
      </c>
      <c r="X49" t="n">
        <v>1103.470703</v>
      </c>
      <c r="Y49" t="n">
        <v>1144.108765</v>
      </c>
      <c r="Z49" t="n">
        <v>1185.589111</v>
      </c>
      <c r="AA49" t="n">
        <v>1228.238037</v>
      </c>
      <c r="AB49" t="n">
        <v>1272.045166</v>
      </c>
      <c r="AC49" t="n">
        <v>1316.627319</v>
      </c>
      <c r="AD49" t="n">
        <v>1361.49707</v>
      </c>
      <c r="AE49" t="n">
        <v>1406.087524</v>
      </c>
      <c r="AF49" t="n">
        <v>1450.250488</v>
      </c>
      <c r="AG49" t="n">
        <v>1494.305908</v>
      </c>
      <c r="AH49" t="n">
        <v>1538.05896</v>
      </c>
      <c r="AI49" t="n">
        <v>1581.008301</v>
      </c>
      <c r="AJ49" t="n">
        <v>1622.655273</v>
      </c>
      <c r="AK49" s="131" t="n">
        <v>0.055</v>
      </c>
      <c r="AL49" s="36" t="n"/>
      <c r="AM49" s="146" t="n"/>
    </row>
    <row r="50" ht="15" customHeight="1" s="143">
      <c r="A50" s="133" t="inlineStr">
        <is>
          <t>ATE000:rpm_NE_Domestic</t>
        </is>
      </c>
      <c r="B50" t="inlineStr">
        <is>
          <t>Northeast Asia</t>
        </is>
      </c>
      <c r="C50" t="inlineStr">
        <is>
          <t>Air Travel: Travel Demand: Revenue Passenger Miles: Domestic: NE Asia: High oil and gas supply</t>
        </is>
      </c>
      <c r="D50" t="inlineStr">
        <is>
          <t>57-AEO2021.56.highogs-d120120a</t>
        </is>
      </c>
      <c r="E50" t="inlineStr">
        <is>
          <t>billion miles</t>
        </is>
      </c>
      <c r="F50" t="n">
        <v>37.983845</v>
      </c>
      <c r="G50" t="n">
        <v>61.913666</v>
      </c>
      <c r="H50" t="n">
        <v>72.74505600000001</v>
      </c>
      <c r="I50" t="n">
        <v>78.286697</v>
      </c>
      <c r="J50" t="n">
        <v>79.509041</v>
      </c>
      <c r="K50" t="n">
        <v>80.612335</v>
      </c>
      <c r="L50" t="n">
        <v>81.640823</v>
      </c>
      <c r="M50" t="n">
        <v>82.618645</v>
      </c>
      <c r="N50" t="n">
        <v>83.551384</v>
      </c>
      <c r="O50" t="n">
        <v>84.43946800000001</v>
      </c>
      <c r="P50" t="n">
        <v>85.284935</v>
      </c>
      <c r="Q50" t="n">
        <v>86.06442300000001</v>
      </c>
      <c r="R50" t="n">
        <v>86.789017</v>
      </c>
      <c r="S50" t="n">
        <v>87.50148799999999</v>
      </c>
      <c r="T50" t="n">
        <v>88.208656</v>
      </c>
      <c r="U50" t="n">
        <v>88.908485</v>
      </c>
      <c r="V50" t="n">
        <v>89.593925</v>
      </c>
      <c r="W50" t="n">
        <v>90.267281</v>
      </c>
      <c r="X50" t="n">
        <v>90.929108</v>
      </c>
      <c r="Y50" t="n">
        <v>91.587013</v>
      </c>
      <c r="Z50" t="n">
        <v>92.24575</v>
      </c>
      <c r="AA50" t="n">
        <v>92.90325900000001</v>
      </c>
      <c r="AB50" t="n">
        <v>93.564262</v>
      </c>
      <c r="AC50" t="n">
        <v>94.224846</v>
      </c>
      <c r="AD50" t="n">
        <v>94.885628</v>
      </c>
      <c r="AE50" t="n">
        <v>95.54772199999999</v>
      </c>
      <c r="AF50" t="n">
        <v>96.206131</v>
      </c>
      <c r="AG50" t="n">
        <v>96.864891</v>
      </c>
      <c r="AH50" t="n">
        <v>97.527603</v>
      </c>
      <c r="AI50" t="n">
        <v>98.197266</v>
      </c>
      <c r="AJ50" t="n">
        <v>98.875748</v>
      </c>
      <c r="AK50" s="131" t="n">
        <v>0.032</v>
      </c>
      <c r="AL50" s="36" t="n"/>
      <c r="AM50" s="146" t="n"/>
    </row>
    <row r="51" ht="15" customHeight="1" s="143">
      <c r="A51" s="133" t="inlineStr">
        <is>
          <t>ATE000:rpm_SE_Domestic</t>
        </is>
      </c>
      <c r="B51" t="inlineStr">
        <is>
          <t>Southeast Asia</t>
        </is>
      </c>
      <c r="C51" t="inlineStr">
        <is>
          <t>Air Travel: Travel Demand: Revenue Passenger Miles: Domestic: SE Asia: High oil and gas supply</t>
        </is>
      </c>
      <c r="D51" t="inlineStr">
        <is>
          <t>57-AEO2021.57.highogs-d120120a</t>
        </is>
      </c>
      <c r="E51" t="inlineStr">
        <is>
          <t>billion miles</t>
        </is>
      </c>
      <c r="F51" t="n">
        <v>91.591103</v>
      </c>
      <c r="G51" t="n">
        <v>143.798019</v>
      </c>
      <c r="H51" t="n">
        <v>167.428528</v>
      </c>
      <c r="I51" t="n">
        <v>179.51857</v>
      </c>
      <c r="J51" t="n">
        <v>192.483871</v>
      </c>
      <c r="K51" t="n">
        <v>205.845108</v>
      </c>
      <c r="L51" t="n">
        <v>219.718506</v>
      </c>
      <c r="M51" t="n">
        <v>234.077866</v>
      </c>
      <c r="N51" t="n">
        <v>248.899033</v>
      </c>
      <c r="O51" t="n">
        <v>264.137329</v>
      </c>
      <c r="P51" t="n">
        <v>279.736053</v>
      </c>
      <c r="Q51" t="n">
        <v>295.910553</v>
      </c>
      <c r="R51" t="n">
        <v>312.685272</v>
      </c>
      <c r="S51" t="n">
        <v>330.082703</v>
      </c>
      <c r="T51" t="n">
        <v>348.19043</v>
      </c>
      <c r="U51" t="n">
        <v>367.048126</v>
      </c>
      <c r="V51" t="n">
        <v>386.512207</v>
      </c>
      <c r="W51" t="n">
        <v>406.763885</v>
      </c>
      <c r="X51" t="n">
        <v>427.854218</v>
      </c>
      <c r="Y51" t="n">
        <v>449.805542</v>
      </c>
      <c r="Z51" t="n">
        <v>472.698303</v>
      </c>
      <c r="AA51" t="n">
        <v>496.457489</v>
      </c>
      <c r="AB51" t="n">
        <v>521.162781</v>
      </c>
      <c r="AC51" t="n">
        <v>546.778503</v>
      </c>
      <c r="AD51" t="n">
        <v>573.381592</v>
      </c>
      <c r="AE51" t="n">
        <v>600.946472</v>
      </c>
      <c r="AF51" t="n">
        <v>628.88501</v>
      </c>
      <c r="AG51" t="n">
        <v>657.682129</v>
      </c>
      <c r="AH51" t="n">
        <v>687.453674</v>
      </c>
      <c r="AI51" t="n">
        <v>718.321899</v>
      </c>
      <c r="AJ51" t="n">
        <v>750.445496</v>
      </c>
      <c r="AK51" s="131" t="n">
        <v>0.073</v>
      </c>
      <c r="AL51" s="36" t="n"/>
      <c r="AM51" s="146" t="n"/>
    </row>
    <row r="52" ht="15" customHeight="1" s="143">
      <c r="A52" s="133" t="inlineStr">
        <is>
          <t>ATE000:rpm_SW_Domestic</t>
        </is>
      </c>
      <c r="B52" t="inlineStr">
        <is>
          <t>Southwest Asia</t>
        </is>
      </c>
      <c r="C52" t="inlineStr">
        <is>
          <t>Air Travel: Travel Demand: Revenue Passenger Miles: Domestic: SW Asia: High oil and gas supply</t>
        </is>
      </c>
      <c r="D52" t="inlineStr">
        <is>
          <t>57-AEO2021.58.highogs-d120120a</t>
        </is>
      </c>
      <c r="E52" t="inlineStr">
        <is>
          <t>billion miles</t>
        </is>
      </c>
      <c r="F52" t="n">
        <v>42.749336</v>
      </c>
      <c r="G52" t="n">
        <v>67.116455</v>
      </c>
      <c r="H52" t="n">
        <v>78.145782</v>
      </c>
      <c r="I52" t="n">
        <v>83.788704</v>
      </c>
      <c r="J52" t="n">
        <v>91.73788500000001</v>
      </c>
      <c r="K52" t="n">
        <v>100.338364</v>
      </c>
      <c r="L52" t="n">
        <v>109.571091</v>
      </c>
      <c r="M52" t="n">
        <v>119.582092</v>
      </c>
      <c r="N52" t="n">
        <v>130.411804</v>
      </c>
      <c r="O52" t="n">
        <v>141.958969</v>
      </c>
      <c r="P52" t="n">
        <v>154.037933</v>
      </c>
      <c r="Q52" t="n">
        <v>166.510223</v>
      </c>
      <c r="R52" t="n">
        <v>179.208282</v>
      </c>
      <c r="S52" t="n">
        <v>192.003632</v>
      </c>
      <c r="T52" t="n">
        <v>204.84288</v>
      </c>
      <c r="U52" t="n">
        <v>218.077118</v>
      </c>
      <c r="V52" t="n">
        <v>231.878067</v>
      </c>
      <c r="W52" t="n">
        <v>246.347565</v>
      </c>
      <c r="X52" t="n">
        <v>261.521851</v>
      </c>
      <c r="Y52" t="n">
        <v>277.417175</v>
      </c>
      <c r="Z52" t="n">
        <v>294.056091</v>
      </c>
      <c r="AA52" t="n">
        <v>311.329651</v>
      </c>
      <c r="AB52" t="n">
        <v>329.326538</v>
      </c>
      <c r="AC52" t="n">
        <v>348.097076</v>
      </c>
      <c r="AD52" t="n">
        <v>367.645691</v>
      </c>
      <c r="AE52" t="n">
        <v>387.983612</v>
      </c>
      <c r="AF52" t="n">
        <v>409.006775</v>
      </c>
      <c r="AG52" t="n">
        <v>430.768036</v>
      </c>
      <c r="AH52" t="n">
        <v>453.325836</v>
      </c>
      <c r="AI52" t="n">
        <v>476.673157</v>
      </c>
      <c r="AJ52" t="n">
        <v>500.837524</v>
      </c>
      <c r="AK52" s="131" t="n">
        <v>0.08500000000000001</v>
      </c>
      <c r="AL52" s="36" t="n"/>
      <c r="AM52" s="146" t="n"/>
    </row>
    <row r="53" ht="15" customHeight="1" s="143">
      <c r="A53" s="133" t="inlineStr">
        <is>
          <t>ATE000:rpm_OC_Domestic</t>
        </is>
      </c>
      <c r="B53" t="inlineStr">
        <is>
          <t>Oceania</t>
        </is>
      </c>
      <c r="C53" t="inlineStr">
        <is>
          <t>Air Travel: Travel Demand: Revenue Passenger Miles: Domestic: Oceania: High oil and gas supply</t>
        </is>
      </c>
      <c r="D53" t="inlineStr">
        <is>
          <t>57-AEO2021.59.highogs-d120120a</t>
        </is>
      </c>
      <c r="E53" t="inlineStr">
        <is>
          <t>billion miles</t>
        </is>
      </c>
      <c r="F53" t="n">
        <v>33.617504</v>
      </c>
      <c r="G53" t="n">
        <v>52.77948</v>
      </c>
      <c r="H53" t="n">
        <v>61.452797</v>
      </c>
      <c r="I53" t="n">
        <v>65.89031199999999</v>
      </c>
      <c r="J53" t="n">
        <v>69.14527099999999</v>
      </c>
      <c r="K53" t="n">
        <v>71.958427</v>
      </c>
      <c r="L53" t="n">
        <v>74.646049</v>
      </c>
      <c r="M53" t="n">
        <v>77.40778400000001</v>
      </c>
      <c r="N53" t="n">
        <v>80.247612</v>
      </c>
      <c r="O53" t="n">
        <v>83.166588</v>
      </c>
      <c r="P53" t="n">
        <v>86.168419</v>
      </c>
      <c r="Q53" t="n">
        <v>89.25308200000001</v>
      </c>
      <c r="R53" t="n">
        <v>92.405357</v>
      </c>
      <c r="S53" t="n">
        <v>95.613235</v>
      </c>
      <c r="T53" t="n">
        <v>98.872574</v>
      </c>
      <c r="U53" t="n">
        <v>102.179977</v>
      </c>
      <c r="V53" t="n">
        <v>105.516922</v>
      </c>
      <c r="W53" t="n">
        <v>108.860703</v>
      </c>
      <c r="X53" t="n">
        <v>112.142883</v>
      </c>
      <c r="Y53" t="n">
        <v>115.397438</v>
      </c>
      <c r="Z53" t="n">
        <v>118.738983</v>
      </c>
      <c r="AA53" t="n">
        <v>122.165543</v>
      </c>
      <c r="AB53" t="n">
        <v>125.680748</v>
      </c>
      <c r="AC53" t="n">
        <v>129.287537</v>
      </c>
      <c r="AD53" t="n">
        <v>132.988297</v>
      </c>
      <c r="AE53" t="n">
        <v>136.787537</v>
      </c>
      <c r="AF53" t="n">
        <v>140.688675</v>
      </c>
      <c r="AG53" t="n">
        <v>144.694153</v>
      </c>
      <c r="AH53" t="n">
        <v>148.808441</v>
      </c>
      <c r="AI53" t="n">
        <v>153.032394</v>
      </c>
      <c r="AJ53" t="n">
        <v>157.371841</v>
      </c>
      <c r="AK53" s="131" t="n">
        <v>0.053</v>
      </c>
      <c r="AL53" s="36" t="n"/>
      <c r="AM53" s="146" t="n"/>
    </row>
    <row r="54" ht="15" customHeight="1" s="143">
      <c r="A54" s="133" t="n"/>
      <c r="B54" t="inlineStr">
        <is>
          <t>International</t>
        </is>
      </c>
      <c r="D54" t="inlineStr">
        <is>
          <t>57-AEO2021.60.</t>
        </is>
      </c>
    </row>
    <row r="55" ht="15" customHeight="1" s="143">
      <c r="A55" s="133" t="inlineStr">
        <is>
          <t>ATE000:rpm_US_Internat</t>
        </is>
      </c>
      <c r="B55" t="inlineStr">
        <is>
          <t>United States</t>
        </is>
      </c>
      <c r="C55" t="inlineStr">
        <is>
          <t>Air Travel: Travel Demand: Revenue Passenger Miles: International: U.S.: High oil and gas supply</t>
        </is>
      </c>
      <c r="D55" t="inlineStr">
        <is>
          <t>57-AEO2021.61.highogs-d120120a</t>
        </is>
      </c>
      <c r="E55" t="inlineStr">
        <is>
          <t>billion miles</t>
        </is>
      </c>
      <c r="F55" t="n">
        <v>65.570099</v>
      </c>
      <c r="G55" t="n">
        <v>203.267288</v>
      </c>
      <c r="H55" t="n">
        <v>285.88559</v>
      </c>
      <c r="I55" t="n">
        <v>335.456604</v>
      </c>
      <c r="J55" t="n">
        <v>372.634827</v>
      </c>
      <c r="K55" t="n">
        <v>394.941742</v>
      </c>
      <c r="L55" t="n">
        <v>405.676483</v>
      </c>
      <c r="M55" t="n">
        <v>414.170319</v>
      </c>
      <c r="N55" t="n">
        <v>421.857574</v>
      </c>
      <c r="O55" t="n">
        <v>429.172638</v>
      </c>
      <c r="P55" t="n">
        <v>436.743317</v>
      </c>
      <c r="Q55" t="n">
        <v>445.155487</v>
      </c>
      <c r="R55" t="n">
        <v>455.212036</v>
      </c>
      <c r="S55" t="n">
        <v>465.476532</v>
      </c>
      <c r="T55" t="n">
        <v>476.776062</v>
      </c>
      <c r="U55" t="n">
        <v>489.003784</v>
      </c>
      <c r="V55" t="n">
        <v>500.444611</v>
      </c>
      <c r="W55" t="n">
        <v>511.139679</v>
      </c>
      <c r="X55" t="n">
        <v>522.185547</v>
      </c>
      <c r="Y55" t="n">
        <v>534.395813</v>
      </c>
      <c r="Z55" t="n">
        <v>547.877258</v>
      </c>
      <c r="AA55" t="n">
        <v>561.335876</v>
      </c>
      <c r="AB55" t="n">
        <v>574.866577</v>
      </c>
      <c r="AC55" t="n">
        <v>588.392517</v>
      </c>
      <c r="AD55" t="n">
        <v>601.729431</v>
      </c>
      <c r="AE55" t="n">
        <v>615.951782</v>
      </c>
      <c r="AF55" t="n">
        <v>629.5454099999999</v>
      </c>
      <c r="AG55" t="n">
        <v>642.37738</v>
      </c>
      <c r="AH55" t="n">
        <v>656.739624</v>
      </c>
      <c r="AI55" t="n">
        <v>671.25531</v>
      </c>
      <c r="AJ55" t="n">
        <v>686.122925</v>
      </c>
      <c r="AK55" s="131" t="n">
        <v>0.081</v>
      </c>
      <c r="AL55" s="36" t="n"/>
      <c r="AM55" s="146" t="n"/>
    </row>
    <row r="56" ht="15" customHeight="1" s="143">
      <c r="A56" s="133" t="inlineStr">
        <is>
          <t>ATE000:rpm_CN_Internat</t>
        </is>
      </c>
      <c r="B56" t="inlineStr">
        <is>
          <t>Canada</t>
        </is>
      </c>
      <c r="C56" t="inlineStr">
        <is>
          <t>Air Travel: Travel Demand: Revenue Passenger Miles: International: Canada: High oil and gas supply</t>
        </is>
      </c>
      <c r="D56" t="inlineStr">
        <is>
          <t>57-AEO2021.62.highogs-d120120a</t>
        </is>
      </c>
      <c r="E56" t="inlineStr">
        <is>
          <t>billion miles</t>
        </is>
      </c>
      <c r="F56" t="n">
        <v>14.672773</v>
      </c>
      <c r="G56" t="n">
        <v>45.485588</v>
      </c>
      <c r="H56" t="n">
        <v>63.973286</v>
      </c>
      <c r="I56" t="n">
        <v>75.065895</v>
      </c>
      <c r="J56" t="n">
        <v>83.385361</v>
      </c>
      <c r="K56" t="n">
        <v>88.37702899999999</v>
      </c>
      <c r="L56" t="n">
        <v>90.95807600000001</v>
      </c>
      <c r="M56" t="n">
        <v>93.600037</v>
      </c>
      <c r="N56" t="n">
        <v>96.29420500000001</v>
      </c>
      <c r="O56" t="n">
        <v>99.051109</v>
      </c>
      <c r="P56" t="n">
        <v>101.863312</v>
      </c>
      <c r="Q56" t="n">
        <v>104.757698</v>
      </c>
      <c r="R56" t="n">
        <v>107.741531</v>
      </c>
      <c r="S56" t="n">
        <v>110.819435</v>
      </c>
      <c r="T56" t="n">
        <v>113.972969</v>
      </c>
      <c r="U56" t="n">
        <v>117.188385</v>
      </c>
      <c r="V56" t="n">
        <v>120.523293</v>
      </c>
      <c r="W56" t="n">
        <v>123.929108</v>
      </c>
      <c r="X56" t="n">
        <v>127.407814</v>
      </c>
      <c r="Y56" t="n">
        <v>130.973297</v>
      </c>
      <c r="Z56" t="n">
        <v>134.61702</v>
      </c>
      <c r="AA56" t="n">
        <v>138.293243</v>
      </c>
      <c r="AB56" t="n">
        <v>142.047302</v>
      </c>
      <c r="AC56" t="n">
        <v>145.876526</v>
      </c>
      <c r="AD56" t="n">
        <v>149.786102</v>
      </c>
      <c r="AE56" t="n">
        <v>153.782181</v>
      </c>
      <c r="AF56" t="n">
        <v>157.868057</v>
      </c>
      <c r="AG56" t="n">
        <v>162.037918</v>
      </c>
      <c r="AH56" t="n">
        <v>166.276489</v>
      </c>
      <c r="AI56" t="n">
        <v>170.579422</v>
      </c>
      <c r="AJ56" t="n">
        <v>174.965515</v>
      </c>
      <c r="AK56" s="131" t="n">
        <v>0.08599999999999999</v>
      </c>
      <c r="AL56" s="36" t="n"/>
      <c r="AM56" s="146" t="n"/>
    </row>
    <row r="57" ht="15" customHeight="1" s="143">
      <c r="A57" s="133" t="inlineStr">
        <is>
          <t>ATE000:rpm_CA_Internat</t>
        </is>
      </c>
      <c r="B57" t="inlineStr">
        <is>
          <t>Central America</t>
        </is>
      </c>
      <c r="C57" t="inlineStr">
        <is>
          <t>Air Travel: Travel Demand: Revenue Passenger Miles: International: Central America: High oil and gas supply</t>
        </is>
      </c>
      <c r="D57" t="inlineStr">
        <is>
          <t>57-AEO2021.63.highogs-d120120a</t>
        </is>
      </c>
      <c r="E57" t="inlineStr">
        <is>
          <t>billion miles</t>
        </is>
      </c>
      <c r="F57" t="n">
        <v>18.003374</v>
      </c>
      <c r="G57" t="n">
        <v>55.810452</v>
      </c>
      <c r="H57" t="n">
        <v>78.494705</v>
      </c>
      <c r="I57" t="n">
        <v>92.105255</v>
      </c>
      <c r="J57" t="n">
        <v>102.313164</v>
      </c>
      <c r="K57" t="n">
        <v>108.437912</v>
      </c>
      <c r="L57" t="n">
        <v>112.814316</v>
      </c>
      <c r="M57" t="n">
        <v>117.35099</v>
      </c>
      <c r="N57" t="n">
        <v>122.05265</v>
      </c>
      <c r="O57" t="n">
        <v>126.922997</v>
      </c>
      <c r="P57" t="n">
        <v>131.959244</v>
      </c>
      <c r="Q57" t="n">
        <v>137.12674</v>
      </c>
      <c r="R57" t="n">
        <v>142.46431</v>
      </c>
      <c r="S57" t="n">
        <v>147.989746</v>
      </c>
      <c r="T57" t="n">
        <v>153.710373</v>
      </c>
      <c r="U57" t="n">
        <v>159.636642</v>
      </c>
      <c r="V57" t="n">
        <v>165.726715</v>
      </c>
      <c r="W57" t="n">
        <v>172.029022</v>
      </c>
      <c r="X57" t="n">
        <v>178.553619</v>
      </c>
      <c r="Y57" t="n">
        <v>185.308929</v>
      </c>
      <c r="Z57" t="n">
        <v>192.302582</v>
      </c>
      <c r="AA57" t="n">
        <v>199.500061</v>
      </c>
      <c r="AB57" t="n">
        <v>206.944931</v>
      </c>
      <c r="AC57" t="n">
        <v>214.647324</v>
      </c>
      <c r="AD57" t="n">
        <v>222.615829</v>
      </c>
      <c r="AE57" t="n">
        <v>230.857437</v>
      </c>
      <c r="AF57" t="n">
        <v>239.263657</v>
      </c>
      <c r="AG57" t="n">
        <v>247.946899</v>
      </c>
      <c r="AH57" t="n">
        <v>256.923615</v>
      </c>
      <c r="AI57" t="n">
        <v>266.212646</v>
      </c>
      <c r="AJ57" t="n">
        <v>275.830017</v>
      </c>
      <c r="AK57" s="131" t="n">
        <v>0.095</v>
      </c>
      <c r="AL57" s="36" t="n"/>
      <c r="AM57" s="146" t="n"/>
    </row>
    <row r="58" ht="15" customHeight="1" s="143">
      <c r="A58" s="133" t="inlineStr">
        <is>
          <t>ATE000:rpm_SA_Internat</t>
        </is>
      </c>
      <c r="B58" t="inlineStr">
        <is>
          <t>South America</t>
        </is>
      </c>
      <c r="C58" t="inlineStr">
        <is>
          <t>Air Travel: Travel Demand: Revenue Passenger Miles: International: South America: High oil and gas supply</t>
        </is>
      </c>
      <c r="D58" t="inlineStr">
        <is>
          <t>57-AEO2021.64.highogs-d120120a</t>
        </is>
      </c>
      <c r="E58" t="inlineStr">
        <is>
          <t>billion miles</t>
        </is>
      </c>
      <c r="F58" t="n">
        <v>13.002868</v>
      </c>
      <c r="G58" t="n">
        <v>40.308884</v>
      </c>
      <c r="H58" t="n">
        <v>56.692497</v>
      </c>
      <c r="I58" t="n">
        <v>66.522667</v>
      </c>
      <c r="J58" t="n">
        <v>73.895287</v>
      </c>
      <c r="K58" t="n">
        <v>78.31886299999999</v>
      </c>
      <c r="L58" t="n">
        <v>82.077789</v>
      </c>
      <c r="M58" t="n">
        <v>85.938332</v>
      </c>
      <c r="N58" t="n">
        <v>89.917984</v>
      </c>
      <c r="O58" t="n">
        <v>94.01915700000001</v>
      </c>
      <c r="P58" t="n">
        <v>98.240234</v>
      </c>
      <c r="Q58" t="n">
        <v>102.580933</v>
      </c>
      <c r="R58" t="n">
        <v>107.082169</v>
      </c>
      <c r="S58" t="n">
        <v>111.756752</v>
      </c>
      <c r="T58" t="n">
        <v>116.611847</v>
      </c>
      <c r="U58" t="n">
        <v>121.655991</v>
      </c>
      <c r="V58" t="n">
        <v>126.853386</v>
      </c>
      <c r="W58" t="n">
        <v>132.251144</v>
      </c>
      <c r="X58" t="n">
        <v>137.85614</v>
      </c>
      <c r="Y58" t="n">
        <v>143.675781</v>
      </c>
      <c r="Z58" t="n">
        <v>149.716843</v>
      </c>
      <c r="AA58" t="n">
        <v>155.915878</v>
      </c>
      <c r="AB58" t="n">
        <v>162.348511</v>
      </c>
      <c r="AC58" t="n">
        <v>169.023712</v>
      </c>
      <c r="AD58" t="n">
        <v>175.951752</v>
      </c>
      <c r="AE58" t="n">
        <v>183.141144</v>
      </c>
      <c r="AF58" t="n">
        <v>190.511703</v>
      </c>
      <c r="AG58" t="n">
        <v>198.150269</v>
      </c>
      <c r="AH58" t="n">
        <v>206.074005</v>
      </c>
      <c r="AI58" t="n">
        <v>214.302292</v>
      </c>
      <c r="AJ58" t="n">
        <v>222.853989</v>
      </c>
      <c r="AK58" s="131" t="n">
        <v>0.099</v>
      </c>
      <c r="AL58" s="36" t="n"/>
      <c r="AM58" s="146" t="n"/>
    </row>
    <row r="59" ht="15" customHeight="1" s="143">
      <c r="A59" s="133" t="inlineStr">
        <is>
          <t>ATE000:rpm_EU_Internat</t>
        </is>
      </c>
      <c r="B59" t="inlineStr">
        <is>
          <t>Europe</t>
        </is>
      </c>
      <c r="C59" t="inlineStr">
        <is>
          <t>Air Travel: Travel Demand: Revenue Passenger Miles: International: Europe: High oil and gas supply</t>
        </is>
      </c>
      <c r="D59" t="inlineStr">
        <is>
          <t>57-AEO2021.65.highogs-d120120a</t>
        </is>
      </c>
      <c r="E59" t="inlineStr">
        <is>
          <t>billion miles</t>
        </is>
      </c>
      <c r="F59" t="n">
        <v>94.62033099999999</v>
      </c>
      <c r="G59" t="n">
        <v>293.322968</v>
      </c>
      <c r="H59" t="n">
        <v>412.544556</v>
      </c>
      <c r="I59" t="n">
        <v>484.077515</v>
      </c>
      <c r="J59" t="n">
        <v>537.727234</v>
      </c>
      <c r="K59" t="n">
        <v>569.917053</v>
      </c>
      <c r="L59" t="n">
        <v>591.831665</v>
      </c>
      <c r="M59" t="n">
        <v>614.218872</v>
      </c>
      <c r="N59" t="n">
        <v>637.212952</v>
      </c>
      <c r="O59" t="n">
        <v>660.717834</v>
      </c>
      <c r="P59" t="n">
        <v>684.726318</v>
      </c>
      <c r="Q59" t="n">
        <v>709.409729</v>
      </c>
      <c r="R59" t="n">
        <v>734.679138</v>
      </c>
      <c r="S59" t="n">
        <v>760.7062989999999</v>
      </c>
      <c r="T59" t="n">
        <v>787.647766</v>
      </c>
      <c r="U59" t="n">
        <v>815.486328</v>
      </c>
      <c r="V59" t="n">
        <v>844.246887</v>
      </c>
      <c r="W59" t="n">
        <v>874.020874</v>
      </c>
      <c r="X59" t="n">
        <v>904.831421</v>
      </c>
      <c r="Y59" t="n">
        <v>936.723022</v>
      </c>
      <c r="Z59" t="n">
        <v>969.757751</v>
      </c>
      <c r="AA59" t="n">
        <v>1003.929138</v>
      </c>
      <c r="AB59" t="n">
        <v>1039.24707</v>
      </c>
      <c r="AC59" t="n">
        <v>1075.718262</v>
      </c>
      <c r="AD59" t="n">
        <v>1113.342773</v>
      </c>
      <c r="AE59" t="n">
        <v>1152.196167</v>
      </c>
      <c r="AF59" t="n">
        <v>1192.305786</v>
      </c>
      <c r="AG59" t="n">
        <v>1233.718262</v>
      </c>
      <c r="AH59" t="n">
        <v>1276.568604</v>
      </c>
      <c r="AI59" t="n">
        <v>1320.959961</v>
      </c>
      <c r="AJ59" t="n">
        <v>1366.932861</v>
      </c>
      <c r="AK59" s="131" t="n">
        <v>0.093</v>
      </c>
      <c r="AL59" s="36" t="n"/>
      <c r="AM59" s="146" t="n"/>
    </row>
    <row r="60" ht="15" customHeight="1" s="143">
      <c r="A60" s="133" t="inlineStr">
        <is>
          <t>ATE000:rpm_AF_Internat</t>
        </is>
      </c>
      <c r="B60" t="inlineStr">
        <is>
          <t>Africa</t>
        </is>
      </c>
      <c r="C60" t="inlineStr">
        <is>
          <t>Air Travel: Travel Demand: Revenue Passenger Miles: International: Africa: High oil and gas supply</t>
        </is>
      </c>
      <c r="D60" t="inlineStr">
        <is>
          <t>57-AEO2021.66.highogs-d120120a</t>
        </is>
      </c>
      <c r="E60" t="inlineStr">
        <is>
          <t>billion miles</t>
        </is>
      </c>
      <c r="F60" t="n">
        <v>13.566049</v>
      </c>
      <c r="G60" t="n">
        <v>42.054741</v>
      </c>
      <c r="H60" t="n">
        <v>59.147961</v>
      </c>
      <c r="I60" t="n">
        <v>69.403893</v>
      </c>
      <c r="J60" t="n">
        <v>77.09584</v>
      </c>
      <c r="K60" t="n">
        <v>81.711006</v>
      </c>
      <c r="L60" t="n">
        <v>85.881401</v>
      </c>
      <c r="M60" t="n">
        <v>90.216217</v>
      </c>
      <c r="N60" t="n">
        <v>94.71564499999999</v>
      </c>
      <c r="O60" t="n">
        <v>99.390778</v>
      </c>
      <c r="P60" t="n">
        <v>104.255585</v>
      </c>
      <c r="Q60" t="n">
        <v>109.298004</v>
      </c>
      <c r="R60" t="n">
        <v>114.569183</v>
      </c>
      <c r="S60" t="n">
        <v>120.098907</v>
      </c>
      <c r="T60" t="n">
        <v>125.90818</v>
      </c>
      <c r="U60" t="n">
        <v>132.019043</v>
      </c>
      <c r="V60" t="n">
        <v>138.427811</v>
      </c>
      <c r="W60" t="n">
        <v>145.157074</v>
      </c>
      <c r="X60" t="n">
        <v>152.219971</v>
      </c>
      <c r="Y60" t="n">
        <v>159.643509</v>
      </c>
      <c r="Z60" t="n">
        <v>167.437759</v>
      </c>
      <c r="AA60" t="n">
        <v>175.574188</v>
      </c>
      <c r="AB60" t="n">
        <v>184.112915</v>
      </c>
      <c r="AC60" t="n">
        <v>193.087936</v>
      </c>
      <c r="AD60" t="n">
        <v>202.523819</v>
      </c>
      <c r="AE60" t="n">
        <v>212.440979</v>
      </c>
      <c r="AF60" t="n">
        <v>222.798843</v>
      </c>
      <c r="AG60" t="n">
        <v>233.690582</v>
      </c>
      <c r="AH60" t="n">
        <v>245.15062</v>
      </c>
      <c r="AI60" t="n">
        <v>257.221252</v>
      </c>
      <c r="AJ60" t="n">
        <v>269.93924</v>
      </c>
      <c r="AK60" s="131" t="n">
        <v>0.105</v>
      </c>
      <c r="AL60" s="36" t="n"/>
      <c r="AM60" s="146" t="n"/>
    </row>
    <row r="61" ht="15" customHeight="1" s="143">
      <c r="A61" s="133" t="inlineStr">
        <is>
          <t>ATE000:rpm_ME_Internat</t>
        </is>
      </c>
      <c r="B61" t="inlineStr">
        <is>
          <t>Mideast</t>
        </is>
      </c>
      <c r="C61" t="inlineStr">
        <is>
          <t>Air Travel: Travel Demand: Revenue Passenger Miles: International: Mideast: High oil and gas supply</t>
        </is>
      </c>
      <c r="D61" t="inlineStr">
        <is>
          <t>57-AEO2021.67.highogs-d120120a</t>
        </is>
      </c>
      <c r="E61" t="inlineStr">
        <is>
          <t>billion miles</t>
        </is>
      </c>
      <c r="F61" t="n">
        <v>68.406685</v>
      </c>
      <c r="G61" t="n">
        <v>153.186111</v>
      </c>
      <c r="H61" t="n">
        <v>204.053772</v>
      </c>
      <c r="I61" t="n">
        <v>234.574356</v>
      </c>
      <c r="J61" t="n">
        <v>257.464813</v>
      </c>
      <c r="K61" t="n">
        <v>271.199097</v>
      </c>
      <c r="L61" t="n">
        <v>284.828522</v>
      </c>
      <c r="M61" t="n">
        <v>299.037659</v>
      </c>
      <c r="N61" t="n">
        <v>313.87616</v>
      </c>
      <c r="O61" t="n">
        <v>329.369324</v>
      </c>
      <c r="P61" t="n">
        <v>345.551453</v>
      </c>
      <c r="Q61" t="n">
        <v>362.152557</v>
      </c>
      <c r="R61" t="n">
        <v>379.48703</v>
      </c>
      <c r="S61" t="n">
        <v>397.577972</v>
      </c>
      <c r="T61" t="n">
        <v>416.458679</v>
      </c>
      <c r="U61" t="n">
        <v>436.15863</v>
      </c>
      <c r="V61" t="n">
        <v>456.638275</v>
      </c>
      <c r="W61" t="n">
        <v>477.995728</v>
      </c>
      <c r="X61" t="n">
        <v>500.266785</v>
      </c>
      <c r="Y61" t="n">
        <v>523.4885860000001</v>
      </c>
      <c r="Z61" t="n">
        <v>547.69873</v>
      </c>
      <c r="AA61" t="n">
        <v>572.740723</v>
      </c>
      <c r="AB61" t="n">
        <v>598.832214</v>
      </c>
      <c r="AC61" t="n">
        <v>626.013611</v>
      </c>
      <c r="AD61" t="n">
        <v>654.3295900000001</v>
      </c>
      <c r="AE61" t="n">
        <v>683.8232420000001</v>
      </c>
      <c r="AF61" t="n">
        <v>714.154602</v>
      </c>
      <c r="AG61" t="n">
        <v>745.728943</v>
      </c>
      <c r="AH61" t="n">
        <v>778.594299</v>
      </c>
      <c r="AI61" t="n">
        <v>812.796143</v>
      </c>
      <c r="AJ61" t="n">
        <v>848.387939</v>
      </c>
      <c r="AK61" s="131" t="n">
        <v>0.08799999999999999</v>
      </c>
      <c r="AL61" s="36" t="n"/>
      <c r="AM61" s="146" t="n"/>
    </row>
    <row r="62" ht="15" customHeight="1" s="143">
      <c r="A62" s="133" t="inlineStr">
        <is>
          <t>ATE000:rpm_RU_Internat</t>
        </is>
      </c>
      <c r="B62" t="inlineStr">
        <is>
          <t>Commonwealth of Independent States</t>
        </is>
      </c>
      <c r="C62" t="inlineStr">
        <is>
          <t>Air Travel: Travel Demand: Revenue Passenger Miles: International: CIS: High oil and gas supply</t>
        </is>
      </c>
      <c r="D62" t="inlineStr">
        <is>
          <t>57-AEO2021.68.highogs-d120120a</t>
        </is>
      </c>
      <c r="E62" t="inlineStr">
        <is>
          <t>billion miles</t>
        </is>
      </c>
      <c r="F62" t="n">
        <v>11.722843</v>
      </c>
      <c r="G62" t="n">
        <v>36.340809</v>
      </c>
      <c r="H62" t="n">
        <v>51.111591</v>
      </c>
      <c r="I62" t="n">
        <v>59.974056</v>
      </c>
      <c r="J62" t="n">
        <v>66.620903</v>
      </c>
      <c r="K62" t="n">
        <v>70.609016</v>
      </c>
      <c r="L62" t="n">
        <v>73.09963999999999</v>
      </c>
      <c r="M62" t="n">
        <v>75.67340900000001</v>
      </c>
      <c r="N62" t="n">
        <v>78.359222</v>
      </c>
      <c r="O62" t="n">
        <v>81.164581</v>
      </c>
      <c r="P62" t="n">
        <v>84.090942</v>
      </c>
      <c r="Q62" t="n">
        <v>87.158897</v>
      </c>
      <c r="R62" t="n">
        <v>90.371284</v>
      </c>
      <c r="S62" t="n">
        <v>93.70764200000001</v>
      </c>
      <c r="T62" t="n">
        <v>97.147156</v>
      </c>
      <c r="U62" t="n">
        <v>100.671013</v>
      </c>
      <c r="V62" t="n">
        <v>104.22345</v>
      </c>
      <c r="W62" t="n">
        <v>107.87114</v>
      </c>
      <c r="X62" t="n">
        <v>111.624344</v>
      </c>
      <c r="Y62" t="n">
        <v>115.49968</v>
      </c>
      <c r="Z62" t="n">
        <v>119.50872</v>
      </c>
      <c r="AA62" t="n">
        <v>123.584198</v>
      </c>
      <c r="AB62" t="n">
        <v>127.788803</v>
      </c>
      <c r="AC62" t="n">
        <v>132.129669</v>
      </c>
      <c r="AD62" t="n">
        <v>136.611893</v>
      </c>
      <c r="AE62" t="n">
        <v>141.239609</v>
      </c>
      <c r="AF62" t="n">
        <v>145.923965</v>
      </c>
      <c r="AG62" t="n">
        <v>150.747391</v>
      </c>
      <c r="AH62" t="n">
        <v>155.726959</v>
      </c>
      <c r="AI62" t="n">
        <v>160.879242</v>
      </c>
      <c r="AJ62" t="n">
        <v>166.216949</v>
      </c>
      <c r="AK62" s="131" t="n">
        <v>0.092</v>
      </c>
      <c r="AL62" s="36" t="n"/>
      <c r="AM62" s="146" t="n"/>
    </row>
    <row r="63" ht="15" customHeight="1" s="143">
      <c r="A63" s="133" t="inlineStr">
        <is>
          <t>ATE000:rpm_CH_Internat</t>
        </is>
      </c>
      <c r="B63" t="inlineStr">
        <is>
          <t>China</t>
        </is>
      </c>
      <c r="C63" t="inlineStr">
        <is>
          <t>Air Travel: Travel Demand: Revenue Passenger Miles: International: China: High oil and gas supply</t>
        </is>
      </c>
      <c r="D63" t="inlineStr">
        <is>
          <t>57-AEO2021.69.highogs-d120120a</t>
        </is>
      </c>
      <c r="E63" t="inlineStr">
        <is>
          <t>billion miles</t>
        </is>
      </c>
      <c r="F63" t="n">
        <v>35.273876</v>
      </c>
      <c r="G63" t="n">
        <v>109.348991</v>
      </c>
      <c r="H63" t="n">
        <v>153.794083</v>
      </c>
      <c r="I63" t="n">
        <v>180.461121</v>
      </c>
      <c r="J63" t="n">
        <v>200.461411</v>
      </c>
      <c r="K63" t="n">
        <v>212.461563</v>
      </c>
      <c r="L63" t="n">
        <v>224.35466</v>
      </c>
      <c r="M63" t="n">
        <v>236.53804</v>
      </c>
      <c r="N63" t="n">
        <v>249.105042</v>
      </c>
      <c r="O63" t="n">
        <v>262.016663</v>
      </c>
      <c r="P63" t="n">
        <v>275.267883</v>
      </c>
      <c r="Q63" t="n">
        <v>288.937469</v>
      </c>
      <c r="R63" t="n">
        <v>302.917786</v>
      </c>
      <c r="S63" t="n">
        <v>317.227264</v>
      </c>
      <c r="T63" t="n">
        <v>331.873535</v>
      </c>
      <c r="U63" t="n">
        <v>346.917572</v>
      </c>
      <c r="V63" t="n">
        <v>362.349091</v>
      </c>
      <c r="W63" t="n">
        <v>378.106781</v>
      </c>
      <c r="X63" t="n">
        <v>394.20401</v>
      </c>
      <c r="Y63" t="n">
        <v>410.7258</v>
      </c>
      <c r="Z63" t="n">
        <v>427.773743</v>
      </c>
      <c r="AA63" t="n">
        <v>445.420654</v>
      </c>
      <c r="AB63" t="n">
        <v>463.674255</v>
      </c>
      <c r="AC63" t="n">
        <v>482.47348</v>
      </c>
      <c r="AD63" t="n">
        <v>501.736389</v>
      </c>
      <c r="AE63" t="n">
        <v>521.36145</v>
      </c>
      <c r="AF63" t="n">
        <v>541.3230589999999</v>
      </c>
      <c r="AG63" t="n">
        <v>561.691772</v>
      </c>
      <c r="AH63" t="n">
        <v>582.440369</v>
      </c>
      <c r="AI63" t="n">
        <v>603.479797</v>
      </c>
      <c r="AJ63" t="n">
        <v>624.717224</v>
      </c>
      <c r="AK63" s="131" t="n">
        <v>0.101</v>
      </c>
      <c r="AL63" s="36" t="n"/>
      <c r="AM63" s="146" t="n"/>
    </row>
    <row r="64" ht="15" customHeight="1" s="143">
      <c r="A64" s="133" t="inlineStr">
        <is>
          <t>ATE000:rpm_NE_Internat</t>
        </is>
      </c>
      <c r="B64" t="inlineStr">
        <is>
          <t>Northeast Asia</t>
        </is>
      </c>
      <c r="C64" t="inlineStr">
        <is>
          <t>Air Travel: Travel Demand: Revenue Passenger Miles: International: NE Asia: High oil and gas supply</t>
        </is>
      </c>
      <c r="D64" t="inlineStr">
        <is>
          <t>57-AEO2021.70.highogs-d120120a</t>
        </is>
      </c>
      <c r="E64" t="inlineStr">
        <is>
          <t>billion miles</t>
        </is>
      </c>
      <c r="F64" t="n">
        <v>28.045706</v>
      </c>
      <c r="G64" t="n">
        <v>86.94167299999999</v>
      </c>
      <c r="H64" t="n">
        <v>122.279251</v>
      </c>
      <c r="I64" t="n">
        <v>143.481796</v>
      </c>
      <c r="J64" t="n">
        <v>159.383713</v>
      </c>
      <c r="K64" t="n">
        <v>168.924866</v>
      </c>
      <c r="L64" t="n">
        <v>173.363663</v>
      </c>
      <c r="M64" t="n">
        <v>177.358765</v>
      </c>
      <c r="N64" t="n">
        <v>180.953629</v>
      </c>
      <c r="O64" t="n">
        <v>184.138412</v>
      </c>
      <c r="P64" t="n">
        <v>186.924362</v>
      </c>
      <c r="Q64" t="n">
        <v>189.172745</v>
      </c>
      <c r="R64" t="n">
        <v>190.865631</v>
      </c>
      <c r="S64" t="n">
        <v>192.482162</v>
      </c>
      <c r="T64" t="n">
        <v>194.112747</v>
      </c>
      <c r="U64" t="n">
        <v>195.744003</v>
      </c>
      <c r="V64" t="n">
        <v>197.442581</v>
      </c>
      <c r="W64" t="n">
        <v>199.080994</v>
      </c>
      <c r="X64" t="n">
        <v>200.662323</v>
      </c>
      <c r="Y64" t="n">
        <v>202.262146</v>
      </c>
      <c r="Z64" t="n">
        <v>203.933884</v>
      </c>
      <c r="AA64" t="n">
        <v>205.763443</v>
      </c>
      <c r="AB64" t="n">
        <v>207.697906</v>
      </c>
      <c r="AC64" t="n">
        <v>209.683441</v>
      </c>
      <c r="AD64" t="n">
        <v>211.720535</v>
      </c>
      <c r="AE64" t="n">
        <v>213.817322</v>
      </c>
      <c r="AF64" t="n">
        <v>215.989548</v>
      </c>
      <c r="AG64" t="n">
        <v>218.222031</v>
      </c>
      <c r="AH64" t="n">
        <v>220.555283</v>
      </c>
      <c r="AI64" t="n">
        <v>223.029053</v>
      </c>
      <c r="AJ64" t="n">
        <v>225.669708</v>
      </c>
      <c r="AK64" s="131" t="n">
        <v>0.07199999999999999</v>
      </c>
      <c r="AL64" s="36" t="n"/>
      <c r="AM64" s="146" t="n"/>
    </row>
    <row r="65" ht="15" customHeight="1" s="143">
      <c r="A65" s="133" t="inlineStr">
        <is>
          <t>ATE000:rpm_SE_Internat</t>
        </is>
      </c>
      <c r="B65" t="inlineStr">
        <is>
          <t>Southeast Asia</t>
        </is>
      </c>
      <c r="C65" t="inlineStr">
        <is>
          <t>Air Travel: Travel Demand: Revenue Passenger Miles: International: SE Asia: High oil and gas supply</t>
        </is>
      </c>
      <c r="D65" t="inlineStr">
        <is>
          <t>57-AEO2021.71.highogs-d120120a</t>
        </is>
      </c>
      <c r="E65" t="inlineStr">
        <is>
          <t>billion miles</t>
        </is>
      </c>
      <c r="F65" t="n">
        <v>21.643387</v>
      </c>
      <c r="G65" t="n">
        <v>126.898628</v>
      </c>
      <c r="H65" t="n">
        <v>190.051788</v>
      </c>
      <c r="I65" t="n">
        <v>227.943665</v>
      </c>
      <c r="J65" t="n">
        <v>256.362579</v>
      </c>
      <c r="K65" t="n">
        <v>273.41394</v>
      </c>
      <c r="L65" t="n">
        <v>289.280823</v>
      </c>
      <c r="M65" t="n">
        <v>305.215698</v>
      </c>
      <c r="N65" t="n">
        <v>321.134155</v>
      </c>
      <c r="O65" t="n">
        <v>336.915497</v>
      </c>
      <c r="P65" t="n">
        <v>352.423645</v>
      </c>
      <c r="Q65" t="n">
        <v>368.106323</v>
      </c>
      <c r="R65" t="n">
        <v>383.901459</v>
      </c>
      <c r="S65" t="n">
        <v>399.813568</v>
      </c>
      <c r="T65" t="n">
        <v>415.969177</v>
      </c>
      <c r="U65" t="n">
        <v>432.39505</v>
      </c>
      <c r="V65" t="n">
        <v>448.859619</v>
      </c>
      <c r="W65" t="n">
        <v>465.573639</v>
      </c>
      <c r="X65" t="n">
        <v>482.584961</v>
      </c>
      <c r="Y65" t="n">
        <v>499.879822</v>
      </c>
      <c r="Z65" t="n">
        <v>517.537659</v>
      </c>
      <c r="AA65" t="n">
        <v>535.452148</v>
      </c>
      <c r="AB65" t="n">
        <v>553.64624</v>
      </c>
      <c r="AC65" t="n">
        <v>572.00946</v>
      </c>
      <c r="AD65" t="n">
        <v>590.6116940000001</v>
      </c>
      <c r="AE65" t="n">
        <v>609.362671</v>
      </c>
      <c r="AF65" t="n">
        <v>627.414307</v>
      </c>
      <c r="AG65" t="n">
        <v>645.407959</v>
      </c>
      <c r="AH65" t="n">
        <v>663.4710690000001</v>
      </c>
      <c r="AI65" t="n">
        <v>681.733032</v>
      </c>
      <c r="AJ65" t="n">
        <v>700.371521</v>
      </c>
      <c r="AK65" s="131" t="n">
        <v>0.123</v>
      </c>
      <c r="AL65" s="36" t="n"/>
      <c r="AM65" s="146" t="n"/>
    </row>
    <row r="66" ht="15" customHeight="1" s="143">
      <c r="A66" s="133" t="inlineStr">
        <is>
          <t>ATE000:rpm_SW_Internat</t>
        </is>
      </c>
      <c r="B66" t="inlineStr">
        <is>
          <t>Southwest Asia</t>
        </is>
      </c>
      <c r="C66" t="inlineStr">
        <is>
          <t>Air Travel: Travel Demand: Revenue Passenger Miles: International: SW Asia: High oil and gas supply</t>
        </is>
      </c>
      <c r="D66" t="inlineStr">
        <is>
          <t>57-AEO2021.72.highogs-d120120a</t>
        </is>
      </c>
      <c r="E66" t="inlineStr">
        <is>
          <t>billion miles</t>
        </is>
      </c>
      <c r="F66" t="n">
        <v>6.562674</v>
      </c>
      <c r="G66" t="n">
        <v>38.478001</v>
      </c>
      <c r="H66" t="n">
        <v>57.627201</v>
      </c>
      <c r="I66" t="n">
        <v>69.116722</v>
      </c>
      <c r="J66" t="n">
        <v>77.73384900000001</v>
      </c>
      <c r="K66" t="n">
        <v>82.904129</v>
      </c>
      <c r="L66" t="n">
        <v>89.35206599999999</v>
      </c>
      <c r="M66" t="n">
        <v>96.253311</v>
      </c>
      <c r="N66" t="n">
        <v>103.624466</v>
      </c>
      <c r="O66" t="n">
        <v>111.397781</v>
      </c>
      <c r="P66" t="n">
        <v>119.460083</v>
      </c>
      <c r="Q66" t="n">
        <v>127.723412</v>
      </c>
      <c r="R66" t="n">
        <v>136.102997</v>
      </c>
      <c r="S66" t="n">
        <v>144.530441</v>
      </c>
      <c r="T66" t="n">
        <v>152.980927</v>
      </c>
      <c r="U66" t="n">
        <v>161.655518</v>
      </c>
      <c r="V66" t="n">
        <v>170.640564</v>
      </c>
      <c r="W66" t="n">
        <v>180.000961</v>
      </c>
      <c r="X66" t="n">
        <v>189.75528</v>
      </c>
      <c r="Y66" t="n">
        <v>199.910416</v>
      </c>
      <c r="Z66" t="n">
        <v>210.476776</v>
      </c>
      <c r="AA66" t="n">
        <v>221.380661</v>
      </c>
      <c r="AB66" t="n">
        <v>232.680893</v>
      </c>
      <c r="AC66" t="n">
        <v>244.404037</v>
      </c>
      <c r="AD66" t="n">
        <v>256.552246</v>
      </c>
      <c r="AE66" t="n">
        <v>269.131561</v>
      </c>
      <c r="AF66" t="n">
        <v>282.066071</v>
      </c>
      <c r="AG66" t="n">
        <v>295.401611</v>
      </c>
      <c r="AH66" t="n">
        <v>309.168854</v>
      </c>
      <c r="AI66" t="n">
        <v>323.364716</v>
      </c>
      <c r="AJ66" t="n">
        <v>338.003906</v>
      </c>
      <c r="AK66" s="131" t="n">
        <v>0.14</v>
      </c>
      <c r="AL66" s="36" t="n"/>
      <c r="AM66" s="146" t="n"/>
    </row>
    <row r="67" ht="15" customHeight="1" s="143">
      <c r="A67" s="133" t="inlineStr">
        <is>
          <t>ATE000:rpm_OC_Internat</t>
        </is>
      </c>
      <c r="B67" t="inlineStr">
        <is>
          <t>Oceania</t>
        </is>
      </c>
      <c r="C67" t="inlineStr">
        <is>
          <t>Air Travel: Travel Demand: Revenue Passenger Miles: International: Oceania: High oil and gas supply</t>
        </is>
      </c>
      <c r="D67" t="inlineStr">
        <is>
          <t>57-AEO2021.73.highogs-d120120a</t>
        </is>
      </c>
      <c r="E67" t="inlineStr">
        <is>
          <t>billion miles</t>
        </is>
      </c>
      <c r="F67" t="n">
        <v>7.173075</v>
      </c>
      <c r="G67" t="n">
        <v>42.056881</v>
      </c>
      <c r="H67" t="n">
        <v>62.987167</v>
      </c>
      <c r="I67" t="n">
        <v>75.545334</v>
      </c>
      <c r="J67" t="n">
        <v>84.963966</v>
      </c>
      <c r="K67" t="n">
        <v>90.615143</v>
      </c>
      <c r="L67" t="n">
        <v>93.977692</v>
      </c>
      <c r="M67" t="n">
        <v>97.440178</v>
      </c>
      <c r="N67" t="n">
        <v>101.010681</v>
      </c>
      <c r="O67" t="n">
        <v>104.690109</v>
      </c>
      <c r="P67" t="n">
        <v>108.478004</v>
      </c>
      <c r="Q67" t="n">
        <v>112.378845</v>
      </c>
      <c r="R67" t="n">
        <v>116.38269</v>
      </c>
      <c r="S67" t="n">
        <v>120.485703</v>
      </c>
      <c r="T67" t="n">
        <v>124.68911</v>
      </c>
      <c r="U67" t="n">
        <v>128.994751</v>
      </c>
      <c r="V67" t="n">
        <v>133.39592</v>
      </c>
      <c r="W67" t="n">
        <v>137.888535</v>
      </c>
      <c r="X67" t="n">
        <v>142.447113</v>
      </c>
      <c r="Y67" t="n">
        <v>147.087357</v>
      </c>
      <c r="Z67" t="n">
        <v>151.859207</v>
      </c>
      <c r="AA67" t="n">
        <v>156.759003</v>
      </c>
      <c r="AB67" t="n">
        <v>161.79628</v>
      </c>
      <c r="AC67" t="n">
        <v>166.975143</v>
      </c>
      <c r="AD67" t="n">
        <v>172.298645</v>
      </c>
      <c r="AE67" t="n">
        <v>177.77121</v>
      </c>
      <c r="AF67" t="n">
        <v>183.385803</v>
      </c>
      <c r="AG67" t="n">
        <v>189.157074</v>
      </c>
      <c r="AH67" t="n">
        <v>195.091278</v>
      </c>
      <c r="AI67" t="n">
        <v>201.195114</v>
      </c>
      <c r="AJ67" t="n">
        <v>207.47226</v>
      </c>
      <c r="AK67" s="131" t="n">
        <v>0.119</v>
      </c>
      <c r="AL67" s="36" t="n"/>
      <c r="AM67" s="146" t="n"/>
    </row>
    <row r="68" ht="15" customHeight="1" s="143">
      <c r="A68" s="133" t="n"/>
      <c r="B68" t="inlineStr">
        <is>
          <t>Freight Revenue Ton Miles (billion miles)</t>
        </is>
      </c>
      <c r="D68" t="inlineStr">
        <is>
          <t>57-AEO2021.75.</t>
        </is>
      </c>
    </row>
    <row r="69" ht="15" customHeight="1" s="143">
      <c r="A69" s="133" t="inlineStr">
        <is>
          <t>ATE000:ea_FreRevUnited</t>
        </is>
      </c>
      <c r="B69" t="inlineStr">
        <is>
          <t>United States</t>
        </is>
      </c>
      <c r="C69" t="inlineStr">
        <is>
          <t>Air Travel: Travel Demand: Revenue Ton Miles: Freight: US: High oil and gas supply</t>
        </is>
      </c>
      <c r="D69" t="inlineStr">
        <is>
          <t>57-AEO2021.76.highogs-d120120a</t>
        </is>
      </c>
      <c r="E69" t="inlineStr">
        <is>
          <t>billion miles</t>
        </is>
      </c>
      <c r="F69" t="n">
        <v>43.981495</v>
      </c>
      <c r="G69" t="n">
        <v>45.429356</v>
      </c>
      <c r="H69" t="n">
        <v>47.498997</v>
      </c>
      <c r="I69" t="n">
        <v>49.332542</v>
      </c>
      <c r="J69" t="n">
        <v>50.937168</v>
      </c>
      <c r="K69" t="n">
        <v>52.453938</v>
      </c>
      <c r="L69" t="n">
        <v>53.721714</v>
      </c>
      <c r="M69" t="n">
        <v>54.783749</v>
      </c>
      <c r="N69" t="n">
        <v>55.773514</v>
      </c>
      <c r="O69" t="n">
        <v>56.731701</v>
      </c>
      <c r="P69" t="n">
        <v>57.716473</v>
      </c>
      <c r="Q69" t="n">
        <v>58.781715</v>
      </c>
      <c r="R69" t="n">
        <v>60.002583</v>
      </c>
      <c r="S69" t="n">
        <v>61.245003</v>
      </c>
      <c r="T69" t="n">
        <v>62.586121</v>
      </c>
      <c r="U69" t="n">
        <v>64.01572400000001</v>
      </c>
      <c r="V69" t="n">
        <v>65.374031</v>
      </c>
      <c r="W69" t="n">
        <v>66.665184</v>
      </c>
      <c r="X69" t="n">
        <v>67.991356</v>
      </c>
      <c r="Y69" t="n">
        <v>69.428192</v>
      </c>
      <c r="Z69" t="n">
        <v>70.985435</v>
      </c>
      <c r="AA69" t="n">
        <v>72.54302199999999</v>
      </c>
      <c r="AB69" t="n">
        <v>74.110046</v>
      </c>
      <c r="AC69" t="n">
        <v>75.67971</v>
      </c>
      <c r="AD69" t="n">
        <v>77.235405</v>
      </c>
      <c r="AE69" t="n">
        <v>78.876617</v>
      </c>
      <c r="AF69" t="n">
        <v>80.46416499999999</v>
      </c>
      <c r="AG69" t="n">
        <v>81.986366</v>
      </c>
      <c r="AH69" t="n">
        <v>83.654358</v>
      </c>
      <c r="AI69" t="n">
        <v>85.341866</v>
      </c>
      <c r="AJ69" t="n">
        <v>87.067459</v>
      </c>
      <c r="AK69" s="131" t="n">
        <v>0.023</v>
      </c>
      <c r="AL69" s="147" t="n"/>
      <c r="AM69" s="146" t="n"/>
    </row>
    <row r="70" ht="15" customHeight="1" s="143">
      <c r="A70" s="133" t="inlineStr">
        <is>
          <t>ATE000:ea_FreRevCanada</t>
        </is>
      </c>
      <c r="B70" t="inlineStr">
        <is>
          <t>Canada</t>
        </is>
      </c>
      <c r="C70" t="inlineStr">
        <is>
          <t>Air Travel: Travel Demand: Revenue Ton Miles: Freight: Canada: High oil and gas supply</t>
        </is>
      </c>
      <c r="D70" t="inlineStr">
        <is>
          <t>57-AEO2021.77.highogs-d120120a</t>
        </is>
      </c>
      <c r="E70" t="inlineStr">
        <is>
          <t>billion miles</t>
        </is>
      </c>
      <c r="F70" t="n">
        <v>2.164612</v>
      </c>
      <c r="G70" t="n">
        <v>2.281979</v>
      </c>
      <c r="H70" t="n">
        <v>2.337295</v>
      </c>
      <c r="I70" t="n">
        <v>2.383461</v>
      </c>
      <c r="J70" t="n">
        <v>2.415567</v>
      </c>
      <c r="K70" t="n">
        <v>2.449279</v>
      </c>
      <c r="L70" t="n">
        <v>2.48485</v>
      </c>
      <c r="M70" t="n">
        <v>2.520722</v>
      </c>
      <c r="N70" t="n">
        <v>2.556529</v>
      </c>
      <c r="O70" t="n">
        <v>2.592648</v>
      </c>
      <c r="P70" t="n">
        <v>2.62876</v>
      </c>
      <c r="Q70" t="n">
        <v>2.665842</v>
      </c>
      <c r="R70" t="n">
        <v>2.704094</v>
      </c>
      <c r="S70" t="n">
        <v>2.743615</v>
      </c>
      <c r="T70" t="n">
        <v>2.783667</v>
      </c>
      <c r="U70" t="n">
        <v>2.823704</v>
      </c>
      <c r="V70" t="n">
        <v>2.865712</v>
      </c>
      <c r="W70" t="n">
        <v>2.907897</v>
      </c>
      <c r="X70" t="n">
        <v>2.950283</v>
      </c>
      <c r="Y70" t="n">
        <v>2.993284</v>
      </c>
      <c r="Z70" t="n">
        <v>3.036555</v>
      </c>
      <c r="AA70" t="n">
        <v>3.07853</v>
      </c>
      <c r="AB70" t="n">
        <v>3.120687</v>
      </c>
      <c r="AC70" t="n">
        <v>3.162902</v>
      </c>
      <c r="AD70" t="n">
        <v>3.205233</v>
      </c>
      <c r="AE70" t="n">
        <v>3.247794</v>
      </c>
      <c r="AF70" t="n">
        <v>3.29063</v>
      </c>
      <c r="AG70" t="n">
        <v>3.333485</v>
      </c>
      <c r="AH70" t="n">
        <v>3.375829</v>
      </c>
      <c r="AI70" t="n">
        <v>3.417473</v>
      </c>
      <c r="AJ70" t="n">
        <v>3.458941</v>
      </c>
      <c r="AK70" s="131" t="n">
        <v>0.016</v>
      </c>
      <c r="AL70" s="147" t="n"/>
      <c r="AM70" s="146" t="n"/>
    </row>
    <row r="71" ht="15" customHeight="1" s="143">
      <c r="A71" s="133" t="inlineStr">
        <is>
          <t>ATE000:ea_FreRevCentAm</t>
        </is>
      </c>
      <c r="B71" t="inlineStr">
        <is>
          <t>Central America</t>
        </is>
      </c>
      <c r="C71" t="inlineStr">
        <is>
          <t>Air Travel: Travel Demand: Revenue Ton Miles: Freight: Central America: High oil and gas supply</t>
        </is>
      </c>
      <c r="D71" t="inlineStr">
        <is>
          <t>57-AEO2021.78.highogs-d120120a</t>
        </is>
      </c>
      <c r="E71" t="inlineStr">
        <is>
          <t>billion miles</t>
        </is>
      </c>
      <c r="F71" t="n">
        <v>0.680138</v>
      </c>
      <c r="G71" t="n">
        <v>0.736806</v>
      </c>
      <c r="H71" t="n">
        <v>0.770957</v>
      </c>
      <c r="I71" t="n">
        <v>0.800632</v>
      </c>
      <c r="J71" t="n">
        <v>0.828619</v>
      </c>
      <c r="K71" t="n">
        <v>0.857051</v>
      </c>
      <c r="L71" t="n">
        <v>0.8861019999999999</v>
      </c>
      <c r="M71" t="n">
        <v>0.915699</v>
      </c>
      <c r="N71" t="n">
        <v>0.945831</v>
      </c>
      <c r="O71" t="n">
        <v>0.976467</v>
      </c>
      <c r="P71" t="n">
        <v>1.007465</v>
      </c>
      <c r="Q71" t="n">
        <v>1.038599</v>
      </c>
      <c r="R71" t="n">
        <v>1.070029</v>
      </c>
      <c r="S71" t="n">
        <v>1.101981</v>
      </c>
      <c r="T71" t="n">
        <v>1.1345</v>
      </c>
      <c r="U71" t="n">
        <v>1.167677</v>
      </c>
      <c r="V71" t="n">
        <v>1.201186</v>
      </c>
      <c r="W71" t="n">
        <v>1.235285</v>
      </c>
      <c r="X71" t="n">
        <v>1.270031</v>
      </c>
      <c r="Y71" t="n">
        <v>1.305448</v>
      </c>
      <c r="Z71" t="n">
        <v>1.341549</v>
      </c>
      <c r="AA71" t="n">
        <v>1.378261</v>
      </c>
      <c r="AB71" t="n">
        <v>1.415614</v>
      </c>
      <c r="AC71" t="n">
        <v>1.453655</v>
      </c>
      <c r="AD71" t="n">
        <v>1.492391</v>
      </c>
      <c r="AE71" t="n">
        <v>1.531825</v>
      </c>
      <c r="AF71" t="n">
        <v>1.571064</v>
      </c>
      <c r="AG71" t="n">
        <v>1.610966</v>
      </c>
      <c r="AH71" t="n">
        <v>1.65153</v>
      </c>
      <c r="AI71" t="n">
        <v>1.692764</v>
      </c>
      <c r="AJ71" t="n">
        <v>1.73466</v>
      </c>
      <c r="AK71" s="131" t="n">
        <v>0.032</v>
      </c>
      <c r="AL71" s="147" t="n"/>
      <c r="AM71" s="146" t="n"/>
    </row>
    <row r="72" ht="15" customHeight="1" s="143">
      <c r="A72" s="133" t="inlineStr">
        <is>
          <t>ATE000:ea_FreRevSouthAm</t>
        </is>
      </c>
      <c r="B72" t="inlineStr">
        <is>
          <t>South America</t>
        </is>
      </c>
      <c r="C72" t="inlineStr">
        <is>
          <t>Air Travel: Travel Demand: Revenue Ton Miles: Freight: South America: High oil and gas supply</t>
        </is>
      </c>
      <c r="D72" t="inlineStr">
        <is>
          <t>57-AEO2021.79.highogs-d120120a</t>
        </is>
      </c>
      <c r="E72" t="inlineStr">
        <is>
          <t>billion miles</t>
        </is>
      </c>
      <c r="F72" t="n">
        <v>3.443945</v>
      </c>
      <c r="G72" t="n">
        <v>3.671853</v>
      </c>
      <c r="H72" t="n">
        <v>3.850933</v>
      </c>
      <c r="I72" t="n">
        <v>4.018598</v>
      </c>
      <c r="J72" t="n">
        <v>4.165071</v>
      </c>
      <c r="K72" t="n">
        <v>4.307099</v>
      </c>
      <c r="L72" t="n">
        <v>4.447438</v>
      </c>
      <c r="M72" t="n">
        <v>4.580935</v>
      </c>
      <c r="N72" t="n">
        <v>4.709958</v>
      </c>
      <c r="O72" t="n">
        <v>4.833791</v>
      </c>
      <c r="P72" t="n">
        <v>4.951213</v>
      </c>
      <c r="Q72" t="n">
        <v>5.064372</v>
      </c>
      <c r="R72" t="n">
        <v>5.176888</v>
      </c>
      <c r="S72" t="n">
        <v>5.289841</v>
      </c>
      <c r="T72" t="n">
        <v>5.403333</v>
      </c>
      <c r="U72" t="n">
        <v>5.517631</v>
      </c>
      <c r="V72" t="n">
        <v>5.630352</v>
      </c>
      <c r="W72" t="n">
        <v>5.743828</v>
      </c>
      <c r="X72" t="n">
        <v>5.857991</v>
      </c>
      <c r="Y72" t="n">
        <v>5.972835</v>
      </c>
      <c r="Z72" t="n">
        <v>6.088274</v>
      </c>
      <c r="AA72" t="n">
        <v>6.199485</v>
      </c>
      <c r="AB72" t="n">
        <v>6.311456</v>
      </c>
      <c r="AC72" t="n">
        <v>6.424189</v>
      </c>
      <c r="AD72" t="n">
        <v>6.537744</v>
      </c>
      <c r="AE72" t="n">
        <v>6.652106</v>
      </c>
      <c r="AF72" t="n">
        <v>6.762324</v>
      </c>
      <c r="AG72" t="n">
        <v>6.873188</v>
      </c>
      <c r="AH72" t="n">
        <v>6.984646</v>
      </c>
      <c r="AI72" t="n">
        <v>7.096625</v>
      </c>
      <c r="AJ72" t="n">
        <v>7.209146</v>
      </c>
      <c r="AK72" s="131" t="n">
        <v>0.025</v>
      </c>
      <c r="AL72" s="147" t="n"/>
      <c r="AM72" s="146" t="n"/>
    </row>
    <row r="73" ht="15" customHeight="1" s="143">
      <c r="A73" s="133" t="inlineStr">
        <is>
          <t>ATE000:ea_FreRevEurope</t>
        </is>
      </c>
      <c r="B73" t="inlineStr">
        <is>
          <t>Europe</t>
        </is>
      </c>
      <c r="C73" t="inlineStr">
        <is>
          <t>Air Travel: Travel Demand: Revenue Ton Miles: Freight: Europe: High oil and gas supply</t>
        </is>
      </c>
      <c r="D73" t="inlineStr">
        <is>
          <t>57-AEO2021.80.highogs-d120120a</t>
        </is>
      </c>
      <c r="E73" t="inlineStr">
        <is>
          <t>billion miles</t>
        </is>
      </c>
      <c r="F73" t="n">
        <v>30.556461</v>
      </c>
      <c r="G73" t="n">
        <v>32.565449</v>
      </c>
      <c r="H73" t="n">
        <v>34.04142</v>
      </c>
      <c r="I73" t="n">
        <v>35.044312</v>
      </c>
      <c r="J73" t="n">
        <v>35.827061</v>
      </c>
      <c r="K73" t="n">
        <v>36.498543</v>
      </c>
      <c r="L73" t="n">
        <v>37.100815</v>
      </c>
      <c r="M73" t="n">
        <v>37.682922</v>
      </c>
      <c r="N73" t="n">
        <v>38.254745</v>
      </c>
      <c r="O73" t="n">
        <v>38.807972</v>
      </c>
      <c r="P73" t="n">
        <v>39.341606</v>
      </c>
      <c r="Q73" t="n">
        <v>39.867779</v>
      </c>
      <c r="R73" t="n">
        <v>40.378994</v>
      </c>
      <c r="S73" t="n">
        <v>40.886597</v>
      </c>
      <c r="T73" t="n">
        <v>41.399906</v>
      </c>
      <c r="U73" t="n">
        <v>41.915913</v>
      </c>
      <c r="V73" t="n">
        <v>42.434448</v>
      </c>
      <c r="W73" t="n">
        <v>42.959206</v>
      </c>
      <c r="X73" t="n">
        <v>43.489521</v>
      </c>
      <c r="Y73" t="n">
        <v>44.025993</v>
      </c>
      <c r="Z73" t="n">
        <v>44.570202</v>
      </c>
      <c r="AA73" t="n">
        <v>45.119671</v>
      </c>
      <c r="AB73" t="n">
        <v>45.672829</v>
      </c>
      <c r="AC73" t="n">
        <v>46.228092</v>
      </c>
      <c r="AD73" t="n">
        <v>46.783607</v>
      </c>
      <c r="AE73" t="n">
        <v>47.341537</v>
      </c>
      <c r="AF73" t="n">
        <v>47.901539</v>
      </c>
      <c r="AG73" t="n">
        <v>48.463985</v>
      </c>
      <c r="AH73" t="n">
        <v>49.033245</v>
      </c>
      <c r="AI73" t="n">
        <v>49.61174</v>
      </c>
      <c r="AJ73" t="n">
        <v>50.198711</v>
      </c>
      <c r="AK73" s="131" t="n">
        <v>0.017</v>
      </c>
      <c r="AL73" s="147" t="n"/>
      <c r="AM73" s="146" t="n"/>
    </row>
    <row r="74" ht="15" customHeight="1" s="143">
      <c r="A74" s="133" t="inlineStr">
        <is>
          <t>ATE000:ea_FreRevAfrica</t>
        </is>
      </c>
      <c r="B74" t="inlineStr">
        <is>
          <t>Africa</t>
        </is>
      </c>
      <c r="C74" t="inlineStr">
        <is>
          <t>Air Travel: Travel Demand: Revenue Ton Miles: Freight: Africa: High oil and gas supply</t>
        </is>
      </c>
      <c r="D74" t="inlineStr">
        <is>
          <t>57-AEO2021.81.highogs-d120120a</t>
        </is>
      </c>
      <c r="E74" t="inlineStr">
        <is>
          <t>billion miles</t>
        </is>
      </c>
      <c r="F74" t="n">
        <v>2.718639</v>
      </c>
      <c r="G74" t="n">
        <v>2.851637</v>
      </c>
      <c r="H74" t="n">
        <v>2.970391</v>
      </c>
      <c r="I74" t="n">
        <v>3.082338</v>
      </c>
      <c r="J74" t="n">
        <v>3.198966</v>
      </c>
      <c r="K74" t="n">
        <v>3.314263</v>
      </c>
      <c r="L74" t="n">
        <v>3.428552</v>
      </c>
      <c r="M74" t="n">
        <v>3.544565</v>
      </c>
      <c r="N74" t="n">
        <v>3.662143</v>
      </c>
      <c r="O74" t="n">
        <v>3.781496</v>
      </c>
      <c r="P74" t="n">
        <v>3.902905</v>
      </c>
      <c r="Q74" t="n">
        <v>4.025911</v>
      </c>
      <c r="R74" t="n">
        <v>4.151836</v>
      </c>
      <c r="S74" t="n">
        <v>4.281348</v>
      </c>
      <c r="T74" t="n">
        <v>4.414794</v>
      </c>
      <c r="U74" t="n">
        <v>4.552517</v>
      </c>
      <c r="V74" t="n">
        <v>4.69418</v>
      </c>
      <c r="W74" t="n">
        <v>4.840026</v>
      </c>
      <c r="X74" t="n">
        <v>4.990097</v>
      </c>
      <c r="Y74" t="n">
        <v>5.144794</v>
      </c>
      <c r="Z74" t="n">
        <v>5.304032</v>
      </c>
      <c r="AA74" t="n">
        <v>5.466792</v>
      </c>
      <c r="AB74" t="n">
        <v>5.634241</v>
      </c>
      <c r="AC74" t="n">
        <v>5.806863</v>
      </c>
      <c r="AD74" t="n">
        <v>5.984863</v>
      </c>
      <c r="AE74" t="n">
        <v>6.168319</v>
      </c>
      <c r="AF74" t="n">
        <v>6.35591</v>
      </c>
      <c r="AG74" t="n">
        <v>6.54939</v>
      </c>
      <c r="AH74" t="n">
        <v>6.749088</v>
      </c>
      <c r="AI74" t="n">
        <v>6.955466</v>
      </c>
      <c r="AJ74" t="n">
        <v>7.168818</v>
      </c>
      <c r="AK74" s="131" t="n">
        <v>0.033</v>
      </c>
      <c r="AL74" s="147" t="n"/>
      <c r="AM74" s="146" t="n"/>
    </row>
    <row r="75" ht="15" customHeight="1" s="143">
      <c r="A75" s="133" t="inlineStr">
        <is>
          <t>ATE000:ea_FreRevMideast</t>
        </is>
      </c>
      <c r="B75" t="inlineStr">
        <is>
          <t>Mideast</t>
        </is>
      </c>
      <c r="C75" t="inlineStr">
        <is>
          <t>Air Travel: Travel Demand: Revenue Ton Miles: Freight: Mideast: High oil and gas supply</t>
        </is>
      </c>
      <c r="D75" t="inlineStr">
        <is>
          <t>57-AEO2021.82.highogs-d120120a</t>
        </is>
      </c>
      <c r="E75" t="inlineStr">
        <is>
          <t>billion miles</t>
        </is>
      </c>
      <c r="F75" t="n">
        <v>21.300634</v>
      </c>
      <c r="G75" t="n">
        <v>21.79257</v>
      </c>
      <c r="H75" t="n">
        <v>22.839779</v>
      </c>
      <c r="I75" t="n">
        <v>23.771973</v>
      </c>
      <c r="J75" t="n">
        <v>24.548313</v>
      </c>
      <c r="K75" t="n">
        <v>25.272507</v>
      </c>
      <c r="L75" t="n">
        <v>26.002253</v>
      </c>
      <c r="M75" t="n">
        <v>26.742912</v>
      </c>
      <c r="N75" t="n">
        <v>27.505835</v>
      </c>
      <c r="O75" t="n">
        <v>28.276066</v>
      </c>
      <c r="P75" t="n">
        <v>29.056536</v>
      </c>
      <c r="Q75" t="n">
        <v>29.854353</v>
      </c>
      <c r="R75" t="n">
        <v>30.666574</v>
      </c>
      <c r="S75" t="n">
        <v>31.501448</v>
      </c>
      <c r="T75" t="n">
        <v>32.357819</v>
      </c>
      <c r="U75" t="n">
        <v>33.236824</v>
      </c>
      <c r="V75" t="n">
        <v>34.123375</v>
      </c>
      <c r="W75" t="n">
        <v>35.025249</v>
      </c>
      <c r="X75" t="n">
        <v>35.947193</v>
      </c>
      <c r="Y75" t="n">
        <v>36.888668</v>
      </c>
      <c r="Z75" t="n">
        <v>37.846371</v>
      </c>
      <c r="AA75" t="n">
        <v>38.809383</v>
      </c>
      <c r="AB75" t="n">
        <v>39.787594</v>
      </c>
      <c r="AC75" t="n">
        <v>40.782192</v>
      </c>
      <c r="AD75" t="n">
        <v>41.793034</v>
      </c>
      <c r="AE75" t="n">
        <v>42.821609</v>
      </c>
      <c r="AF75" t="n">
        <v>43.866886</v>
      </c>
      <c r="AG75" t="n">
        <v>44.932095</v>
      </c>
      <c r="AH75" t="n">
        <v>46.017059</v>
      </c>
      <c r="AI75" t="n">
        <v>47.121964</v>
      </c>
      <c r="AJ75" t="n">
        <v>48.25079</v>
      </c>
      <c r="AK75" s="131" t="n">
        <v>0.028</v>
      </c>
      <c r="AL75" s="147" t="n"/>
      <c r="AM75" s="146" t="n"/>
    </row>
    <row r="76" ht="15" customHeight="1" s="143">
      <c r="A76" s="133" t="inlineStr">
        <is>
          <t>ATE000:ea_FreRevRussia</t>
        </is>
      </c>
      <c r="B76" t="inlineStr">
        <is>
          <t>Commonwealth of Independent States</t>
        </is>
      </c>
      <c r="C76" t="inlineStr">
        <is>
          <t>Air Travel: Travel Demand: Revenue Ton Miles: Freight: CIS: High oil and gas supply</t>
        </is>
      </c>
      <c r="D76" t="inlineStr">
        <is>
          <t>57-AEO2021.83.highogs-d120120a</t>
        </is>
      </c>
      <c r="E76" t="inlineStr">
        <is>
          <t>billion miles</t>
        </is>
      </c>
      <c r="F76" t="n">
        <v>7.542699</v>
      </c>
      <c r="G76" t="n">
        <v>7.877234</v>
      </c>
      <c r="H76" t="n">
        <v>8.302364000000001</v>
      </c>
      <c r="I76" t="n">
        <v>8.646373000000001</v>
      </c>
      <c r="J76" t="n">
        <v>9.003555</v>
      </c>
      <c r="K76" t="n">
        <v>9.332201</v>
      </c>
      <c r="L76" t="n">
        <v>9.616932</v>
      </c>
      <c r="M76" t="n">
        <v>9.909141</v>
      </c>
      <c r="N76" t="n">
        <v>10.218139</v>
      </c>
      <c r="O76" t="n">
        <v>10.544869</v>
      </c>
      <c r="P76" t="n">
        <v>10.888</v>
      </c>
      <c r="Q76" t="n">
        <v>11.257322</v>
      </c>
      <c r="R76" t="n">
        <v>11.649852</v>
      </c>
      <c r="S76" t="n">
        <v>12.056036</v>
      </c>
      <c r="T76" t="n">
        <v>12.466384</v>
      </c>
      <c r="U76" t="n">
        <v>12.872409</v>
      </c>
      <c r="V76" t="n">
        <v>13.254387</v>
      </c>
      <c r="W76" t="n">
        <v>13.635102</v>
      </c>
      <c r="X76" t="n">
        <v>14.016713</v>
      </c>
      <c r="Y76" t="n">
        <v>14.403337</v>
      </c>
      <c r="Z76" t="n">
        <v>14.7971</v>
      </c>
      <c r="AA76" t="n">
        <v>15.17918</v>
      </c>
      <c r="AB76" t="n">
        <v>15.565066</v>
      </c>
      <c r="AC76" t="n">
        <v>15.955992</v>
      </c>
      <c r="AD76" t="n">
        <v>16.352449</v>
      </c>
      <c r="AE76" t="n">
        <v>16.754496</v>
      </c>
      <c r="AF76" t="n">
        <v>17.143694</v>
      </c>
      <c r="AG76" t="n">
        <v>17.534578</v>
      </c>
      <c r="AH76" t="n">
        <v>17.931538</v>
      </c>
      <c r="AI76" t="n">
        <v>18.338486</v>
      </c>
      <c r="AJ76" t="n">
        <v>18.7582</v>
      </c>
      <c r="AK76" s="131" t="n">
        <v>0.031</v>
      </c>
      <c r="AL76" s="147" t="n"/>
      <c r="AM76" s="146" t="n"/>
    </row>
    <row r="77" ht="15" customHeight="1" s="143">
      <c r="A77" s="133" t="inlineStr">
        <is>
          <t>ATE000:ea_FreRevChina</t>
        </is>
      </c>
      <c r="B77" t="inlineStr">
        <is>
          <t>China</t>
        </is>
      </c>
      <c r="C77" t="inlineStr">
        <is>
          <t>Air Travel: Travel Demand: Revenue Ton Miles: Freight: China: High oil and gas supply</t>
        </is>
      </c>
      <c r="D77" t="inlineStr">
        <is>
          <t>57-AEO2021.84.highogs-d120120a</t>
        </is>
      </c>
      <c r="E77" t="inlineStr">
        <is>
          <t>billion miles</t>
        </is>
      </c>
      <c r="F77" t="n">
        <v>24.198942</v>
      </c>
      <c r="G77" t="n">
        <v>26.141851</v>
      </c>
      <c r="H77" t="n">
        <v>27.475876</v>
      </c>
      <c r="I77" t="n">
        <v>28.782633</v>
      </c>
      <c r="J77" t="n">
        <v>30.11961</v>
      </c>
      <c r="K77" t="n">
        <v>31.466648</v>
      </c>
      <c r="L77" t="n">
        <v>32.750057</v>
      </c>
      <c r="M77" t="n">
        <v>33.997581</v>
      </c>
      <c r="N77" t="n">
        <v>35.226109</v>
      </c>
      <c r="O77" t="n">
        <v>36.427605</v>
      </c>
      <c r="P77" t="n">
        <v>37.600807</v>
      </c>
      <c r="Q77" t="n">
        <v>38.758659</v>
      </c>
      <c r="R77" t="n">
        <v>39.883366</v>
      </c>
      <c r="S77" t="n">
        <v>40.97818</v>
      </c>
      <c r="T77" t="n">
        <v>42.044289</v>
      </c>
      <c r="U77" t="n">
        <v>43.09053</v>
      </c>
      <c r="V77" t="n">
        <v>44.115196</v>
      </c>
      <c r="W77" t="n">
        <v>45.109791</v>
      </c>
      <c r="X77" t="n">
        <v>46.07621</v>
      </c>
      <c r="Y77" t="n">
        <v>47.025524</v>
      </c>
      <c r="Z77" t="n">
        <v>47.96965</v>
      </c>
      <c r="AA77" t="n">
        <v>48.916031</v>
      </c>
      <c r="AB77" t="n">
        <v>49.863655</v>
      </c>
      <c r="AC77" t="n">
        <v>50.803391</v>
      </c>
      <c r="AD77" t="n">
        <v>51.724632</v>
      </c>
      <c r="AE77" t="n">
        <v>52.615891</v>
      </c>
      <c r="AF77" t="n">
        <v>53.47522</v>
      </c>
      <c r="AG77" t="n">
        <v>54.310696</v>
      </c>
      <c r="AH77" t="n">
        <v>55.119438</v>
      </c>
      <c r="AI77" t="n">
        <v>55.892765</v>
      </c>
      <c r="AJ77" t="n">
        <v>56.622608</v>
      </c>
      <c r="AK77" s="131" t="n">
        <v>0.029</v>
      </c>
      <c r="AL77" s="147" t="n"/>
      <c r="AM77" s="146" t="n"/>
    </row>
    <row r="78" ht="15" customHeight="1" s="143">
      <c r="A78" s="133" t="inlineStr">
        <is>
          <t>ATE000:ea_FreRevNEAsia</t>
        </is>
      </c>
      <c r="B78" t="inlineStr">
        <is>
          <t>Northeast Asia</t>
        </is>
      </c>
      <c r="C78" t="inlineStr">
        <is>
          <t>Air Travel: Travel Demand: Revenue Ton Miles: Freight: NE Asia: High oil and gas supply</t>
        </is>
      </c>
      <c r="D78" t="inlineStr">
        <is>
          <t>57-AEO2021.85.highogs-d120120a</t>
        </is>
      </c>
      <c r="E78" t="inlineStr">
        <is>
          <t>billion miles</t>
        </is>
      </c>
      <c r="F78" t="n">
        <v>19.38155</v>
      </c>
      <c r="G78" t="n">
        <v>20.598074</v>
      </c>
      <c r="H78" t="n">
        <v>22.126936</v>
      </c>
      <c r="I78" t="n">
        <v>23.279057</v>
      </c>
      <c r="J78" t="n">
        <v>24.201975</v>
      </c>
      <c r="K78" t="n">
        <v>24.953934</v>
      </c>
      <c r="L78" t="n">
        <v>25.605349</v>
      </c>
      <c r="M78" t="n">
        <v>26.183161</v>
      </c>
      <c r="N78" t="n">
        <v>26.693991</v>
      </c>
      <c r="O78" t="n">
        <v>27.136654</v>
      </c>
      <c r="P78" t="n">
        <v>27.513117</v>
      </c>
      <c r="Q78" t="n">
        <v>27.797167</v>
      </c>
      <c r="R78" t="n">
        <v>27.992924</v>
      </c>
      <c r="S78" t="n">
        <v>28.171379</v>
      </c>
      <c r="T78" t="n">
        <v>28.345251</v>
      </c>
      <c r="U78" t="n">
        <v>28.512152</v>
      </c>
      <c r="V78" t="n">
        <v>28.675215</v>
      </c>
      <c r="W78" t="n">
        <v>28.822847</v>
      </c>
      <c r="X78" t="n">
        <v>28.955744</v>
      </c>
      <c r="Y78" t="n">
        <v>29.085375</v>
      </c>
      <c r="Z78" t="n">
        <v>29.219444</v>
      </c>
      <c r="AA78" t="n">
        <v>29.365313</v>
      </c>
      <c r="AB78" t="n">
        <v>29.519981</v>
      </c>
      <c r="AC78" t="n">
        <v>29.676079</v>
      </c>
      <c r="AD78" t="n">
        <v>29.833902</v>
      </c>
      <c r="AE78" t="n">
        <v>29.994741</v>
      </c>
      <c r="AF78" t="n">
        <v>30.157551</v>
      </c>
      <c r="AG78" t="n">
        <v>30.322783</v>
      </c>
      <c r="AH78" t="n">
        <v>30.496027</v>
      </c>
      <c r="AI78" t="n">
        <v>30.682388</v>
      </c>
      <c r="AJ78" t="n">
        <v>30.885082</v>
      </c>
      <c r="AK78" s="131" t="n">
        <v>0.016</v>
      </c>
      <c r="AL78" s="147" t="n"/>
      <c r="AM78" s="146" t="n"/>
    </row>
    <row r="79" ht="15" customHeight="1" s="143">
      <c r="A79" s="133" t="inlineStr">
        <is>
          <t>ATE000:ea_FreRevSEAsia</t>
        </is>
      </c>
      <c r="B79" t="inlineStr">
        <is>
          <t>Southeast Asia</t>
        </is>
      </c>
      <c r="C79" t="inlineStr">
        <is>
          <t>Air Travel: Travel Demand: Revenue Ton Miles: Freight: SE Asia: High oil and gas supply</t>
        </is>
      </c>
      <c r="D79" t="inlineStr">
        <is>
          <t>57-AEO2021.86.highogs-d120120a</t>
        </is>
      </c>
      <c r="E79" t="inlineStr">
        <is>
          <t>billion miles</t>
        </is>
      </c>
      <c r="F79" t="n">
        <v>10.717637</v>
      </c>
      <c r="G79" t="n">
        <v>11.242664</v>
      </c>
      <c r="H79" t="n">
        <v>11.801711</v>
      </c>
      <c r="I79" t="n">
        <v>12.304582</v>
      </c>
      <c r="J79" t="n">
        <v>12.796515</v>
      </c>
      <c r="K79" t="n">
        <v>13.283494</v>
      </c>
      <c r="L79" t="n">
        <v>13.768234</v>
      </c>
      <c r="M79" t="n">
        <v>14.251025</v>
      </c>
      <c r="N79" t="n">
        <v>14.731154</v>
      </c>
      <c r="O79" t="n">
        <v>15.207453</v>
      </c>
      <c r="P79" t="n">
        <v>15.67858</v>
      </c>
      <c r="Q79" t="n">
        <v>16.148643</v>
      </c>
      <c r="R79" t="n">
        <v>16.619749</v>
      </c>
      <c r="S79" t="n">
        <v>17.092098</v>
      </c>
      <c r="T79" t="n">
        <v>17.56719</v>
      </c>
      <c r="U79" t="n">
        <v>18.045431</v>
      </c>
      <c r="V79" t="n">
        <v>18.521793</v>
      </c>
      <c r="W79" t="n">
        <v>19.001442</v>
      </c>
      <c r="X79" t="n">
        <v>19.48476</v>
      </c>
      <c r="Y79" t="n">
        <v>19.971697</v>
      </c>
      <c r="Z79" t="n">
        <v>20.46335</v>
      </c>
      <c r="AA79" t="n">
        <v>20.956322</v>
      </c>
      <c r="AB79" t="n">
        <v>21.452829</v>
      </c>
      <c r="AC79" t="n">
        <v>21.951828</v>
      </c>
      <c r="AD79" t="n">
        <v>22.454243</v>
      </c>
      <c r="AE79" t="n">
        <v>22.959194</v>
      </c>
      <c r="AF79" t="n">
        <v>23.4554</v>
      </c>
      <c r="AG79" t="n">
        <v>23.952169</v>
      </c>
      <c r="AH79" t="n">
        <v>24.451094</v>
      </c>
      <c r="AI79" t="n">
        <v>24.953636</v>
      </c>
      <c r="AJ79" t="n">
        <v>25.461512</v>
      </c>
      <c r="AK79" s="131" t="n">
        <v>0.029</v>
      </c>
      <c r="AL79" s="147" t="n"/>
      <c r="AM79" s="146" t="n"/>
    </row>
    <row r="80" ht="15" customHeight="1" s="143">
      <c r="A80" s="133" t="inlineStr">
        <is>
          <t>ATE000:ea_FreRevSWAsia</t>
        </is>
      </c>
      <c r="B80" t="inlineStr">
        <is>
          <t>Southwest Asia</t>
        </is>
      </c>
      <c r="C80" t="inlineStr">
        <is>
          <t>Air Travel: Travel Demand: Revenue Ton Miles: Freight: SW Asia: High oil and gas supply</t>
        </is>
      </c>
      <c r="D80" t="inlineStr">
        <is>
          <t>57-AEO2021.87.highogs-d120120a</t>
        </is>
      </c>
      <c r="E80" t="inlineStr">
        <is>
          <t>billion miles</t>
        </is>
      </c>
      <c r="F80" t="n">
        <v>2.834066</v>
      </c>
      <c r="G80" t="n">
        <v>3.046368</v>
      </c>
      <c r="H80" t="n">
        <v>3.212164</v>
      </c>
      <c r="I80" t="n">
        <v>3.410831</v>
      </c>
      <c r="J80" t="n">
        <v>3.61828</v>
      </c>
      <c r="K80" t="n">
        <v>3.831448</v>
      </c>
      <c r="L80" t="n">
        <v>4.048899</v>
      </c>
      <c r="M80" t="n">
        <v>4.273014</v>
      </c>
      <c r="N80" t="n">
        <v>4.503598</v>
      </c>
      <c r="O80" t="n">
        <v>4.73813</v>
      </c>
      <c r="P80" t="n">
        <v>4.973223</v>
      </c>
      <c r="Q80" t="n">
        <v>5.206446</v>
      </c>
      <c r="R80" t="n">
        <v>5.436059</v>
      </c>
      <c r="S80" t="n">
        <v>5.660756</v>
      </c>
      <c r="T80" t="n">
        <v>5.880398</v>
      </c>
      <c r="U80" t="n">
        <v>6.100022</v>
      </c>
      <c r="V80" t="n">
        <v>6.321425</v>
      </c>
      <c r="W80" t="n">
        <v>6.546057</v>
      </c>
      <c r="X80" t="n">
        <v>6.774097</v>
      </c>
      <c r="Y80" t="n">
        <v>7.005462</v>
      </c>
      <c r="Z80" t="n">
        <v>7.240137</v>
      </c>
      <c r="AA80" t="n">
        <v>7.476269</v>
      </c>
      <c r="AB80" t="n">
        <v>7.71507</v>
      </c>
      <c r="AC80" t="n">
        <v>7.956885</v>
      </c>
      <c r="AD80" t="n">
        <v>8.201584</v>
      </c>
      <c r="AE80" t="n">
        <v>8.449116</v>
      </c>
      <c r="AF80" t="n">
        <v>8.69773</v>
      </c>
      <c r="AG80" t="n">
        <v>8.948387</v>
      </c>
      <c r="AH80" t="n">
        <v>9.201494</v>
      </c>
      <c r="AI80" t="n">
        <v>9.456875999999999</v>
      </c>
      <c r="AJ80" t="n">
        <v>9.714658</v>
      </c>
      <c r="AK80" s="131" t="n">
        <v>0.042</v>
      </c>
      <c r="AL80" s="147" t="n"/>
      <c r="AM80" s="146" t="n"/>
    </row>
    <row r="81" ht="15" customHeight="1" s="143">
      <c r="A81" s="133" t="inlineStr">
        <is>
          <t>ATE000:ea_FreRevOceania</t>
        </is>
      </c>
      <c r="B81" t="inlineStr">
        <is>
          <t>Oceania</t>
        </is>
      </c>
      <c r="C81" t="inlineStr">
        <is>
          <t>Air Travel: Travel Demand: Revenue Ton Miles: Freight: Oceania: High oil and gas supply</t>
        </is>
      </c>
      <c r="D81" t="inlineStr">
        <is>
          <t>57-AEO2021.88.highogs-d120120a</t>
        </is>
      </c>
      <c r="E81" t="inlineStr">
        <is>
          <t>billion miles</t>
        </is>
      </c>
      <c r="F81" t="n">
        <v>3.082049</v>
      </c>
      <c r="G81" t="n">
        <v>3.234322</v>
      </c>
      <c r="H81" t="n">
        <v>3.446245</v>
      </c>
      <c r="I81" t="n">
        <v>3.655628</v>
      </c>
      <c r="J81" t="n">
        <v>3.875136</v>
      </c>
      <c r="K81" t="n">
        <v>4.063828</v>
      </c>
      <c r="L81" t="n">
        <v>4.243079</v>
      </c>
      <c r="M81" t="n">
        <v>4.425756</v>
      </c>
      <c r="N81" t="n">
        <v>4.612192</v>
      </c>
      <c r="O81" t="n">
        <v>4.802336</v>
      </c>
      <c r="P81" t="n">
        <v>4.996228</v>
      </c>
      <c r="Q81" t="n">
        <v>5.193866</v>
      </c>
      <c r="R81" t="n">
        <v>5.394063</v>
      </c>
      <c r="S81" t="n">
        <v>5.595998</v>
      </c>
      <c r="T81" t="n">
        <v>5.799407</v>
      </c>
      <c r="U81" t="n">
        <v>6.004086</v>
      </c>
      <c r="V81" t="n">
        <v>6.208849</v>
      </c>
      <c r="W81" t="n">
        <v>6.412419</v>
      </c>
      <c r="X81" t="n">
        <v>6.610751</v>
      </c>
      <c r="Y81" t="n">
        <v>6.80593</v>
      </c>
      <c r="Z81" t="n">
        <v>7.004761</v>
      </c>
      <c r="AA81" t="n">
        <v>7.206907</v>
      </c>
      <c r="AB81" t="n">
        <v>7.412675</v>
      </c>
      <c r="AC81" t="n">
        <v>7.622168</v>
      </c>
      <c r="AD81" t="n">
        <v>7.835438</v>
      </c>
      <c r="AE81" t="n">
        <v>8.052661000000001</v>
      </c>
      <c r="AF81" t="n">
        <v>8.273649000000001</v>
      </c>
      <c r="AG81" t="n">
        <v>8.498756</v>
      </c>
      <c r="AH81" t="n">
        <v>8.728192</v>
      </c>
      <c r="AI81" t="n">
        <v>8.962009</v>
      </c>
      <c r="AJ81" t="n">
        <v>9.200393999999999</v>
      </c>
      <c r="AK81" s="131" t="n">
        <v>0.037</v>
      </c>
      <c r="AL81" s="147" t="n"/>
      <c r="AM81" s="146" t="n"/>
    </row>
    <row r="82" ht="15" customHeight="1" s="143">
      <c r="A82" s="133" t="inlineStr">
        <is>
          <t>ATE000:ea_FreRevWorld</t>
        </is>
      </c>
      <c r="B82" t="inlineStr">
        <is>
          <t>Total World</t>
        </is>
      </c>
      <c r="C82" t="inlineStr">
        <is>
          <t>Air Travel: Travel Demand: Revenue Ton Miles: Freight: World: High oil and gas supply</t>
        </is>
      </c>
      <c r="D82" t="inlineStr">
        <is>
          <t>57-AEO2021.89.highogs-d120120a</t>
        </is>
      </c>
      <c r="E82" t="inlineStr">
        <is>
          <t>billion miles</t>
        </is>
      </c>
      <c r="F82" t="n">
        <v>172.602859</v>
      </c>
      <c r="G82" t="n">
        <v>181.470169</v>
      </c>
      <c r="H82" t="n">
        <v>190.675064</v>
      </c>
      <c r="I82" t="n">
        <v>198.512939</v>
      </c>
      <c r="J82" t="n">
        <v>205.535843</v>
      </c>
      <c r="K82" t="n">
        <v>212.084229</v>
      </c>
      <c r="L82" t="n">
        <v>218.104263</v>
      </c>
      <c r="M82" t="n">
        <v>223.811172</v>
      </c>
      <c r="N82" t="n">
        <v>229.393738</v>
      </c>
      <c r="O82" t="n">
        <v>234.857208</v>
      </c>
      <c r="P82" t="n">
        <v>240.254929</v>
      </c>
      <c r="Q82" t="n">
        <v>245.66066</v>
      </c>
      <c r="R82" t="n">
        <v>251.127014</v>
      </c>
      <c r="S82" t="n">
        <v>256.604279</v>
      </c>
      <c r="T82" t="n">
        <v>262.183044</v>
      </c>
      <c r="U82" t="n">
        <v>267.854645</v>
      </c>
      <c r="V82" t="n">
        <v>273.420166</v>
      </c>
      <c r="W82" t="n">
        <v>278.904327</v>
      </c>
      <c r="X82" t="n">
        <v>284.414764</v>
      </c>
      <c r="Y82" t="n">
        <v>290.05658</v>
      </c>
      <c r="Z82" t="n">
        <v>295.866882</v>
      </c>
      <c r="AA82" t="n">
        <v>301.69519</v>
      </c>
      <c r="AB82" t="n">
        <v>307.581757</v>
      </c>
      <c r="AC82" t="n">
        <v>313.503967</v>
      </c>
      <c r="AD82" t="n">
        <v>319.434509</v>
      </c>
      <c r="AE82" t="n">
        <v>325.465942</v>
      </c>
      <c r="AF82" t="n">
        <v>331.415771</v>
      </c>
      <c r="AG82" t="n">
        <v>337.316864</v>
      </c>
      <c r="AH82" t="n">
        <v>343.393524</v>
      </c>
      <c r="AI82" t="n">
        <v>349.524078</v>
      </c>
      <c r="AJ82" t="n">
        <v>355.730957</v>
      </c>
      <c r="AK82" s="131" t="n">
        <v>0.024</v>
      </c>
      <c r="AL82" s="147" t="n"/>
      <c r="AM82" s="146" t="n"/>
    </row>
    <row r="83" ht="15" customHeight="1" s="143">
      <c r="A83" s="133" t="n"/>
      <c r="B83" t="inlineStr">
        <is>
          <t>Seat Miles Demanded (billion miles)</t>
        </is>
      </c>
      <c r="D83" t="inlineStr">
        <is>
          <t>57-AEO2021.91.</t>
        </is>
      </c>
    </row>
    <row r="84" ht="15" customHeight="1" s="143">
      <c r="A84" s="133" t="inlineStr">
        <is>
          <t>ATE000:fa_U.S.Total</t>
        </is>
      </c>
      <c r="B84" t="inlineStr">
        <is>
          <t>United States</t>
        </is>
      </c>
      <c r="C84" t="inlineStr">
        <is>
          <t>Air Travel: Seat Miles Demanded: U.S.: High oil and gas supply</t>
        </is>
      </c>
      <c r="D84" t="inlineStr">
        <is>
          <t>57-AEO2021.92.highogs-d120120a</t>
        </is>
      </c>
      <c r="E84" t="inlineStr">
        <is>
          <t>billion miles</t>
        </is>
      </c>
      <c r="F84" t="n">
        <v>738.8589480000001</v>
      </c>
      <c r="G84" t="n">
        <v>1081.660278</v>
      </c>
      <c r="H84" t="n">
        <v>1215.737305</v>
      </c>
      <c r="I84" t="n">
        <v>1284.300903</v>
      </c>
      <c r="J84" t="n">
        <v>1340.241943</v>
      </c>
      <c r="K84" t="n">
        <v>1397.254028</v>
      </c>
      <c r="L84" t="n">
        <v>1430.981445</v>
      </c>
      <c r="M84" t="n">
        <v>1455.449707</v>
      </c>
      <c r="N84" t="n">
        <v>1476.532837</v>
      </c>
      <c r="O84" t="n">
        <v>1495.998779</v>
      </c>
      <c r="P84" t="n">
        <v>1516.366577</v>
      </c>
      <c r="Q84" t="n">
        <v>1539.956299</v>
      </c>
      <c r="R84" t="n">
        <v>1569.89563</v>
      </c>
      <c r="S84" t="n">
        <v>1600.449829</v>
      </c>
      <c r="T84" t="n">
        <v>1634.859619</v>
      </c>
      <c r="U84" t="n">
        <v>1672.668457</v>
      </c>
      <c r="V84" t="n">
        <v>1707.135132</v>
      </c>
      <c r="W84" t="n">
        <v>1738.445801</v>
      </c>
      <c r="X84" t="n">
        <v>1770.886719</v>
      </c>
      <c r="Y84" t="n">
        <v>1807.59729</v>
      </c>
      <c r="Z84" t="n">
        <v>1848.891968</v>
      </c>
      <c r="AA84" t="n">
        <v>1889.77063</v>
      </c>
      <c r="AB84" t="n">
        <v>1930.596924</v>
      </c>
      <c r="AC84" t="n">
        <v>1971.072021</v>
      </c>
      <c r="AD84" t="n">
        <v>2010.488892</v>
      </c>
      <c r="AE84" t="n">
        <v>2052.948486</v>
      </c>
      <c r="AF84" t="n">
        <v>2092.659912</v>
      </c>
      <c r="AG84" t="n">
        <v>2129.137939</v>
      </c>
      <c r="AH84" t="n">
        <v>2171.07251</v>
      </c>
      <c r="AI84" t="n">
        <v>2213.219238</v>
      </c>
      <c r="AJ84" t="n">
        <v>2256.316895</v>
      </c>
      <c r="AK84" s="131" t="n">
        <v>0.038</v>
      </c>
      <c r="AL84" s="36" t="n"/>
      <c r="AM84" s="146" t="n"/>
    </row>
    <row r="85" ht="15" customHeight="1" s="143">
      <c r="A85" s="133" t="inlineStr">
        <is>
          <t>ATE000:fa_USNarrowBody</t>
        </is>
      </c>
      <c r="B85" t="inlineStr">
        <is>
          <t>Narrow Body Aircraft</t>
        </is>
      </c>
      <c r="C85" t="inlineStr">
        <is>
          <t>Air Travel: Seat Miles Demanded: U.S.: Narrow Body Aircraft: High oil and gas supply</t>
        </is>
      </c>
      <c r="D85" t="inlineStr">
        <is>
          <t>57-AEO2021.93.highogs-d120120a</t>
        </is>
      </c>
      <c r="E85" t="inlineStr">
        <is>
          <t>billion miles</t>
        </is>
      </c>
      <c r="F85" t="n">
        <v>562.9406739999999</v>
      </c>
      <c r="G85" t="n">
        <v>755.660828</v>
      </c>
      <c r="H85" t="n">
        <v>824.985474</v>
      </c>
      <c r="I85" t="n">
        <v>859.576904</v>
      </c>
      <c r="J85" t="n">
        <v>887.136963</v>
      </c>
      <c r="K85" t="n">
        <v>925.1813959999999</v>
      </c>
      <c r="L85" t="n">
        <v>951.380737</v>
      </c>
      <c r="M85" t="n">
        <v>971.203125</v>
      </c>
      <c r="N85" t="n">
        <v>988.657776</v>
      </c>
      <c r="O85" t="n">
        <v>1004.951721</v>
      </c>
      <c r="P85" t="n">
        <v>1021.836121</v>
      </c>
      <c r="Q85" t="n">
        <v>1040.946045</v>
      </c>
      <c r="R85" t="n">
        <v>1064.502075</v>
      </c>
      <c r="S85" t="n">
        <v>1088.494507</v>
      </c>
      <c r="T85" t="n">
        <v>1115.218506</v>
      </c>
      <c r="U85" t="n">
        <v>1144.371216</v>
      </c>
      <c r="V85" t="n">
        <v>1171.170532</v>
      </c>
      <c r="W85" t="n">
        <v>1195.72644</v>
      </c>
      <c r="X85" t="n">
        <v>1221.08728</v>
      </c>
      <c r="Y85" t="n">
        <v>1249.507446</v>
      </c>
      <c r="Z85" t="n">
        <v>1281.224121</v>
      </c>
      <c r="AA85" t="n">
        <v>1312.65918</v>
      </c>
      <c r="AB85" t="n">
        <v>1344.069824</v>
      </c>
      <c r="AC85" t="n">
        <v>1375.237183</v>
      </c>
      <c r="AD85" t="n">
        <v>1405.643555</v>
      </c>
      <c r="AE85" t="n">
        <v>1438.261353</v>
      </c>
      <c r="AF85" t="n">
        <v>1468.885498</v>
      </c>
      <c r="AG85" t="n">
        <v>1497.148682</v>
      </c>
      <c r="AH85" t="n">
        <v>1529.383911</v>
      </c>
      <c r="AI85" t="n">
        <v>1561.772217</v>
      </c>
      <c r="AJ85" t="n">
        <v>1594.853882</v>
      </c>
      <c r="AK85" s="131" t="n">
        <v>0.035</v>
      </c>
      <c r="AL85" s="36" t="n"/>
      <c r="AM85" s="146" t="n"/>
    </row>
    <row r="86" ht="15" customHeight="1" s="143">
      <c r="A86" s="133" t="inlineStr">
        <is>
          <t>ATE000:fa_USWideBody</t>
        </is>
      </c>
      <c r="B86" t="inlineStr">
        <is>
          <t>Wide Body Aircraft</t>
        </is>
      </c>
      <c r="C86" t="inlineStr">
        <is>
          <t>Air Travel: Seat Miles Demanded: U.S.: Wide Body Aircraft: High oil and gas supply</t>
        </is>
      </c>
      <c r="D86" t="inlineStr">
        <is>
          <t>57-AEO2021.94.highogs-d120120a</t>
        </is>
      </c>
      <c r="E86" t="inlineStr">
        <is>
          <t>billion miles</t>
        </is>
      </c>
      <c r="F86" t="n">
        <v>99.122467</v>
      </c>
      <c r="G86" t="n">
        <v>231.487488</v>
      </c>
      <c r="H86" t="n">
        <v>293.59433</v>
      </c>
      <c r="I86" t="n">
        <v>328.610565</v>
      </c>
      <c r="J86" t="n">
        <v>358.738586</v>
      </c>
      <c r="K86" t="n">
        <v>377.811554</v>
      </c>
      <c r="L86" t="n">
        <v>386.516296</v>
      </c>
      <c r="M86" t="n">
        <v>392.959564</v>
      </c>
      <c r="N86" t="n">
        <v>398.562164</v>
      </c>
      <c r="O86" t="n">
        <v>403.752228</v>
      </c>
      <c r="P86" t="n">
        <v>409.138214</v>
      </c>
      <c r="Q86" t="n">
        <v>415.278748</v>
      </c>
      <c r="R86" t="n">
        <v>422.927765</v>
      </c>
      <c r="S86" t="n">
        <v>430.704102</v>
      </c>
      <c r="T86" t="n">
        <v>439.387573</v>
      </c>
      <c r="U86" t="n">
        <v>448.866028</v>
      </c>
      <c r="V86" t="n">
        <v>457.522461</v>
      </c>
      <c r="W86" t="n">
        <v>465.40564</v>
      </c>
      <c r="X86" t="n">
        <v>473.544281</v>
      </c>
      <c r="Y86" t="n">
        <v>482.688538</v>
      </c>
      <c r="Z86" t="n">
        <v>492.920746</v>
      </c>
      <c r="AA86" t="n">
        <v>503.04129</v>
      </c>
      <c r="AB86" t="n">
        <v>513.138245</v>
      </c>
      <c r="AC86" t="n">
        <v>523.141846</v>
      </c>
      <c r="AD86" t="n">
        <v>532.886047</v>
      </c>
      <c r="AE86" t="n">
        <v>543.344788</v>
      </c>
      <c r="AF86" t="n">
        <v>553.146484</v>
      </c>
      <c r="AG86" t="n">
        <v>562.179871</v>
      </c>
      <c r="AH86" t="n">
        <v>572.500732</v>
      </c>
      <c r="AI86" t="n">
        <v>582.869141</v>
      </c>
      <c r="AJ86" t="n">
        <v>593.460388</v>
      </c>
      <c r="AK86" s="131" t="n">
        <v>0.061</v>
      </c>
      <c r="AL86" s="36" t="n"/>
      <c r="AM86" s="146" t="n"/>
    </row>
    <row r="87" ht="15" customHeight="1" s="143">
      <c r="A87" s="133" t="inlineStr">
        <is>
          <t>ATE000:fa_USRegional</t>
        </is>
      </c>
      <c r="B87" t="inlineStr">
        <is>
          <t>Regional Jets</t>
        </is>
      </c>
      <c r="C87" t="inlineStr">
        <is>
          <t>Air Travel: Seat Miles Demanded: U.S.: Regional Jets: High oil and gas supply</t>
        </is>
      </c>
      <c r="D87" t="inlineStr">
        <is>
          <t>57-AEO2021.95.highogs-d120120a</t>
        </is>
      </c>
      <c r="E87" t="inlineStr">
        <is>
          <t>billion miles</t>
        </is>
      </c>
      <c r="F87" t="n">
        <v>76.795761</v>
      </c>
      <c r="G87" t="n">
        <v>94.51192500000001</v>
      </c>
      <c r="H87" t="n">
        <v>97.157516</v>
      </c>
      <c r="I87" t="n">
        <v>96.113319</v>
      </c>
      <c r="J87" t="n">
        <v>94.36649300000001</v>
      </c>
      <c r="K87" t="n">
        <v>94.260971</v>
      </c>
      <c r="L87" t="n">
        <v>93.08459499999999</v>
      </c>
      <c r="M87" t="n">
        <v>91.286995</v>
      </c>
      <c r="N87" t="n">
        <v>89.31300400000001</v>
      </c>
      <c r="O87" t="n">
        <v>87.294876</v>
      </c>
      <c r="P87" t="n">
        <v>85.392189</v>
      </c>
      <c r="Q87" t="n">
        <v>83.731415</v>
      </c>
      <c r="R87" t="n">
        <v>82.465698</v>
      </c>
      <c r="S87" t="n">
        <v>81.251183</v>
      </c>
      <c r="T87" t="n">
        <v>80.253563</v>
      </c>
      <c r="U87" t="n">
        <v>79.43119</v>
      </c>
      <c r="V87" t="n">
        <v>78.442268</v>
      </c>
      <c r="W87" t="n">
        <v>77.313545</v>
      </c>
      <c r="X87" t="n">
        <v>76.25530999999999</v>
      </c>
      <c r="Y87" t="n">
        <v>75.40123699999999</v>
      </c>
      <c r="Z87" t="n">
        <v>74.74706999999999</v>
      </c>
      <c r="AA87" t="n">
        <v>74.07017500000001</v>
      </c>
      <c r="AB87" t="n">
        <v>73.38871</v>
      </c>
      <c r="AC87" t="n">
        <v>72.693031</v>
      </c>
      <c r="AD87" t="n">
        <v>71.959335</v>
      </c>
      <c r="AE87" t="n">
        <v>71.34227</v>
      </c>
      <c r="AF87" t="n">
        <v>70.627945</v>
      </c>
      <c r="AG87" t="n">
        <v>69.809517</v>
      </c>
      <c r="AH87" t="n">
        <v>69.18789700000001</v>
      </c>
      <c r="AI87" t="n">
        <v>68.577698</v>
      </c>
      <c r="AJ87" t="n">
        <v>68.00264</v>
      </c>
      <c r="AK87" s="131" t="n">
        <v>-0.004</v>
      </c>
      <c r="AL87" s="36" t="n"/>
      <c r="AM87" s="146" t="n"/>
    </row>
    <row r="88" ht="15" customHeight="1" s="143">
      <c r="A88" s="133" t="inlineStr">
        <is>
          <t>ATE000:fa_Canada</t>
        </is>
      </c>
      <c r="B88" t="inlineStr">
        <is>
          <t>Canada</t>
        </is>
      </c>
      <c r="C88" t="inlineStr">
        <is>
          <t>Air Travel: Seat Miles Demanded: Canada: High oil and gas supply</t>
        </is>
      </c>
      <c r="D88" t="inlineStr">
        <is>
          <t>57-AEO2021.96.highogs-d120120a</t>
        </is>
      </c>
      <c r="E88" t="inlineStr">
        <is>
          <t>billion miles</t>
        </is>
      </c>
      <c r="F88" t="n">
        <v>53.555019</v>
      </c>
      <c r="G88" t="n">
        <v>101.235741</v>
      </c>
      <c r="H88" t="n">
        <v>122.83223</v>
      </c>
      <c r="I88" t="n">
        <v>134.927689</v>
      </c>
      <c r="J88" t="n">
        <v>144.755219</v>
      </c>
      <c r="K88" t="n">
        <v>151.907272</v>
      </c>
      <c r="L88" t="n">
        <v>156.095001</v>
      </c>
      <c r="M88" t="n">
        <v>160.379562</v>
      </c>
      <c r="N88" t="n">
        <v>164.748398</v>
      </c>
      <c r="O88" t="n">
        <v>169.215942</v>
      </c>
      <c r="P88" t="n">
        <v>173.770721</v>
      </c>
      <c r="Q88" t="n">
        <v>178.451813</v>
      </c>
      <c r="R88" t="n">
        <v>183.268936</v>
      </c>
      <c r="S88" t="n">
        <v>188.228668</v>
      </c>
      <c r="T88" t="n">
        <v>193.303543</v>
      </c>
      <c r="U88" t="n">
        <v>198.47319</v>
      </c>
      <c r="V88" t="n">
        <v>203.821533</v>
      </c>
      <c r="W88" t="n">
        <v>209.277679</v>
      </c>
      <c r="X88" t="n">
        <v>214.844238</v>
      </c>
      <c r="Y88" t="n">
        <v>220.541626</v>
      </c>
      <c r="Z88" t="n">
        <v>226.353516</v>
      </c>
      <c r="AA88" t="n">
        <v>232.21521</v>
      </c>
      <c r="AB88" t="n">
        <v>238.192703</v>
      </c>
      <c r="AC88" t="n">
        <v>244.281952</v>
      </c>
      <c r="AD88" t="n">
        <v>250.491623</v>
      </c>
      <c r="AE88" t="n">
        <v>256.831116</v>
      </c>
      <c r="AF88" t="n">
        <v>263.305359</v>
      </c>
      <c r="AG88" t="n">
        <v>269.906097</v>
      </c>
      <c r="AH88" t="n">
        <v>276.611633</v>
      </c>
      <c r="AI88" t="n">
        <v>283.416199</v>
      </c>
      <c r="AJ88" t="n">
        <v>290.347229</v>
      </c>
      <c r="AK88" s="131" t="n">
        <v>0.058</v>
      </c>
      <c r="AL88" s="36" t="n"/>
      <c r="AM88" s="146" t="n"/>
    </row>
    <row r="89" ht="15" customHeight="1" s="143">
      <c r="A89" s="133" t="inlineStr">
        <is>
          <t>ATE000:fa_Central_Am</t>
        </is>
      </c>
      <c r="B89" t="inlineStr">
        <is>
          <t>Central America</t>
        </is>
      </c>
      <c r="C89" t="inlineStr">
        <is>
          <t>Air Travel: Seat Miles Demanded: Central America: High oil and gas supply</t>
        </is>
      </c>
      <c r="D89" t="inlineStr">
        <is>
          <t>57-AEO2021.97.highogs-d120120a</t>
        </is>
      </c>
      <c r="E89" t="inlineStr">
        <is>
          <t>billion miles</t>
        </is>
      </c>
      <c r="F89" t="n">
        <v>58.478851</v>
      </c>
      <c r="G89" t="n">
        <v>115.648209</v>
      </c>
      <c r="H89" t="n">
        <v>141.885849</v>
      </c>
      <c r="I89" t="n">
        <v>156.686508</v>
      </c>
      <c r="J89" t="n">
        <v>169.005173</v>
      </c>
      <c r="K89" t="n">
        <v>177.723892</v>
      </c>
      <c r="L89" t="n">
        <v>184.247025</v>
      </c>
      <c r="M89" t="n">
        <v>190.995255</v>
      </c>
      <c r="N89" t="n">
        <v>197.975113</v>
      </c>
      <c r="O89" t="n">
        <v>205.190155</v>
      </c>
      <c r="P89" t="n">
        <v>212.634003</v>
      </c>
      <c r="Q89" t="n">
        <v>220.248779</v>
      </c>
      <c r="R89" t="n">
        <v>228.095459</v>
      </c>
      <c r="S89" t="n">
        <v>236.200577</v>
      </c>
      <c r="T89" t="n">
        <v>244.573624</v>
      </c>
      <c r="U89" t="n">
        <v>253.228912</v>
      </c>
      <c r="V89" t="n">
        <v>262.09787</v>
      </c>
      <c r="W89" t="n">
        <v>271.256134</v>
      </c>
      <c r="X89" t="n">
        <v>280.717468</v>
      </c>
      <c r="Y89" t="n">
        <v>290.492889</v>
      </c>
      <c r="Z89" t="n">
        <v>300.588409</v>
      </c>
      <c r="AA89" t="n">
        <v>310.949188</v>
      </c>
      <c r="AB89" t="n">
        <v>321.642059</v>
      </c>
      <c r="AC89" t="n">
        <v>332.680634</v>
      </c>
      <c r="AD89" t="n">
        <v>344.075897</v>
      </c>
      <c r="AE89" t="n">
        <v>355.836395</v>
      </c>
      <c r="AF89" t="n">
        <v>367.793121</v>
      </c>
      <c r="AG89" t="n">
        <v>380.117401</v>
      </c>
      <c r="AH89" t="n">
        <v>392.832367</v>
      </c>
      <c r="AI89" t="n">
        <v>405.9646</v>
      </c>
      <c r="AJ89" t="n">
        <v>419.536285</v>
      </c>
      <c r="AK89" s="131" t="n">
        <v>0.068</v>
      </c>
      <c r="AL89" s="36" t="n"/>
      <c r="AM89" s="146" t="n"/>
    </row>
    <row r="90" ht="15" customHeight="1" s="143">
      <c r="A90" s="133" t="inlineStr">
        <is>
          <t>ATE000:fa_South_Am</t>
        </is>
      </c>
      <c r="B90" t="inlineStr">
        <is>
          <t>South America</t>
        </is>
      </c>
      <c r="C90" t="inlineStr">
        <is>
          <t>Air Travel: Seat Miles Demanded: South America: High oil and gas supply</t>
        </is>
      </c>
      <c r="D90" t="inlineStr">
        <is>
          <t>57-AEO2021.98.highogs-d120120a</t>
        </is>
      </c>
      <c r="E90" t="inlineStr">
        <is>
          <t>billion miles</t>
        </is>
      </c>
      <c r="F90" t="n">
        <v>119.221588</v>
      </c>
      <c r="G90" t="n">
        <v>180.196304</v>
      </c>
      <c r="H90" t="n">
        <v>204.775726</v>
      </c>
      <c r="I90" t="n">
        <v>217.605682</v>
      </c>
      <c r="J90" t="n">
        <v>232.041702</v>
      </c>
      <c r="K90" t="n">
        <v>246.768631</v>
      </c>
      <c r="L90" t="n">
        <v>260.959778</v>
      </c>
      <c r="M90" t="n">
        <v>275.595306</v>
      </c>
      <c r="N90" t="n">
        <v>290.77594</v>
      </c>
      <c r="O90" t="n">
        <v>306.487091</v>
      </c>
      <c r="P90" t="n">
        <v>322.687164</v>
      </c>
      <c r="Q90" t="n">
        <v>339.457336</v>
      </c>
      <c r="R90" t="n">
        <v>356.996185</v>
      </c>
      <c r="S90" t="n">
        <v>375.388916</v>
      </c>
      <c r="T90" t="n">
        <v>394.680115</v>
      </c>
      <c r="U90" t="n">
        <v>414.925934</v>
      </c>
      <c r="V90" t="n">
        <v>436.01178</v>
      </c>
      <c r="W90" t="n">
        <v>458.13092</v>
      </c>
      <c r="X90" t="n">
        <v>481.328278</v>
      </c>
      <c r="Y90" t="n">
        <v>505.654236</v>
      </c>
      <c r="Z90" t="n">
        <v>531.139099</v>
      </c>
      <c r="AA90" t="n">
        <v>557.489685</v>
      </c>
      <c r="AB90" t="n">
        <v>585.101685</v>
      </c>
      <c r="AC90" t="n">
        <v>614.0354</v>
      </c>
      <c r="AD90" t="n">
        <v>644.358704</v>
      </c>
      <c r="AE90" t="n">
        <v>676.135254</v>
      </c>
      <c r="AF90" t="n">
        <v>708.988525</v>
      </c>
      <c r="AG90" t="n">
        <v>743.382019</v>
      </c>
      <c r="AH90" t="n">
        <v>779.391968</v>
      </c>
      <c r="AI90" t="n">
        <v>817.097351</v>
      </c>
      <c r="AJ90" t="n">
        <v>856.586914</v>
      </c>
      <c r="AK90" s="131" t="n">
        <v>0.068</v>
      </c>
      <c r="AL90" s="36" t="n"/>
      <c r="AM90" s="146" t="n"/>
    </row>
    <row r="91" ht="15" customHeight="1" s="143">
      <c r="A91" s="133" t="inlineStr">
        <is>
          <t>ATE000:fa_Europe</t>
        </is>
      </c>
      <c r="B91" t="inlineStr">
        <is>
          <t>Europe</t>
        </is>
      </c>
      <c r="C91" t="inlineStr">
        <is>
          <t>Air Travel: Seat Miles Demanded: Europe: High oil and gas supply</t>
        </is>
      </c>
      <c r="D91" t="inlineStr">
        <is>
          <t>57-AEO2021.99.highogs-d120120a</t>
        </is>
      </c>
      <c r="E91" t="inlineStr">
        <is>
          <t>billion miles</t>
        </is>
      </c>
      <c r="F91" t="n">
        <v>687.1851810000001</v>
      </c>
      <c r="G91" t="n">
        <v>1076.846558</v>
      </c>
      <c r="H91" t="n">
        <v>1238.395996</v>
      </c>
      <c r="I91" t="n">
        <v>1324.27063</v>
      </c>
      <c r="J91" t="n">
        <v>1398.670898</v>
      </c>
      <c r="K91" t="n">
        <v>1465.883179</v>
      </c>
      <c r="L91" t="n">
        <v>1519.107056</v>
      </c>
      <c r="M91" t="n">
        <v>1573.236084</v>
      </c>
      <c r="N91" t="n">
        <v>1628.66687</v>
      </c>
      <c r="O91" t="n">
        <v>1685.066528</v>
      </c>
      <c r="P91" t="n">
        <v>1742.385254</v>
      </c>
      <c r="Q91" t="n">
        <v>1801.14209</v>
      </c>
      <c r="R91" t="n">
        <v>1861.024658</v>
      </c>
      <c r="S91" t="n">
        <v>1922.551147</v>
      </c>
      <c r="T91" t="n">
        <v>1986.187744</v>
      </c>
      <c r="U91" t="n">
        <v>2051.861084</v>
      </c>
      <c r="V91" t="n">
        <v>2119.622314</v>
      </c>
      <c r="W91" t="n">
        <v>2189.710449</v>
      </c>
      <c r="X91" t="n">
        <v>2262.165771</v>
      </c>
      <c r="Y91" t="n">
        <v>2337.093994</v>
      </c>
      <c r="Z91" t="n">
        <v>2414.593262</v>
      </c>
      <c r="AA91" t="n">
        <v>2494.65332</v>
      </c>
      <c r="AB91" t="n">
        <v>2577.269043</v>
      </c>
      <c r="AC91" t="n">
        <v>2662.431641</v>
      </c>
      <c r="AD91" t="n">
        <v>2750.111572</v>
      </c>
      <c r="AE91" t="n">
        <v>2840.504639</v>
      </c>
      <c r="AF91" t="n">
        <v>2933.674805</v>
      </c>
      <c r="AG91" t="n">
        <v>3029.726562</v>
      </c>
      <c r="AH91" t="n">
        <v>3129.010498</v>
      </c>
      <c r="AI91" t="n">
        <v>3231.78125</v>
      </c>
      <c r="AJ91" t="n">
        <v>3338.104248</v>
      </c>
      <c r="AK91" s="131" t="n">
        <v>0.054</v>
      </c>
      <c r="AL91" s="36" t="n"/>
      <c r="AM91" s="146" t="n"/>
    </row>
    <row r="92" ht="15" customHeight="1" s="143">
      <c r="A92" s="133" t="inlineStr">
        <is>
          <t>ATE000:fa_Africa</t>
        </is>
      </c>
      <c r="B92" t="inlineStr">
        <is>
          <t>Africa</t>
        </is>
      </c>
      <c r="C92" t="inlineStr">
        <is>
          <t>Air Travel: Seat Miles Demanded: Africa: High oil and gas supply</t>
        </is>
      </c>
      <c r="D92" t="inlineStr">
        <is>
          <t>57-AEO2021.100.highogs-d120120a</t>
        </is>
      </c>
      <c r="E92" t="inlineStr">
        <is>
          <t>billion miles</t>
        </is>
      </c>
      <c r="F92" t="n">
        <v>57.876575</v>
      </c>
      <c r="G92" t="n">
        <v>116.434135</v>
      </c>
      <c r="H92" t="n">
        <v>141.836212</v>
      </c>
      <c r="I92" t="n">
        <v>155.707901</v>
      </c>
      <c r="J92" t="n">
        <v>168.356171</v>
      </c>
      <c r="K92" t="n">
        <v>178.615814</v>
      </c>
      <c r="L92" t="n">
        <v>188.308868</v>
      </c>
      <c r="M92" t="n">
        <v>198.434097</v>
      </c>
      <c r="N92" t="n">
        <v>208.997498</v>
      </c>
      <c r="O92" t="n">
        <v>220.028015</v>
      </c>
      <c r="P92" t="n">
        <v>231.561707</v>
      </c>
      <c r="Q92" t="n">
        <v>243.577179</v>
      </c>
      <c r="R92" t="n">
        <v>256.19397</v>
      </c>
      <c r="S92" t="n">
        <v>269.485992</v>
      </c>
      <c r="T92" t="n">
        <v>283.508087</v>
      </c>
      <c r="U92" t="n">
        <v>298.318115</v>
      </c>
      <c r="V92" t="n">
        <v>313.916504</v>
      </c>
      <c r="W92" t="n">
        <v>330.36441</v>
      </c>
      <c r="X92" t="n">
        <v>347.70163</v>
      </c>
      <c r="Y92" t="n">
        <v>366.00061</v>
      </c>
      <c r="Z92" t="n">
        <v>385.287781</v>
      </c>
      <c r="AA92" t="n">
        <v>405.512268</v>
      </c>
      <c r="AB92" t="n">
        <v>426.82489</v>
      </c>
      <c r="AC92" t="n">
        <v>449.317505</v>
      </c>
      <c r="AD92" t="n">
        <v>473.061676</v>
      </c>
      <c r="AE92" t="n">
        <v>498.120056</v>
      </c>
      <c r="AF92" t="n">
        <v>524.412415</v>
      </c>
      <c r="AG92" t="n">
        <v>552.174316</v>
      </c>
      <c r="AH92" t="n">
        <v>581.505188</v>
      </c>
      <c r="AI92" t="n">
        <v>612.524841</v>
      </c>
      <c r="AJ92" t="n">
        <v>645.341797</v>
      </c>
      <c r="AK92" s="131" t="n">
        <v>0.08400000000000001</v>
      </c>
      <c r="AL92" s="36" t="n"/>
      <c r="AM92" s="146" t="n"/>
    </row>
    <row r="93" ht="15" customHeight="1" s="143">
      <c r="A93" s="133" t="inlineStr">
        <is>
          <t>ATE000:fa_Mideast</t>
        </is>
      </c>
      <c r="B93" t="inlineStr">
        <is>
          <t>Mideast</t>
        </is>
      </c>
      <c r="C93" t="inlineStr">
        <is>
          <t>Air Travel: Seat Miles Demanded: Mideast: High oil and gas supply</t>
        </is>
      </c>
      <c r="D93" t="inlineStr">
        <is>
          <t>57-AEO2021.101.highogs-d120120a</t>
        </is>
      </c>
      <c r="E93" t="inlineStr">
        <is>
          <t>billion miles</t>
        </is>
      </c>
      <c r="F93" t="n">
        <v>188.032944</v>
      </c>
      <c r="G93" t="n">
        <v>323.766907</v>
      </c>
      <c r="H93" t="n">
        <v>385.311981</v>
      </c>
      <c r="I93" t="n">
        <v>420.455048</v>
      </c>
      <c r="J93" t="n">
        <v>452.548553</v>
      </c>
      <c r="K93" t="n">
        <v>475.726929</v>
      </c>
      <c r="L93" t="n">
        <v>498.761292</v>
      </c>
      <c r="M93" t="n">
        <v>522.745483</v>
      </c>
      <c r="N93" t="n">
        <v>547.802185</v>
      </c>
      <c r="O93" t="n">
        <v>573.904541</v>
      </c>
      <c r="P93" t="n">
        <v>601.115356</v>
      </c>
      <c r="Q93" t="n">
        <v>629.112427</v>
      </c>
      <c r="R93" t="n">
        <v>658.305847</v>
      </c>
      <c r="S93" t="n">
        <v>688.77179</v>
      </c>
      <c r="T93" t="n">
        <v>720.556763</v>
      </c>
      <c r="U93" t="n">
        <v>753.712769</v>
      </c>
      <c r="V93" t="n">
        <v>788.122559</v>
      </c>
      <c r="W93" t="n">
        <v>823.961548</v>
      </c>
      <c r="X93" t="n">
        <v>861.30835</v>
      </c>
      <c r="Y93" t="n">
        <v>900.218506</v>
      </c>
      <c r="Z93" t="n">
        <v>940.721802</v>
      </c>
      <c r="AA93" t="n">
        <v>982.567139</v>
      </c>
      <c r="AB93" t="n">
        <v>1026.102051</v>
      </c>
      <c r="AC93" t="n">
        <v>1071.395264</v>
      </c>
      <c r="AD93" t="n">
        <v>1118.51416</v>
      </c>
      <c r="AE93" t="n">
        <v>1167.533325</v>
      </c>
      <c r="AF93" t="n">
        <v>1218.00354</v>
      </c>
      <c r="AG93" t="n">
        <v>1270.492554</v>
      </c>
      <c r="AH93" t="n">
        <v>1325.073853</v>
      </c>
      <c r="AI93" t="n">
        <v>1381.819458</v>
      </c>
      <c r="AJ93" t="n">
        <v>1440.835571</v>
      </c>
      <c r="AK93" s="131" t="n">
        <v>0.07000000000000001</v>
      </c>
      <c r="AL93" s="36" t="n"/>
      <c r="AM93" s="146" t="n"/>
    </row>
    <row r="94" ht="15" customHeight="1" s="143">
      <c r="A94" s="133" t="inlineStr">
        <is>
          <t>ATE000:fa_Russia</t>
        </is>
      </c>
      <c r="B94" t="inlineStr">
        <is>
          <t>Commonwealth of Independent States</t>
        </is>
      </c>
      <c r="C94" t="inlineStr">
        <is>
          <t>Air Travel: Seat Miles Demanded: CIS: High oil and gas supply</t>
        </is>
      </c>
      <c r="D94" t="inlineStr">
        <is>
          <t>57-AEO2021.102.highogs-d120120a</t>
        </is>
      </c>
      <c r="E94" t="inlineStr">
        <is>
          <t>billion miles</t>
        </is>
      </c>
      <c r="F94" t="n">
        <v>140.682404</v>
      </c>
      <c r="G94" t="n">
        <v>185.279633</v>
      </c>
      <c r="H94" t="n">
        <v>203.796722</v>
      </c>
      <c r="I94" t="n">
        <v>213.672256</v>
      </c>
      <c r="J94" t="n">
        <v>221.727661</v>
      </c>
      <c r="K94" t="n">
        <v>230.024506</v>
      </c>
      <c r="L94" t="n">
        <v>236.051819</v>
      </c>
      <c r="M94" t="n">
        <v>242.252792</v>
      </c>
      <c r="N94" t="n">
        <v>248.716965</v>
      </c>
      <c r="O94" t="n">
        <v>255.460083</v>
      </c>
      <c r="P94" t="n">
        <v>262.47818</v>
      </c>
      <c r="Q94" t="n">
        <v>269.831299</v>
      </c>
      <c r="R94" t="n">
        <v>277.51712</v>
      </c>
      <c r="S94" t="n">
        <v>285.462189</v>
      </c>
      <c r="T94" t="n">
        <v>293.59375</v>
      </c>
      <c r="U94" t="n">
        <v>301.8479</v>
      </c>
      <c r="V94" t="n">
        <v>310.05011</v>
      </c>
      <c r="W94" t="n">
        <v>318.404022</v>
      </c>
      <c r="X94" t="n">
        <v>326.936127</v>
      </c>
      <c r="Y94" t="n">
        <v>335.691254</v>
      </c>
      <c r="Z94" t="n">
        <v>344.687714</v>
      </c>
      <c r="AA94" t="n">
        <v>353.72818</v>
      </c>
      <c r="AB94" t="n">
        <v>362.992584</v>
      </c>
      <c r="AC94" t="n">
        <v>372.496124</v>
      </c>
      <c r="AD94" t="n">
        <v>382.247559</v>
      </c>
      <c r="AE94" t="n">
        <v>392.252625</v>
      </c>
      <c r="AF94" t="n">
        <v>402.258118</v>
      </c>
      <c r="AG94" t="n">
        <v>412.490906</v>
      </c>
      <c r="AH94" t="n">
        <v>422.993317</v>
      </c>
      <c r="AI94" t="n">
        <v>433.805206</v>
      </c>
      <c r="AJ94" t="n">
        <v>444.954895</v>
      </c>
      <c r="AK94" s="131" t="n">
        <v>0.039</v>
      </c>
      <c r="AL94" s="36" t="n"/>
      <c r="AM94" s="146" t="n"/>
    </row>
    <row r="95" ht="15" customHeight="1" s="143">
      <c r="A95" s="133" t="inlineStr">
        <is>
          <t>ATE000:fa_China</t>
        </is>
      </c>
      <c r="B95" t="inlineStr">
        <is>
          <t>China</t>
        </is>
      </c>
      <c r="C95" t="inlineStr">
        <is>
          <t>Air Travel: Seat Miles Demanded: China: High oil and gas supply</t>
        </is>
      </c>
      <c r="D95" t="inlineStr">
        <is>
          <t>57-AEO2021.103.highogs-d120120a</t>
        </is>
      </c>
      <c r="E95" t="inlineStr">
        <is>
          <t>billion miles</t>
        </is>
      </c>
      <c r="F95" t="n">
        <v>618.97699</v>
      </c>
      <c r="G95" t="n">
        <v>773.9425660000001</v>
      </c>
      <c r="H95" t="n">
        <v>834.685059</v>
      </c>
      <c r="I95" t="n">
        <v>865.900635</v>
      </c>
      <c r="J95" t="n">
        <v>915.13147</v>
      </c>
      <c r="K95" t="n">
        <v>972.849365</v>
      </c>
      <c r="L95" t="n">
        <v>1029.237061</v>
      </c>
      <c r="M95" t="n">
        <v>1086.40564</v>
      </c>
      <c r="N95" t="n">
        <v>1144.977173</v>
      </c>
      <c r="O95" t="n">
        <v>1204.563721</v>
      </c>
      <c r="P95" t="n">
        <v>1265.042725</v>
      </c>
      <c r="Q95" t="n">
        <v>1326.954224</v>
      </c>
      <c r="R95" t="n">
        <v>1389.430786</v>
      </c>
      <c r="S95" t="n">
        <v>1452.545898</v>
      </c>
      <c r="T95" t="n">
        <v>1516.279053</v>
      </c>
      <c r="U95" t="n">
        <v>1581.014404</v>
      </c>
      <c r="V95" t="n">
        <v>1646.630615</v>
      </c>
      <c r="W95" t="n">
        <v>1712.624634</v>
      </c>
      <c r="X95" t="n">
        <v>1779.020508</v>
      </c>
      <c r="Y95" t="n">
        <v>1846.377075</v>
      </c>
      <c r="Z95" t="n">
        <v>1915.294678</v>
      </c>
      <c r="AA95" t="n">
        <v>1986.276001</v>
      </c>
      <c r="AB95" t="n">
        <v>2059.317139</v>
      </c>
      <c r="AC95" t="n">
        <v>2133.893799</v>
      </c>
      <c r="AD95" t="n">
        <v>2209.33374</v>
      </c>
      <c r="AE95" t="n">
        <v>2284.848633</v>
      </c>
      <c r="AF95" t="n">
        <v>2360.23584</v>
      </c>
      <c r="AG95" t="n">
        <v>2435.955566</v>
      </c>
      <c r="AH95" t="n">
        <v>2511.747559</v>
      </c>
      <c r="AI95" t="n">
        <v>2586.917969</v>
      </c>
      <c r="AJ95" t="n">
        <v>2660.772461</v>
      </c>
      <c r="AK95" s="131" t="n">
        <v>0.05</v>
      </c>
      <c r="AL95" s="36" t="n"/>
      <c r="AM95" s="146" t="n"/>
    </row>
    <row r="96" ht="15" customHeight="1" s="143">
      <c r="A96" s="133" t="inlineStr">
        <is>
          <t>ATE000:fa_NE_Asia</t>
        </is>
      </c>
      <c r="B96" t="inlineStr">
        <is>
          <t>Northeast Asia</t>
        </is>
      </c>
      <c r="C96" t="inlineStr">
        <is>
          <t>Air Travel: Seat Miles Demanded: NE Asia: High oil and gas supply</t>
        </is>
      </c>
      <c r="D96" t="inlineStr">
        <is>
          <t>57-AEO2021.104.highogs-d120120a</t>
        </is>
      </c>
      <c r="E96" t="inlineStr">
        <is>
          <t>billion miles</t>
        </is>
      </c>
      <c r="F96" t="n">
        <v>119.216713</v>
      </c>
      <c r="G96" t="n">
        <v>219.165756</v>
      </c>
      <c r="H96" t="n">
        <v>263.280121</v>
      </c>
      <c r="I96" t="n">
        <v>287.626312</v>
      </c>
      <c r="J96" t="n">
        <v>305.624146</v>
      </c>
      <c r="K96" t="n">
        <v>318.870392</v>
      </c>
      <c r="L96" t="n">
        <v>325.582886</v>
      </c>
      <c r="M96" t="n">
        <v>331.68811</v>
      </c>
      <c r="N96" t="n">
        <v>337.24823</v>
      </c>
      <c r="O96" t="n">
        <v>342.249969</v>
      </c>
      <c r="P96" t="n">
        <v>346.70932</v>
      </c>
      <c r="Q96" t="n">
        <v>350.423187</v>
      </c>
      <c r="R96" t="n">
        <v>353.383148</v>
      </c>
      <c r="S96" t="n">
        <v>356.238068</v>
      </c>
      <c r="T96" t="n">
        <v>359.108002</v>
      </c>
      <c r="U96" t="n">
        <v>361.972839</v>
      </c>
      <c r="V96" t="n">
        <v>364.904846</v>
      </c>
      <c r="W96" t="n">
        <v>367.749908</v>
      </c>
      <c r="X96" t="n">
        <v>370.512329</v>
      </c>
      <c r="Y96" t="n">
        <v>373.295288</v>
      </c>
      <c r="Z96" t="n">
        <v>376.163849</v>
      </c>
      <c r="AA96" t="n">
        <v>379.224487</v>
      </c>
      <c r="AB96" t="n">
        <v>382.418396</v>
      </c>
      <c r="AC96" t="n">
        <v>385.674011</v>
      </c>
      <c r="AD96" t="n">
        <v>388.992645</v>
      </c>
      <c r="AE96" t="n">
        <v>392.385834</v>
      </c>
      <c r="AF96" t="n">
        <v>395.86618</v>
      </c>
      <c r="AG96" t="n">
        <v>399.42041</v>
      </c>
      <c r="AH96" t="n">
        <v>403.10321</v>
      </c>
      <c r="AI96" t="n">
        <v>406.967407</v>
      </c>
      <c r="AJ96" t="n">
        <v>411.047974</v>
      </c>
      <c r="AK96" s="131" t="n">
        <v>0.042</v>
      </c>
      <c r="AL96" s="36" t="n"/>
      <c r="AM96" s="146" t="n"/>
    </row>
    <row r="97" ht="15" customHeight="1" s="143">
      <c r="A97" s="133" t="inlineStr">
        <is>
          <t>ATE000:fa_SE_Asia</t>
        </is>
      </c>
      <c r="B97" t="inlineStr">
        <is>
          <t>Southeast Asia</t>
        </is>
      </c>
      <c r="C97" t="inlineStr">
        <is>
          <t>Air Travel: Seat Miles Demanded: SE Asia: High oil and gas supply</t>
        </is>
      </c>
      <c r="D97" t="inlineStr">
        <is>
          <t>57-AEO2021.105.highogs-d120120a</t>
        </is>
      </c>
      <c r="E97" t="inlineStr">
        <is>
          <t>billion miles</t>
        </is>
      </c>
      <c r="F97" t="n">
        <v>193.165283</v>
      </c>
      <c r="G97" t="n">
        <v>374.90567</v>
      </c>
      <c r="H97" t="n">
        <v>455.841492</v>
      </c>
      <c r="I97" t="n">
        <v>500.138977</v>
      </c>
      <c r="J97" t="n">
        <v>544.263489</v>
      </c>
      <c r="K97" t="n">
        <v>581.052856</v>
      </c>
      <c r="L97" t="n">
        <v>616.671509</v>
      </c>
      <c r="M97" t="n">
        <v>652.935364</v>
      </c>
      <c r="N97" t="n">
        <v>689.715027</v>
      </c>
      <c r="O97" t="n">
        <v>726.807312</v>
      </c>
      <c r="P97" t="n">
        <v>763.977966</v>
      </c>
      <c r="Q97" t="n">
        <v>802.033142</v>
      </c>
      <c r="R97" t="n">
        <v>840.922668</v>
      </c>
      <c r="S97" t="n">
        <v>880.679016</v>
      </c>
      <c r="T97" t="n">
        <v>921.559753</v>
      </c>
      <c r="U97" t="n">
        <v>963.643555</v>
      </c>
      <c r="V97" t="n">
        <v>1006.476013</v>
      </c>
      <c r="W97" t="n">
        <v>1050.529541</v>
      </c>
      <c r="X97" t="n">
        <v>1095.922607</v>
      </c>
      <c r="Y97" t="n">
        <v>1142.66333</v>
      </c>
      <c r="Z97" t="n">
        <v>1190.915161</v>
      </c>
      <c r="AA97" t="n">
        <v>1240.471558</v>
      </c>
      <c r="AB97" t="n">
        <v>1291.452515</v>
      </c>
      <c r="AC97" t="n">
        <v>1343.679321</v>
      </c>
      <c r="AD97" t="n">
        <v>1397.326782</v>
      </c>
      <c r="AE97" t="n">
        <v>1452.252686</v>
      </c>
      <c r="AF97" t="n">
        <v>1506.724854</v>
      </c>
      <c r="AG97" t="n">
        <v>1562.098633</v>
      </c>
      <c r="AH97" t="n">
        <v>1618.665527</v>
      </c>
      <c r="AI97" t="n">
        <v>1676.725708</v>
      </c>
      <c r="AJ97" t="n">
        <v>1736.681396</v>
      </c>
      <c r="AK97" s="131" t="n">
        <v>0.076</v>
      </c>
      <c r="AL97" s="36" t="n"/>
      <c r="AM97" s="146" t="n"/>
    </row>
    <row r="98" ht="15" customHeight="1" s="143">
      <c r="A98" s="133" t="inlineStr">
        <is>
          <t>ATE000:fa_SW_Asia</t>
        </is>
      </c>
      <c r="B98" t="inlineStr">
        <is>
          <t>Southwest Asia</t>
        </is>
      </c>
      <c r="C98" t="inlineStr">
        <is>
          <t>Air Travel: Seat Miles Demanded: SW Asia: High oil and gas supply</t>
        </is>
      </c>
      <c r="D98" t="inlineStr">
        <is>
          <t>57-AEO2021.106.highogs-d120120a</t>
        </is>
      </c>
      <c r="E98" t="inlineStr">
        <is>
          <t>billion miles</t>
        </is>
      </c>
      <c r="F98" t="n">
        <v>81.55946400000001</v>
      </c>
      <c r="G98" t="n">
        <v>140.079788</v>
      </c>
      <c r="H98" t="n">
        <v>165.057816</v>
      </c>
      <c r="I98" t="n">
        <v>178.403839</v>
      </c>
      <c r="J98" t="n">
        <v>194.787537</v>
      </c>
      <c r="K98" t="n">
        <v>210.567337</v>
      </c>
      <c r="L98" t="n">
        <v>228.399734</v>
      </c>
      <c r="M98" t="n">
        <v>247.631302</v>
      </c>
      <c r="N98" t="n">
        <v>268.327026</v>
      </c>
      <c r="O98" t="n">
        <v>290.291931</v>
      </c>
      <c r="P98" t="n">
        <v>313.18335</v>
      </c>
      <c r="Q98" t="n">
        <v>336.742859</v>
      </c>
      <c r="R98" t="n">
        <v>360.681702</v>
      </c>
      <c r="S98" t="n">
        <v>384.776276</v>
      </c>
      <c r="T98" t="n">
        <v>408.937958</v>
      </c>
      <c r="U98" t="n">
        <v>433.797333</v>
      </c>
      <c r="V98" t="n">
        <v>459.648682</v>
      </c>
      <c r="W98" t="n">
        <v>486.681946</v>
      </c>
      <c r="X98" t="n">
        <v>514.959106</v>
      </c>
      <c r="Y98" t="n">
        <v>544.505981</v>
      </c>
      <c r="Z98" t="n">
        <v>575.342896</v>
      </c>
      <c r="AA98" t="n">
        <v>607.268433</v>
      </c>
      <c r="AB98" t="n">
        <v>640.4497679999999</v>
      </c>
      <c r="AC98" t="n">
        <v>674.97345</v>
      </c>
      <c r="AD98" t="n">
        <v>710.845642</v>
      </c>
      <c r="AE98" t="n">
        <v>748.085266</v>
      </c>
      <c r="AF98" t="n">
        <v>786.485901</v>
      </c>
      <c r="AG98" t="n">
        <v>826.159363</v>
      </c>
      <c r="AH98" t="n">
        <v>867.205688</v>
      </c>
      <c r="AI98" t="n">
        <v>909.612366</v>
      </c>
      <c r="AJ98" t="n">
        <v>953.426453</v>
      </c>
      <c r="AK98" s="131" t="n">
        <v>0.08500000000000001</v>
      </c>
      <c r="AL98" s="36" t="n"/>
      <c r="AM98" s="146" t="n"/>
    </row>
    <row r="99" ht="15" customHeight="1" s="143">
      <c r="A99" s="133" t="inlineStr">
        <is>
          <t>ATE000:fa_Oceania</t>
        </is>
      </c>
      <c r="B99" t="inlineStr">
        <is>
          <t>Oceania</t>
        </is>
      </c>
      <c r="C99" t="inlineStr">
        <is>
          <t>Air Travel: Seat Miles Demanded: Oceania: High oil and gas supply</t>
        </is>
      </c>
      <c r="D99" t="inlineStr">
        <is>
          <t>57-AEO2021.107.highogs-d120120a</t>
        </is>
      </c>
      <c r="E99" t="inlineStr">
        <is>
          <t>billion miles</t>
        </is>
      </c>
      <c r="F99" t="n">
        <v>69.742096</v>
      </c>
      <c r="G99" t="n">
        <v>131.438049</v>
      </c>
      <c r="H99" t="n">
        <v>158.680344</v>
      </c>
      <c r="I99" t="n">
        <v>173.520599</v>
      </c>
      <c r="J99" t="n">
        <v>186.720108</v>
      </c>
      <c r="K99" t="n">
        <v>196.998901</v>
      </c>
      <c r="L99" t="n">
        <v>204.199829</v>
      </c>
      <c r="M99" t="n">
        <v>211.613861</v>
      </c>
      <c r="N99" t="n">
        <v>219.256027</v>
      </c>
      <c r="O99" t="n">
        <v>227.127731</v>
      </c>
      <c r="P99" t="n">
        <v>235.232208</v>
      </c>
      <c r="Q99" t="n">
        <v>243.574753</v>
      </c>
      <c r="R99" t="n">
        <v>252.124115</v>
      </c>
      <c r="S99" t="n">
        <v>260.861481</v>
      </c>
      <c r="T99" t="n">
        <v>269.78302</v>
      </c>
      <c r="U99" t="n">
        <v>278.88678</v>
      </c>
      <c r="V99" t="n">
        <v>288.142548</v>
      </c>
      <c r="W99" t="n">
        <v>297.518768</v>
      </c>
      <c r="X99" t="n">
        <v>306.903656</v>
      </c>
      <c r="Y99" t="n">
        <v>316.356506</v>
      </c>
      <c r="Z99" t="n">
        <v>326.065643</v>
      </c>
      <c r="AA99" t="n">
        <v>336.027924</v>
      </c>
      <c r="AB99" t="n">
        <v>346.258942</v>
      </c>
      <c r="AC99" t="n">
        <v>356.767212</v>
      </c>
      <c r="AD99" t="n">
        <v>367.559021</v>
      </c>
      <c r="AE99" t="n">
        <v>378.644989</v>
      </c>
      <c r="AF99" t="n">
        <v>390.020233</v>
      </c>
      <c r="AG99" t="n">
        <v>401.705444</v>
      </c>
      <c r="AH99" t="n">
        <v>413.713318</v>
      </c>
      <c r="AI99" t="n">
        <v>426.052979</v>
      </c>
      <c r="AJ99" t="n">
        <v>438.735504</v>
      </c>
      <c r="AK99" s="131" t="n">
        <v>0.063</v>
      </c>
      <c r="AL99" s="36" t="n"/>
      <c r="AM99" s="146" t="n"/>
    </row>
    <row r="100" ht="15" customHeight="1" s="143">
      <c r="A100" s="133" t="inlineStr">
        <is>
          <t>ATE000:fa_WorldTotal</t>
        </is>
      </c>
      <c r="B100" t="inlineStr">
        <is>
          <t>Total World</t>
        </is>
      </c>
      <c r="C100" t="inlineStr">
        <is>
          <t>Air Travel: Seat Miles Demanded: World: High oil and gas supply</t>
        </is>
      </c>
      <c r="D100" t="inlineStr">
        <is>
          <t>57-AEO2021.108.highogs-d120120a</t>
        </is>
      </c>
      <c r="E100" t="inlineStr">
        <is>
          <t>billion miles</t>
        </is>
      </c>
      <c r="F100" t="n">
        <v>3126.552246</v>
      </c>
      <c r="G100" t="n">
        <v>4820.599121</v>
      </c>
      <c r="H100" t="n">
        <v>5532.116211</v>
      </c>
      <c r="I100" t="n">
        <v>5913.217285</v>
      </c>
      <c r="J100" t="n">
        <v>6273.874023</v>
      </c>
      <c r="K100" t="n">
        <v>6604.243652</v>
      </c>
      <c r="L100" t="n">
        <v>6878.603027</v>
      </c>
      <c r="M100" t="n">
        <v>7149.362793</v>
      </c>
      <c r="N100" t="n">
        <v>7423.73877</v>
      </c>
      <c r="O100" t="n">
        <v>7702.39209</v>
      </c>
      <c r="P100" t="n">
        <v>7987.144531</v>
      </c>
      <c r="Q100" t="n">
        <v>8281.505859000001</v>
      </c>
      <c r="R100" t="n">
        <v>8587.839844</v>
      </c>
      <c r="S100" t="n">
        <v>8901.640625</v>
      </c>
      <c r="T100" t="n">
        <v>9226.930664</v>
      </c>
      <c r="U100" t="n">
        <v>9564.350586</v>
      </c>
      <c r="V100" t="n">
        <v>9906.580078000001</v>
      </c>
      <c r="W100" t="n">
        <v>10254.654297</v>
      </c>
      <c r="X100" t="n">
        <v>10613.206055</v>
      </c>
      <c r="Y100" t="n">
        <v>10986.487305</v>
      </c>
      <c r="Z100" t="n">
        <v>11376.044922</v>
      </c>
      <c r="AA100" t="n">
        <v>11776.154297</v>
      </c>
      <c r="AB100" t="n">
        <v>12188.618164</v>
      </c>
      <c r="AC100" t="n">
        <v>12612.699219</v>
      </c>
      <c r="AD100" t="n">
        <v>13047.407227</v>
      </c>
      <c r="AE100" t="n">
        <v>13496.378906</v>
      </c>
      <c r="AF100" t="n">
        <v>13950.429688</v>
      </c>
      <c r="AG100" t="n">
        <v>14412.765625</v>
      </c>
      <c r="AH100" t="n">
        <v>14892.926758</v>
      </c>
      <c r="AI100" t="n">
        <v>15385.905273</v>
      </c>
      <c r="AJ100" t="n">
        <v>15892.688477</v>
      </c>
      <c r="AK100" s="131" t="n">
        <v>0.056</v>
      </c>
      <c r="AL100" s="36" t="n"/>
      <c r="AM100" s="146" t="n"/>
    </row>
    <row r="101" ht="15" customHeight="1" s="143">
      <c r="A101" s="133" t="n"/>
      <c r="B101" t="inlineStr">
        <is>
          <t>Aircraft Sales</t>
        </is>
      </c>
      <c r="D101" t="inlineStr">
        <is>
          <t>57-AEO2021.110.</t>
        </is>
      </c>
    </row>
    <row r="102" ht="15" customHeight="1" s="143">
      <c r="A102" s="133" t="inlineStr">
        <is>
          <t>ATE000:sal_U.S.Total</t>
        </is>
      </c>
      <c r="B102" t="inlineStr">
        <is>
          <t>United States</t>
        </is>
      </c>
      <c r="C102" t="inlineStr">
        <is>
          <t>Air Travel: Aircraft Sales: U.S.: High oil and gas supply</t>
        </is>
      </c>
      <c r="D102" t="inlineStr">
        <is>
          <t>57-AEO2021.111.highogs-d120120a</t>
        </is>
      </c>
      <c r="E102" t="inlineStr">
        <is>
          <t>units</t>
        </is>
      </c>
      <c r="F102" t="n">
        <v>12.766569</v>
      </c>
      <c r="G102" t="n">
        <v>0</v>
      </c>
      <c r="H102" t="n">
        <v>52.252617</v>
      </c>
      <c r="I102" t="n">
        <v>248.574829</v>
      </c>
      <c r="J102" t="n">
        <v>330.391479</v>
      </c>
      <c r="K102" t="n">
        <v>439.402985</v>
      </c>
      <c r="L102" t="n">
        <v>411.226074</v>
      </c>
      <c r="M102" t="n">
        <v>354.74939</v>
      </c>
      <c r="N102" t="n">
        <v>378.830444</v>
      </c>
      <c r="O102" t="n">
        <v>377.693542</v>
      </c>
      <c r="P102" t="n">
        <v>381.382446</v>
      </c>
      <c r="Q102" t="n">
        <v>398.936768</v>
      </c>
      <c r="R102" t="n">
        <v>431.602325</v>
      </c>
      <c r="S102" t="n">
        <v>435.109894</v>
      </c>
      <c r="T102" t="n">
        <v>454.003906</v>
      </c>
      <c r="U102" t="n">
        <v>505.740814</v>
      </c>
      <c r="V102" t="n">
        <v>485.644348</v>
      </c>
      <c r="W102" t="n">
        <v>465.718903</v>
      </c>
      <c r="X102" t="n">
        <v>467.244598</v>
      </c>
      <c r="Y102" t="n">
        <v>484.819946</v>
      </c>
      <c r="Z102" t="n">
        <v>504.476685</v>
      </c>
      <c r="AA102" t="n">
        <v>500.822845</v>
      </c>
      <c r="AB102" t="n">
        <v>499.291138</v>
      </c>
      <c r="AC102" t="n">
        <v>497.291901</v>
      </c>
      <c r="AD102" t="n">
        <v>492.558533</v>
      </c>
      <c r="AE102" t="n">
        <v>508.424988</v>
      </c>
      <c r="AF102" t="n">
        <v>497.587646</v>
      </c>
      <c r="AG102" t="n">
        <v>485.037048</v>
      </c>
      <c r="AH102" t="n">
        <v>514.041748</v>
      </c>
      <c r="AI102" t="n">
        <v>519.247864</v>
      </c>
      <c r="AJ102" t="n">
        <v>528.545532</v>
      </c>
      <c r="AK102" s="131" t="n">
        <v>0.132</v>
      </c>
      <c r="AL102" s="36" t="n"/>
      <c r="AM102" s="146" t="n"/>
    </row>
    <row r="103" ht="15" customHeight="1" s="143">
      <c r="A103" s="133" t="inlineStr">
        <is>
          <t>ATE000:sal_USNarrowBody</t>
        </is>
      </c>
      <c r="B103" t="inlineStr">
        <is>
          <t>Narrow Body Aircraft</t>
        </is>
      </c>
      <c r="C103" t="inlineStr">
        <is>
          <t>Air Travel: Aircraft Sales: U.S.: Narrow Body: High oil and gas supply</t>
        </is>
      </c>
      <c r="D103" t="inlineStr">
        <is>
          <t>57-AEO2021.112.highogs-d120120a</t>
        </is>
      </c>
      <c r="E103" t="inlineStr">
        <is>
          <t>units</t>
        </is>
      </c>
      <c r="F103" t="n">
        <v>0</v>
      </c>
      <c r="G103" t="n">
        <v>0</v>
      </c>
      <c r="H103" t="n">
        <v>52.252617</v>
      </c>
      <c r="I103" t="n">
        <v>215.172714</v>
      </c>
      <c r="J103" t="n">
        <v>271.255432</v>
      </c>
      <c r="K103" t="n">
        <v>330.52179</v>
      </c>
      <c r="L103" t="n">
        <v>287.98703</v>
      </c>
      <c r="M103" t="n">
        <v>269.181152</v>
      </c>
      <c r="N103" t="n">
        <v>287.40625</v>
      </c>
      <c r="O103" t="n">
        <v>297.006836</v>
      </c>
      <c r="P103" t="n">
        <v>296.819824</v>
      </c>
      <c r="Q103" t="n">
        <v>304.108398</v>
      </c>
      <c r="R103" t="n">
        <v>321.964844</v>
      </c>
      <c r="S103" t="n">
        <v>321.381348</v>
      </c>
      <c r="T103" t="n">
        <v>331.680664</v>
      </c>
      <c r="U103" t="n">
        <v>341.069824</v>
      </c>
      <c r="V103" t="n">
        <v>328.575684</v>
      </c>
      <c r="W103" t="n">
        <v>316.873535</v>
      </c>
      <c r="X103" t="n">
        <v>319.953125</v>
      </c>
      <c r="Y103" t="n">
        <v>334.361816</v>
      </c>
      <c r="Z103" t="n">
        <v>350.708984</v>
      </c>
      <c r="AA103" t="n">
        <v>351.059082</v>
      </c>
      <c r="AB103" t="n">
        <v>353.114746</v>
      </c>
      <c r="AC103" t="n">
        <v>354.75</v>
      </c>
      <c r="AD103" t="n">
        <v>354.501953</v>
      </c>
      <c r="AE103" t="n">
        <v>368.693848</v>
      </c>
      <c r="AF103" t="n">
        <v>363.92334</v>
      </c>
      <c r="AG103" t="n">
        <v>357.789551</v>
      </c>
      <c r="AH103" t="n">
        <v>381.774902</v>
      </c>
      <c r="AI103" t="n">
        <v>388.754395</v>
      </c>
      <c r="AJ103" t="n">
        <v>398.663574</v>
      </c>
      <c r="AK103" t="inlineStr">
        <is>
          <t>- -</t>
        </is>
      </c>
      <c r="AL103" s="36" t="n"/>
      <c r="AM103" s="146" t="n"/>
    </row>
    <row r="104" ht="15" customHeight="1" s="143">
      <c r="A104" s="133" t="inlineStr">
        <is>
          <t>ATE000:sal_USWideBody</t>
        </is>
      </c>
      <c r="B104" t="inlineStr">
        <is>
          <t>Wide Body Aircraft</t>
        </is>
      </c>
      <c r="C104" t="inlineStr">
        <is>
          <t>Air Travel: Aircraft Sales: U.S.: Wide Body: High oil and gas supply</t>
        </is>
      </c>
      <c r="D104" t="inlineStr">
        <is>
          <t>57-AEO2021.113.highogs-d120120a</t>
        </is>
      </c>
      <c r="E104" t="inlineStr">
        <is>
          <t>units</t>
        </is>
      </c>
      <c r="F104" t="n">
        <v>12.766569</v>
      </c>
      <c r="G104" t="n">
        <v>0</v>
      </c>
      <c r="H104" t="n">
        <v>0</v>
      </c>
      <c r="I104" t="n">
        <v>33.402122</v>
      </c>
      <c r="J104" t="n">
        <v>59.136063</v>
      </c>
      <c r="K104" t="n">
        <v>104.879364</v>
      </c>
      <c r="L104" t="n">
        <v>92.83569300000001</v>
      </c>
      <c r="M104" t="n">
        <v>85.568237</v>
      </c>
      <c r="N104" t="n">
        <v>82.376465</v>
      </c>
      <c r="O104" t="n">
        <v>80.686699</v>
      </c>
      <c r="P104" t="n">
        <v>80.31397200000001</v>
      </c>
      <c r="Q104" t="n">
        <v>81.061317</v>
      </c>
      <c r="R104" t="n">
        <v>83.608932</v>
      </c>
      <c r="S104" t="n">
        <v>82.27906</v>
      </c>
      <c r="T104" t="n">
        <v>82.893784</v>
      </c>
      <c r="U104" t="n">
        <v>83.294044</v>
      </c>
      <c r="V104" t="n">
        <v>79.429276</v>
      </c>
      <c r="W104" t="n">
        <v>75.751373</v>
      </c>
      <c r="X104" t="n">
        <v>75.175995</v>
      </c>
      <c r="Y104" t="n">
        <v>77.02330000000001</v>
      </c>
      <c r="Z104" t="n">
        <v>79.27061500000001</v>
      </c>
      <c r="AA104" t="n">
        <v>78.60629299999999</v>
      </c>
      <c r="AB104" t="n">
        <v>78.231583</v>
      </c>
      <c r="AC104" t="n">
        <v>78.065331</v>
      </c>
      <c r="AD104" t="n">
        <v>77.528381</v>
      </c>
      <c r="AE104" t="n">
        <v>80.187073</v>
      </c>
      <c r="AF104" t="n">
        <v>79.02478000000001</v>
      </c>
      <c r="AG104" t="n">
        <v>77.621887</v>
      </c>
      <c r="AH104" t="n">
        <v>81.843124</v>
      </c>
      <c r="AI104" t="n">
        <v>82.480042</v>
      </c>
      <c r="AJ104" t="n">
        <v>83.674927</v>
      </c>
      <c r="AK104" s="131" t="n">
        <v>0.065</v>
      </c>
      <c r="AL104" s="36" t="n"/>
      <c r="AM104" s="146" t="n"/>
    </row>
    <row r="105" ht="15" customHeight="1" s="143">
      <c r="A105" s="51" t="inlineStr">
        <is>
          <t>ATE000:sal_USRegional</t>
        </is>
      </c>
      <c r="B105" t="inlineStr">
        <is>
          <t>Regional Jets</t>
        </is>
      </c>
      <c r="C105" t="inlineStr">
        <is>
          <t>Air Travel: Aircraft Sales: U.S.: Regional Jets: High oil and gas supply</t>
        </is>
      </c>
      <c r="D105" t="inlineStr">
        <is>
          <t>57-AEO2021.114.highogs-d120120a</t>
        </is>
      </c>
      <c r="E105" t="inlineStr">
        <is>
          <t>units</t>
        </is>
      </c>
      <c r="F105" t="n">
        <v>0</v>
      </c>
      <c r="G105" t="n">
        <v>0</v>
      </c>
      <c r="H105" t="n">
        <v>0</v>
      </c>
      <c r="I105" t="n">
        <v>0</v>
      </c>
      <c r="J105" t="n">
        <v>0</v>
      </c>
      <c r="K105" t="n">
        <v>4.001831</v>
      </c>
      <c r="L105" t="n">
        <v>30.403351</v>
      </c>
      <c r="M105" t="n">
        <v>0</v>
      </c>
      <c r="N105" t="n">
        <v>9.047726000000001</v>
      </c>
      <c r="O105" t="n">
        <v>0</v>
      </c>
      <c r="P105" t="n">
        <v>4.248661</v>
      </c>
      <c r="Q105" t="n">
        <v>13.767071</v>
      </c>
      <c r="R105" t="n">
        <v>26.028538</v>
      </c>
      <c r="S105" t="n">
        <v>31.449505</v>
      </c>
      <c r="T105" t="n">
        <v>39.429432</v>
      </c>
      <c r="U105" t="n">
        <v>81.376953</v>
      </c>
      <c r="V105" t="n">
        <v>77.639404</v>
      </c>
      <c r="W105" t="n">
        <v>73.093994</v>
      </c>
      <c r="X105" t="n">
        <v>72.11547899999999</v>
      </c>
      <c r="Y105" t="n">
        <v>73.434814</v>
      </c>
      <c r="Z105" t="n">
        <v>74.49706999999999</v>
      </c>
      <c r="AA105" t="n">
        <v>71.157471</v>
      </c>
      <c r="AB105" t="n">
        <v>67.944824</v>
      </c>
      <c r="AC105" t="n">
        <v>64.476562</v>
      </c>
      <c r="AD105" t="n">
        <v>60.528198</v>
      </c>
      <c r="AE105" t="n">
        <v>59.544067</v>
      </c>
      <c r="AF105" t="n">
        <v>54.639526</v>
      </c>
      <c r="AG105" t="n">
        <v>49.62561</v>
      </c>
      <c r="AH105" t="n">
        <v>50.423706</v>
      </c>
      <c r="AI105" t="n">
        <v>48.013428</v>
      </c>
      <c r="AJ105" t="n">
        <v>46.207031</v>
      </c>
      <c r="AK105" t="inlineStr">
        <is>
          <t>- -</t>
        </is>
      </c>
      <c r="AL105" s="36" t="n"/>
      <c r="AM105" s="146" t="n"/>
    </row>
    <row r="106" ht="15" customHeight="1" s="143">
      <c r="A106" s="51" t="inlineStr">
        <is>
          <t>ATE000:sal_Canada</t>
        </is>
      </c>
      <c r="B106" t="inlineStr">
        <is>
          <t>Canada</t>
        </is>
      </c>
      <c r="C106" t="inlineStr">
        <is>
          <t>Air Travel: Aircraft Sales: Canada: High oil and gas supply</t>
        </is>
      </c>
      <c r="D106" t="inlineStr">
        <is>
          <t>57-AEO2021.115.highogs-d120120a</t>
        </is>
      </c>
      <c r="E106" t="inlineStr">
        <is>
          <t>units</t>
        </is>
      </c>
      <c r="F106" t="n">
        <v>0</v>
      </c>
      <c r="G106" t="n">
        <v>0</v>
      </c>
      <c r="H106" t="n">
        <v>11.480247</v>
      </c>
      <c r="I106" t="n">
        <v>23.06884</v>
      </c>
      <c r="J106" t="n">
        <v>51.716682</v>
      </c>
      <c r="K106" t="n">
        <v>46.809795</v>
      </c>
      <c r="L106" t="n">
        <v>46.414143</v>
      </c>
      <c r="M106" t="n">
        <v>47.910172</v>
      </c>
      <c r="N106" t="n">
        <v>49.151169</v>
      </c>
      <c r="O106" t="n">
        <v>50.310692</v>
      </c>
      <c r="P106" t="n">
        <v>52.48539</v>
      </c>
      <c r="Q106" t="n">
        <v>55.767746</v>
      </c>
      <c r="R106" t="n">
        <v>58.284195</v>
      </c>
      <c r="S106" t="n">
        <v>58.741089</v>
      </c>
      <c r="T106" t="n">
        <v>58.515366</v>
      </c>
      <c r="U106" t="n">
        <v>58.297241</v>
      </c>
      <c r="V106" t="n">
        <v>58.581818</v>
      </c>
      <c r="W106" t="n">
        <v>58.656479</v>
      </c>
      <c r="X106" t="n">
        <v>58.849564</v>
      </c>
      <c r="Y106" t="n">
        <v>59.253311</v>
      </c>
      <c r="Z106" t="n">
        <v>59.697662</v>
      </c>
      <c r="AA106" t="n">
        <v>59.9655</v>
      </c>
      <c r="AB106" t="n">
        <v>60.650925</v>
      </c>
      <c r="AC106" t="n">
        <v>61.431274</v>
      </c>
      <c r="AD106" t="n">
        <v>62.362167</v>
      </c>
      <c r="AE106" t="n">
        <v>63.440262</v>
      </c>
      <c r="AF106" t="n">
        <v>64.637787</v>
      </c>
      <c r="AG106" t="n">
        <v>65.894577</v>
      </c>
      <c r="AH106" t="n">
        <v>67.150375</v>
      </c>
      <c r="AI106" t="n">
        <v>68.47467</v>
      </c>
      <c r="AJ106" t="n">
        <v>70.012039</v>
      </c>
      <c r="AK106" t="inlineStr">
        <is>
          <t>- -</t>
        </is>
      </c>
      <c r="AL106" s="36" t="n"/>
      <c r="AM106" s="146" t="n"/>
    </row>
    <row r="107" ht="15" customHeight="1" s="143">
      <c r="A107" s="51" t="inlineStr">
        <is>
          <t>ATE000:sal_Canada-nb</t>
        </is>
      </c>
      <c r="B107" t="inlineStr">
        <is>
          <t>Narrow Body Aircraft</t>
        </is>
      </c>
      <c r="C107" t="inlineStr">
        <is>
          <t>Air Travel: Aircraft Sales: Canada: Narrow Body: High oil and gas supply</t>
        </is>
      </c>
      <c r="D107" t="inlineStr">
        <is>
          <t>57-AEO2021.116.highogs-d120120a</t>
        </is>
      </c>
      <c r="E107" t="inlineStr">
        <is>
          <t>units</t>
        </is>
      </c>
      <c r="F107" t="n">
        <v>0</v>
      </c>
      <c r="G107" t="n">
        <v>0</v>
      </c>
      <c r="H107" t="n">
        <v>11.480247</v>
      </c>
      <c r="I107" t="n">
        <v>18.501953</v>
      </c>
      <c r="J107" t="n">
        <v>28.589088</v>
      </c>
      <c r="K107" t="n">
        <v>28.648199</v>
      </c>
      <c r="L107" t="n">
        <v>26.231873</v>
      </c>
      <c r="M107" t="n">
        <v>26.711853</v>
      </c>
      <c r="N107" t="n">
        <v>27.148743</v>
      </c>
      <c r="O107" t="n">
        <v>27.586273</v>
      </c>
      <c r="P107" t="n">
        <v>29.185669</v>
      </c>
      <c r="Q107" t="n">
        <v>31.864899</v>
      </c>
      <c r="R107" t="n">
        <v>31.920624</v>
      </c>
      <c r="S107" t="n">
        <v>32.034058</v>
      </c>
      <c r="T107" t="n">
        <v>32.151306</v>
      </c>
      <c r="U107" t="n">
        <v>32.279724</v>
      </c>
      <c r="V107" t="n">
        <v>32.670258</v>
      </c>
      <c r="W107" t="n">
        <v>32.964874</v>
      </c>
      <c r="X107" t="n">
        <v>33.331512</v>
      </c>
      <c r="Y107" t="n">
        <v>33.82019</v>
      </c>
      <c r="Z107" t="n">
        <v>34.338623</v>
      </c>
      <c r="AA107" t="n">
        <v>34.777588</v>
      </c>
      <c r="AB107" t="n">
        <v>35.450134</v>
      </c>
      <c r="AC107" t="n">
        <v>36.188477</v>
      </c>
      <c r="AD107" t="n">
        <v>37.024292</v>
      </c>
      <c r="AE107" t="n">
        <v>37.955139</v>
      </c>
      <c r="AF107" t="n">
        <v>38.962952</v>
      </c>
      <c r="AG107" t="n">
        <v>40.013916</v>
      </c>
      <c r="AH107" t="n">
        <v>41.072693</v>
      </c>
      <c r="AI107" t="n">
        <v>42.169922</v>
      </c>
      <c r="AJ107" t="n">
        <v>43.382263</v>
      </c>
      <c r="AK107" t="inlineStr">
        <is>
          <t>- -</t>
        </is>
      </c>
      <c r="AL107" s="36" t="n"/>
      <c r="AM107" s="146" t="n"/>
    </row>
    <row r="108" ht="15" customHeight="1" s="143">
      <c r="A108" s="51" t="inlineStr">
        <is>
          <t>ATE000:sal_Canada-wb</t>
        </is>
      </c>
      <c r="B108" t="inlineStr">
        <is>
          <t>Wide Body Aircraft</t>
        </is>
      </c>
      <c r="C108" t="inlineStr">
        <is>
          <t>Air Travel: Aircraft Sales: Canada: Wide Body: High oil and gas supply</t>
        </is>
      </c>
      <c r="D108" t="inlineStr">
        <is>
          <t>57-AEO2021.117.highogs-d120120a</t>
        </is>
      </c>
      <c r="E108" t="inlineStr">
        <is>
          <t>units</t>
        </is>
      </c>
      <c r="F108" t="n">
        <v>0</v>
      </c>
      <c r="G108" t="n">
        <v>0</v>
      </c>
      <c r="H108" t="n">
        <v>0</v>
      </c>
      <c r="I108" t="n">
        <v>4.566887</v>
      </c>
      <c r="J108" t="n">
        <v>12.589356</v>
      </c>
      <c r="K108" t="n">
        <v>9.012822</v>
      </c>
      <c r="L108" t="n">
        <v>6.256765</v>
      </c>
      <c r="M108" t="n">
        <v>6.932693</v>
      </c>
      <c r="N108" t="n">
        <v>7.546217</v>
      </c>
      <c r="O108" t="n">
        <v>8.105157</v>
      </c>
      <c r="P108" t="n">
        <v>8.577063000000001</v>
      </c>
      <c r="Q108" t="n">
        <v>9.062393</v>
      </c>
      <c r="R108" t="n">
        <v>11.429062</v>
      </c>
      <c r="S108" t="n">
        <v>11.703583</v>
      </c>
      <c r="T108" t="n">
        <v>11.357071</v>
      </c>
      <c r="U108" t="n">
        <v>11.05661</v>
      </c>
      <c r="V108" t="n">
        <v>10.912781</v>
      </c>
      <c r="W108" t="n">
        <v>10.758347</v>
      </c>
      <c r="X108" t="n">
        <v>10.664505</v>
      </c>
      <c r="Y108" t="n">
        <v>10.645889</v>
      </c>
      <c r="Z108" t="n">
        <v>10.667847</v>
      </c>
      <c r="AA108" t="n">
        <v>10.660721</v>
      </c>
      <c r="AB108" t="n">
        <v>10.758011</v>
      </c>
      <c r="AC108" t="n">
        <v>10.88031</v>
      </c>
      <c r="AD108" t="n">
        <v>11.033249</v>
      </c>
      <c r="AE108" t="n">
        <v>11.21376</v>
      </c>
      <c r="AF108" t="n">
        <v>11.414612</v>
      </c>
      <c r="AG108" t="n">
        <v>11.621231</v>
      </c>
      <c r="AH108" t="n">
        <v>11.819351</v>
      </c>
      <c r="AI108" t="n">
        <v>12.029266</v>
      </c>
      <c r="AJ108" t="n">
        <v>12.284683</v>
      </c>
      <c r="AK108" t="inlineStr">
        <is>
          <t>- -</t>
        </is>
      </c>
      <c r="AL108" s="36" t="n"/>
      <c r="AM108" s="146" t="n"/>
    </row>
    <row r="109" ht="15" customHeight="1" s="143">
      <c r="A109" s="51" t="inlineStr">
        <is>
          <t>ATE000:sal_Canada-rj</t>
        </is>
      </c>
      <c r="B109" t="inlineStr">
        <is>
          <t>Regional Jets</t>
        </is>
      </c>
      <c r="C109" t="inlineStr">
        <is>
          <t>Air Travel: Aircraft Sales: Canada: Regional Jets: High oil and gas supply</t>
        </is>
      </c>
      <c r="D109" t="inlineStr">
        <is>
          <t>57-AEO2021.118.highogs-d120120a</t>
        </is>
      </c>
      <c r="E109" t="inlineStr">
        <is>
          <t>units</t>
        </is>
      </c>
      <c r="F109" t="n">
        <v>0</v>
      </c>
      <c r="G109" t="n">
        <v>0</v>
      </c>
      <c r="H109" t="n">
        <v>0</v>
      </c>
      <c r="I109" t="n">
        <v>0</v>
      </c>
      <c r="J109" t="n">
        <v>10.538239</v>
      </c>
      <c r="K109" t="n">
        <v>9.148773</v>
      </c>
      <c r="L109" t="n">
        <v>13.925507</v>
      </c>
      <c r="M109" t="n">
        <v>14.265625</v>
      </c>
      <c r="N109" t="n">
        <v>14.456207</v>
      </c>
      <c r="O109" t="n">
        <v>14.619263</v>
      </c>
      <c r="P109" t="n">
        <v>14.722656</v>
      </c>
      <c r="Q109" t="n">
        <v>14.840454</v>
      </c>
      <c r="R109" t="n">
        <v>14.934509</v>
      </c>
      <c r="S109" t="n">
        <v>15.003448</v>
      </c>
      <c r="T109" t="n">
        <v>15.006989</v>
      </c>
      <c r="U109" t="n">
        <v>14.960907</v>
      </c>
      <c r="V109" t="n">
        <v>14.998779</v>
      </c>
      <c r="W109" t="n">
        <v>14.933258</v>
      </c>
      <c r="X109" t="n">
        <v>14.853546</v>
      </c>
      <c r="Y109" t="n">
        <v>14.787231</v>
      </c>
      <c r="Z109" t="n">
        <v>14.691193</v>
      </c>
      <c r="AA109" t="n">
        <v>14.527191</v>
      </c>
      <c r="AB109" t="n">
        <v>14.44278</v>
      </c>
      <c r="AC109" t="n">
        <v>14.362488</v>
      </c>
      <c r="AD109" t="n">
        <v>14.304626</v>
      </c>
      <c r="AE109" t="n">
        <v>14.271362</v>
      </c>
      <c r="AF109" t="n">
        <v>14.260223</v>
      </c>
      <c r="AG109" t="n">
        <v>14.25943</v>
      </c>
      <c r="AH109" t="n">
        <v>14.258331</v>
      </c>
      <c r="AI109" t="n">
        <v>14.275482</v>
      </c>
      <c r="AJ109" t="n">
        <v>14.345093</v>
      </c>
      <c r="AK109" t="inlineStr">
        <is>
          <t>- -</t>
        </is>
      </c>
      <c r="AL109" s="36" t="n"/>
      <c r="AM109" s="146" t="n"/>
    </row>
    <row r="110" ht="15" customHeight="1" s="143">
      <c r="A110" s="51" t="inlineStr">
        <is>
          <t>ATE000:sal_Central_Am</t>
        </is>
      </c>
      <c r="B110" t="inlineStr">
        <is>
          <t>Central America</t>
        </is>
      </c>
      <c r="C110" t="inlineStr">
        <is>
          <t>Air Travel: Aircraft Sales: Central America: High oil and gas supply</t>
        </is>
      </c>
      <c r="D110" t="inlineStr">
        <is>
          <t>57-AEO2021.119.highogs-d120120a</t>
        </is>
      </c>
      <c r="E110" t="inlineStr">
        <is>
          <t>units</t>
        </is>
      </c>
      <c r="F110" t="n">
        <v>0</v>
      </c>
      <c r="G110" t="n">
        <v>0</v>
      </c>
      <c r="H110" t="n">
        <v>0</v>
      </c>
      <c r="I110" t="n">
        <v>14.142521</v>
      </c>
      <c r="J110" t="n">
        <v>35.199738</v>
      </c>
      <c r="K110" t="n">
        <v>33.541885</v>
      </c>
      <c r="L110" t="n">
        <v>29.704161</v>
      </c>
      <c r="M110" t="n">
        <v>37.478279</v>
      </c>
      <c r="N110" t="n">
        <v>40.383106</v>
      </c>
      <c r="O110" t="n">
        <v>43.874802</v>
      </c>
      <c r="P110" t="n">
        <v>47.267197</v>
      </c>
      <c r="Q110" t="n">
        <v>49.578644</v>
      </c>
      <c r="R110" t="n">
        <v>52.026058</v>
      </c>
      <c r="S110" t="n">
        <v>56.1483</v>
      </c>
      <c r="T110" t="n">
        <v>61.598576</v>
      </c>
      <c r="U110" t="n">
        <v>62.922504</v>
      </c>
      <c r="V110" t="n">
        <v>63.972118</v>
      </c>
      <c r="W110" t="n">
        <v>65.340553</v>
      </c>
      <c r="X110" t="n">
        <v>66.743408</v>
      </c>
      <c r="Y110" t="n">
        <v>68.18602799999999</v>
      </c>
      <c r="Z110" t="n">
        <v>69.63790899999999</v>
      </c>
      <c r="AA110" t="n">
        <v>70.906448</v>
      </c>
      <c r="AB110" t="n">
        <v>72.419769</v>
      </c>
      <c r="AC110" t="n">
        <v>73.997643</v>
      </c>
      <c r="AD110" t="n">
        <v>75.63969400000001</v>
      </c>
      <c r="AE110" t="n">
        <v>77.356674</v>
      </c>
      <c r="AF110" t="n">
        <v>78.551102</v>
      </c>
      <c r="AG110" t="n">
        <v>80.447159</v>
      </c>
      <c r="AH110" t="n">
        <v>82.51726499999999</v>
      </c>
      <c r="AI110" t="n">
        <v>84.766594</v>
      </c>
      <c r="AJ110" t="n">
        <v>87.225166</v>
      </c>
      <c r="AK110" t="inlineStr">
        <is>
          <t>- -</t>
        </is>
      </c>
      <c r="AL110" s="36" t="n"/>
      <c r="AM110" s="146" t="n"/>
    </row>
    <row r="111" ht="15" customHeight="1" s="143">
      <c r="A111" s="51" t="inlineStr">
        <is>
          <t>ATE000:sal_Central_Am-n</t>
        </is>
      </c>
      <c r="B111" t="inlineStr">
        <is>
          <t>Narrow Body Aircraft</t>
        </is>
      </c>
      <c r="C111" t="inlineStr">
        <is>
          <t>Air Travel: Aircraft Sales: Central America: Narrow Body: High oil and gas supply</t>
        </is>
      </c>
      <c r="D111" t="inlineStr">
        <is>
          <t>57-AEO2021.120.highogs-d120120a</t>
        </is>
      </c>
      <c r="E111" t="inlineStr">
        <is>
          <t>units</t>
        </is>
      </c>
      <c r="F111" t="n">
        <v>0</v>
      </c>
      <c r="G111" t="n">
        <v>0</v>
      </c>
      <c r="H111" t="n">
        <v>0</v>
      </c>
      <c r="I111" t="n">
        <v>13.620169</v>
      </c>
      <c r="J111" t="n">
        <v>28.143759</v>
      </c>
      <c r="K111" t="n">
        <v>27.264645</v>
      </c>
      <c r="L111" t="n">
        <v>25.290241</v>
      </c>
      <c r="M111" t="n">
        <v>27.489864</v>
      </c>
      <c r="N111" t="n">
        <v>29.75588</v>
      </c>
      <c r="O111" t="n">
        <v>32.031395</v>
      </c>
      <c r="P111" t="n">
        <v>34.265774</v>
      </c>
      <c r="Q111" t="n">
        <v>36.307617</v>
      </c>
      <c r="R111" t="n">
        <v>38.427319</v>
      </c>
      <c r="S111" t="n">
        <v>42.206665</v>
      </c>
      <c r="T111" t="n">
        <v>47.322815</v>
      </c>
      <c r="U111" t="n">
        <v>48.313538</v>
      </c>
      <c r="V111" t="n">
        <v>49.131348</v>
      </c>
      <c r="W111" t="n">
        <v>50.185547</v>
      </c>
      <c r="X111" t="n">
        <v>51.317261</v>
      </c>
      <c r="Y111" t="n">
        <v>52.50708</v>
      </c>
      <c r="Z111" t="n">
        <v>53.729553</v>
      </c>
      <c r="AA111" t="n">
        <v>54.841431</v>
      </c>
      <c r="AB111" t="n">
        <v>56.153687</v>
      </c>
      <c r="AC111" t="n">
        <v>57.533997</v>
      </c>
      <c r="AD111" t="n">
        <v>58.981628</v>
      </c>
      <c r="AE111" t="n">
        <v>60.504883</v>
      </c>
      <c r="AF111" t="n">
        <v>61.633728</v>
      </c>
      <c r="AG111" t="n">
        <v>63.298462</v>
      </c>
      <c r="AH111" t="n">
        <v>65.119141</v>
      </c>
      <c r="AI111" t="n">
        <v>67.116272</v>
      </c>
      <c r="AJ111" t="n">
        <v>69.284851</v>
      </c>
      <c r="AK111" t="inlineStr">
        <is>
          <t>- -</t>
        </is>
      </c>
      <c r="AL111" s="36" t="n"/>
      <c r="AM111" s="146" t="n"/>
    </row>
    <row r="112" ht="15" customHeight="1" s="143">
      <c r="A112" s="51" t="inlineStr">
        <is>
          <t>ATE000:sal_Central_Am-w</t>
        </is>
      </c>
      <c r="B112" t="inlineStr">
        <is>
          <t>Wide Body Aircraft</t>
        </is>
      </c>
      <c r="C112" t="inlineStr">
        <is>
          <t>Air Travel: Aircraft Sales: Central America: Wide Body: High oil and gas supply</t>
        </is>
      </c>
      <c r="D112" t="inlineStr">
        <is>
          <t>57-AEO2021.121.highogs-d120120a</t>
        </is>
      </c>
      <c r="E112" t="inlineStr">
        <is>
          <t>units</t>
        </is>
      </c>
      <c r="F112" t="n">
        <v>0</v>
      </c>
      <c r="G112" t="n">
        <v>0</v>
      </c>
      <c r="H112" t="n">
        <v>0</v>
      </c>
      <c r="I112" t="n">
        <v>0.522352</v>
      </c>
      <c r="J112" t="n">
        <v>2.82039</v>
      </c>
      <c r="K112" t="n">
        <v>2.39497</v>
      </c>
      <c r="L112" t="n">
        <v>1.310349</v>
      </c>
      <c r="M112" t="n">
        <v>1.610806</v>
      </c>
      <c r="N112" t="n">
        <v>1.823103</v>
      </c>
      <c r="O112" t="n">
        <v>2.719047</v>
      </c>
      <c r="P112" t="n">
        <v>3.587437</v>
      </c>
      <c r="Q112" t="n">
        <v>3.645798</v>
      </c>
      <c r="R112" t="n">
        <v>3.725327</v>
      </c>
      <c r="S112" t="n">
        <v>3.819534</v>
      </c>
      <c r="T112" t="n">
        <v>3.921635</v>
      </c>
      <c r="U112" t="n">
        <v>4.035694</v>
      </c>
      <c r="V112" t="n">
        <v>4.129955</v>
      </c>
      <c r="W112" t="n">
        <v>4.267509</v>
      </c>
      <c r="X112" t="n">
        <v>4.373707</v>
      </c>
      <c r="Y112" t="n">
        <v>4.47567</v>
      </c>
      <c r="Z112" t="n">
        <v>4.575134</v>
      </c>
      <c r="AA112" t="n">
        <v>4.658844</v>
      </c>
      <c r="AB112" t="n">
        <v>4.751987</v>
      </c>
      <c r="AC112" t="n">
        <v>4.844322</v>
      </c>
      <c r="AD112" t="n">
        <v>4.934311</v>
      </c>
      <c r="AE112" t="n">
        <v>5.022783</v>
      </c>
      <c r="AF112" t="n">
        <v>5.093291</v>
      </c>
      <c r="AG112" t="n">
        <v>5.215441</v>
      </c>
      <c r="AH112" t="n">
        <v>5.332146</v>
      </c>
      <c r="AI112" t="n">
        <v>5.425579</v>
      </c>
      <c r="AJ112" t="n">
        <v>5.53106</v>
      </c>
      <c r="AK112" t="inlineStr">
        <is>
          <t>- -</t>
        </is>
      </c>
      <c r="AL112" s="36" t="n"/>
      <c r="AM112" s="146" t="n"/>
    </row>
    <row r="113" ht="15" customHeight="1" s="143">
      <c r="A113" s="51" t="inlineStr">
        <is>
          <t>ATE000:sal_Central_Am-r</t>
        </is>
      </c>
      <c r="B113" t="inlineStr">
        <is>
          <t>Regional Jets</t>
        </is>
      </c>
      <c r="C113" t="inlineStr">
        <is>
          <t>Air Travel: Aircraft Sales: Central America: Regional Jets: High oil and gas supply</t>
        </is>
      </c>
      <c r="D113" t="inlineStr">
        <is>
          <t>57-AEO2021.122.highogs-d120120a</t>
        </is>
      </c>
      <c r="E113" t="inlineStr">
        <is>
          <t>units</t>
        </is>
      </c>
      <c r="F113" t="n">
        <v>0</v>
      </c>
      <c r="G113" t="n">
        <v>0</v>
      </c>
      <c r="H113" t="n">
        <v>0</v>
      </c>
      <c r="I113" t="n">
        <v>0</v>
      </c>
      <c r="J113" t="n">
        <v>4.235589</v>
      </c>
      <c r="K113" t="n">
        <v>3.882273</v>
      </c>
      <c r="L113" t="n">
        <v>3.103571</v>
      </c>
      <c r="M113" t="n">
        <v>8.377609</v>
      </c>
      <c r="N113" t="n">
        <v>8.804123000000001</v>
      </c>
      <c r="O113" t="n">
        <v>9.124359</v>
      </c>
      <c r="P113" t="n">
        <v>9.413986</v>
      </c>
      <c r="Q113" t="n">
        <v>9.625228999999999</v>
      </c>
      <c r="R113" t="n">
        <v>9.873412999999999</v>
      </c>
      <c r="S113" t="n">
        <v>10.122101</v>
      </c>
      <c r="T113" t="n">
        <v>10.354126</v>
      </c>
      <c r="U113" t="n">
        <v>10.573273</v>
      </c>
      <c r="V113" t="n">
        <v>10.710815</v>
      </c>
      <c r="W113" t="n">
        <v>10.887497</v>
      </c>
      <c r="X113" t="n">
        <v>11.052444</v>
      </c>
      <c r="Y113" t="n">
        <v>11.203278</v>
      </c>
      <c r="Z113" t="n">
        <v>11.333221</v>
      </c>
      <c r="AA113" t="n">
        <v>11.406174</v>
      </c>
      <c r="AB113" t="n">
        <v>11.514099</v>
      </c>
      <c r="AC113" t="n">
        <v>11.619324</v>
      </c>
      <c r="AD113" t="n">
        <v>11.723755</v>
      </c>
      <c r="AE113" t="n">
        <v>11.82901</v>
      </c>
      <c r="AF113" t="n">
        <v>11.824081</v>
      </c>
      <c r="AG113" t="n">
        <v>11.933258</v>
      </c>
      <c r="AH113" t="n">
        <v>12.065979</v>
      </c>
      <c r="AI113" t="n">
        <v>12.224747</v>
      </c>
      <c r="AJ113" t="n">
        <v>12.409256</v>
      </c>
      <c r="AK113" t="inlineStr">
        <is>
          <t>- -</t>
        </is>
      </c>
      <c r="AL113" s="36" t="n"/>
      <c r="AM113" s="146" t="n"/>
    </row>
    <row r="114" ht="15" customHeight="1" s="143">
      <c r="A114" s="51" t="inlineStr">
        <is>
          <t>ATE000:sal_South_Am</t>
        </is>
      </c>
      <c r="B114" t="inlineStr">
        <is>
          <t>South America</t>
        </is>
      </c>
      <c r="C114" t="inlineStr">
        <is>
          <t>Air Travel: Aircraft Sales: South America: High oil and gas supply</t>
        </is>
      </c>
      <c r="D114" t="inlineStr">
        <is>
          <t>57-AEO2021.123.highogs-d120120a</t>
        </is>
      </c>
      <c r="E114" t="inlineStr">
        <is>
          <t>units</t>
        </is>
      </c>
      <c r="F114" t="n">
        <v>0</v>
      </c>
      <c r="G114" t="n">
        <v>0</v>
      </c>
      <c r="H114" t="n">
        <v>10.182272</v>
      </c>
      <c r="I114" t="n">
        <v>57.270691</v>
      </c>
      <c r="J114" t="n">
        <v>81.159981</v>
      </c>
      <c r="K114" t="n">
        <v>98.25758399999999</v>
      </c>
      <c r="L114" t="n">
        <v>100.036263</v>
      </c>
      <c r="M114" t="n">
        <v>104.82756</v>
      </c>
      <c r="N114" t="n">
        <v>110.299644</v>
      </c>
      <c r="O114" t="n">
        <v>115.753616</v>
      </c>
      <c r="P114" t="n">
        <v>131.664642</v>
      </c>
      <c r="Q114" t="n">
        <v>141.397156</v>
      </c>
      <c r="R114" t="n">
        <v>146.480377</v>
      </c>
      <c r="S114" t="n">
        <v>152.208405</v>
      </c>
      <c r="T114" t="n">
        <v>160.203079</v>
      </c>
      <c r="U114" t="n">
        <v>167.47348</v>
      </c>
      <c r="V114" t="n">
        <v>172.920837</v>
      </c>
      <c r="W114" t="n">
        <v>179.539505</v>
      </c>
      <c r="X114" t="n">
        <v>186.536926</v>
      </c>
      <c r="Y114" t="n">
        <v>193.926178</v>
      </c>
      <c r="Z114" t="n">
        <v>201.58873</v>
      </c>
      <c r="AA114" t="n">
        <v>207.766724</v>
      </c>
      <c r="AB114" t="n">
        <v>216.2332</v>
      </c>
      <c r="AC114" t="n">
        <v>225.189758</v>
      </c>
      <c r="AD114" t="n">
        <v>234.707489</v>
      </c>
      <c r="AE114" t="n">
        <v>244.808563</v>
      </c>
      <c r="AF114" t="n">
        <v>253.179626</v>
      </c>
      <c r="AG114" t="n">
        <v>264.350189</v>
      </c>
      <c r="AH114" t="n">
        <v>276.353241</v>
      </c>
      <c r="AI114" t="n">
        <v>289.088898</v>
      </c>
      <c r="AJ114" t="n">
        <v>302.68808</v>
      </c>
      <c r="AK114" t="inlineStr">
        <is>
          <t>- -</t>
        </is>
      </c>
      <c r="AL114" s="36" t="n"/>
      <c r="AM114" s="146" t="n"/>
    </row>
    <row r="115" ht="15" customHeight="1" s="143">
      <c r="A115" s="51" t="inlineStr">
        <is>
          <t>ATE000:sal_South_Am-nb</t>
        </is>
      </c>
      <c r="B115" t="inlineStr">
        <is>
          <t>Narrow Body Aircraft</t>
        </is>
      </c>
      <c r="C115" t="inlineStr">
        <is>
          <t>Air Travel: Aircraft Sales: South America: Narrow Body: High oil and gas supply</t>
        </is>
      </c>
      <c r="D115" t="inlineStr">
        <is>
          <t>57-AEO2021.124.highogs-d120120a</t>
        </is>
      </c>
      <c r="E115" t="inlineStr">
        <is>
          <t>units</t>
        </is>
      </c>
      <c r="F115" t="n">
        <v>0</v>
      </c>
      <c r="G115" t="n">
        <v>0</v>
      </c>
      <c r="H115" t="n">
        <v>10.182272</v>
      </c>
      <c r="I115" t="n">
        <v>57.270691</v>
      </c>
      <c r="J115" t="n">
        <v>69.76464799999999</v>
      </c>
      <c r="K115" t="n">
        <v>82.531189</v>
      </c>
      <c r="L115" t="n">
        <v>84.126465</v>
      </c>
      <c r="M115" t="n">
        <v>87.39904799999999</v>
      </c>
      <c r="N115" t="n">
        <v>91.15801999999999</v>
      </c>
      <c r="O115" t="n">
        <v>94.925842</v>
      </c>
      <c r="P115" t="n">
        <v>101.52417</v>
      </c>
      <c r="Q115" t="n">
        <v>110.146973</v>
      </c>
      <c r="R115" t="n">
        <v>114.045166</v>
      </c>
      <c r="S115" t="n">
        <v>118.548706</v>
      </c>
      <c r="T115" t="n">
        <v>123.473999</v>
      </c>
      <c r="U115" t="n">
        <v>128.825684</v>
      </c>
      <c r="V115" t="n">
        <v>133.901123</v>
      </c>
      <c r="W115" t="n">
        <v>139.90564</v>
      </c>
      <c r="X115" t="n">
        <v>146.26062</v>
      </c>
      <c r="Y115" t="n">
        <v>152.986084</v>
      </c>
      <c r="Z115" t="n">
        <v>159.995728</v>
      </c>
      <c r="AA115" t="n">
        <v>165.934082</v>
      </c>
      <c r="AB115" t="n">
        <v>173.74707</v>
      </c>
      <c r="AC115" t="n">
        <v>182.05542</v>
      </c>
      <c r="AD115" t="n">
        <v>190.913574</v>
      </c>
      <c r="AE115" t="n">
        <v>200.341064</v>
      </c>
      <c r="AF115" t="n">
        <v>208.479492</v>
      </c>
      <c r="AG115" t="n">
        <v>218.935791</v>
      </c>
      <c r="AH115" t="n">
        <v>230.072998</v>
      </c>
      <c r="AI115" t="n">
        <v>241.89917</v>
      </c>
      <c r="AJ115" t="n">
        <v>254.472656</v>
      </c>
      <c r="AK115" t="inlineStr">
        <is>
          <t>- -</t>
        </is>
      </c>
      <c r="AL115" s="36" t="n"/>
      <c r="AM115" s="146" t="n"/>
    </row>
    <row r="116" ht="15" customHeight="1" s="143">
      <c r="A116" s="51" t="inlineStr">
        <is>
          <t>ATE000:sal_South_Am-wb</t>
        </is>
      </c>
      <c r="B116" t="inlineStr">
        <is>
          <t>Wide Body Aircraft</t>
        </is>
      </c>
      <c r="C116" t="inlineStr">
        <is>
          <t>Air Travel: Aircraft Sales: South America: Wide Body: High oil and gas supply</t>
        </is>
      </c>
      <c r="D116" t="inlineStr">
        <is>
          <t>57-AEO2021.125.highogs-d120120a</t>
        </is>
      </c>
      <c r="E116" t="inlineStr">
        <is>
          <t>units</t>
        </is>
      </c>
      <c r="F116" t="n">
        <v>0</v>
      </c>
      <c r="G116" t="n">
        <v>0</v>
      </c>
      <c r="H116" t="n">
        <v>0</v>
      </c>
      <c r="I116" t="n">
        <v>0</v>
      </c>
      <c r="J116" t="n">
        <v>9.082347</v>
      </c>
      <c r="K116" t="n">
        <v>7.195025</v>
      </c>
      <c r="L116" t="n">
        <v>6.748399</v>
      </c>
      <c r="M116" t="n">
        <v>7.501112</v>
      </c>
      <c r="N116" t="n">
        <v>8.326668</v>
      </c>
      <c r="O116" t="n">
        <v>9.177206999999999</v>
      </c>
      <c r="P116" t="n">
        <v>10.028621</v>
      </c>
      <c r="Q116" t="n">
        <v>10.879355</v>
      </c>
      <c r="R116" t="n">
        <v>11.784369</v>
      </c>
      <c r="S116" t="n">
        <v>12.687624</v>
      </c>
      <c r="T116" t="n">
        <v>15.442612</v>
      </c>
      <c r="U116" t="n">
        <v>17.042969</v>
      </c>
      <c r="V116" t="n">
        <v>17.238525</v>
      </c>
      <c r="W116" t="n">
        <v>17.557693</v>
      </c>
      <c r="X116" t="n">
        <v>17.912506</v>
      </c>
      <c r="Y116" t="n">
        <v>18.293152</v>
      </c>
      <c r="Z116" t="n">
        <v>18.687088</v>
      </c>
      <c r="AA116" t="n">
        <v>18.938232</v>
      </c>
      <c r="AB116" t="n">
        <v>19.326218</v>
      </c>
      <c r="AC116" t="n">
        <v>19.707977</v>
      </c>
      <c r="AD116" t="n">
        <v>20.084076</v>
      </c>
      <c r="AE116" t="n">
        <v>20.455963</v>
      </c>
      <c r="AF116" t="n">
        <v>20.661102</v>
      </c>
      <c r="AG116" t="n">
        <v>21.044897</v>
      </c>
      <c r="AH116" t="n">
        <v>21.542114</v>
      </c>
      <c r="AI116" t="n">
        <v>22.046021</v>
      </c>
      <c r="AJ116" t="n">
        <v>22.618652</v>
      </c>
      <c r="AK116" t="inlineStr">
        <is>
          <t>- -</t>
        </is>
      </c>
      <c r="AL116" s="36" t="n"/>
      <c r="AM116" s="146" t="n"/>
    </row>
    <row r="117" ht="15" customHeight="1" s="143">
      <c r="A117" s="51" t="inlineStr">
        <is>
          <t>ATE000:sal_South_Am-rj</t>
        </is>
      </c>
      <c r="B117" t="inlineStr">
        <is>
          <t>Regional Jets</t>
        </is>
      </c>
      <c r="C117" t="inlineStr">
        <is>
          <t>Air Travel: Aircraft Sales: South America: Regional Jets: High oil and gas supply</t>
        </is>
      </c>
      <c r="D117" t="inlineStr">
        <is>
          <t>57-AEO2021.126.highogs-d120120a</t>
        </is>
      </c>
      <c r="E117" t="inlineStr">
        <is>
          <t>units</t>
        </is>
      </c>
      <c r="F117" t="n">
        <v>0</v>
      </c>
      <c r="G117" t="n">
        <v>0</v>
      </c>
      <c r="H117" t="n">
        <v>0</v>
      </c>
      <c r="I117" t="n">
        <v>0</v>
      </c>
      <c r="J117" t="n">
        <v>2.312987</v>
      </c>
      <c r="K117" t="n">
        <v>8.531376</v>
      </c>
      <c r="L117" t="n">
        <v>9.161398</v>
      </c>
      <c r="M117" t="n">
        <v>9.927396999999999</v>
      </c>
      <c r="N117" t="n">
        <v>10.814959</v>
      </c>
      <c r="O117" t="n">
        <v>11.650568</v>
      </c>
      <c r="P117" t="n">
        <v>20.111847</v>
      </c>
      <c r="Q117" t="n">
        <v>20.370819</v>
      </c>
      <c r="R117" t="n">
        <v>20.650848</v>
      </c>
      <c r="S117" t="n">
        <v>20.972076</v>
      </c>
      <c r="T117" t="n">
        <v>21.286469</v>
      </c>
      <c r="U117" t="n">
        <v>21.604828</v>
      </c>
      <c r="V117" t="n">
        <v>21.781189</v>
      </c>
      <c r="W117" t="n">
        <v>22.076172</v>
      </c>
      <c r="X117" t="n">
        <v>22.3638</v>
      </c>
      <c r="Y117" t="n">
        <v>22.646942</v>
      </c>
      <c r="Z117" t="n">
        <v>22.905914</v>
      </c>
      <c r="AA117" t="n">
        <v>22.894409</v>
      </c>
      <c r="AB117" t="n">
        <v>23.159912</v>
      </c>
      <c r="AC117" t="n">
        <v>23.426361</v>
      </c>
      <c r="AD117" t="n">
        <v>23.709839</v>
      </c>
      <c r="AE117" t="n">
        <v>24.011536</v>
      </c>
      <c r="AF117" t="n">
        <v>24.039032</v>
      </c>
      <c r="AG117" t="n">
        <v>24.369507</v>
      </c>
      <c r="AH117" t="n">
        <v>24.738129</v>
      </c>
      <c r="AI117" t="n">
        <v>25.143707</v>
      </c>
      <c r="AJ117" t="n">
        <v>25.596771</v>
      </c>
      <c r="AK117" t="inlineStr">
        <is>
          <t>- -</t>
        </is>
      </c>
      <c r="AL117" s="36" t="n"/>
      <c r="AM117" s="146" t="n"/>
    </row>
    <row r="118" ht="15" customHeight="1" s="143">
      <c r="A118" s="51" t="inlineStr">
        <is>
          <t>ATE000:sal_Europe</t>
        </is>
      </c>
      <c r="B118" t="inlineStr">
        <is>
          <t>Europe</t>
        </is>
      </c>
      <c r="C118" t="inlineStr">
        <is>
          <t>Air Travel: Aircraft Sales: Europe: High oil and gas supply</t>
        </is>
      </c>
      <c r="D118" t="inlineStr">
        <is>
          <t>57-AEO2021.127.highogs-d120120a</t>
        </is>
      </c>
      <c r="E118" t="inlineStr">
        <is>
          <t>units</t>
        </is>
      </c>
      <c r="F118" t="n">
        <v>0</v>
      </c>
      <c r="G118" t="n">
        <v>0</v>
      </c>
      <c r="H118" t="n">
        <v>21.015381</v>
      </c>
      <c r="I118" t="n">
        <v>176.453796</v>
      </c>
      <c r="J118" t="n">
        <v>336.908905</v>
      </c>
      <c r="K118" t="n">
        <v>362.755188</v>
      </c>
      <c r="L118" t="n">
        <v>348.240417</v>
      </c>
      <c r="M118" t="n">
        <v>363.876984</v>
      </c>
      <c r="N118" t="n">
        <v>397.192719</v>
      </c>
      <c r="O118" t="n">
        <v>419.033203</v>
      </c>
      <c r="P118" t="n">
        <v>457.170837</v>
      </c>
      <c r="Q118" t="n">
        <v>474.198456</v>
      </c>
      <c r="R118" t="n">
        <v>507.732452</v>
      </c>
      <c r="S118" t="n">
        <v>524.362854</v>
      </c>
      <c r="T118" t="n">
        <v>538.530518</v>
      </c>
      <c r="U118" t="n">
        <v>566.076904</v>
      </c>
      <c r="V118" t="n">
        <v>583.739563</v>
      </c>
      <c r="W118" t="n">
        <v>592.870422</v>
      </c>
      <c r="X118" t="n">
        <v>602.502869</v>
      </c>
      <c r="Y118" t="n">
        <v>613.011169</v>
      </c>
      <c r="Z118" t="n">
        <v>624.359436</v>
      </c>
      <c r="AA118" t="n">
        <v>636.153198</v>
      </c>
      <c r="AB118" t="n">
        <v>648.445007</v>
      </c>
      <c r="AC118" t="n">
        <v>661.257935</v>
      </c>
      <c r="AD118" t="n">
        <v>674.589172</v>
      </c>
      <c r="AE118" t="n">
        <v>689.506531</v>
      </c>
      <c r="AF118" t="n">
        <v>705.595459</v>
      </c>
      <c r="AG118" t="n">
        <v>724.678711</v>
      </c>
      <c r="AH118" t="n">
        <v>754.424011</v>
      </c>
      <c r="AI118" t="n">
        <v>775.999268</v>
      </c>
      <c r="AJ118" t="n">
        <v>799.022339</v>
      </c>
      <c r="AK118" t="inlineStr">
        <is>
          <t>- -</t>
        </is>
      </c>
      <c r="AL118" s="36" t="n"/>
      <c r="AM118" s="146" t="n"/>
    </row>
    <row r="119" ht="15" customHeight="1" s="143">
      <c r="A119" s="51" t="inlineStr">
        <is>
          <t>ATE000:sal_Europe-nb</t>
        </is>
      </c>
      <c r="B119" t="inlineStr">
        <is>
          <t>Narrow Body Aircraft</t>
        </is>
      </c>
      <c r="C119" t="inlineStr">
        <is>
          <t>Air Travel: Aircraft Sales: Europe: Narrow Body: High oil and gas supply</t>
        </is>
      </c>
      <c r="D119" t="inlineStr">
        <is>
          <t>57-AEO2021.128.highogs-d120120a</t>
        </is>
      </c>
      <c r="E119" t="inlineStr">
        <is>
          <t>units</t>
        </is>
      </c>
      <c r="F119" t="n">
        <v>0</v>
      </c>
      <c r="G119" t="n">
        <v>0</v>
      </c>
      <c r="H119" t="n">
        <v>21.015381</v>
      </c>
      <c r="I119" t="n">
        <v>165.892334</v>
      </c>
      <c r="J119" t="n">
        <v>255.370926</v>
      </c>
      <c r="K119" t="n">
        <v>299.53949</v>
      </c>
      <c r="L119" t="n">
        <v>288.301392</v>
      </c>
      <c r="M119" t="n">
        <v>301.905212</v>
      </c>
      <c r="N119" t="n">
        <v>316.316986</v>
      </c>
      <c r="O119" t="n">
        <v>329.143463</v>
      </c>
      <c r="P119" t="n">
        <v>343.613281</v>
      </c>
      <c r="Q119" t="n">
        <v>353.961426</v>
      </c>
      <c r="R119" t="n">
        <v>382.074219</v>
      </c>
      <c r="S119" t="n">
        <v>393.337891</v>
      </c>
      <c r="T119" t="n">
        <v>402.270508</v>
      </c>
      <c r="U119" t="n">
        <v>411.023926</v>
      </c>
      <c r="V119" t="n">
        <v>420.014648</v>
      </c>
      <c r="W119" t="n">
        <v>429.851562</v>
      </c>
      <c r="X119" t="n">
        <v>439.994141</v>
      </c>
      <c r="Y119" t="n">
        <v>450.705078</v>
      </c>
      <c r="Z119" t="n">
        <v>461.977051</v>
      </c>
      <c r="AA119" t="n">
        <v>473.606934</v>
      </c>
      <c r="AB119" t="n">
        <v>485.650879</v>
      </c>
      <c r="AC119" t="n">
        <v>498.169434</v>
      </c>
      <c r="AD119" t="n">
        <v>511.166992</v>
      </c>
      <c r="AE119" t="n">
        <v>525.4545900000001</v>
      </c>
      <c r="AF119" t="n">
        <v>540.708496</v>
      </c>
      <c r="AG119" t="n">
        <v>557.119141</v>
      </c>
      <c r="AH119" t="n">
        <v>575.509766</v>
      </c>
      <c r="AI119" t="n">
        <v>595.633789</v>
      </c>
      <c r="AJ119" t="n">
        <v>616.884766</v>
      </c>
      <c r="AK119" t="inlineStr">
        <is>
          <t>- -</t>
        </is>
      </c>
      <c r="AL119" s="36" t="n"/>
      <c r="AM119" s="146" t="n"/>
    </row>
    <row r="120" ht="15" customHeight="1" s="143">
      <c r="A120" s="51" t="inlineStr">
        <is>
          <t>ATE000:sal_Europe-wb</t>
        </is>
      </c>
      <c r="B120" t="inlineStr">
        <is>
          <t>Wide Body Aircraft</t>
        </is>
      </c>
      <c r="C120" t="inlineStr">
        <is>
          <t>Air Travel: Aircraft Sales: Europe: Wide Body: High oil and gas supply</t>
        </is>
      </c>
      <c r="D120" t="inlineStr">
        <is>
          <t>57-AEO2021.129.highogs-d120120a</t>
        </is>
      </c>
      <c r="E120" t="inlineStr">
        <is>
          <t>units</t>
        </is>
      </c>
      <c r="F120" t="n">
        <v>0</v>
      </c>
      <c r="G120" t="n">
        <v>0</v>
      </c>
      <c r="H120" t="n">
        <v>0</v>
      </c>
      <c r="I120" t="n">
        <v>10.56147</v>
      </c>
      <c r="J120" t="n">
        <v>71.42461400000001</v>
      </c>
      <c r="K120" t="n">
        <v>56.133785</v>
      </c>
      <c r="L120" t="n">
        <v>44.473457</v>
      </c>
      <c r="M120" t="n">
        <v>50.038845</v>
      </c>
      <c r="N120" t="n">
        <v>56.015644</v>
      </c>
      <c r="O120" t="n">
        <v>61.799225</v>
      </c>
      <c r="P120" t="n">
        <v>67.381912</v>
      </c>
      <c r="Q120" t="n">
        <v>72.912994</v>
      </c>
      <c r="R120" t="n">
        <v>77.841217</v>
      </c>
      <c r="S120" t="n">
        <v>82.548035</v>
      </c>
      <c r="T120" t="n">
        <v>87.00958300000001</v>
      </c>
      <c r="U120" t="n">
        <v>105.250732</v>
      </c>
      <c r="V120" t="n">
        <v>113.520996</v>
      </c>
      <c r="W120" t="n">
        <v>112.463013</v>
      </c>
      <c r="X120" t="n">
        <v>111.752319</v>
      </c>
      <c r="Y120" t="n">
        <v>111.457886</v>
      </c>
      <c r="Z120" t="n">
        <v>111.556274</v>
      </c>
      <c r="AA120" t="n">
        <v>111.874146</v>
      </c>
      <c r="AB120" t="n">
        <v>112.393066</v>
      </c>
      <c r="AC120" t="n">
        <v>113.068604</v>
      </c>
      <c r="AD120" t="n">
        <v>113.861938</v>
      </c>
      <c r="AE120" t="n">
        <v>114.909424</v>
      </c>
      <c r="AF120" t="n">
        <v>116.151611</v>
      </c>
      <c r="AG120" t="n">
        <v>117.646637</v>
      </c>
      <c r="AH120" t="n">
        <v>120.123291</v>
      </c>
      <c r="AI120" t="n">
        <v>122.516113</v>
      </c>
      <c r="AJ120" t="n">
        <v>125.198853</v>
      </c>
      <c r="AK120" t="inlineStr">
        <is>
          <t>- -</t>
        </is>
      </c>
      <c r="AL120" s="36" t="n"/>
      <c r="AM120" s="146" t="n"/>
    </row>
    <row r="121" ht="15" customHeight="1" s="143">
      <c r="A121" s="51" t="inlineStr">
        <is>
          <t>ATE000:sal_Europe-rj</t>
        </is>
      </c>
      <c r="B121" t="inlineStr">
        <is>
          <t>Regional Jets</t>
        </is>
      </c>
      <c r="C121" t="inlineStr">
        <is>
          <t>Air Travel: Aircraft Sales: Europe: Regional Jets: High oil and gas supply</t>
        </is>
      </c>
      <c r="D121" t="inlineStr">
        <is>
          <t>57-AEO2021.130.highogs-d120120a</t>
        </is>
      </c>
      <c r="E121" t="inlineStr">
        <is>
          <t>units</t>
        </is>
      </c>
      <c r="F121" t="n">
        <v>0</v>
      </c>
      <c r="G121" t="n">
        <v>0</v>
      </c>
      <c r="H121" t="n">
        <v>0</v>
      </c>
      <c r="I121" t="n">
        <v>0</v>
      </c>
      <c r="J121" t="n">
        <v>10.113369</v>
      </c>
      <c r="K121" t="n">
        <v>7.0819</v>
      </c>
      <c r="L121" t="n">
        <v>15.465588</v>
      </c>
      <c r="M121" t="n">
        <v>11.932913</v>
      </c>
      <c r="N121" t="n">
        <v>24.860079</v>
      </c>
      <c r="O121" t="n">
        <v>28.090517</v>
      </c>
      <c r="P121" t="n">
        <v>46.175659</v>
      </c>
      <c r="Q121" t="n">
        <v>47.324036</v>
      </c>
      <c r="R121" t="n">
        <v>47.817017</v>
      </c>
      <c r="S121" t="n">
        <v>48.476929</v>
      </c>
      <c r="T121" t="n">
        <v>49.250427</v>
      </c>
      <c r="U121" t="n">
        <v>49.802246</v>
      </c>
      <c r="V121" t="n">
        <v>50.203918</v>
      </c>
      <c r="W121" t="n">
        <v>50.555847</v>
      </c>
      <c r="X121" t="n">
        <v>50.756409</v>
      </c>
      <c r="Y121" t="n">
        <v>50.848206</v>
      </c>
      <c r="Z121" t="n">
        <v>50.826111</v>
      </c>
      <c r="AA121" t="n">
        <v>50.672119</v>
      </c>
      <c r="AB121" t="n">
        <v>50.401062</v>
      </c>
      <c r="AC121" t="n">
        <v>50.019897</v>
      </c>
      <c r="AD121" t="n">
        <v>49.560242</v>
      </c>
      <c r="AE121" t="n">
        <v>49.142517</v>
      </c>
      <c r="AF121" t="n">
        <v>48.735352</v>
      </c>
      <c r="AG121" t="n">
        <v>49.912964</v>
      </c>
      <c r="AH121" t="n">
        <v>58.790955</v>
      </c>
      <c r="AI121" t="n">
        <v>57.849365</v>
      </c>
      <c r="AJ121" t="n">
        <v>56.938721</v>
      </c>
      <c r="AK121" t="inlineStr">
        <is>
          <t>- -</t>
        </is>
      </c>
      <c r="AL121" s="36" t="n"/>
      <c r="AM121" s="146" t="n"/>
    </row>
    <row r="122" ht="15" customHeight="1" s="143">
      <c r="A122" s="51" t="inlineStr">
        <is>
          <t>ATE000:sal_Africa</t>
        </is>
      </c>
      <c r="B122" t="inlineStr">
        <is>
          <t>Africa</t>
        </is>
      </c>
      <c r="C122" t="inlineStr">
        <is>
          <t>Air Travel: Aircraft Sales: Africa: High oil and gas supply</t>
        </is>
      </c>
      <c r="D122" t="inlineStr">
        <is>
          <t>57-AEO2021.131.highogs-d120120a</t>
        </is>
      </c>
      <c r="E122" t="inlineStr">
        <is>
          <t>units</t>
        </is>
      </c>
      <c r="F122" t="n">
        <v>0</v>
      </c>
      <c r="G122" t="n">
        <v>0</v>
      </c>
      <c r="H122" t="n">
        <v>0</v>
      </c>
      <c r="I122" t="n">
        <v>24.603657</v>
      </c>
      <c r="J122" t="n">
        <v>84.911942</v>
      </c>
      <c r="K122" t="n">
        <v>98.06075300000001</v>
      </c>
      <c r="L122" t="n">
        <v>97.069534</v>
      </c>
      <c r="M122" t="n">
        <v>100.415665</v>
      </c>
      <c r="N122" t="n">
        <v>103.778526</v>
      </c>
      <c r="O122" t="n">
        <v>107.264969</v>
      </c>
      <c r="P122" t="n">
        <v>110.909698</v>
      </c>
      <c r="Q122" t="n">
        <v>114.359612</v>
      </c>
      <c r="R122" t="n">
        <v>120.533958</v>
      </c>
      <c r="S122" t="n">
        <v>131.500885</v>
      </c>
      <c r="T122" t="n">
        <v>135.251358</v>
      </c>
      <c r="U122" t="n">
        <v>140.102219</v>
      </c>
      <c r="V122" t="n">
        <v>144.044342</v>
      </c>
      <c r="W122" t="n">
        <v>149.487442</v>
      </c>
      <c r="X122" t="n">
        <v>157.281616</v>
      </c>
      <c r="Y122" t="n">
        <v>162.498962</v>
      </c>
      <c r="Z122" t="n">
        <v>168.186615</v>
      </c>
      <c r="AA122" t="n">
        <v>173.970612</v>
      </c>
      <c r="AB122" t="n">
        <v>180.894897</v>
      </c>
      <c r="AC122" t="n">
        <v>188.663849</v>
      </c>
      <c r="AD122" t="n">
        <v>197.151001</v>
      </c>
      <c r="AE122" t="n">
        <v>206.309204</v>
      </c>
      <c r="AF122" t="n">
        <v>215.336182</v>
      </c>
      <c r="AG122" t="n">
        <v>226.193359</v>
      </c>
      <c r="AH122" t="n">
        <v>237.832214</v>
      </c>
      <c r="AI122" t="n">
        <v>250.44223</v>
      </c>
      <c r="AJ122" t="n">
        <v>264.023407</v>
      </c>
      <c r="AK122" t="inlineStr">
        <is>
          <t>- -</t>
        </is>
      </c>
      <c r="AL122" s="36" t="n"/>
      <c r="AM122" s="146" t="n"/>
    </row>
    <row r="123" ht="15" customHeight="1" s="143">
      <c r="A123" s="51" t="inlineStr">
        <is>
          <t>ATE000:sal_Africa-nb</t>
        </is>
      </c>
      <c r="B123" t="inlineStr">
        <is>
          <t>Narrow Body Aircraft</t>
        </is>
      </c>
      <c r="C123" t="inlineStr">
        <is>
          <t>Air Travel: Aircraft Sales: Africa: Narrow Body: High oil and gas supply</t>
        </is>
      </c>
      <c r="D123" t="inlineStr">
        <is>
          <t>57-AEO2021.132.highogs-d120120a</t>
        </is>
      </c>
      <c r="E123" t="inlineStr">
        <is>
          <t>units</t>
        </is>
      </c>
      <c r="F123" t="n">
        <v>0</v>
      </c>
      <c r="G123" t="n">
        <v>0</v>
      </c>
      <c r="H123" t="n">
        <v>0</v>
      </c>
      <c r="I123" t="n">
        <v>24.603657</v>
      </c>
      <c r="J123" t="n">
        <v>53.928925</v>
      </c>
      <c r="K123" t="n">
        <v>55.341675</v>
      </c>
      <c r="L123" t="n">
        <v>54.965393</v>
      </c>
      <c r="M123" t="n">
        <v>56.637695</v>
      </c>
      <c r="N123" t="n">
        <v>58.333435</v>
      </c>
      <c r="O123" t="n">
        <v>60.126526</v>
      </c>
      <c r="P123" t="n">
        <v>62.057983</v>
      </c>
      <c r="Q123" t="n">
        <v>63.979431</v>
      </c>
      <c r="R123" t="n">
        <v>68.391541</v>
      </c>
      <c r="S123" t="n">
        <v>77.521057</v>
      </c>
      <c r="T123" t="n">
        <v>79.42688</v>
      </c>
      <c r="U123" t="n">
        <v>81.78735399999999</v>
      </c>
      <c r="V123" t="n">
        <v>84.44519</v>
      </c>
      <c r="W123" t="n">
        <v>87.572266</v>
      </c>
      <c r="X123" t="n">
        <v>91.097168</v>
      </c>
      <c r="Y123" t="n">
        <v>95.122803</v>
      </c>
      <c r="Z123" t="n">
        <v>99.48925800000001</v>
      </c>
      <c r="AA123" t="n">
        <v>103.96582</v>
      </c>
      <c r="AB123" t="n">
        <v>109.205322</v>
      </c>
      <c r="AC123" t="n">
        <v>115.041138</v>
      </c>
      <c r="AD123" t="n">
        <v>121.417358</v>
      </c>
      <c r="AE123" t="n">
        <v>128.318115</v>
      </c>
      <c r="AF123" t="n">
        <v>135.284607</v>
      </c>
      <c r="AG123" t="n">
        <v>143.508423</v>
      </c>
      <c r="AH123" t="n">
        <v>152.263306</v>
      </c>
      <c r="AI123" t="n">
        <v>161.67981</v>
      </c>
      <c r="AJ123" t="n">
        <v>171.784546</v>
      </c>
      <c r="AK123" t="inlineStr">
        <is>
          <t>- -</t>
        </is>
      </c>
      <c r="AL123" s="36" t="n"/>
      <c r="AM123" s="146" t="n"/>
    </row>
    <row r="124" ht="15" customHeight="1" s="143">
      <c r="A124" s="51" t="inlineStr">
        <is>
          <t>ATE000:sal_Africa-wb</t>
        </is>
      </c>
      <c r="B124" t="inlineStr">
        <is>
          <t>Wide Body Aircraft</t>
        </is>
      </c>
      <c r="C124" t="inlineStr">
        <is>
          <t>Air Travel: Aircraft Sales: Africa: Wide Body: High oil and gas supply</t>
        </is>
      </c>
      <c r="D124" t="inlineStr">
        <is>
          <t>57-AEO2021.133.highogs-d120120a</t>
        </is>
      </c>
      <c r="E124" t="inlineStr">
        <is>
          <t>units</t>
        </is>
      </c>
      <c r="F124" t="n">
        <v>0</v>
      </c>
      <c r="G124" t="n">
        <v>0</v>
      </c>
      <c r="H124" t="n">
        <v>0</v>
      </c>
      <c r="I124" t="n">
        <v>0</v>
      </c>
      <c r="J124" t="n">
        <v>12.688657</v>
      </c>
      <c r="K124" t="n">
        <v>8.215937</v>
      </c>
      <c r="L124" t="n">
        <v>8.058208</v>
      </c>
      <c r="M124" t="n">
        <v>9.135054</v>
      </c>
      <c r="N124" t="n">
        <v>10.26818</v>
      </c>
      <c r="O124" t="n">
        <v>11.44978</v>
      </c>
      <c r="P124" t="n">
        <v>12.656948</v>
      </c>
      <c r="Q124" t="n">
        <v>13.812062</v>
      </c>
      <c r="R124" t="n">
        <v>15.013692</v>
      </c>
      <c r="S124" t="n">
        <v>16.207117</v>
      </c>
      <c r="T124" t="n">
        <v>17.369343</v>
      </c>
      <c r="U124" t="n">
        <v>19.129074</v>
      </c>
      <c r="V124" t="n">
        <v>19.74704</v>
      </c>
      <c r="W124" t="n">
        <v>21.330215</v>
      </c>
      <c r="X124" t="n">
        <v>24.84021</v>
      </c>
      <c r="Y124" t="n">
        <v>25.17865</v>
      </c>
      <c r="Z124" t="n">
        <v>25.639191</v>
      </c>
      <c r="AA124" t="n">
        <v>26.18985</v>
      </c>
      <c r="AB124" t="n">
        <v>26.860474</v>
      </c>
      <c r="AC124" t="n">
        <v>27.623871</v>
      </c>
      <c r="AD124" t="n">
        <v>28.44751</v>
      </c>
      <c r="AE124" t="n">
        <v>29.314453</v>
      </c>
      <c r="AF124" t="n">
        <v>30.106262</v>
      </c>
      <c r="AG124" t="n">
        <v>31.08783</v>
      </c>
      <c r="AH124" t="n">
        <v>32.158386</v>
      </c>
      <c r="AI124" t="n">
        <v>33.35202</v>
      </c>
      <c r="AJ124" t="n">
        <v>34.665985</v>
      </c>
      <c r="AK124" t="inlineStr">
        <is>
          <t>- -</t>
        </is>
      </c>
      <c r="AL124" s="36" t="n"/>
      <c r="AM124" s="146" t="n"/>
    </row>
    <row r="125" ht="15" customHeight="1" s="143">
      <c r="A125" s="51" t="inlineStr">
        <is>
          <t>ATE000:sal_Africa-rj</t>
        </is>
      </c>
      <c r="B125" t="inlineStr">
        <is>
          <t>Regional Jets</t>
        </is>
      </c>
      <c r="C125" t="inlineStr">
        <is>
          <t>Air Travel: Aircraft Sales: Africa: Regional Jets: High oil and gas supply</t>
        </is>
      </c>
      <c r="D125" t="inlineStr">
        <is>
          <t>57-AEO2021.134.highogs-d120120a</t>
        </is>
      </c>
      <c r="E125" t="inlineStr">
        <is>
          <t>units</t>
        </is>
      </c>
      <c r="F125" t="n">
        <v>0</v>
      </c>
      <c r="G125" t="n">
        <v>0</v>
      </c>
      <c r="H125" t="n">
        <v>0</v>
      </c>
      <c r="I125" t="n">
        <v>0</v>
      </c>
      <c r="J125" t="n">
        <v>18.294353</v>
      </c>
      <c r="K125" t="n">
        <v>34.503143</v>
      </c>
      <c r="L125" t="n">
        <v>34.045929</v>
      </c>
      <c r="M125" t="n">
        <v>34.642914</v>
      </c>
      <c r="N125" t="n">
        <v>35.17691</v>
      </c>
      <c r="O125" t="n">
        <v>35.68866</v>
      </c>
      <c r="P125" t="n">
        <v>36.194763</v>
      </c>
      <c r="Q125" t="n">
        <v>36.568115</v>
      </c>
      <c r="R125" t="n">
        <v>37.128723</v>
      </c>
      <c r="S125" t="n">
        <v>37.772705</v>
      </c>
      <c r="T125" t="n">
        <v>38.455139</v>
      </c>
      <c r="U125" t="n">
        <v>39.185791</v>
      </c>
      <c r="V125" t="n">
        <v>39.852112</v>
      </c>
      <c r="W125" t="n">
        <v>40.584961</v>
      </c>
      <c r="X125" t="n">
        <v>41.344238</v>
      </c>
      <c r="Y125" t="n">
        <v>42.19751</v>
      </c>
      <c r="Z125" t="n">
        <v>43.058167</v>
      </c>
      <c r="AA125" t="n">
        <v>43.814941</v>
      </c>
      <c r="AB125" t="n">
        <v>44.829102</v>
      </c>
      <c r="AC125" t="n">
        <v>45.99884</v>
      </c>
      <c r="AD125" t="n">
        <v>47.286133</v>
      </c>
      <c r="AE125" t="n">
        <v>48.676636</v>
      </c>
      <c r="AF125" t="n">
        <v>49.945312</v>
      </c>
      <c r="AG125" t="n">
        <v>51.597107</v>
      </c>
      <c r="AH125" t="n">
        <v>53.410522</v>
      </c>
      <c r="AI125" t="n">
        <v>55.4104</v>
      </c>
      <c r="AJ125" t="n">
        <v>57.572876</v>
      </c>
      <c r="AK125" t="inlineStr">
        <is>
          <t>- -</t>
        </is>
      </c>
      <c r="AL125" s="36" t="n"/>
      <c r="AM125" s="146" t="n"/>
    </row>
    <row r="126" ht="15" customHeight="1" s="143">
      <c r="A126" s="51" t="inlineStr">
        <is>
          <t>ATE000:sal_Mideast</t>
        </is>
      </c>
      <c r="B126" t="inlineStr">
        <is>
          <t>Mideast</t>
        </is>
      </c>
      <c r="C126" t="inlineStr">
        <is>
          <t>Air Travel: Aircraft Sales: Mideast: High oil and gas supply</t>
        </is>
      </c>
      <c r="D126" t="inlineStr">
        <is>
          <t>57-AEO2021.135.highogs-d120120a</t>
        </is>
      </c>
      <c r="E126" t="inlineStr">
        <is>
          <t>units</t>
        </is>
      </c>
      <c r="F126" t="n">
        <v>0</v>
      </c>
      <c r="G126" t="n">
        <v>0</v>
      </c>
      <c r="H126" t="n">
        <v>0</v>
      </c>
      <c r="I126" t="n">
        <v>11.749161</v>
      </c>
      <c r="J126" t="n">
        <v>115.346725</v>
      </c>
      <c r="K126" t="n">
        <v>95.81558200000001</v>
      </c>
      <c r="L126" t="n">
        <v>101.73027</v>
      </c>
      <c r="M126" t="n">
        <v>111.545532</v>
      </c>
      <c r="N126" t="n">
        <v>131.762924</v>
      </c>
      <c r="O126" t="n">
        <v>143.800491</v>
      </c>
      <c r="P126" t="n">
        <v>152.561279</v>
      </c>
      <c r="Q126" t="n">
        <v>160.434509</v>
      </c>
      <c r="R126" t="n">
        <v>169.78801</v>
      </c>
      <c r="S126" t="n">
        <v>179.476349</v>
      </c>
      <c r="T126" t="n">
        <v>189.26152</v>
      </c>
      <c r="U126" t="n">
        <v>199.100021</v>
      </c>
      <c r="V126" t="n">
        <v>208.302246</v>
      </c>
      <c r="W126" t="n">
        <v>218.459198</v>
      </c>
      <c r="X126" t="n">
        <v>236.677963</v>
      </c>
      <c r="Y126" t="n">
        <v>249.707291</v>
      </c>
      <c r="Z126" t="n">
        <v>256.434204</v>
      </c>
      <c r="AA126" t="n">
        <v>262.472839</v>
      </c>
      <c r="AB126" t="n">
        <v>269.927704</v>
      </c>
      <c r="AC126" t="n">
        <v>277.766815</v>
      </c>
      <c r="AD126" t="n">
        <v>285.951416</v>
      </c>
      <c r="AE126" t="n">
        <v>294.531921</v>
      </c>
      <c r="AF126" t="n">
        <v>301.766174</v>
      </c>
      <c r="AG126" t="n">
        <v>311.183838</v>
      </c>
      <c r="AH126" t="n">
        <v>321.221985</v>
      </c>
      <c r="AI126" t="n">
        <v>331.984558</v>
      </c>
      <c r="AJ126" t="n">
        <v>343.737579</v>
      </c>
      <c r="AK126" t="inlineStr">
        <is>
          <t>- -</t>
        </is>
      </c>
      <c r="AL126" s="36" t="n"/>
      <c r="AM126" s="146" t="n"/>
    </row>
    <row r="127" ht="15" customHeight="1" s="143">
      <c r="A127" s="51" t="inlineStr">
        <is>
          <t>ATE000:sal_Mideast-nb</t>
        </is>
      </c>
      <c r="B127" t="inlineStr">
        <is>
          <t>Narrow Body Aircraft</t>
        </is>
      </c>
      <c r="C127" t="inlineStr">
        <is>
          <t>Air Travel: Aircraft Sales: Mideast: Narrow Body: High oil and gas supply</t>
        </is>
      </c>
      <c r="D127" t="inlineStr">
        <is>
          <t>57-AEO2021.136.highogs-d120120a</t>
        </is>
      </c>
      <c r="E127" t="inlineStr">
        <is>
          <t>units</t>
        </is>
      </c>
      <c r="F127" t="n">
        <v>0</v>
      </c>
      <c r="G127" t="n">
        <v>0</v>
      </c>
      <c r="H127" t="n">
        <v>0</v>
      </c>
      <c r="I127" t="n">
        <v>11.749161</v>
      </c>
      <c r="J127" t="n">
        <v>53.841057</v>
      </c>
      <c r="K127" t="n">
        <v>57.791416</v>
      </c>
      <c r="L127" t="n">
        <v>60.518097</v>
      </c>
      <c r="M127" t="n">
        <v>64.74260700000001</v>
      </c>
      <c r="N127" t="n">
        <v>78.702637</v>
      </c>
      <c r="O127" t="n">
        <v>81.533325</v>
      </c>
      <c r="P127" t="n">
        <v>84.47204600000001</v>
      </c>
      <c r="Q127" t="n">
        <v>87.19152800000001</v>
      </c>
      <c r="R127" t="n">
        <v>90.469971</v>
      </c>
      <c r="S127" t="n">
        <v>94.043091</v>
      </c>
      <c r="T127" t="n">
        <v>97.783691</v>
      </c>
      <c r="U127" t="n">
        <v>101.71582</v>
      </c>
      <c r="V127" t="n">
        <v>105.455078</v>
      </c>
      <c r="W127" t="n">
        <v>109.575562</v>
      </c>
      <c r="X127" t="n">
        <v>113.933105</v>
      </c>
      <c r="Y127" t="n">
        <v>118.442993</v>
      </c>
      <c r="Z127" t="n">
        <v>123.024902</v>
      </c>
      <c r="AA127" t="n">
        <v>127.268921</v>
      </c>
      <c r="AB127" t="n">
        <v>132.171753</v>
      </c>
      <c r="AC127" t="n">
        <v>137.324829</v>
      </c>
      <c r="AD127" t="n">
        <v>142.740356</v>
      </c>
      <c r="AE127" t="n">
        <v>148.480347</v>
      </c>
      <c r="AF127" t="n">
        <v>153.85791</v>
      </c>
      <c r="AG127" t="n">
        <v>160.285889</v>
      </c>
      <c r="AH127" t="n">
        <v>167.125</v>
      </c>
      <c r="AI127" t="n">
        <v>174.395508</v>
      </c>
      <c r="AJ127" t="n">
        <v>182.207275</v>
      </c>
      <c r="AK127" t="inlineStr">
        <is>
          <t>- -</t>
        </is>
      </c>
      <c r="AL127" s="36" t="n"/>
      <c r="AM127" s="146" t="n"/>
    </row>
    <row r="128" ht="15" customHeight="1" s="143">
      <c r="A128" s="51" t="inlineStr">
        <is>
          <t>ATE000:sal_Mideast-wb</t>
        </is>
      </c>
      <c r="B128" t="inlineStr">
        <is>
          <t>Wide Body Aircraft</t>
        </is>
      </c>
      <c r="C128" t="inlineStr">
        <is>
          <t>Air Travel: Aircraft Sales: Mideast: Wide Body: High oil and gas supply</t>
        </is>
      </c>
      <c r="D128" t="inlineStr">
        <is>
          <t>57-AEO2021.137.highogs-d120120a</t>
        </is>
      </c>
      <c r="E128" t="inlineStr">
        <is>
          <t>units</t>
        </is>
      </c>
      <c r="F128" t="n">
        <v>0</v>
      </c>
      <c r="G128" t="n">
        <v>0</v>
      </c>
      <c r="H128" t="n">
        <v>0</v>
      </c>
      <c r="I128" t="n">
        <v>0</v>
      </c>
      <c r="J128" t="n">
        <v>54.133095</v>
      </c>
      <c r="K128" t="n">
        <v>33.589264</v>
      </c>
      <c r="L128" t="n">
        <v>36.009838</v>
      </c>
      <c r="M128" t="n">
        <v>40.60078</v>
      </c>
      <c r="N128" t="n">
        <v>45.898457</v>
      </c>
      <c r="O128" t="n">
        <v>51.459438</v>
      </c>
      <c r="P128" t="n">
        <v>57.059647</v>
      </c>
      <c r="Q128" t="n">
        <v>62.082924</v>
      </c>
      <c r="R128" t="n">
        <v>68.013412</v>
      </c>
      <c r="S128" t="n">
        <v>73.964127</v>
      </c>
      <c r="T128" t="n">
        <v>79.856003</v>
      </c>
      <c r="U128" t="n">
        <v>85.611526</v>
      </c>
      <c r="V128" t="n">
        <v>90.98820499999999</v>
      </c>
      <c r="W128" t="n">
        <v>96.90222199999999</v>
      </c>
      <c r="X128" t="n">
        <v>110.621338</v>
      </c>
      <c r="Y128" t="n">
        <v>118.994507</v>
      </c>
      <c r="Z128" t="n">
        <v>121.001587</v>
      </c>
      <c r="AA128" t="n">
        <v>122.710327</v>
      </c>
      <c r="AB128" t="n">
        <v>125.106323</v>
      </c>
      <c r="AC128" t="n">
        <v>127.614014</v>
      </c>
      <c r="AD128" t="n">
        <v>130.183472</v>
      </c>
      <c r="AE128" t="n">
        <v>132.796753</v>
      </c>
      <c r="AF128" t="n">
        <v>134.461304</v>
      </c>
      <c r="AG128" t="n">
        <v>137.171265</v>
      </c>
      <c r="AH128" t="n">
        <v>140.060791</v>
      </c>
      <c r="AI128" t="n">
        <v>143.213013</v>
      </c>
      <c r="AJ128" t="n">
        <v>146.772217</v>
      </c>
      <c r="AK128" t="inlineStr">
        <is>
          <t>- -</t>
        </is>
      </c>
      <c r="AL128" s="36" t="n"/>
      <c r="AM128" s="146" t="n"/>
    </row>
    <row r="129" ht="15" customHeight="1" s="143">
      <c r="A129" s="51" t="inlineStr">
        <is>
          <t>ATE000:sal_Mideast-rj</t>
        </is>
      </c>
      <c r="B129" t="inlineStr">
        <is>
          <t>Regional Jets</t>
        </is>
      </c>
      <c r="C129" t="inlineStr">
        <is>
          <t>Air Travel: Aircraft Sales: Mideast: Regional Jets: High oil and gas supply</t>
        </is>
      </c>
      <c r="D129" t="inlineStr">
        <is>
          <t>57-AEO2021.138.highogs-d120120a</t>
        </is>
      </c>
      <c r="E129" t="inlineStr">
        <is>
          <t>units</t>
        </is>
      </c>
      <c r="F129" t="n">
        <v>0</v>
      </c>
      <c r="G129" t="n">
        <v>0</v>
      </c>
      <c r="H129" t="n">
        <v>0</v>
      </c>
      <c r="I129" t="n">
        <v>0</v>
      </c>
      <c r="J129" t="n">
        <v>7.372574</v>
      </c>
      <c r="K129" t="n">
        <v>4.434906</v>
      </c>
      <c r="L129" t="n">
        <v>5.202332</v>
      </c>
      <c r="M129" t="n">
        <v>6.202148</v>
      </c>
      <c r="N129" t="n">
        <v>7.161835</v>
      </c>
      <c r="O129" t="n">
        <v>10.807724</v>
      </c>
      <c r="P129" t="n">
        <v>11.029587</v>
      </c>
      <c r="Q129" t="n">
        <v>11.160065</v>
      </c>
      <c r="R129" t="n">
        <v>11.304626</v>
      </c>
      <c r="S129" t="n">
        <v>11.469131</v>
      </c>
      <c r="T129" t="n">
        <v>11.621826</v>
      </c>
      <c r="U129" t="n">
        <v>11.772675</v>
      </c>
      <c r="V129" t="n">
        <v>11.858963</v>
      </c>
      <c r="W129" t="n">
        <v>11.981415</v>
      </c>
      <c r="X129" t="n">
        <v>12.12352</v>
      </c>
      <c r="Y129" t="n">
        <v>12.269791</v>
      </c>
      <c r="Z129" t="n">
        <v>12.4077</v>
      </c>
      <c r="AA129" t="n">
        <v>12.493576</v>
      </c>
      <c r="AB129" t="n">
        <v>12.649628</v>
      </c>
      <c r="AC129" t="n">
        <v>12.827972</v>
      </c>
      <c r="AD129" t="n">
        <v>13.027588</v>
      </c>
      <c r="AE129" t="n">
        <v>13.254807</v>
      </c>
      <c r="AF129" t="n">
        <v>13.446976</v>
      </c>
      <c r="AG129" t="n">
        <v>13.726685</v>
      </c>
      <c r="AH129" t="n">
        <v>14.036209</v>
      </c>
      <c r="AI129" t="n">
        <v>14.376038</v>
      </c>
      <c r="AJ129" t="n">
        <v>14.758087</v>
      </c>
      <c r="AK129" t="inlineStr">
        <is>
          <t>- -</t>
        </is>
      </c>
      <c r="AL129" s="36" t="n"/>
      <c r="AM129" s="146" t="n"/>
    </row>
    <row r="130" ht="15" customHeight="1" s="143">
      <c r="A130" s="51" t="inlineStr">
        <is>
          <t>ATE000:sal_Russia</t>
        </is>
      </c>
      <c r="B130" t="inlineStr">
        <is>
          <t>Commonwealth of Independent States</t>
        </is>
      </c>
      <c r="C130" t="inlineStr">
        <is>
          <t>Air Travel: Aircraft Sales: CIS: High oil and gas supply</t>
        </is>
      </c>
      <c r="D130" t="inlineStr">
        <is>
          <t>57-AEO2021.139.highogs-d120120a</t>
        </is>
      </c>
      <c r="E130" t="inlineStr">
        <is>
          <t>units</t>
        </is>
      </c>
      <c r="F130" t="n">
        <v>0</v>
      </c>
      <c r="G130" t="n">
        <v>0</v>
      </c>
      <c r="H130" t="n">
        <v>0</v>
      </c>
      <c r="I130" t="n">
        <v>63.010323</v>
      </c>
      <c r="J130" t="n">
        <v>58.106506</v>
      </c>
      <c r="K130" t="n">
        <v>80.879143</v>
      </c>
      <c r="L130" t="n">
        <v>72.70504800000001</v>
      </c>
      <c r="M130" t="n">
        <v>75.757149</v>
      </c>
      <c r="N130" t="n">
        <v>90.448746</v>
      </c>
      <c r="O130" t="n">
        <v>93.75936900000001</v>
      </c>
      <c r="P130" t="n">
        <v>95.340729</v>
      </c>
      <c r="Q130" t="n">
        <v>97.23584</v>
      </c>
      <c r="R130" t="n">
        <v>99.042953</v>
      </c>
      <c r="S130" t="n">
        <v>100.345413</v>
      </c>
      <c r="T130" t="n">
        <v>101.186127</v>
      </c>
      <c r="U130" t="n">
        <v>101.779739</v>
      </c>
      <c r="V130" t="n">
        <v>101.296051</v>
      </c>
      <c r="W130" t="n">
        <v>102.036896</v>
      </c>
      <c r="X130" t="n">
        <v>103.034729</v>
      </c>
      <c r="Y130" t="n">
        <v>104.380913</v>
      </c>
      <c r="Z130" t="n">
        <v>105.996315</v>
      </c>
      <c r="AA130" t="n">
        <v>106.520569</v>
      </c>
      <c r="AB130" t="n">
        <v>108.235626</v>
      </c>
      <c r="AC130" t="n">
        <v>110.108475</v>
      </c>
      <c r="AD130" t="n">
        <v>112.092422</v>
      </c>
      <c r="AE130" t="n">
        <v>114.284935</v>
      </c>
      <c r="AF130" t="n">
        <v>115.154991</v>
      </c>
      <c r="AG130" t="n">
        <v>117.426575</v>
      </c>
      <c r="AH130" t="n">
        <v>119.969589</v>
      </c>
      <c r="AI130" t="n">
        <v>123.031235</v>
      </c>
      <c r="AJ130" t="n">
        <v>126.339584</v>
      </c>
      <c r="AK130" t="inlineStr">
        <is>
          <t>- -</t>
        </is>
      </c>
      <c r="AL130" s="36" t="n"/>
      <c r="AM130" s="146" t="n"/>
    </row>
    <row r="131" ht="15" customHeight="1" s="143">
      <c r="A131" s="51" t="inlineStr">
        <is>
          <t>ATE000:sal_Russia-nb</t>
        </is>
      </c>
      <c r="B131" t="inlineStr">
        <is>
          <t>Narrow Body Aircraft</t>
        </is>
      </c>
      <c r="C131" t="inlineStr">
        <is>
          <t>Air Travel: Aircraft Sales: CIS: Narrow Body: High oil and gas supply</t>
        </is>
      </c>
      <c r="D131" t="inlineStr">
        <is>
          <t>57-AEO2021.140.highogs-d120120a</t>
        </is>
      </c>
      <c r="E131" t="inlineStr">
        <is>
          <t>units</t>
        </is>
      </c>
      <c r="F131" t="n">
        <v>0</v>
      </c>
      <c r="G131" t="n">
        <v>0</v>
      </c>
      <c r="H131" t="n">
        <v>0</v>
      </c>
      <c r="I131" t="n">
        <v>49.470749</v>
      </c>
      <c r="J131" t="n">
        <v>58.106506</v>
      </c>
      <c r="K131" t="n">
        <v>69.636292</v>
      </c>
      <c r="L131" t="n">
        <v>64.685608</v>
      </c>
      <c r="M131" t="n">
        <v>65.453796</v>
      </c>
      <c r="N131" t="n">
        <v>66.517883</v>
      </c>
      <c r="O131" t="n">
        <v>67.58972199999999</v>
      </c>
      <c r="P131" t="n">
        <v>68.613525</v>
      </c>
      <c r="Q131" t="n">
        <v>69.860901</v>
      </c>
      <c r="R131" t="n">
        <v>71.10919199999999</v>
      </c>
      <c r="S131" t="n">
        <v>72.093506</v>
      </c>
      <c r="T131" t="n">
        <v>72.825439</v>
      </c>
      <c r="U131" t="n">
        <v>73.34985399999999</v>
      </c>
      <c r="V131" t="n">
        <v>73.239014</v>
      </c>
      <c r="W131" t="n">
        <v>73.97644</v>
      </c>
      <c r="X131" t="n">
        <v>74.89709499999999</v>
      </c>
      <c r="Y131" t="n">
        <v>76.07714799999999</v>
      </c>
      <c r="Z131" t="n">
        <v>77.412598</v>
      </c>
      <c r="AA131" t="n">
        <v>78.082397</v>
      </c>
      <c r="AB131" t="n">
        <v>79.555176</v>
      </c>
      <c r="AC131" t="n">
        <v>81.20813</v>
      </c>
      <c r="AD131" t="n">
        <v>83.020386</v>
      </c>
      <c r="AE131" t="n">
        <v>84.98498499999999</v>
      </c>
      <c r="AF131" t="n">
        <v>86.091675</v>
      </c>
      <c r="AG131" t="n">
        <v>88.207031</v>
      </c>
      <c r="AH131" t="n">
        <v>90.63110399999999</v>
      </c>
      <c r="AI131" t="n">
        <v>93.34509300000001</v>
      </c>
      <c r="AJ131" t="n">
        <v>96.29516599999999</v>
      </c>
      <c r="AK131" t="inlineStr">
        <is>
          <t>- -</t>
        </is>
      </c>
      <c r="AL131" s="36" t="n"/>
      <c r="AM131" s="146" t="n"/>
    </row>
    <row r="132" ht="15" customHeight="1" s="143">
      <c r="A132" s="51" t="inlineStr">
        <is>
          <t>ATE000:sal_Russia-wb</t>
        </is>
      </c>
      <c r="B132" t="inlineStr">
        <is>
          <t>Wide Body Aircraft</t>
        </is>
      </c>
      <c r="C132" t="inlineStr">
        <is>
          <t>Air Travel: Aircraft Sales: CIS: Wide Body: High oil and gas supply</t>
        </is>
      </c>
      <c r="D132" t="inlineStr">
        <is>
          <t>57-AEO2021.141.highogs-d120120a</t>
        </is>
      </c>
      <c r="E132" t="inlineStr">
        <is>
          <t>units</t>
        </is>
      </c>
      <c r="F132" t="n">
        <v>0</v>
      </c>
      <c r="G132" t="n">
        <v>0</v>
      </c>
      <c r="H132" t="n">
        <v>0</v>
      </c>
      <c r="I132" t="n">
        <v>13.539574</v>
      </c>
      <c r="J132" t="n">
        <v>0</v>
      </c>
      <c r="K132" t="n">
        <v>11.242853</v>
      </c>
      <c r="L132" t="n">
        <v>8.019439999999999</v>
      </c>
      <c r="M132" t="n">
        <v>8.896348</v>
      </c>
      <c r="N132" t="n">
        <v>15.600845</v>
      </c>
      <c r="O132" t="n">
        <v>17.197418</v>
      </c>
      <c r="P132" t="n">
        <v>17.284363</v>
      </c>
      <c r="Q132" t="n">
        <v>17.451874</v>
      </c>
      <c r="R132" t="n">
        <v>17.59166</v>
      </c>
      <c r="S132" t="n">
        <v>17.620499</v>
      </c>
      <c r="T132" t="n">
        <v>17.55917</v>
      </c>
      <c r="U132" t="n">
        <v>17.558243</v>
      </c>
      <c r="V132" t="n">
        <v>17.304199</v>
      </c>
      <c r="W132" t="n">
        <v>17.273008</v>
      </c>
      <c r="X132" t="n">
        <v>17.32394</v>
      </c>
      <c r="Y132" t="n">
        <v>17.461359</v>
      </c>
      <c r="Z132" t="n">
        <v>17.736076</v>
      </c>
      <c r="AA132" t="n">
        <v>17.763371</v>
      </c>
      <c r="AB132" t="n">
        <v>18.070982</v>
      </c>
      <c r="AC132" t="n">
        <v>18.368271</v>
      </c>
      <c r="AD132" t="n">
        <v>18.633987</v>
      </c>
      <c r="AE132" t="n">
        <v>18.970222</v>
      </c>
      <c r="AF132" t="n">
        <v>19.015358</v>
      </c>
      <c r="AG132" t="n">
        <v>19.314301</v>
      </c>
      <c r="AH132" t="n">
        <v>19.551455</v>
      </c>
      <c r="AI132" t="n">
        <v>19.993958</v>
      </c>
      <c r="AJ132" t="n">
        <v>20.426836</v>
      </c>
      <c r="AK132" t="inlineStr">
        <is>
          <t>- -</t>
        </is>
      </c>
      <c r="AL132" s="36" t="n"/>
      <c r="AM132" s="146" t="n"/>
    </row>
    <row r="133" ht="15" customHeight="1" s="143">
      <c r="A133" s="51" t="inlineStr">
        <is>
          <t>ATE000:sal_Russia-rj</t>
        </is>
      </c>
      <c r="B133" t="inlineStr">
        <is>
          <t>Regional Jets</t>
        </is>
      </c>
      <c r="C133" t="inlineStr">
        <is>
          <t>Air Travel: Aircraft Sales: CIS: Regional Jets: High oil and gas supply</t>
        </is>
      </c>
      <c r="D133" t="inlineStr">
        <is>
          <t>57-AEO2021.142.highogs-d120120a</t>
        </is>
      </c>
      <c r="E133" t="inlineStr">
        <is>
          <t>units</t>
        </is>
      </c>
      <c r="F133" t="n">
        <v>0</v>
      </c>
      <c r="G133" t="n">
        <v>0</v>
      </c>
      <c r="H133" t="n">
        <v>0</v>
      </c>
      <c r="I133" t="n">
        <v>0</v>
      </c>
      <c r="J133" t="n">
        <v>0</v>
      </c>
      <c r="K133" t="n">
        <v>0</v>
      </c>
      <c r="L133" t="n">
        <v>0</v>
      </c>
      <c r="M133" t="n">
        <v>1.407008</v>
      </c>
      <c r="N133" t="n">
        <v>8.330017</v>
      </c>
      <c r="O133" t="n">
        <v>8.972229</v>
      </c>
      <c r="P133" t="n">
        <v>9.442841</v>
      </c>
      <c r="Q133" t="n">
        <v>9.923064999999999</v>
      </c>
      <c r="R133" t="n">
        <v>10.342102</v>
      </c>
      <c r="S133" t="n">
        <v>10.631409</v>
      </c>
      <c r="T133" t="n">
        <v>10.801514</v>
      </c>
      <c r="U133" t="n">
        <v>10.871643</v>
      </c>
      <c r="V133" t="n">
        <v>10.752838</v>
      </c>
      <c r="W133" t="n">
        <v>10.787445</v>
      </c>
      <c r="X133" t="n">
        <v>10.81369</v>
      </c>
      <c r="Y133" t="n">
        <v>10.842407</v>
      </c>
      <c r="Z133" t="n">
        <v>10.847641</v>
      </c>
      <c r="AA133" t="n">
        <v>10.674805</v>
      </c>
      <c r="AB133" t="n">
        <v>10.609467</v>
      </c>
      <c r="AC133" t="n">
        <v>10.532074</v>
      </c>
      <c r="AD133" t="n">
        <v>10.438049</v>
      </c>
      <c r="AE133" t="n">
        <v>10.329727</v>
      </c>
      <c r="AF133" t="n">
        <v>10.047958</v>
      </c>
      <c r="AG133" t="n">
        <v>9.905243</v>
      </c>
      <c r="AH133" t="n">
        <v>9.787032999999999</v>
      </c>
      <c r="AI133" t="n">
        <v>9.692183999999999</v>
      </c>
      <c r="AJ133" t="n">
        <v>9.617584000000001</v>
      </c>
      <c r="AK133" t="inlineStr">
        <is>
          <t>- -</t>
        </is>
      </c>
      <c r="AL133" s="36" t="n"/>
      <c r="AM133" s="146" t="n"/>
    </row>
    <row r="134" ht="15" customHeight="1" s="143">
      <c r="A134" s="51" t="inlineStr">
        <is>
          <t>ATE000:sal_China</t>
        </is>
      </c>
      <c r="B134" t="inlineStr">
        <is>
          <t>China</t>
        </is>
      </c>
      <c r="C134" t="inlineStr">
        <is>
          <t>Air Travel: Aircraft Sales: China: High oil and gas supply</t>
        </is>
      </c>
      <c r="D134" t="inlineStr">
        <is>
          <t>57-AEO2021.143.highogs-d120120a</t>
        </is>
      </c>
      <c r="E134" t="inlineStr">
        <is>
          <t>units</t>
        </is>
      </c>
      <c r="F134" t="n">
        <v>16.933615</v>
      </c>
      <c r="G134" t="n">
        <v>0</v>
      </c>
      <c r="H134" t="n">
        <v>90.955872</v>
      </c>
      <c r="I134" t="n">
        <v>112.655655</v>
      </c>
      <c r="J134" t="n">
        <v>274.117645</v>
      </c>
      <c r="K134" t="n">
        <v>339.538025</v>
      </c>
      <c r="L134" t="n">
        <v>347.177887</v>
      </c>
      <c r="M134" t="n">
        <v>363.501831</v>
      </c>
      <c r="N134" t="n">
        <v>395.424652</v>
      </c>
      <c r="O134" t="n">
        <v>412.829834</v>
      </c>
      <c r="P134" t="n">
        <v>430.950958</v>
      </c>
      <c r="Q134" t="n">
        <v>450.381165</v>
      </c>
      <c r="R134" t="n">
        <v>466.045227</v>
      </c>
      <c r="S134" t="n">
        <v>484.940918</v>
      </c>
      <c r="T134" t="n">
        <v>511.195892</v>
      </c>
      <c r="U134" t="n">
        <v>528.476318</v>
      </c>
      <c r="V134" t="n">
        <v>545.1235349999999</v>
      </c>
      <c r="W134" t="n">
        <v>562.025085</v>
      </c>
      <c r="X134" t="n">
        <v>575.5308230000001</v>
      </c>
      <c r="Y134" t="n">
        <v>591.3773190000001</v>
      </c>
      <c r="Z134" t="n">
        <v>609.71637</v>
      </c>
      <c r="AA134" t="n">
        <v>630.062744</v>
      </c>
      <c r="AB134" t="n">
        <v>649.907349</v>
      </c>
      <c r="AC134" t="n">
        <v>666.692627</v>
      </c>
      <c r="AD134" t="n">
        <v>679.727539</v>
      </c>
      <c r="AE134" t="n">
        <v>688.539734</v>
      </c>
      <c r="AF134" t="n">
        <v>696.174927</v>
      </c>
      <c r="AG134" t="n">
        <v>706.143188</v>
      </c>
      <c r="AH134" t="n">
        <v>715.337402</v>
      </c>
      <c r="AI134" t="n">
        <v>721.3817749999999</v>
      </c>
      <c r="AJ134" t="n">
        <v>724.6813959999999</v>
      </c>
      <c r="AK134" s="131" t="n">
        <v>0.133</v>
      </c>
      <c r="AL134" s="36" t="n"/>
      <c r="AM134" s="146" t="n"/>
    </row>
    <row r="135" ht="15" customHeight="1" s="143">
      <c r="A135" s="51" t="inlineStr">
        <is>
          <t>ATE000:sal_China-nb</t>
        </is>
      </c>
      <c r="B135" t="inlineStr">
        <is>
          <t>Narrow Body Aircraft</t>
        </is>
      </c>
      <c r="C135" t="inlineStr">
        <is>
          <t>Air Travel: Aircraft Sales: China: Narrow Body: High oil and gas supply</t>
        </is>
      </c>
      <c r="D135" t="inlineStr">
        <is>
          <t>57-AEO2021.144.highogs-d120120a</t>
        </is>
      </c>
      <c r="E135" t="inlineStr">
        <is>
          <t>units</t>
        </is>
      </c>
      <c r="F135" t="n">
        <v>4.723206</v>
      </c>
      <c r="G135" t="n">
        <v>0</v>
      </c>
      <c r="H135" t="n">
        <v>90.955872</v>
      </c>
      <c r="I135" t="n">
        <v>107.33551</v>
      </c>
      <c r="J135" t="n">
        <v>226.952438</v>
      </c>
      <c r="K135" t="n">
        <v>302.047668</v>
      </c>
      <c r="L135" t="n">
        <v>307.526276</v>
      </c>
      <c r="M135" t="n">
        <v>321.06424</v>
      </c>
      <c r="N135" t="n">
        <v>352.853271</v>
      </c>
      <c r="O135" t="n">
        <v>366.203613</v>
      </c>
      <c r="P135" t="n">
        <v>378.939941</v>
      </c>
      <c r="Q135" t="n">
        <v>394.224609</v>
      </c>
      <c r="R135" t="n">
        <v>406.060547</v>
      </c>
      <c r="S135" t="n">
        <v>418.320801</v>
      </c>
      <c r="T135" t="n">
        <v>430.569824</v>
      </c>
      <c r="U135" t="n">
        <v>444.485352</v>
      </c>
      <c r="V135" t="n">
        <v>457.879395</v>
      </c>
      <c r="W135" t="n">
        <v>469</v>
      </c>
      <c r="X135" t="n">
        <v>480.01123</v>
      </c>
      <c r="Y135" t="n">
        <v>493.24707</v>
      </c>
      <c r="Z135" t="n">
        <v>508.791992</v>
      </c>
      <c r="AA135" t="n">
        <v>526.330078</v>
      </c>
      <c r="AB135" t="n">
        <v>543.680176</v>
      </c>
      <c r="AC135" t="n">
        <v>558.598145</v>
      </c>
      <c r="AD135" t="n">
        <v>570.453125</v>
      </c>
      <c r="AE135" t="n">
        <v>578.806641</v>
      </c>
      <c r="AF135" t="n">
        <v>586.306641</v>
      </c>
      <c r="AG135" t="n">
        <v>595.991211</v>
      </c>
      <c r="AH135" t="n">
        <v>604.858398</v>
      </c>
      <c r="AI135" t="n">
        <v>611.100586</v>
      </c>
      <c r="AJ135" t="n">
        <v>614.758789</v>
      </c>
      <c r="AK135" s="131" t="n">
        <v>0.176</v>
      </c>
      <c r="AL135" s="36" t="n"/>
      <c r="AM135" s="146" t="n"/>
    </row>
    <row r="136" ht="15" customHeight="1" s="143">
      <c r="A136" s="51" t="inlineStr">
        <is>
          <t>ATE000:sal_China-wb</t>
        </is>
      </c>
      <c r="B136" t="inlineStr">
        <is>
          <t>Wide Body Aircraft</t>
        </is>
      </c>
      <c r="C136" t="inlineStr">
        <is>
          <t>Air Travel: Aircraft Sales: China: Wide Body: High oil and gas supply</t>
        </is>
      </c>
      <c r="D136" t="inlineStr">
        <is>
          <t>57-AEO2021.145.highogs-d120120a</t>
        </is>
      </c>
      <c r="E136" t="inlineStr">
        <is>
          <t>units</t>
        </is>
      </c>
      <c r="F136" t="n">
        <v>12.210409</v>
      </c>
      <c r="G136" t="n">
        <v>0</v>
      </c>
      <c r="H136" t="n">
        <v>0</v>
      </c>
      <c r="I136" t="n">
        <v>5.320148</v>
      </c>
      <c r="J136" t="n">
        <v>47.165195</v>
      </c>
      <c r="K136" t="n">
        <v>33.016022</v>
      </c>
      <c r="L136" t="n">
        <v>34.177612</v>
      </c>
      <c r="M136" t="n">
        <v>36.737373</v>
      </c>
      <c r="N136" t="n">
        <v>39.775574</v>
      </c>
      <c r="O136" t="n">
        <v>42.857609</v>
      </c>
      <c r="P136" t="n">
        <v>46.112236</v>
      </c>
      <c r="Q136" t="n">
        <v>49.830078</v>
      </c>
      <c r="R136" t="n">
        <v>53.392212</v>
      </c>
      <c r="S136" t="n">
        <v>59.736084</v>
      </c>
      <c r="T136" t="n">
        <v>73.44750999999999</v>
      </c>
      <c r="U136" t="n">
        <v>76.46344000000001</v>
      </c>
      <c r="V136" t="n">
        <v>79.40020800000001</v>
      </c>
      <c r="W136" t="n">
        <v>82.028564</v>
      </c>
      <c r="X136" t="n">
        <v>84.574524</v>
      </c>
      <c r="Y136" t="n">
        <v>87.242554</v>
      </c>
      <c r="Z136" t="n">
        <v>90.047119</v>
      </c>
      <c r="AA136" t="n">
        <v>92.835083</v>
      </c>
      <c r="AB136" t="n">
        <v>95.344238</v>
      </c>
      <c r="AC136" t="n">
        <v>97.318359</v>
      </c>
      <c r="AD136" t="n">
        <v>98.703979</v>
      </c>
      <c r="AE136" t="n">
        <v>99.467285</v>
      </c>
      <c r="AF136" t="n">
        <v>99.93188499999999</v>
      </c>
      <c r="AG136" t="n">
        <v>100.495987</v>
      </c>
      <c r="AH136" t="n">
        <v>101.124557</v>
      </c>
      <c r="AI136" t="n">
        <v>101.284782</v>
      </c>
      <c r="AJ136" t="n">
        <v>101.335464</v>
      </c>
      <c r="AK136" s="131" t="n">
        <v>0.073</v>
      </c>
      <c r="AL136" s="36" t="n"/>
      <c r="AM136" s="146" t="n"/>
    </row>
    <row r="137" ht="15" customHeight="1" s="143">
      <c r="A137" s="51" t="inlineStr">
        <is>
          <t>ATE000:sal_China-rj</t>
        </is>
      </c>
      <c r="B137" t="inlineStr">
        <is>
          <t>Regional Jets</t>
        </is>
      </c>
      <c r="C137" t="inlineStr">
        <is>
          <t>Air Travel: Aircraft Sales: China: Regional Jets: High oil and gas supply</t>
        </is>
      </c>
      <c r="D137" t="inlineStr">
        <is>
          <t>57-AEO2021.146.highogs-d120120a</t>
        </is>
      </c>
      <c r="E137" t="inlineStr">
        <is>
          <t>units</t>
        </is>
      </c>
      <c r="F137" t="n">
        <v>0</v>
      </c>
      <c r="G137" t="n">
        <v>0</v>
      </c>
      <c r="H137" t="n">
        <v>0</v>
      </c>
      <c r="I137" t="n">
        <v>0</v>
      </c>
      <c r="J137" t="n">
        <v>0</v>
      </c>
      <c r="K137" t="n">
        <v>4.474331</v>
      </c>
      <c r="L137" t="n">
        <v>5.473988</v>
      </c>
      <c r="M137" t="n">
        <v>5.700211</v>
      </c>
      <c r="N137" t="n">
        <v>2.795805</v>
      </c>
      <c r="O137" t="n">
        <v>3.768616</v>
      </c>
      <c r="P137" t="n">
        <v>5.898786</v>
      </c>
      <c r="Q137" t="n">
        <v>6.326463</v>
      </c>
      <c r="R137" t="n">
        <v>6.592471</v>
      </c>
      <c r="S137" t="n">
        <v>6.884032</v>
      </c>
      <c r="T137" t="n">
        <v>7.178549</v>
      </c>
      <c r="U137" t="n">
        <v>7.527556</v>
      </c>
      <c r="V137" t="n">
        <v>7.843915</v>
      </c>
      <c r="W137" t="n">
        <v>10.996521</v>
      </c>
      <c r="X137" t="n">
        <v>10.945053</v>
      </c>
      <c r="Y137" t="n">
        <v>10.887726</v>
      </c>
      <c r="Z137" t="n">
        <v>10.877258</v>
      </c>
      <c r="AA137" t="n">
        <v>10.897568</v>
      </c>
      <c r="AB137" t="n">
        <v>10.882904</v>
      </c>
      <c r="AC137" t="n">
        <v>10.776154</v>
      </c>
      <c r="AD137" t="n">
        <v>10.570435</v>
      </c>
      <c r="AE137" t="n">
        <v>10.265793</v>
      </c>
      <c r="AF137" t="n">
        <v>9.936432</v>
      </c>
      <c r="AG137" t="n">
        <v>9.656021000000001</v>
      </c>
      <c r="AH137" t="n">
        <v>9.354445999999999</v>
      </c>
      <c r="AI137" t="n">
        <v>8.996399</v>
      </c>
      <c r="AJ137" t="n">
        <v>8.587189</v>
      </c>
      <c r="AK137" t="inlineStr">
        <is>
          <t>- -</t>
        </is>
      </c>
      <c r="AL137" s="36" t="n"/>
      <c r="AM137" s="146" t="n"/>
    </row>
    <row r="138" ht="15" customHeight="1" s="143">
      <c r="A138" s="51" t="inlineStr">
        <is>
          <t>ATE000:sal_NE_Asia</t>
        </is>
      </c>
      <c r="B138" t="inlineStr">
        <is>
          <t>Northeast Asia</t>
        </is>
      </c>
      <c r="C138" t="inlineStr">
        <is>
          <t>Air Travel: Aircraft Sales: NE Asia: High oil and gas supply</t>
        </is>
      </c>
      <c r="D138" t="inlineStr">
        <is>
          <t>57-AEO2021.147.highogs-d120120a</t>
        </is>
      </c>
      <c r="E138" t="inlineStr">
        <is>
          <t>units</t>
        </is>
      </c>
      <c r="F138" t="n">
        <v>0</v>
      </c>
      <c r="G138" t="n">
        <v>0</v>
      </c>
      <c r="H138" t="n">
        <v>0</v>
      </c>
      <c r="I138" t="n">
        <v>32.393597</v>
      </c>
      <c r="J138" t="n">
        <v>58.209595</v>
      </c>
      <c r="K138" t="n">
        <v>51.997643</v>
      </c>
      <c r="L138" t="n">
        <v>35.119827</v>
      </c>
      <c r="M138" t="n">
        <v>37.352627</v>
      </c>
      <c r="N138" t="n">
        <v>38.132065</v>
      </c>
      <c r="O138" t="n">
        <v>40.893761</v>
      </c>
      <c r="P138" t="n">
        <v>42.478348</v>
      </c>
      <c r="Q138" t="n">
        <v>43.152969</v>
      </c>
      <c r="R138" t="n">
        <v>44.768417</v>
      </c>
      <c r="S138" t="n">
        <v>47.541199</v>
      </c>
      <c r="T138" t="n">
        <v>51.510639</v>
      </c>
      <c r="U138" t="n">
        <v>63.899559</v>
      </c>
      <c r="V138" t="n">
        <v>64.206841</v>
      </c>
      <c r="W138" t="n">
        <v>63.86805</v>
      </c>
      <c r="X138" t="n">
        <v>63.452103</v>
      </c>
      <c r="Y138" t="n">
        <v>63.296928</v>
      </c>
      <c r="Z138" t="n">
        <v>63.270966</v>
      </c>
      <c r="AA138" t="n">
        <v>63.48951</v>
      </c>
      <c r="AB138" t="n">
        <v>63.428223</v>
      </c>
      <c r="AC138" t="n">
        <v>63.032883</v>
      </c>
      <c r="AD138" t="n">
        <v>62.559387</v>
      </c>
      <c r="AE138" t="n">
        <v>62.065868</v>
      </c>
      <c r="AF138" t="n">
        <v>61.575703</v>
      </c>
      <c r="AG138" t="n">
        <v>61.070854</v>
      </c>
      <c r="AH138" t="n">
        <v>60.811188</v>
      </c>
      <c r="AI138" t="n">
        <v>60.847153</v>
      </c>
      <c r="AJ138" t="n">
        <v>61.370533</v>
      </c>
      <c r="AK138" t="inlineStr">
        <is>
          <t>- -</t>
        </is>
      </c>
      <c r="AL138" s="36" t="n"/>
      <c r="AM138" s="146" t="n"/>
    </row>
    <row r="139" ht="15" customHeight="1" s="143">
      <c r="A139" s="51" t="inlineStr">
        <is>
          <t>ATE000:sal_NE_Asia-nb</t>
        </is>
      </c>
      <c r="B139" t="inlineStr">
        <is>
          <t>Narrow Body Aircraft</t>
        </is>
      </c>
      <c r="C139" t="inlineStr">
        <is>
          <t>Air Travel: Aircraft Sales: NE Asia: Narrow Body: High oil and gas supply</t>
        </is>
      </c>
      <c r="D139" t="inlineStr">
        <is>
          <t>57-AEO2021.148.highogs-d120120a</t>
        </is>
      </c>
      <c r="E139" t="inlineStr">
        <is>
          <t>units</t>
        </is>
      </c>
      <c r="F139" t="n">
        <v>0</v>
      </c>
      <c r="G139" t="n">
        <v>0</v>
      </c>
      <c r="H139" t="n">
        <v>0</v>
      </c>
      <c r="I139" t="n">
        <v>23.46644</v>
      </c>
      <c r="J139" t="n">
        <v>26.847261</v>
      </c>
      <c r="K139" t="n">
        <v>28.141407</v>
      </c>
      <c r="L139" t="n">
        <v>22.701008</v>
      </c>
      <c r="M139" t="n">
        <v>23.362137</v>
      </c>
      <c r="N139" t="n">
        <v>24.155615</v>
      </c>
      <c r="O139" t="n">
        <v>24.934641</v>
      </c>
      <c r="P139" t="n">
        <v>25.706976</v>
      </c>
      <c r="Q139" t="n">
        <v>26.156897</v>
      </c>
      <c r="R139" t="n">
        <v>26.537809</v>
      </c>
      <c r="S139" t="n">
        <v>27.607374</v>
      </c>
      <c r="T139" t="n">
        <v>28.72497</v>
      </c>
      <c r="U139" t="n">
        <v>32.939392</v>
      </c>
      <c r="V139" t="n">
        <v>33.397522</v>
      </c>
      <c r="W139" t="n">
        <v>33.583862</v>
      </c>
      <c r="X139" t="n">
        <v>33.681458</v>
      </c>
      <c r="Y139" t="n">
        <v>33.823608</v>
      </c>
      <c r="Z139" t="n">
        <v>33.958496</v>
      </c>
      <c r="AA139" t="n">
        <v>34.145752</v>
      </c>
      <c r="AB139" t="n">
        <v>34.224792</v>
      </c>
      <c r="AC139" t="n">
        <v>34.172852</v>
      </c>
      <c r="AD139" t="n">
        <v>34.099243</v>
      </c>
      <c r="AE139" t="n">
        <v>34.037476</v>
      </c>
      <c r="AF139" t="n">
        <v>33.992188</v>
      </c>
      <c r="AG139" t="n">
        <v>33.975098</v>
      </c>
      <c r="AH139" t="n">
        <v>34.077026</v>
      </c>
      <c r="AI139" t="n">
        <v>34.312683</v>
      </c>
      <c r="AJ139" t="n">
        <v>34.666565</v>
      </c>
      <c r="AK139" t="inlineStr">
        <is>
          <t>- -</t>
        </is>
      </c>
      <c r="AL139" s="36" t="n"/>
      <c r="AM139" s="146" t="n"/>
    </row>
    <row r="140" ht="15" customHeight="1" s="143">
      <c r="A140" s="51" t="inlineStr">
        <is>
          <t>ATE000:sal_NE_Asia-wb</t>
        </is>
      </c>
      <c r="B140" t="inlineStr">
        <is>
          <t>Wide Body Aircraft</t>
        </is>
      </c>
      <c r="C140" t="inlineStr">
        <is>
          <t>Air Travel: Aircraft Sales: NE Asia: Wide Body: High oil and gas supply</t>
        </is>
      </c>
      <c r="D140" t="inlineStr">
        <is>
          <t>57-AEO2021.149.highogs-d120120a</t>
        </is>
      </c>
      <c r="E140" t="inlineStr">
        <is>
          <t>units</t>
        </is>
      </c>
      <c r="F140" t="n">
        <v>0</v>
      </c>
      <c r="G140" t="n">
        <v>0</v>
      </c>
      <c r="H140" t="n">
        <v>0</v>
      </c>
      <c r="I140" t="n">
        <v>8.927155000000001</v>
      </c>
      <c r="J140" t="n">
        <v>31.362333</v>
      </c>
      <c r="K140" t="n">
        <v>22.590801</v>
      </c>
      <c r="L140" t="n">
        <v>12.418819</v>
      </c>
      <c r="M140" t="n">
        <v>13.074795</v>
      </c>
      <c r="N140" t="n">
        <v>13.97645</v>
      </c>
      <c r="O140" t="n">
        <v>14.940952</v>
      </c>
      <c r="P140" t="n">
        <v>15.966515</v>
      </c>
      <c r="Q140" t="n">
        <v>16.643047</v>
      </c>
      <c r="R140" t="n">
        <v>17.185555</v>
      </c>
      <c r="S140" t="n">
        <v>18.6805</v>
      </c>
      <c r="T140" t="n">
        <v>21.330475</v>
      </c>
      <c r="U140" t="n">
        <v>28.914612</v>
      </c>
      <c r="V140" t="n">
        <v>28.643829</v>
      </c>
      <c r="W140" t="n">
        <v>28.031403</v>
      </c>
      <c r="X140" t="n">
        <v>27.445221</v>
      </c>
      <c r="Y140" t="n">
        <v>27.079437</v>
      </c>
      <c r="Z140" t="n">
        <v>26.860931</v>
      </c>
      <c r="AA140" t="n">
        <v>26.842316</v>
      </c>
      <c r="AB140" t="n">
        <v>26.670288</v>
      </c>
      <c r="AC140" t="n">
        <v>26.317749</v>
      </c>
      <c r="AD140" t="n">
        <v>25.923126</v>
      </c>
      <c r="AE140" t="n">
        <v>25.508972</v>
      </c>
      <c r="AF140" t="n">
        <v>25.094543</v>
      </c>
      <c r="AG140" t="n">
        <v>24.647308</v>
      </c>
      <c r="AH140" t="n">
        <v>24.3302</v>
      </c>
      <c r="AI140" t="n">
        <v>24.176849</v>
      </c>
      <c r="AJ140" t="n">
        <v>24.135925</v>
      </c>
      <c r="AK140" t="inlineStr">
        <is>
          <t>- -</t>
        </is>
      </c>
      <c r="AL140" s="36" t="n"/>
      <c r="AM140" s="146" t="n"/>
    </row>
    <row r="141" ht="15" customHeight="1" s="143">
      <c r="A141" s="51" t="inlineStr">
        <is>
          <t>ATE000:sal_NE_Asia-rj</t>
        </is>
      </c>
      <c r="B141" t="inlineStr">
        <is>
          <t>Regional Jets</t>
        </is>
      </c>
      <c r="C141" t="inlineStr">
        <is>
          <t>Air Travel: Aircraft Sales: NE Asia: Regional Jets: High oil and gas supply</t>
        </is>
      </c>
      <c r="D141" t="inlineStr">
        <is>
          <t>57-AEO2021.150.highogs-d120120a</t>
        </is>
      </c>
      <c r="E141" t="inlineStr">
        <is>
          <t>units</t>
        </is>
      </c>
      <c r="F141" t="n">
        <v>0</v>
      </c>
      <c r="G141" t="n">
        <v>0</v>
      </c>
      <c r="H141" t="n">
        <v>0</v>
      </c>
      <c r="I141" t="n">
        <v>0</v>
      </c>
      <c r="J141" t="n">
        <v>0</v>
      </c>
      <c r="K141" t="n">
        <v>1.265434</v>
      </c>
      <c r="L141" t="n">
        <v>0</v>
      </c>
      <c r="M141" t="n">
        <v>0.915695</v>
      </c>
      <c r="N141" t="n">
        <v>0</v>
      </c>
      <c r="O141" t="n">
        <v>1.018165</v>
      </c>
      <c r="P141" t="n">
        <v>0.804855</v>
      </c>
      <c r="Q141" t="n">
        <v>0.353027</v>
      </c>
      <c r="R141" t="n">
        <v>1.045052</v>
      </c>
      <c r="S141" t="n">
        <v>1.253326</v>
      </c>
      <c r="T141" t="n">
        <v>1.455197</v>
      </c>
      <c r="U141" t="n">
        <v>2.045555</v>
      </c>
      <c r="V141" t="n">
        <v>2.165489</v>
      </c>
      <c r="W141" t="n">
        <v>2.252785</v>
      </c>
      <c r="X141" t="n">
        <v>2.325424</v>
      </c>
      <c r="Y141" t="n">
        <v>2.393883</v>
      </c>
      <c r="Z141" t="n">
        <v>2.451538</v>
      </c>
      <c r="AA141" t="n">
        <v>2.501442</v>
      </c>
      <c r="AB141" t="n">
        <v>2.533142</v>
      </c>
      <c r="AC141" t="n">
        <v>2.542282</v>
      </c>
      <c r="AD141" t="n">
        <v>2.537018</v>
      </c>
      <c r="AE141" t="n">
        <v>2.519421</v>
      </c>
      <c r="AF141" t="n">
        <v>2.488972</v>
      </c>
      <c r="AG141" t="n">
        <v>2.448448</v>
      </c>
      <c r="AH141" t="n">
        <v>2.403961</v>
      </c>
      <c r="AI141" t="n">
        <v>2.35762</v>
      </c>
      <c r="AJ141" t="n">
        <v>2.568043</v>
      </c>
      <c r="AK141" t="inlineStr">
        <is>
          <t>- -</t>
        </is>
      </c>
      <c r="AL141" s="36" t="n"/>
      <c r="AM141" s="146" t="n"/>
    </row>
    <row r="142" ht="15" customHeight="1" s="143">
      <c r="A142" s="51" t="inlineStr">
        <is>
          <t>ATE000:sal_SE_Asia</t>
        </is>
      </c>
      <c r="B142" t="inlineStr">
        <is>
          <t>Southeast Asia</t>
        </is>
      </c>
      <c r="C142" t="inlineStr">
        <is>
          <t>Air Travel: Aircraft Sales: SE Asia: High oil and gas supply</t>
        </is>
      </c>
      <c r="D142" t="inlineStr">
        <is>
          <t>57-AEO2021.151.highogs-d120120a</t>
        </is>
      </c>
      <c r="E142" t="inlineStr">
        <is>
          <t>units</t>
        </is>
      </c>
      <c r="F142" t="n">
        <v>0</v>
      </c>
      <c r="G142" t="n">
        <v>0</v>
      </c>
      <c r="H142" t="n">
        <v>0</v>
      </c>
      <c r="I142" t="n">
        <v>40.880363</v>
      </c>
      <c r="J142" t="n">
        <v>155.802475</v>
      </c>
      <c r="K142" t="n">
        <v>154.922852</v>
      </c>
      <c r="L142" t="n">
        <v>158.834549</v>
      </c>
      <c r="M142" t="n">
        <v>168.95755</v>
      </c>
      <c r="N142" t="n">
        <v>179.267899</v>
      </c>
      <c r="O142" t="n">
        <v>189.424805</v>
      </c>
      <c r="P142" t="n">
        <v>199.18187</v>
      </c>
      <c r="Q142" t="n">
        <v>218.197769</v>
      </c>
      <c r="R142" t="n">
        <v>230.416412</v>
      </c>
      <c r="S142" t="n">
        <v>246.633606</v>
      </c>
      <c r="T142" t="n">
        <v>258.905029</v>
      </c>
      <c r="U142" t="n">
        <v>271.49884</v>
      </c>
      <c r="V142" t="n">
        <v>282.277344</v>
      </c>
      <c r="W142" t="n">
        <v>294.625916</v>
      </c>
      <c r="X142" t="n">
        <v>307.110291</v>
      </c>
      <c r="Y142" t="n">
        <v>322.376617</v>
      </c>
      <c r="Z142" t="n">
        <v>338.600128</v>
      </c>
      <c r="AA142" t="n">
        <v>349.268799</v>
      </c>
      <c r="AB142" t="n">
        <v>366.093414</v>
      </c>
      <c r="AC142" t="n">
        <v>378.157227</v>
      </c>
      <c r="AD142" t="n">
        <v>385.891541</v>
      </c>
      <c r="AE142" t="n">
        <v>393.454346</v>
      </c>
      <c r="AF142" t="n">
        <v>394.852966</v>
      </c>
      <c r="AG142" t="n">
        <v>401.84137</v>
      </c>
      <c r="AH142" t="n">
        <v>410.561951</v>
      </c>
      <c r="AI142" t="n">
        <v>421.127502</v>
      </c>
      <c r="AJ142" t="n">
        <v>434.005554</v>
      </c>
      <c r="AK142" t="inlineStr">
        <is>
          <t>- -</t>
        </is>
      </c>
      <c r="AL142" s="36" t="n"/>
      <c r="AM142" s="146" t="n"/>
    </row>
    <row r="143" ht="15" customHeight="1" s="143">
      <c r="A143" s="51" t="inlineStr">
        <is>
          <t>ATE000:sal_SE_Asia-nb</t>
        </is>
      </c>
      <c r="B143" t="inlineStr">
        <is>
          <t>Narrow Body Aircraft</t>
        </is>
      </c>
      <c r="C143" t="inlineStr">
        <is>
          <t>Air Travel: Aircraft Sales: SE Asia: Narrow Body: High oil and gas supply</t>
        </is>
      </c>
      <c r="D143" t="inlineStr">
        <is>
          <t>57-AEO2021.152.highogs-d120120a</t>
        </is>
      </c>
      <c r="E143" t="inlineStr">
        <is>
          <t>units</t>
        </is>
      </c>
      <c r="F143" t="n">
        <v>0</v>
      </c>
      <c r="G143" t="n">
        <v>0</v>
      </c>
      <c r="H143" t="n">
        <v>0</v>
      </c>
      <c r="I143" t="n">
        <v>40.880363</v>
      </c>
      <c r="J143" t="n">
        <v>108.526825</v>
      </c>
      <c r="K143" t="n">
        <v>118.367798</v>
      </c>
      <c r="L143" t="n">
        <v>122.71743</v>
      </c>
      <c r="M143" t="n">
        <v>130.215866</v>
      </c>
      <c r="N143" t="n">
        <v>137.661926</v>
      </c>
      <c r="O143" t="n">
        <v>144.82106</v>
      </c>
      <c r="P143" t="n">
        <v>151.553375</v>
      </c>
      <c r="Q143" t="n">
        <v>160.129913</v>
      </c>
      <c r="R143" t="n">
        <v>168.756775</v>
      </c>
      <c r="S143" t="n">
        <v>181.322266</v>
      </c>
      <c r="T143" t="n">
        <v>189.548584</v>
      </c>
      <c r="U143" t="n">
        <v>198.060059</v>
      </c>
      <c r="V143" t="n">
        <v>205.510742</v>
      </c>
      <c r="W143" t="n">
        <v>214.197021</v>
      </c>
      <c r="X143" t="n">
        <v>223.208496</v>
      </c>
      <c r="Y143" t="n">
        <v>235.389648</v>
      </c>
      <c r="Z143" t="n">
        <v>248.725342</v>
      </c>
      <c r="AA143" t="n">
        <v>256.731689</v>
      </c>
      <c r="AB143" t="n">
        <v>265.269531</v>
      </c>
      <c r="AC143" t="n">
        <v>273.574951</v>
      </c>
      <c r="AD143" t="n">
        <v>282.549561</v>
      </c>
      <c r="AE143" t="n">
        <v>291.451416</v>
      </c>
      <c r="AF143" t="n">
        <v>296.092773</v>
      </c>
      <c r="AG143" t="n">
        <v>304.59375</v>
      </c>
      <c r="AH143" t="n">
        <v>314.319336</v>
      </c>
      <c r="AI143" t="n">
        <v>325.349609</v>
      </c>
      <c r="AJ143" t="n">
        <v>338.003906</v>
      </c>
      <c r="AK143" t="inlineStr">
        <is>
          <t>- -</t>
        </is>
      </c>
      <c r="AL143" s="36" t="n"/>
      <c r="AM143" s="146" t="n"/>
    </row>
    <row r="144" ht="15" customHeight="1" s="143">
      <c r="A144" s="51" t="inlineStr">
        <is>
          <t>ATE000:sal_SE_Asia-wb</t>
        </is>
      </c>
      <c r="B144" t="inlineStr">
        <is>
          <t>Wide Body Aircraft</t>
        </is>
      </c>
      <c r="C144" t="inlineStr">
        <is>
          <t>Air Travel: Aircraft Sales: SE Asia: Wide Body: High oil and gas supply</t>
        </is>
      </c>
      <c r="D144" t="inlineStr">
        <is>
          <t>57-AEO2021.153.highogs-d120120a</t>
        </is>
      </c>
      <c r="E144" t="inlineStr">
        <is>
          <t>units</t>
        </is>
      </c>
      <c r="F144" t="n">
        <v>0</v>
      </c>
      <c r="G144" t="n">
        <v>0</v>
      </c>
      <c r="H144" t="n">
        <v>0</v>
      </c>
      <c r="I144" t="n">
        <v>0</v>
      </c>
      <c r="J144" t="n">
        <v>40.374405</v>
      </c>
      <c r="K144" t="n">
        <v>23.573135</v>
      </c>
      <c r="L144" t="n">
        <v>22.723793</v>
      </c>
      <c r="M144" t="n">
        <v>24.365358</v>
      </c>
      <c r="N144" t="n">
        <v>26.145405</v>
      </c>
      <c r="O144" t="n">
        <v>28.009254</v>
      </c>
      <c r="P144" t="n">
        <v>29.934258</v>
      </c>
      <c r="Q144" t="n">
        <v>32.934185</v>
      </c>
      <c r="R144" t="n">
        <v>36.08316</v>
      </c>
      <c r="S144" t="n">
        <v>39.4291</v>
      </c>
      <c r="T144" t="n">
        <v>43.091171</v>
      </c>
      <c r="U144" t="n">
        <v>46.786606</v>
      </c>
      <c r="V144" t="n">
        <v>49.958366</v>
      </c>
      <c r="W144" t="n">
        <v>53.284119</v>
      </c>
      <c r="X144" t="n">
        <v>56.404312</v>
      </c>
      <c r="Y144" t="n">
        <v>59.164585</v>
      </c>
      <c r="Z144" t="n">
        <v>61.707909</v>
      </c>
      <c r="AA144" t="n">
        <v>64.145752</v>
      </c>
      <c r="AB144" t="n">
        <v>72.178406</v>
      </c>
      <c r="AC144" t="n">
        <v>75.77002</v>
      </c>
      <c r="AD144" t="n">
        <v>74.328491</v>
      </c>
      <c r="AE144" t="n">
        <v>72.85534699999999</v>
      </c>
      <c r="AF144" t="n">
        <v>70.081177</v>
      </c>
      <c r="AG144" t="n">
        <v>68.575928</v>
      </c>
      <c r="AH144" t="n">
        <v>67.471924</v>
      </c>
      <c r="AI144" t="n">
        <v>66.806641</v>
      </c>
      <c r="AJ144" t="n">
        <v>66.69824199999999</v>
      </c>
      <c r="AK144" t="inlineStr">
        <is>
          <t>- -</t>
        </is>
      </c>
      <c r="AL144" s="36" t="n"/>
      <c r="AM144" s="146" t="n"/>
    </row>
    <row r="145" ht="15" customHeight="1" s="143">
      <c r="A145" s="51" t="inlineStr">
        <is>
          <t>ATE000:sal_SE_Asia-rj</t>
        </is>
      </c>
      <c r="B145" t="inlineStr">
        <is>
          <t>Regional Jets</t>
        </is>
      </c>
      <c r="C145" t="inlineStr">
        <is>
          <t>Air Travel: Aircraft Sales: SE Asia: Regional Jets: High oil and gas supply</t>
        </is>
      </c>
      <c r="D145" t="inlineStr">
        <is>
          <t>57-AEO2021.154.highogs-d120120a</t>
        </is>
      </c>
      <c r="E145" t="inlineStr">
        <is>
          <t>units</t>
        </is>
      </c>
      <c r="F145" t="n">
        <v>0</v>
      </c>
      <c r="G145" t="n">
        <v>0</v>
      </c>
      <c r="H145" t="n">
        <v>0</v>
      </c>
      <c r="I145" t="n">
        <v>0</v>
      </c>
      <c r="J145" t="n">
        <v>6.90125</v>
      </c>
      <c r="K145" t="n">
        <v>12.981921</v>
      </c>
      <c r="L145" t="n">
        <v>13.393326</v>
      </c>
      <c r="M145" t="n">
        <v>14.376334</v>
      </c>
      <c r="N145" t="n">
        <v>15.460567</v>
      </c>
      <c r="O145" t="n">
        <v>16.594475</v>
      </c>
      <c r="P145" t="n">
        <v>17.694227</v>
      </c>
      <c r="Q145" t="n">
        <v>25.133667</v>
      </c>
      <c r="R145" t="n">
        <v>25.576477</v>
      </c>
      <c r="S145" t="n">
        <v>25.882233</v>
      </c>
      <c r="T145" t="n">
        <v>26.265259</v>
      </c>
      <c r="U145" t="n">
        <v>26.652161</v>
      </c>
      <c r="V145" t="n">
        <v>26.808228</v>
      </c>
      <c r="W145" t="n">
        <v>27.144775</v>
      </c>
      <c r="X145" t="n">
        <v>27.497498</v>
      </c>
      <c r="Y145" t="n">
        <v>27.822388</v>
      </c>
      <c r="Z145" t="n">
        <v>28.16687</v>
      </c>
      <c r="AA145" t="n">
        <v>28.391357</v>
      </c>
      <c r="AB145" t="n">
        <v>28.645477</v>
      </c>
      <c r="AC145" t="n">
        <v>28.812256</v>
      </c>
      <c r="AD145" t="n">
        <v>29.013489</v>
      </c>
      <c r="AE145" t="n">
        <v>29.147583</v>
      </c>
      <c r="AF145" t="n">
        <v>28.679016</v>
      </c>
      <c r="AG145" t="n">
        <v>28.671692</v>
      </c>
      <c r="AH145" t="n">
        <v>28.770691</v>
      </c>
      <c r="AI145" t="n">
        <v>28.971252</v>
      </c>
      <c r="AJ145" t="n">
        <v>29.303406</v>
      </c>
      <c r="AK145" t="inlineStr">
        <is>
          <t>- -</t>
        </is>
      </c>
      <c r="AL145" s="36" t="n"/>
      <c r="AM145" s="146" t="n"/>
    </row>
    <row r="146" ht="15" customHeight="1" s="143">
      <c r="A146" s="51" t="inlineStr">
        <is>
          <t>ATE000:sal_SW_Asia</t>
        </is>
      </c>
      <c r="B146" t="inlineStr">
        <is>
          <t>Southwest Asia</t>
        </is>
      </c>
      <c r="C146" t="inlineStr">
        <is>
          <t>Air Travel: Aircraft Sales: SW Asia: High oil and gas supply</t>
        </is>
      </c>
      <c r="D146" t="inlineStr">
        <is>
          <t>57-AEO2021.155.highogs-d120120a</t>
        </is>
      </c>
      <c r="E146" t="inlineStr">
        <is>
          <t>units</t>
        </is>
      </c>
      <c r="F146" t="n">
        <v>0</v>
      </c>
      <c r="G146" t="n">
        <v>0</v>
      </c>
      <c r="H146" t="n">
        <v>0</v>
      </c>
      <c r="I146" t="n">
        <v>24.818346</v>
      </c>
      <c r="J146" t="n">
        <v>75.11431899999999</v>
      </c>
      <c r="K146" t="n">
        <v>88.655907</v>
      </c>
      <c r="L146" t="n">
        <v>99.60775</v>
      </c>
      <c r="M146" t="n">
        <v>109.747681</v>
      </c>
      <c r="N146" t="n">
        <v>120.450768</v>
      </c>
      <c r="O146" t="n">
        <v>130.420837</v>
      </c>
      <c r="P146" t="n">
        <v>138.865341</v>
      </c>
      <c r="Q146" t="n">
        <v>146.129684</v>
      </c>
      <c r="R146" t="n">
        <v>151.965317</v>
      </c>
      <c r="S146" t="n">
        <v>156.640656</v>
      </c>
      <c r="T146" t="n">
        <v>160.759903</v>
      </c>
      <c r="U146" t="n">
        <v>169.701706</v>
      </c>
      <c r="V146" t="n">
        <v>182.305573</v>
      </c>
      <c r="W146" t="n">
        <v>190.234589</v>
      </c>
      <c r="X146" t="n">
        <v>198.495285</v>
      </c>
      <c r="Y146" t="n">
        <v>206.96759</v>
      </c>
      <c r="Z146" t="n">
        <v>215.640793</v>
      </c>
      <c r="AA146" t="n">
        <v>223.507034</v>
      </c>
      <c r="AB146" t="n">
        <v>232.332062</v>
      </c>
      <c r="AC146" t="n">
        <v>241.805099</v>
      </c>
      <c r="AD146" t="n">
        <v>253.068512</v>
      </c>
      <c r="AE146" t="n">
        <v>263.084015</v>
      </c>
      <c r="AF146" t="n">
        <v>272.429565</v>
      </c>
      <c r="AG146" t="n">
        <v>282.70813</v>
      </c>
      <c r="AH146" t="n">
        <v>293.937012</v>
      </c>
      <c r="AI146" t="n">
        <v>305.590912</v>
      </c>
      <c r="AJ146" t="n">
        <v>317.969574</v>
      </c>
      <c r="AK146" t="inlineStr">
        <is>
          <t>- -</t>
        </is>
      </c>
      <c r="AL146" s="36" t="n"/>
      <c r="AM146" s="146" t="n"/>
    </row>
    <row r="147" ht="15" customHeight="1" s="143">
      <c r="A147" s="51" t="inlineStr">
        <is>
          <t>ATE000:sal_SW_Asia-nb</t>
        </is>
      </c>
      <c r="B147" t="inlineStr">
        <is>
          <t>Narrow Body Aircraft</t>
        </is>
      </c>
      <c r="C147" t="inlineStr">
        <is>
          <t>Air Travel: Aircraft Sales: SW Asia: Narrow Body: High oil and gas supply</t>
        </is>
      </c>
      <c r="D147" t="inlineStr">
        <is>
          <t>57-AEO2021.156.highogs-d120120a</t>
        </is>
      </c>
      <c r="E147" t="inlineStr">
        <is>
          <t>units</t>
        </is>
      </c>
      <c r="F147" t="n">
        <v>0</v>
      </c>
      <c r="G147" t="n">
        <v>0</v>
      </c>
      <c r="H147" t="n">
        <v>0</v>
      </c>
      <c r="I147" t="n">
        <v>23.200617</v>
      </c>
      <c r="J147" t="n">
        <v>62.364273</v>
      </c>
      <c r="K147" t="n">
        <v>73.80938</v>
      </c>
      <c r="L147" t="n">
        <v>82.02217899999999</v>
      </c>
      <c r="M147" t="n">
        <v>90.248909</v>
      </c>
      <c r="N147" t="n">
        <v>98.94403800000001</v>
      </c>
      <c r="O147" t="n">
        <v>107.110405</v>
      </c>
      <c r="P147" t="n">
        <v>114.116425</v>
      </c>
      <c r="Q147" t="n">
        <v>120.218552</v>
      </c>
      <c r="R147" t="n">
        <v>125.198364</v>
      </c>
      <c r="S147" t="n">
        <v>129.264603</v>
      </c>
      <c r="T147" t="n">
        <v>132.895203</v>
      </c>
      <c r="U147" t="n">
        <v>138.875839</v>
      </c>
      <c r="V147" t="n">
        <v>149.43811</v>
      </c>
      <c r="W147" t="n">
        <v>156.564575</v>
      </c>
      <c r="X147" t="n">
        <v>164.024902</v>
      </c>
      <c r="Y147" t="n">
        <v>171.724487</v>
      </c>
      <c r="Z147" t="n">
        <v>179.647217</v>
      </c>
      <c r="AA147" t="n">
        <v>186.975098</v>
      </c>
      <c r="AB147" t="n">
        <v>195.133301</v>
      </c>
      <c r="AC147" t="n">
        <v>203.876465</v>
      </c>
      <c r="AD147" t="n">
        <v>212.910645</v>
      </c>
      <c r="AE147" t="n">
        <v>222.320557</v>
      </c>
      <c r="AF147" t="n">
        <v>231.264648</v>
      </c>
      <c r="AG147" t="n">
        <v>240.961182</v>
      </c>
      <c r="AH147" t="n">
        <v>251.445068</v>
      </c>
      <c r="AI147" t="n">
        <v>262.270508</v>
      </c>
      <c r="AJ147" t="n">
        <v>273.690674</v>
      </c>
      <c r="AK147" t="inlineStr">
        <is>
          <t>- -</t>
        </is>
      </c>
      <c r="AL147" s="36" t="n"/>
      <c r="AM147" s="146" t="n"/>
    </row>
    <row r="148" ht="15" customHeight="1" s="143">
      <c r="A148" s="51" t="inlineStr">
        <is>
          <t>ATE000:sal_SW_Asia-wb</t>
        </is>
      </c>
      <c r="B148" t="inlineStr">
        <is>
          <t>Wide Body Aircraft</t>
        </is>
      </c>
      <c r="C148" t="inlineStr">
        <is>
          <t>Air Travel: Aircraft Sales: SW Asia: Wide Body: High oil and gas supply</t>
        </is>
      </c>
      <c r="D148" t="inlineStr">
        <is>
          <t>57-AEO2021.157.highogs-d120120a</t>
        </is>
      </c>
      <c r="E148" t="inlineStr">
        <is>
          <t>units</t>
        </is>
      </c>
      <c r="F148" t="n">
        <v>0</v>
      </c>
      <c r="G148" t="n">
        <v>0</v>
      </c>
      <c r="H148" t="n">
        <v>0</v>
      </c>
      <c r="I148" t="n">
        <v>1.617729</v>
      </c>
      <c r="J148" t="n">
        <v>8.077391</v>
      </c>
      <c r="K148" t="n">
        <v>7.172613</v>
      </c>
      <c r="L148" t="n">
        <v>9.298544</v>
      </c>
      <c r="M148" t="n">
        <v>10.436346</v>
      </c>
      <c r="N148" t="n">
        <v>11.652494</v>
      </c>
      <c r="O148" t="n">
        <v>12.814511</v>
      </c>
      <c r="P148" t="n">
        <v>13.841312</v>
      </c>
      <c r="Q148" t="n">
        <v>14.751143</v>
      </c>
      <c r="R148" t="n">
        <v>15.526118</v>
      </c>
      <c r="S148" t="n">
        <v>16.172773</v>
      </c>
      <c r="T148" t="n">
        <v>16.737099</v>
      </c>
      <c r="U148" t="n">
        <v>17.529659</v>
      </c>
      <c r="V148" t="n">
        <v>19.374588</v>
      </c>
      <c r="W148" t="n">
        <v>19.953659</v>
      </c>
      <c r="X148" t="n">
        <v>20.529617</v>
      </c>
      <c r="Y148" t="n">
        <v>21.093262</v>
      </c>
      <c r="Z148" t="n">
        <v>21.653015</v>
      </c>
      <c r="AA148" t="n">
        <v>22.102264</v>
      </c>
      <c r="AB148" t="n">
        <v>22.62796</v>
      </c>
      <c r="AC148" t="n">
        <v>23.194</v>
      </c>
      <c r="AD148" t="n">
        <v>25.268311</v>
      </c>
      <c r="AE148" t="n">
        <v>25.720215</v>
      </c>
      <c r="AF148" t="n">
        <v>26.043182</v>
      </c>
      <c r="AG148" t="n">
        <v>26.509186</v>
      </c>
      <c r="AH148" t="n">
        <v>27.102814</v>
      </c>
      <c r="AI148" t="n">
        <v>27.777893</v>
      </c>
      <c r="AJ148" t="n">
        <v>28.559113</v>
      </c>
      <c r="AK148" t="inlineStr">
        <is>
          <t>- -</t>
        </is>
      </c>
      <c r="AL148" s="36" t="n"/>
      <c r="AM148" s="146" t="n"/>
    </row>
    <row r="149" ht="15" customHeight="1" s="143">
      <c r="A149" s="51" t="inlineStr">
        <is>
          <t>ATE000:sal_SW_Asia-rj</t>
        </is>
      </c>
      <c r="B149" t="inlineStr">
        <is>
          <t>Regional Jets</t>
        </is>
      </c>
      <c r="C149" t="inlineStr">
        <is>
          <t>Air Travel: Aircraft Sales: SW Asia: Regional Jets: High oil and gas supply</t>
        </is>
      </c>
      <c r="D149" t="inlineStr">
        <is>
          <t>57-AEO2021.158.highogs-d120120a</t>
        </is>
      </c>
      <c r="E149" t="inlineStr">
        <is>
          <t>units</t>
        </is>
      </c>
      <c r="F149" t="n">
        <v>0</v>
      </c>
      <c r="G149" t="n">
        <v>0</v>
      </c>
      <c r="H149" t="n">
        <v>0</v>
      </c>
      <c r="I149" t="n">
        <v>0</v>
      </c>
      <c r="J149" t="n">
        <v>4.672655</v>
      </c>
      <c r="K149" t="n">
        <v>7.673911</v>
      </c>
      <c r="L149" t="n">
        <v>8.287024000000001</v>
      </c>
      <c r="M149" t="n">
        <v>9.062424999999999</v>
      </c>
      <c r="N149" t="n">
        <v>9.854236</v>
      </c>
      <c r="O149" t="n">
        <v>10.495922</v>
      </c>
      <c r="P149" t="n">
        <v>10.907603</v>
      </c>
      <c r="Q149" t="n">
        <v>11.159986</v>
      </c>
      <c r="R149" t="n">
        <v>11.240835</v>
      </c>
      <c r="S149" t="n">
        <v>11.203276</v>
      </c>
      <c r="T149" t="n">
        <v>11.127605</v>
      </c>
      <c r="U149" t="n">
        <v>13.296204</v>
      </c>
      <c r="V149" t="n">
        <v>13.492874</v>
      </c>
      <c r="W149" t="n">
        <v>13.716354</v>
      </c>
      <c r="X149" t="n">
        <v>13.940765</v>
      </c>
      <c r="Y149" t="n">
        <v>14.149841</v>
      </c>
      <c r="Z149" t="n">
        <v>14.340561</v>
      </c>
      <c r="AA149" t="n">
        <v>14.429672</v>
      </c>
      <c r="AB149" t="n">
        <v>14.570801</v>
      </c>
      <c r="AC149" t="n">
        <v>14.734634</v>
      </c>
      <c r="AD149" t="n">
        <v>14.889557</v>
      </c>
      <c r="AE149" t="n">
        <v>15.043243</v>
      </c>
      <c r="AF149" t="n">
        <v>15.121735</v>
      </c>
      <c r="AG149" t="n">
        <v>15.237762</v>
      </c>
      <c r="AH149" t="n">
        <v>15.38913</v>
      </c>
      <c r="AI149" t="n">
        <v>15.542511</v>
      </c>
      <c r="AJ149" t="n">
        <v>15.719788</v>
      </c>
      <c r="AK149" t="inlineStr">
        <is>
          <t>- -</t>
        </is>
      </c>
      <c r="AL149" s="36" t="n"/>
      <c r="AM149" s="146" t="n"/>
    </row>
    <row r="150" ht="15" customHeight="1" s="143">
      <c r="A150" s="51" t="inlineStr">
        <is>
          <t>ATE000:sal_Oceania</t>
        </is>
      </c>
      <c r="B150" t="inlineStr">
        <is>
          <t>Oceania</t>
        </is>
      </c>
      <c r="C150" t="inlineStr">
        <is>
          <t>Air Travel: Aircraft Sales: Oceania: High oil and gas supply</t>
        </is>
      </c>
      <c r="D150" t="inlineStr">
        <is>
          <t>57-AEO2021.159.highogs-d120120a</t>
        </is>
      </c>
      <c r="E150" t="inlineStr">
        <is>
          <t>units</t>
        </is>
      </c>
      <c r="F150" t="n">
        <v>6.255053</v>
      </c>
      <c r="G150" t="n">
        <v>0</v>
      </c>
      <c r="H150" t="n">
        <v>0</v>
      </c>
      <c r="I150" t="n">
        <v>22.502762</v>
      </c>
      <c r="J150" t="n">
        <v>34.25016</v>
      </c>
      <c r="K150" t="n">
        <v>46.552074</v>
      </c>
      <c r="L150" t="n">
        <v>42.850922</v>
      </c>
      <c r="M150" t="n">
        <v>44.919083</v>
      </c>
      <c r="N150" t="n">
        <v>47.055893</v>
      </c>
      <c r="O150" t="n">
        <v>49.193127</v>
      </c>
      <c r="P150" t="n">
        <v>51.324471</v>
      </c>
      <c r="Q150" t="n">
        <v>53.415966</v>
      </c>
      <c r="R150" t="n">
        <v>55.305706</v>
      </c>
      <c r="S150" t="n">
        <v>57.010857</v>
      </c>
      <c r="T150" t="n">
        <v>61.704712</v>
      </c>
      <c r="U150" t="n">
        <v>65.81076</v>
      </c>
      <c r="V150" t="n">
        <v>66.197495</v>
      </c>
      <c r="W150" t="n">
        <v>66.307327</v>
      </c>
      <c r="X150" t="n">
        <v>65.861076</v>
      </c>
      <c r="Y150" t="n">
        <v>67.49954200000001</v>
      </c>
      <c r="Z150" t="n">
        <v>67.71276899999999</v>
      </c>
      <c r="AA150" t="n">
        <v>67.96434000000001</v>
      </c>
      <c r="AB150" t="n">
        <v>68.336456</v>
      </c>
      <c r="AC150" t="n">
        <v>68.833618</v>
      </c>
      <c r="AD150" t="n">
        <v>69.478577</v>
      </c>
      <c r="AE150" t="n">
        <v>70.303009</v>
      </c>
      <c r="AF150" t="n">
        <v>71.275696</v>
      </c>
      <c r="AG150" t="n">
        <v>72.47315999999999</v>
      </c>
      <c r="AH150" t="n">
        <v>73.890686</v>
      </c>
      <c r="AI150" t="n">
        <v>75.51664700000001</v>
      </c>
      <c r="AJ150" t="n">
        <v>77.36320499999999</v>
      </c>
      <c r="AK150" s="131" t="n">
        <v>0.08699999999999999</v>
      </c>
      <c r="AL150" s="36" t="n"/>
      <c r="AM150" s="146" t="n"/>
    </row>
    <row r="151" ht="15" customHeight="1" s="143">
      <c r="A151" s="51" t="inlineStr">
        <is>
          <t>ATE000:sal_Oceania-nb</t>
        </is>
      </c>
      <c r="B151" t="inlineStr">
        <is>
          <t>Narrow Body Aircraft</t>
        </is>
      </c>
      <c r="C151" t="inlineStr">
        <is>
          <t>Air Travel: Aircraft Sales: Oceania: Narrow Body: High oil and gas supply</t>
        </is>
      </c>
      <c r="D151" t="inlineStr">
        <is>
          <t>57-AEO2021.160.highogs-d120120a</t>
        </is>
      </c>
      <c r="E151" t="inlineStr">
        <is>
          <t>units</t>
        </is>
      </c>
      <c r="F151" t="n">
        <v>6.255053</v>
      </c>
      <c r="G151" t="n">
        <v>0</v>
      </c>
      <c r="H151" t="n">
        <v>0</v>
      </c>
      <c r="I151" t="n">
        <v>12.360361</v>
      </c>
      <c r="J151" t="n">
        <v>22.203537</v>
      </c>
      <c r="K151" t="n">
        <v>23.261189</v>
      </c>
      <c r="L151" t="n">
        <v>21.363495</v>
      </c>
      <c r="M151" t="n">
        <v>22.972132</v>
      </c>
      <c r="N151" t="n">
        <v>24.633965</v>
      </c>
      <c r="O151" t="n">
        <v>26.288359</v>
      </c>
      <c r="P151" t="n">
        <v>27.918234</v>
      </c>
      <c r="Q151" t="n">
        <v>29.496323</v>
      </c>
      <c r="R151" t="n">
        <v>30.938637</v>
      </c>
      <c r="S151" t="n">
        <v>32.248024</v>
      </c>
      <c r="T151" t="n">
        <v>35.508911</v>
      </c>
      <c r="U151" t="n">
        <v>37.2901</v>
      </c>
      <c r="V151" t="n">
        <v>37.674377</v>
      </c>
      <c r="W151" t="n">
        <v>37.91925</v>
      </c>
      <c r="X151" t="n">
        <v>37.863037</v>
      </c>
      <c r="Y151" t="n">
        <v>37.98291</v>
      </c>
      <c r="Z151" t="n">
        <v>38.501099</v>
      </c>
      <c r="AA151" t="n">
        <v>39.041748</v>
      </c>
      <c r="AB151" t="n">
        <v>39.648376</v>
      </c>
      <c r="AC151" t="n">
        <v>40.328674</v>
      </c>
      <c r="AD151" t="n">
        <v>41.090332</v>
      </c>
      <c r="AE151" t="n">
        <v>41.953674</v>
      </c>
      <c r="AF151" t="n">
        <v>42.910522</v>
      </c>
      <c r="AG151" t="n">
        <v>43.997498</v>
      </c>
      <c r="AH151" t="n">
        <v>45.216736</v>
      </c>
      <c r="AI151" t="n">
        <v>46.560669</v>
      </c>
      <c r="AJ151" t="n">
        <v>48.034485</v>
      </c>
      <c r="AK151" s="131" t="n">
        <v>0.07000000000000001</v>
      </c>
      <c r="AL151" s="36" t="n"/>
      <c r="AM151" s="146" t="n"/>
    </row>
    <row r="152" ht="15" customHeight="1" s="143">
      <c r="A152" s="51" t="inlineStr">
        <is>
          <t>ATE000:sal_Oceania-wb</t>
        </is>
      </c>
      <c r="B152" t="inlineStr">
        <is>
          <t>Wide Body Aircraft</t>
        </is>
      </c>
      <c r="C152" t="inlineStr">
        <is>
          <t>Air Travel: Aircraft Sales: Oceania: Wide Body: High oil and gas supply</t>
        </is>
      </c>
      <c r="D152" t="inlineStr">
        <is>
          <t>57-AEO2021.161.highogs-d120120a</t>
        </is>
      </c>
      <c r="E152" t="inlineStr">
        <is>
          <t>units</t>
        </is>
      </c>
      <c r="F152" t="n">
        <v>0</v>
      </c>
      <c r="G152" t="n">
        <v>0</v>
      </c>
      <c r="H152" t="n">
        <v>0</v>
      </c>
      <c r="I152" t="n">
        <v>2.977542</v>
      </c>
      <c r="J152" t="n">
        <v>8.680597000000001</v>
      </c>
      <c r="K152" t="n">
        <v>6.915399</v>
      </c>
      <c r="L152" t="n">
        <v>4.254426</v>
      </c>
      <c r="M152" t="n">
        <v>4.751182</v>
      </c>
      <c r="N152" t="n">
        <v>5.323875</v>
      </c>
      <c r="O152" t="n">
        <v>5.95616</v>
      </c>
      <c r="P152" t="n">
        <v>6.640246</v>
      </c>
      <c r="Q152" t="n">
        <v>7.368342</v>
      </c>
      <c r="R152" t="n">
        <v>8.103396</v>
      </c>
      <c r="S152" t="n">
        <v>8.832625999999999</v>
      </c>
      <c r="T152" t="n">
        <v>9.540070999999999</v>
      </c>
      <c r="U152" t="n">
        <v>10.204988</v>
      </c>
      <c r="V152" t="n">
        <v>10.797958</v>
      </c>
      <c r="W152" t="n">
        <v>11.309711</v>
      </c>
      <c r="X152" t="n">
        <v>11.703577</v>
      </c>
      <c r="Y152" t="n">
        <v>13.841003</v>
      </c>
      <c r="Z152" t="n">
        <v>13.792847</v>
      </c>
      <c r="AA152" t="n">
        <v>13.71373</v>
      </c>
      <c r="AB152" t="n">
        <v>13.634949</v>
      </c>
      <c r="AC152" t="n">
        <v>13.560089</v>
      </c>
      <c r="AD152" t="n">
        <v>13.497192</v>
      </c>
      <c r="AE152" t="n">
        <v>13.455414</v>
      </c>
      <c r="AF152" t="n">
        <v>13.429108</v>
      </c>
      <c r="AG152" t="n">
        <v>13.450851</v>
      </c>
      <c r="AH152" t="n">
        <v>13.517456</v>
      </c>
      <c r="AI152" t="n">
        <v>13.634537</v>
      </c>
      <c r="AJ152" t="n">
        <v>13.803085</v>
      </c>
      <c r="AK152" t="inlineStr">
        <is>
          <t>- -</t>
        </is>
      </c>
      <c r="AL152" s="36" t="n"/>
      <c r="AM152" s="146" t="n"/>
    </row>
    <row r="153" ht="15" customHeight="1" s="143">
      <c r="A153" s="51" t="inlineStr">
        <is>
          <t>ATE000:sal_Oceania-rj</t>
        </is>
      </c>
      <c r="B153" t="inlineStr">
        <is>
          <t>Regional Jets</t>
        </is>
      </c>
      <c r="C153" t="inlineStr">
        <is>
          <t>Air Travel: Aircraft Sales: Oceania: Regional Jets: High oil and gas supply</t>
        </is>
      </c>
      <c r="D153" t="inlineStr">
        <is>
          <t>57-AEO2021.162.highogs-d120120a</t>
        </is>
      </c>
      <c r="E153" t="inlineStr">
        <is>
          <t>units</t>
        </is>
      </c>
      <c r="F153" t="n">
        <v>0</v>
      </c>
      <c r="G153" t="n">
        <v>0</v>
      </c>
      <c r="H153" t="n">
        <v>0</v>
      </c>
      <c r="I153" t="n">
        <v>7.164858</v>
      </c>
      <c r="J153" t="n">
        <v>3.366028</v>
      </c>
      <c r="K153" t="n">
        <v>16.375488</v>
      </c>
      <c r="L153" t="n">
        <v>17.233002</v>
      </c>
      <c r="M153" t="n">
        <v>17.19577</v>
      </c>
      <c r="N153" t="n">
        <v>17.098053</v>
      </c>
      <c r="O153" t="n">
        <v>16.948608</v>
      </c>
      <c r="P153" t="n">
        <v>16.765991</v>
      </c>
      <c r="Q153" t="n">
        <v>16.5513</v>
      </c>
      <c r="R153" t="n">
        <v>16.263672</v>
      </c>
      <c r="S153" t="n">
        <v>15.930206</v>
      </c>
      <c r="T153" t="n">
        <v>16.655731</v>
      </c>
      <c r="U153" t="n">
        <v>18.315674</v>
      </c>
      <c r="V153" t="n">
        <v>17.725159</v>
      </c>
      <c r="W153" t="n">
        <v>17.078369</v>
      </c>
      <c r="X153" t="n">
        <v>16.294464</v>
      </c>
      <c r="Y153" t="n">
        <v>15.675629</v>
      </c>
      <c r="Z153" t="n">
        <v>15.418823</v>
      </c>
      <c r="AA153" t="n">
        <v>15.208862</v>
      </c>
      <c r="AB153" t="n">
        <v>15.053131</v>
      </c>
      <c r="AC153" t="n">
        <v>14.944855</v>
      </c>
      <c r="AD153" t="n">
        <v>14.891052</v>
      </c>
      <c r="AE153" t="n">
        <v>14.893921</v>
      </c>
      <c r="AF153" t="n">
        <v>14.936066</v>
      </c>
      <c r="AG153" t="n">
        <v>15.024811</v>
      </c>
      <c r="AH153" t="n">
        <v>15.156494</v>
      </c>
      <c r="AI153" t="n">
        <v>15.321442</v>
      </c>
      <c r="AJ153" t="n">
        <v>15.525635</v>
      </c>
      <c r="AK153" t="inlineStr">
        <is>
          <t>- -</t>
        </is>
      </c>
      <c r="AL153" s="36" t="n"/>
      <c r="AM153" s="146" t="n"/>
    </row>
    <row r="154" ht="15" customHeight="1" s="143">
      <c r="A154" s="51" t="inlineStr">
        <is>
          <t>ATE000:sal_WorldTotal</t>
        </is>
      </c>
      <c r="B154" t="inlineStr">
        <is>
          <t>Total World</t>
        </is>
      </c>
      <c r="C154" t="inlineStr">
        <is>
          <t>Air Travel: Aircraft Sales: World: High oil and gas supply</t>
        </is>
      </c>
      <c r="D154" t="inlineStr">
        <is>
          <t>57-AEO2021.163.highogs-d120120a</t>
        </is>
      </c>
      <c r="E154" t="inlineStr">
        <is>
          <t>units</t>
        </is>
      </c>
      <c r="F154" t="n">
        <v>35.955238</v>
      </c>
      <c r="G154" t="n">
        <v>0</v>
      </c>
      <c r="H154" t="n">
        <v>185.886383</v>
      </c>
      <c r="I154" t="n">
        <v>852.124512</v>
      </c>
      <c r="J154" t="n">
        <v>1691.23584</v>
      </c>
      <c r="K154" t="n">
        <v>1937.189331</v>
      </c>
      <c r="L154" t="n">
        <v>1890.716797</v>
      </c>
      <c r="M154" t="n">
        <v>1921.039551</v>
      </c>
      <c r="N154" t="n">
        <v>2082.178711</v>
      </c>
      <c r="O154" t="n">
        <v>2174.25293</v>
      </c>
      <c r="P154" t="n">
        <v>2291.583496</v>
      </c>
      <c r="Q154" t="n">
        <v>2403.186279</v>
      </c>
      <c r="R154" t="n">
        <v>2533.991699</v>
      </c>
      <c r="S154" t="n">
        <v>2630.660645</v>
      </c>
      <c r="T154" t="n">
        <v>2742.626953</v>
      </c>
      <c r="U154" t="n">
        <v>2900.879883</v>
      </c>
      <c r="V154" t="n">
        <v>2958.611572</v>
      </c>
      <c r="W154" t="n">
        <v>3009.170166</v>
      </c>
      <c r="X154" t="n">
        <v>3089.321045</v>
      </c>
      <c r="Y154" t="n">
        <v>3187.301758</v>
      </c>
      <c r="Z154" t="n">
        <v>3285.318848</v>
      </c>
      <c r="AA154" t="n">
        <v>3352.870605</v>
      </c>
      <c r="AB154" t="n">
        <v>3436.195801</v>
      </c>
      <c r="AC154" t="n">
        <v>3514.22876</v>
      </c>
      <c r="AD154" t="n">
        <v>3585.777344</v>
      </c>
      <c r="AE154" t="n">
        <v>3676.110352</v>
      </c>
      <c r="AF154" t="n">
        <v>3728.117676</v>
      </c>
      <c r="AG154" t="n">
        <v>3799.448242</v>
      </c>
      <c r="AH154" t="n">
        <v>3928.048584</v>
      </c>
      <c r="AI154" t="n">
        <v>4027.499023</v>
      </c>
      <c r="AJ154" t="n">
        <v>4136.984375</v>
      </c>
      <c r="AK154" s="131" t="n">
        <v>0.171</v>
      </c>
      <c r="AL154" s="43" t="n"/>
      <c r="AM154" s="148" t="n"/>
    </row>
    <row r="155" ht="15" customHeight="1" s="143">
      <c r="B155" t="inlineStr">
        <is>
          <t>Advanced Technology Penetration</t>
        </is>
      </c>
      <c r="D155" t="inlineStr">
        <is>
          <t>57-AEO2021.165.</t>
        </is>
      </c>
    </row>
    <row r="156" ht="15" customHeight="1" s="143">
      <c r="A156" s="51" t="inlineStr">
        <is>
          <t>ATE000:la_gen_tech_1</t>
        </is>
      </c>
      <c r="B156" t="inlineStr">
        <is>
          <t>General Technology 1</t>
        </is>
      </c>
      <c r="C156" t="inlineStr">
        <is>
          <t>Air Travel: Advanced Technology Penetration: General Technology 1: High oil and gas supply</t>
        </is>
      </c>
      <c r="D156" t="inlineStr">
        <is>
          <t>57-AEO2021.166.highogs-d120120a</t>
        </is>
      </c>
      <c r="E156" t="inlineStr">
        <is>
          <t>fraction</t>
        </is>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inlineStr">
        <is>
          <t>- -</t>
        </is>
      </c>
      <c r="AL156" s="39" t="n"/>
      <c r="AM156" s="146" t="n"/>
    </row>
    <row r="157" ht="15" customHeight="1" s="143">
      <c r="A157" s="51" t="inlineStr">
        <is>
          <t>ATE000:la_gen_tech_2</t>
        </is>
      </c>
      <c r="B157" t="inlineStr">
        <is>
          <t>General Technology 2</t>
        </is>
      </c>
      <c r="C157" t="inlineStr">
        <is>
          <t>Air Travel: Advanced Technology Penetration: General Technology 2: High oil and gas supply</t>
        </is>
      </c>
      <c r="D157" t="inlineStr">
        <is>
          <t>57-AEO2021.167.highogs-d120120a</t>
        </is>
      </c>
      <c r="E157" t="inlineStr">
        <is>
          <t>fraction</t>
        </is>
      </c>
      <c r="F157" t="n">
        <v>0.417</v>
      </c>
      <c r="G157" t="n">
        <v>0.5629999999999999</v>
      </c>
      <c r="H157" t="n">
        <v>0.708</v>
      </c>
      <c r="I157" t="n">
        <v>0.854</v>
      </c>
      <c r="J157" t="n">
        <v>1</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9" t="n"/>
      <c r="AM157" s="146" t="n"/>
    </row>
    <row r="158" ht="15" customHeight="1" s="143">
      <c r="A158" s="51" t="inlineStr">
        <is>
          <t>ATE000:la_gen_tech_3</t>
        </is>
      </c>
      <c r="B158" t="inlineStr">
        <is>
          <t>General Technology 3</t>
        </is>
      </c>
      <c r="C158" t="inlineStr">
        <is>
          <t>Air Travel: Advanced Technology Penetration: General Technology 3: High oil and gas supply</t>
        </is>
      </c>
      <c r="D158" t="inlineStr">
        <is>
          <t>57-AEO2021.168.highogs-d120120a</t>
        </is>
      </c>
      <c r="E158" t="inlineStr">
        <is>
          <t>fraction</t>
        </is>
      </c>
      <c r="F158" t="n">
        <v>0</v>
      </c>
      <c r="G158" t="n">
        <v>0</v>
      </c>
      <c r="H158" t="n">
        <v>0</v>
      </c>
      <c r="I158" t="n">
        <v>0</v>
      </c>
      <c r="J158" t="n">
        <v>0</v>
      </c>
      <c r="K158" t="n">
        <v>0.5</v>
      </c>
      <c r="L158" t="n">
        <v>0.625</v>
      </c>
      <c r="M158" t="n">
        <v>0.75</v>
      </c>
      <c r="N158" t="n">
        <v>0.875</v>
      </c>
      <c r="O158" t="n">
        <v>1</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9" t="n"/>
      <c r="AM158" s="146" t="n"/>
    </row>
    <row r="159" ht="15" customHeight="1" s="143">
      <c r="A159" s="51" t="inlineStr">
        <is>
          <t>ATE000:la_gen_tech_4</t>
        </is>
      </c>
      <c r="B159" t="inlineStr">
        <is>
          <t>General Technology 4</t>
        </is>
      </c>
      <c r="C159" t="inlineStr">
        <is>
          <t>Air Travel: Advanced Technology Penetration: General Technology 4: High oil and gas supply</t>
        </is>
      </c>
      <c r="D159" t="inlineStr">
        <is>
          <t>57-AEO2021.169.highogs-d120120a</t>
        </is>
      </c>
      <c r="E159" t="inlineStr">
        <is>
          <t>fraction</t>
        </is>
      </c>
      <c r="F159" t="n">
        <v>0</v>
      </c>
      <c r="G159" t="n">
        <v>0</v>
      </c>
      <c r="H159" t="n">
        <v>0</v>
      </c>
      <c r="I159" t="n">
        <v>0</v>
      </c>
      <c r="J159" t="n">
        <v>0</v>
      </c>
      <c r="K159" t="n">
        <v>0</v>
      </c>
      <c r="L159" t="n">
        <v>0</v>
      </c>
      <c r="M159" t="n">
        <v>0</v>
      </c>
      <c r="N159" t="n">
        <v>0</v>
      </c>
      <c r="O159" t="n">
        <v>0</v>
      </c>
      <c r="P159" t="n">
        <v>0.857</v>
      </c>
      <c r="Q159" t="n">
        <v>0.893</v>
      </c>
      <c r="R159" t="n">
        <v>0.929</v>
      </c>
      <c r="S159" t="n">
        <v>0.964</v>
      </c>
      <c r="T159" t="n">
        <v>1</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inlineStr">
        <is>
          <t>- -</t>
        </is>
      </c>
      <c r="AL159" s="39" t="n"/>
      <c r="AM159" s="146" t="n"/>
    </row>
    <row r="160" ht="15" customHeight="1" s="143">
      <c r="A160" s="51" t="inlineStr">
        <is>
          <t>ATE000:la_gen_tech_5</t>
        </is>
      </c>
      <c r="B160" t="inlineStr">
        <is>
          <t>General Technology 5</t>
        </is>
      </c>
      <c r="C160" t="inlineStr">
        <is>
          <t>Air Travel: Advanced Technology Penetration: General Technology 5: High oil and gas supply</t>
        </is>
      </c>
      <c r="D160" t="inlineStr">
        <is>
          <t>57-AEO2021.170.highogs-d120120a</t>
        </is>
      </c>
      <c r="E160" t="inlineStr">
        <is>
          <t>fraction</t>
        </is>
      </c>
      <c r="F160" t="n">
        <v>0</v>
      </c>
      <c r="G160" t="n">
        <v>0</v>
      </c>
      <c r="H160" t="n">
        <v>0</v>
      </c>
      <c r="I160" t="n">
        <v>0</v>
      </c>
      <c r="J160" t="n">
        <v>0</v>
      </c>
      <c r="K160" t="n">
        <v>0</v>
      </c>
      <c r="L160" t="n">
        <v>0</v>
      </c>
      <c r="M160" t="n">
        <v>0</v>
      </c>
      <c r="N160" t="n">
        <v>0</v>
      </c>
      <c r="O160" t="n">
        <v>0</v>
      </c>
      <c r="P160" t="n">
        <v>0</v>
      </c>
      <c r="Q160" t="n">
        <v>0</v>
      </c>
      <c r="R160" t="n">
        <v>0</v>
      </c>
      <c r="S160" t="n">
        <v>0</v>
      </c>
      <c r="T160" t="n">
        <v>0</v>
      </c>
      <c r="U160" t="n">
        <v>0.824</v>
      </c>
      <c r="V160" t="n">
        <v>0.859</v>
      </c>
      <c r="W160" t="n">
        <v>0.894</v>
      </c>
      <c r="X160" t="n">
        <v>0.929</v>
      </c>
      <c r="Y160" t="n">
        <v>0.965</v>
      </c>
      <c r="Z160" t="n">
        <v>1</v>
      </c>
      <c r="AA160" t="n">
        <v>1</v>
      </c>
      <c r="AB160" t="n">
        <v>1</v>
      </c>
      <c r="AC160" t="n">
        <v>1</v>
      </c>
      <c r="AD160" t="n">
        <v>1</v>
      </c>
      <c r="AE160" t="n">
        <v>1</v>
      </c>
      <c r="AF160" t="n">
        <v>1</v>
      </c>
      <c r="AG160" t="n">
        <v>1</v>
      </c>
      <c r="AH160" t="n">
        <v>1</v>
      </c>
      <c r="AI160" t="n">
        <v>1</v>
      </c>
      <c r="AJ160" t="n">
        <v>1</v>
      </c>
      <c r="AK160" t="inlineStr">
        <is>
          <t>- -</t>
        </is>
      </c>
      <c r="AL160" s="39" t="n"/>
      <c r="AM160" s="146" t="n"/>
    </row>
    <row r="161" ht="15" customHeight="1" s="143">
      <c r="A161" s="51" t="inlineStr">
        <is>
          <t>ATE000:la_LaminarFlowCo</t>
        </is>
      </c>
      <c r="B161" t="inlineStr">
        <is>
          <t>Laminar Flow Control</t>
        </is>
      </c>
      <c r="C161" t="inlineStr">
        <is>
          <t>Air Travel: Advanced Technology Penetration: Laminar Flow Control: High oil and gas supply</t>
        </is>
      </c>
      <c r="D161" t="inlineStr">
        <is>
          <t>57-AEO2021.171.highogs-d120120a</t>
        </is>
      </c>
      <c r="E161" t="inlineStr">
        <is>
          <t>fraction</t>
        </is>
      </c>
      <c r="F161" t="n">
        <v>7.499999999999999e-05</v>
      </c>
      <c r="G161" t="n">
        <v>7.499999999999999e-05</v>
      </c>
      <c r="H161" t="n">
        <v>7.499999999999999e-05</v>
      </c>
      <c r="I161" t="n">
        <v>7.499999999999999e-05</v>
      </c>
      <c r="J161" t="n">
        <v>7.499999999999999e-05</v>
      </c>
      <c r="K161" t="n">
        <v>7.499999999999999e-05</v>
      </c>
      <c r="L161" t="n">
        <v>7.499999999999999e-05</v>
      </c>
      <c r="M161" t="n">
        <v>7.499999999999999e-05</v>
      </c>
      <c r="N161" t="n">
        <v>7.499999999999999e-05</v>
      </c>
      <c r="O161" t="n">
        <v>7.499999999999999e-05</v>
      </c>
      <c r="P161" t="n">
        <v>7.499999999999999e-05</v>
      </c>
      <c r="Q161" t="n">
        <v>7.499999999999999e-05</v>
      </c>
      <c r="R161" t="n">
        <v>7.499999999999999e-05</v>
      </c>
      <c r="S161" t="n">
        <v>7.499999999999999e-05</v>
      </c>
      <c r="T161" t="n">
        <v>7.499999999999999e-05</v>
      </c>
      <c r="U161" t="n">
        <v>7.499999999999999e-05</v>
      </c>
      <c r="V161" t="n">
        <v>7.499999999999999e-05</v>
      </c>
      <c r="W161" t="n">
        <v>7.499999999999999e-05</v>
      </c>
      <c r="X161" t="n">
        <v>7.499999999999999e-05</v>
      </c>
      <c r="Y161" t="n">
        <v>7.499999999999999e-05</v>
      </c>
      <c r="Z161" t="n">
        <v>7.499999999999999e-05</v>
      </c>
      <c r="AA161" t="n">
        <v>7.499999999999999e-05</v>
      </c>
      <c r="AB161" t="n">
        <v>7.499999999999999e-05</v>
      </c>
      <c r="AC161" t="n">
        <v>7.499999999999999e-05</v>
      </c>
      <c r="AD161" t="n">
        <v>7.499999999999999e-05</v>
      </c>
      <c r="AE161" t="n">
        <v>7.499999999999999e-05</v>
      </c>
      <c r="AF161" t="n">
        <v>0.000107</v>
      </c>
      <c r="AG161" t="n">
        <v>0.000155</v>
      </c>
      <c r="AH161" t="n">
        <v>0.000226</v>
      </c>
      <c r="AI161" t="n">
        <v>0.000352</v>
      </c>
      <c r="AJ161" t="n">
        <v>0.000545</v>
      </c>
      <c r="AK161" s="131" t="n">
        <v>0.068</v>
      </c>
      <c r="AL161" s="39" t="n"/>
      <c r="AM161" s="146" t="n"/>
    </row>
    <row r="162" ht="15" customHeight="1" s="143">
      <c r="A162" s="51" t="inlineStr">
        <is>
          <t>ATE000:la_Advanced Aero</t>
        </is>
      </c>
      <c r="B162" t="inlineStr">
        <is>
          <t>Advanced Aerodynamics</t>
        </is>
      </c>
      <c r="C162" t="inlineStr">
        <is>
          <t>Air Travel: Advanced Technology Penetration: Advanced Aerodynamics: High oil and gas supply</t>
        </is>
      </c>
      <c r="D162" t="inlineStr">
        <is>
          <t>57-AEO2021.172.highogs-d120120a</t>
        </is>
      </c>
      <c r="E162" t="inlineStr">
        <is>
          <t>fraction</t>
        </is>
      </c>
      <c r="F162" t="n">
        <v>7.499999999999999e-05</v>
      </c>
      <c r="G162" t="n">
        <v>7.499999999999999e-05</v>
      </c>
      <c r="H162" t="n">
        <v>7.499999999999999e-05</v>
      </c>
      <c r="I162" t="n">
        <v>7.499999999999999e-05</v>
      </c>
      <c r="J162" t="n">
        <v>7.499999999999999e-05</v>
      </c>
      <c r="K162" t="n">
        <v>7.499999999999999e-05</v>
      </c>
      <c r="L162" t="n">
        <v>7.499999999999999e-05</v>
      </c>
      <c r="M162" t="n">
        <v>7.499999999999999e-05</v>
      </c>
      <c r="N162" t="n">
        <v>0.000152</v>
      </c>
      <c r="O162" t="n">
        <v>0.000248</v>
      </c>
      <c r="P162" t="n">
        <v>0.000411</v>
      </c>
      <c r="Q162" t="n">
        <v>0.00073</v>
      </c>
      <c r="R162" t="n">
        <v>0.001174</v>
      </c>
      <c r="S162" t="n">
        <v>0.001888</v>
      </c>
      <c r="T162" t="n">
        <v>0.002829</v>
      </c>
      <c r="U162" t="n">
        <v>0.004532</v>
      </c>
      <c r="V162" t="n">
        <v>0.006953</v>
      </c>
      <c r="W162" t="n">
        <v>0.010552</v>
      </c>
      <c r="X162" t="n">
        <v>0.01557</v>
      </c>
      <c r="Y162" t="n">
        <v>0.025819</v>
      </c>
      <c r="Z162" t="n">
        <v>0.036155</v>
      </c>
      <c r="AA162" t="n">
        <v>0.054815</v>
      </c>
      <c r="AB162" t="n">
        <v>0.078946</v>
      </c>
      <c r="AC162" t="n">
        <v>0.121591</v>
      </c>
      <c r="AD162" t="n">
        <v>0.176277</v>
      </c>
      <c r="AE162" t="n">
        <v>0.239656</v>
      </c>
      <c r="AF162" t="n">
        <v>0.317387</v>
      </c>
      <c r="AG162" t="n">
        <v>0.399845</v>
      </c>
      <c r="AH162" t="n">
        <v>0.490077</v>
      </c>
      <c r="AI162" t="n">
        <v>0.591937</v>
      </c>
      <c r="AJ162" t="n">
        <v>0.6861</v>
      </c>
      <c r="AK162" s="131" t="n">
        <v>0.355</v>
      </c>
      <c r="AL162" s="39" t="n"/>
      <c r="AM162" s="146" t="n"/>
    </row>
    <row r="163" ht="15" customHeight="1" s="143">
      <c r="A163" s="51" t="inlineStr">
        <is>
          <t>ATE000:la_WeightReducin</t>
        </is>
      </c>
      <c r="B163" t="inlineStr">
        <is>
          <t>Weight Reducing Materials</t>
        </is>
      </c>
      <c r="C163" t="inlineStr">
        <is>
          <t>Air Travel: Advanced Technology Penetration: Weight Reducing Materials: High oil and gas supply</t>
        </is>
      </c>
      <c r="D163" t="inlineStr">
        <is>
          <t>57-AEO2021.173.highogs-d120120a</t>
        </is>
      </c>
      <c r="E163" t="inlineStr">
        <is>
          <t>fraction</t>
        </is>
      </c>
      <c r="F163" t="n">
        <v>7.499999999999999e-05</v>
      </c>
      <c r="G163" t="n">
        <v>7.499999999999999e-05</v>
      </c>
      <c r="H163" t="n">
        <v>7.499999999999999e-05</v>
      </c>
      <c r="I163" t="n">
        <v>7.499999999999999e-05</v>
      </c>
      <c r="J163" t="n">
        <v>7.499999999999999e-05</v>
      </c>
      <c r="K163" t="n">
        <v>7.499999999999999e-05</v>
      </c>
      <c r="L163" t="n">
        <v>7.499999999999999e-05</v>
      </c>
      <c r="M163" t="n">
        <v>7.499999999999999e-05</v>
      </c>
      <c r="N163" t="n">
        <v>7.499999999999999e-05</v>
      </c>
      <c r="O163" t="n">
        <v>7.499999999999999e-05</v>
      </c>
      <c r="P163" t="n">
        <v>7.499999999999999e-05</v>
      </c>
      <c r="Q163" t="n">
        <v>7.499999999999999e-05</v>
      </c>
      <c r="R163" t="n">
        <v>7.499999999999999e-05</v>
      </c>
      <c r="S163" t="n">
        <v>7.499999999999999e-05</v>
      </c>
      <c r="T163" t="n">
        <v>7.499999999999999e-05</v>
      </c>
      <c r="U163" t="n">
        <v>7.499999999999999e-05</v>
      </c>
      <c r="V163" t="n">
        <v>7.499999999999999e-05</v>
      </c>
      <c r="W163" t="n">
        <v>7.499999999999999e-05</v>
      </c>
      <c r="X163" t="n">
        <v>7.499999999999999e-05</v>
      </c>
      <c r="Y163" t="n">
        <v>7.499999999999999e-05</v>
      </c>
      <c r="Z163" t="n">
        <v>7.499999999999999e-05</v>
      </c>
      <c r="AA163" t="n">
        <v>7.499999999999999e-05</v>
      </c>
      <c r="AB163" t="n">
        <v>7.499999999999999e-05</v>
      </c>
      <c r="AC163" t="n">
        <v>7.499999999999999e-05</v>
      </c>
      <c r="AD163" t="n">
        <v>7.499999999999999e-05</v>
      </c>
      <c r="AE163" t="n">
        <v>7.499999999999999e-05</v>
      </c>
      <c r="AF163" t="n">
        <v>7.499999999999999e-05</v>
      </c>
      <c r="AG163" t="n">
        <v>7.499999999999999e-05</v>
      </c>
      <c r="AH163" t="n">
        <v>7.499999999999999e-05</v>
      </c>
      <c r="AI163" t="n">
        <v>7.499999999999999e-05</v>
      </c>
      <c r="AJ163" t="n">
        <v>7.499999999999999e-05</v>
      </c>
      <c r="AK163" s="131" t="n">
        <v>0</v>
      </c>
      <c r="AL163" s="39" t="n"/>
      <c r="AM163" s="146" t="n"/>
    </row>
    <row r="164" ht="15" customHeight="1" s="143">
      <c r="A164" s="51" t="inlineStr">
        <is>
          <t>ATE000:la_ElectricallyA</t>
        </is>
      </c>
      <c r="B164" t="inlineStr">
        <is>
          <t>Electrically Active Controls</t>
        </is>
      </c>
      <c r="C164" t="inlineStr">
        <is>
          <t>Air Travel: Advanced Technology Penetration: Electrically Active Controls: High oil and gas supply</t>
        </is>
      </c>
      <c r="D164" t="inlineStr">
        <is>
          <t>57-AEO2021.174.highogs-d120120a</t>
        </is>
      </c>
      <c r="E164" t="inlineStr">
        <is>
          <t>fraction</t>
        </is>
      </c>
      <c r="F164" t="n">
        <v>7.499999999999999e-05</v>
      </c>
      <c r="G164" t="n">
        <v>7.499999999999999e-05</v>
      </c>
      <c r="H164" t="n">
        <v>7.499999999999999e-05</v>
      </c>
      <c r="I164" t="n">
        <v>7.499999999999999e-05</v>
      </c>
      <c r="J164" t="n">
        <v>7.499999999999999e-05</v>
      </c>
      <c r="K164" t="n">
        <v>7.499999999999999e-05</v>
      </c>
      <c r="L164" t="n">
        <v>7.499999999999999e-05</v>
      </c>
      <c r="M164" t="n">
        <v>7.499999999999999e-05</v>
      </c>
      <c r="N164" t="n">
        <v>7.499999999999999e-05</v>
      </c>
      <c r="O164" t="n">
        <v>7.499999999999999e-05</v>
      </c>
      <c r="P164" t="n">
        <v>7.499999999999999e-05</v>
      </c>
      <c r="Q164" t="n">
        <v>7.499999999999999e-05</v>
      </c>
      <c r="R164" t="n">
        <v>7.499999999999999e-05</v>
      </c>
      <c r="S164" t="n">
        <v>7.499999999999999e-05</v>
      </c>
      <c r="T164" t="n">
        <v>7.499999999999999e-05</v>
      </c>
      <c r="U164" t="n">
        <v>7.499999999999999e-05</v>
      </c>
      <c r="V164" t="n">
        <v>7.499999999999999e-05</v>
      </c>
      <c r="W164" t="n">
        <v>7.499999999999999e-05</v>
      </c>
      <c r="X164" t="n">
        <v>7.499999999999999e-05</v>
      </c>
      <c r="Y164" t="n">
        <v>7.499999999999999e-05</v>
      </c>
      <c r="Z164" t="n">
        <v>7.499999999999999e-05</v>
      </c>
      <c r="AA164" t="n">
        <v>7.499999999999999e-05</v>
      </c>
      <c r="AB164" t="n">
        <v>7.499999999999999e-05</v>
      </c>
      <c r="AC164" t="n">
        <v>7.499999999999999e-05</v>
      </c>
      <c r="AD164" t="n">
        <v>7.499999999999999e-05</v>
      </c>
      <c r="AE164" t="n">
        <v>7.499999999999999e-05</v>
      </c>
      <c r="AF164" t="n">
        <v>7.499999999999999e-05</v>
      </c>
      <c r="AG164" t="n">
        <v>7.499999999999999e-05</v>
      </c>
      <c r="AH164" t="n">
        <v>7.499999999999999e-05</v>
      </c>
      <c r="AI164" t="n">
        <v>7.499999999999999e-05</v>
      </c>
      <c r="AJ164" t="n">
        <v>7.499999999999999e-05</v>
      </c>
      <c r="AK164" s="131" t="n">
        <v>0</v>
      </c>
      <c r="AL164" s="39" t="n"/>
      <c r="AM164" s="146" t="n"/>
    </row>
    <row r="165" ht="15" customHeight="1" s="143">
      <c r="B165" t="inlineStr">
        <is>
          <t>Aircraft Efficiency (seat miles per gallon)</t>
        </is>
      </c>
      <c r="D165" t="inlineStr">
        <is>
          <t>57-AEO2021.176.</t>
        </is>
      </c>
    </row>
    <row r="166" ht="15" customHeight="1" s="143">
      <c r="B166" t="inlineStr">
        <is>
          <t>New Aircraft</t>
        </is>
      </c>
      <c r="D166" t="inlineStr">
        <is>
          <t>57-AEO2021.177.</t>
        </is>
      </c>
    </row>
    <row r="167" ht="15" customHeight="1" s="143">
      <c r="A167" s="51" t="inlineStr">
        <is>
          <t>ATE000:ma_NarrowBodyAir</t>
        </is>
      </c>
      <c r="B167" t="inlineStr">
        <is>
          <t>Narrow Body Aircraft</t>
        </is>
      </c>
      <c r="C167" t="inlineStr">
        <is>
          <t>Air Travel: New Aircraft Efficiency: Narrow Body Aircraft: High oil and gas supply</t>
        </is>
      </c>
      <c r="D167" t="inlineStr">
        <is>
          <t>57-AEO2021.178.highogs-d120120a</t>
        </is>
      </c>
      <c r="E167" t="inlineStr">
        <is>
          <t>seat mpg</t>
        </is>
      </c>
      <c r="F167" t="n">
        <v>72.128136</v>
      </c>
      <c r="G167" t="n">
        <v>72.883949</v>
      </c>
      <c r="H167" t="n">
        <v>73.48691599999999</v>
      </c>
      <c r="I167" t="n">
        <v>74.05510700000001</v>
      </c>
      <c r="J167" t="n">
        <v>74.53516399999999</v>
      </c>
      <c r="K167" t="n">
        <v>74.985992</v>
      </c>
      <c r="L167" t="n">
        <v>75.404594</v>
      </c>
      <c r="M167" t="n">
        <v>75.81418600000001</v>
      </c>
      <c r="N167" t="n">
        <v>76.223274</v>
      </c>
      <c r="O167" t="n">
        <v>76.63526899999999</v>
      </c>
      <c r="P167" t="n">
        <v>77.054733</v>
      </c>
      <c r="Q167" t="n">
        <v>77.48318500000001</v>
      </c>
      <c r="R167" t="n">
        <v>77.924774</v>
      </c>
      <c r="S167" t="n">
        <v>78.37344400000001</v>
      </c>
      <c r="T167" t="n">
        <v>78.83297</v>
      </c>
      <c r="U167" t="n">
        <v>79.301025</v>
      </c>
      <c r="V167" t="n">
        <v>79.770287</v>
      </c>
      <c r="W167" t="n">
        <v>80.240044</v>
      </c>
      <c r="X167" t="n">
        <v>80.715073</v>
      </c>
      <c r="Y167" t="n">
        <v>81.198547</v>
      </c>
      <c r="Z167" t="n">
        <v>81.690315</v>
      </c>
      <c r="AA167" t="n">
        <v>82.186066</v>
      </c>
      <c r="AB167" t="n">
        <v>82.68547100000001</v>
      </c>
      <c r="AC167" t="n">
        <v>83.188339</v>
      </c>
      <c r="AD167" t="n">
        <v>83.693985</v>
      </c>
      <c r="AE167" t="n">
        <v>84.20648199999999</v>
      </c>
      <c r="AF167" t="n">
        <v>84.722679</v>
      </c>
      <c r="AG167" t="n">
        <v>85.240509</v>
      </c>
      <c r="AH167" t="n">
        <v>85.76737199999999</v>
      </c>
      <c r="AI167" t="n">
        <v>86.298447</v>
      </c>
      <c r="AJ167" t="n">
        <v>86.83403</v>
      </c>
      <c r="AK167" s="131" t="n">
        <v>0.006</v>
      </c>
      <c r="AL167" s="147" t="n"/>
      <c r="AM167" s="146" t="n"/>
    </row>
    <row r="168" ht="15" customHeight="1" s="143">
      <c r="A168" s="51" t="inlineStr">
        <is>
          <t>ATE000:ma_WideBodyAircr</t>
        </is>
      </c>
      <c r="B168" t="inlineStr">
        <is>
          <t>Wide Body Aircraft</t>
        </is>
      </c>
      <c r="C168" t="inlineStr">
        <is>
          <t>Air Travel: New Aircraft Efficiency: Wide Body Aircraft: High oil and gas supply</t>
        </is>
      </c>
      <c r="D168" t="inlineStr">
        <is>
          <t>57-AEO2021.179.highogs-d120120a</t>
        </is>
      </c>
      <c r="E168" t="inlineStr">
        <is>
          <t>seat mpg</t>
        </is>
      </c>
      <c r="F168" t="n">
        <v>98.685333</v>
      </c>
      <c r="G168" t="n">
        <v>98.321938</v>
      </c>
      <c r="H168" t="n">
        <v>98.85303500000001</v>
      </c>
      <c r="I168" t="n">
        <v>99.49189800000001</v>
      </c>
      <c r="J168" t="n">
        <v>100.154167</v>
      </c>
      <c r="K168" t="n">
        <v>100.831757</v>
      </c>
      <c r="L168" t="n">
        <v>101.508781</v>
      </c>
      <c r="M168" t="n">
        <v>102.193054</v>
      </c>
      <c r="N168" t="n">
        <v>102.884811</v>
      </c>
      <c r="O168" t="n">
        <v>103.584473</v>
      </c>
      <c r="P168" t="n">
        <v>104.292831</v>
      </c>
      <c r="Q168" t="n">
        <v>105.006134</v>
      </c>
      <c r="R168" t="n">
        <v>105.726646</v>
      </c>
      <c r="S168" t="n">
        <v>106.455856</v>
      </c>
      <c r="T168" t="n">
        <v>107.193695</v>
      </c>
      <c r="U168" t="n">
        <v>107.939362</v>
      </c>
      <c r="V168" t="n">
        <v>108.693748</v>
      </c>
      <c r="W168" t="n">
        <v>109.4561</v>
      </c>
      <c r="X168" t="n">
        <v>110.226311</v>
      </c>
      <c r="Y168" t="n">
        <v>111.004166</v>
      </c>
      <c r="Z168" t="n">
        <v>111.789185</v>
      </c>
      <c r="AA168" t="n">
        <v>112.581085</v>
      </c>
      <c r="AB168" t="n">
        <v>113.380234</v>
      </c>
      <c r="AC168" t="n">
        <v>114.186981</v>
      </c>
      <c r="AD168" t="n">
        <v>115.001266</v>
      </c>
      <c r="AE168" t="n">
        <v>115.823738</v>
      </c>
      <c r="AF168" t="n">
        <v>116.655769</v>
      </c>
      <c r="AG168" t="n">
        <v>117.496346</v>
      </c>
      <c r="AH168" t="n">
        <v>118.345161</v>
      </c>
      <c r="AI168" t="n">
        <v>119.202232</v>
      </c>
      <c r="AJ168" t="n">
        <v>120.067276</v>
      </c>
      <c r="AK168" s="131" t="n">
        <v>0.007</v>
      </c>
      <c r="AL168" s="147" t="n"/>
      <c r="AM168" s="146" t="n"/>
    </row>
    <row r="169" ht="15" customHeight="1" s="143">
      <c r="A169" s="51" t="inlineStr">
        <is>
          <t>ATE000:ma_RegionalJets</t>
        </is>
      </c>
      <c r="B169" t="inlineStr">
        <is>
          <t>Regional Jets</t>
        </is>
      </c>
      <c r="C169" t="inlineStr">
        <is>
          <t>Air Travel: New Aircraft Efficiency: Regional Jets: High oil and gas supply</t>
        </is>
      </c>
      <c r="D169" t="inlineStr">
        <is>
          <t>57-AEO2021.180.highogs-d120120a</t>
        </is>
      </c>
      <c r="E169" t="inlineStr">
        <is>
          <t>seat mpg</t>
        </is>
      </c>
      <c r="F169" t="n">
        <v>52.308804</v>
      </c>
      <c r="G169" t="n">
        <v>52.824871</v>
      </c>
      <c r="H169" t="n">
        <v>53.25198</v>
      </c>
      <c r="I169" t="n">
        <v>53.659874</v>
      </c>
      <c r="J169" t="n">
        <v>54.084419</v>
      </c>
      <c r="K169" t="n">
        <v>54.503895</v>
      </c>
      <c r="L169" t="n">
        <v>54.953121</v>
      </c>
      <c r="M169" t="n">
        <v>55.428425</v>
      </c>
      <c r="N169" t="n">
        <v>55.915024</v>
      </c>
      <c r="O169" t="n">
        <v>56.40778</v>
      </c>
      <c r="P169" t="n">
        <v>56.900425</v>
      </c>
      <c r="Q169" t="n">
        <v>57.388206</v>
      </c>
      <c r="R169" t="n">
        <v>57.86557</v>
      </c>
      <c r="S169" t="n">
        <v>58.345802</v>
      </c>
      <c r="T169" t="n">
        <v>58.822697</v>
      </c>
      <c r="U169" t="n">
        <v>59.297932</v>
      </c>
      <c r="V169" t="n">
        <v>59.784367</v>
      </c>
      <c r="W169" t="n">
        <v>60.282146</v>
      </c>
      <c r="X169" t="n">
        <v>60.782658</v>
      </c>
      <c r="Y169" t="n">
        <v>61.280247</v>
      </c>
      <c r="Z169" t="n">
        <v>61.775047</v>
      </c>
      <c r="AA169" t="n">
        <v>62.274784</v>
      </c>
      <c r="AB169" t="n">
        <v>62.779705</v>
      </c>
      <c r="AC169" t="n">
        <v>63.290455</v>
      </c>
      <c r="AD169" t="n">
        <v>63.808529</v>
      </c>
      <c r="AE169" t="n">
        <v>64.327744</v>
      </c>
      <c r="AF169" t="n">
        <v>64.855705</v>
      </c>
      <c r="AG169" t="n">
        <v>65.393944</v>
      </c>
      <c r="AH169" t="n">
        <v>65.929619</v>
      </c>
      <c r="AI169" t="n">
        <v>66.471191</v>
      </c>
      <c r="AJ169" t="n">
        <v>67.018112</v>
      </c>
      <c r="AK169" s="131" t="n">
        <v>0.008</v>
      </c>
      <c r="AL169" s="147" t="n"/>
      <c r="AM169" s="146" t="n"/>
    </row>
    <row r="170" ht="15" customHeight="1" s="143">
      <c r="A170" s="51" t="inlineStr">
        <is>
          <t>ATE000:ma_AverageAircra</t>
        </is>
      </c>
      <c r="B170" t="inlineStr">
        <is>
          <t>Average Aircraft</t>
        </is>
      </c>
      <c r="C170" t="inlineStr">
        <is>
          <t>Air Travel: New Aircraft Efficiency: Average Aircraft: High oil and gas supply</t>
        </is>
      </c>
      <c r="D170" t="inlineStr">
        <is>
          <t>57-AEO2021.181.highogs-d120120a</t>
        </is>
      </c>
      <c r="E170" t="inlineStr">
        <is>
          <t>seat mpg</t>
        </is>
      </c>
      <c r="F170" t="n">
        <v>72.92898599999999</v>
      </c>
      <c r="G170" t="n">
        <v>76.30970000000001</v>
      </c>
      <c r="H170" t="n">
        <v>77.838486</v>
      </c>
      <c r="I170" t="n">
        <v>78.927612</v>
      </c>
      <c r="J170" t="n">
        <v>79.822746</v>
      </c>
      <c r="K170" t="n">
        <v>80.424088</v>
      </c>
      <c r="L170" t="n">
        <v>80.953751</v>
      </c>
      <c r="M170" t="n">
        <v>81.481178</v>
      </c>
      <c r="N170" t="n">
        <v>82.007385</v>
      </c>
      <c r="O170" t="n">
        <v>82.534149</v>
      </c>
      <c r="P170" t="n">
        <v>83.063637</v>
      </c>
      <c r="Q170" t="n">
        <v>83.594604</v>
      </c>
      <c r="R170" t="n">
        <v>84.13056899999999</v>
      </c>
      <c r="S170" t="n">
        <v>84.67141700000001</v>
      </c>
      <c r="T170" t="n">
        <v>85.218704</v>
      </c>
      <c r="U170" t="n">
        <v>85.770943</v>
      </c>
      <c r="V170" t="n">
        <v>86.325935</v>
      </c>
      <c r="W170" t="n">
        <v>86.88305699999999</v>
      </c>
      <c r="X170" t="n">
        <v>87.443924</v>
      </c>
      <c r="Y170" t="n">
        <v>88.00972</v>
      </c>
      <c r="Z170" t="n">
        <v>88.580231</v>
      </c>
      <c r="AA170" t="n">
        <v>89.15373200000001</v>
      </c>
      <c r="AB170" t="n">
        <v>89.730103</v>
      </c>
      <c r="AC170" t="n">
        <v>90.309563</v>
      </c>
      <c r="AD170" t="n">
        <v>90.89215900000001</v>
      </c>
      <c r="AE170" t="n">
        <v>91.48017900000001</v>
      </c>
      <c r="AF170" t="n">
        <v>92.072609</v>
      </c>
      <c r="AG170" t="n">
        <v>92.66815200000001</v>
      </c>
      <c r="AH170" t="n">
        <v>93.270218</v>
      </c>
      <c r="AI170" t="n">
        <v>93.876953</v>
      </c>
      <c r="AJ170" t="n">
        <v>94.48854799999999</v>
      </c>
      <c r="AK170" s="131" t="n">
        <v>0.008999999999999999</v>
      </c>
      <c r="AL170" s="147" t="n"/>
      <c r="AM170" s="146" t="n"/>
    </row>
    <row r="171" ht="15" customHeight="1" s="143">
      <c r="B171" t="inlineStr">
        <is>
          <t>Aircraft Stock</t>
        </is>
      </c>
      <c r="D171" t="inlineStr">
        <is>
          <t>57-AEO2021.182.</t>
        </is>
      </c>
    </row>
    <row r="172" ht="15" customHeight="1" s="143">
      <c r="A172" s="51" t="inlineStr">
        <is>
          <t>ATE000:na_NarrowBodyAir</t>
        </is>
      </c>
      <c r="B172" t="inlineStr">
        <is>
          <t>Narrow Body Aircraft</t>
        </is>
      </c>
      <c r="C172" t="inlineStr">
        <is>
          <t>Air Travel: Aircraft Stock Efficiency: Narrow Body Aircraft: High oil and gas supply</t>
        </is>
      </c>
      <c r="D172" t="inlineStr">
        <is>
          <t>57-AEO2021.183.highogs-d120120a</t>
        </is>
      </c>
      <c r="E172" t="inlineStr">
        <is>
          <t>seat mpg</t>
        </is>
      </c>
      <c r="F172" t="n">
        <v>70.292351</v>
      </c>
      <c r="G172" t="n">
        <v>68.942375</v>
      </c>
      <c r="H172" t="n">
        <v>68.489693</v>
      </c>
      <c r="I172" t="n">
        <v>68.660858</v>
      </c>
      <c r="J172" t="n">
        <v>69.094131</v>
      </c>
      <c r="K172" t="n">
        <v>69.572243</v>
      </c>
      <c r="L172" t="n">
        <v>70.000946</v>
      </c>
      <c r="M172" t="n">
        <v>70.42693300000001</v>
      </c>
      <c r="N172" t="n">
        <v>70.89041899999999</v>
      </c>
      <c r="O172" t="n">
        <v>71.332626</v>
      </c>
      <c r="P172" t="n">
        <v>71.78029600000001</v>
      </c>
      <c r="Q172" t="n">
        <v>72.236244</v>
      </c>
      <c r="R172" t="n">
        <v>72.726906</v>
      </c>
      <c r="S172" t="n">
        <v>73.22734800000001</v>
      </c>
      <c r="T172" t="n">
        <v>73.73541299999999</v>
      </c>
      <c r="U172" t="n">
        <v>74.241058</v>
      </c>
      <c r="V172" t="n">
        <v>74.735298</v>
      </c>
      <c r="W172" t="n">
        <v>75.222015</v>
      </c>
      <c r="X172" t="n">
        <v>75.700729</v>
      </c>
      <c r="Y172" t="n">
        <v>76.163231</v>
      </c>
      <c r="Z172" t="n">
        <v>76.62809</v>
      </c>
      <c r="AA172" t="n">
        <v>77.090279</v>
      </c>
      <c r="AB172" t="n">
        <v>77.55894499999999</v>
      </c>
      <c r="AC172" t="n">
        <v>78.030807</v>
      </c>
      <c r="AD172" t="n">
        <v>78.498886</v>
      </c>
      <c r="AE172" t="n">
        <v>78.96196</v>
      </c>
      <c r="AF172" t="n">
        <v>79.421341</v>
      </c>
      <c r="AG172" t="n">
        <v>79.87921900000001</v>
      </c>
      <c r="AH172" t="n">
        <v>80.34562699999999</v>
      </c>
      <c r="AI172" t="n">
        <v>80.805916</v>
      </c>
      <c r="AJ172" t="n">
        <v>81.26821099999999</v>
      </c>
      <c r="AK172" s="131" t="n">
        <v>0.005</v>
      </c>
      <c r="AL172" s="147" t="n"/>
      <c r="AM172" s="146" t="n"/>
    </row>
    <row r="173" ht="15" customHeight="1" s="143">
      <c r="A173" s="51" t="inlineStr">
        <is>
          <t>ATE000:na_WideBodyAircr</t>
        </is>
      </c>
      <c r="B173" t="inlineStr">
        <is>
          <t>Wide Body Aircraft</t>
        </is>
      </c>
      <c r="C173" t="inlineStr">
        <is>
          <t>Air Travel: Aircraft Stock Efficiency: Wide Body Aircraft: High oil and gas supply</t>
        </is>
      </c>
      <c r="D173" t="inlineStr">
        <is>
          <t>57-AEO2021.184.highogs-d120120a</t>
        </is>
      </c>
      <c r="E173" t="inlineStr">
        <is>
          <t>seat mpg</t>
        </is>
      </c>
      <c r="F173" t="n">
        <v>94.948578</v>
      </c>
      <c r="G173" t="n">
        <v>92.89344</v>
      </c>
      <c r="H173" t="n">
        <v>91.768394</v>
      </c>
      <c r="I173" t="n">
        <v>91.433846</v>
      </c>
      <c r="J173" t="n">
        <v>92.08474</v>
      </c>
      <c r="K173" t="n">
        <v>92.821274</v>
      </c>
      <c r="L173" t="n">
        <v>93.52597</v>
      </c>
      <c r="M173" t="n">
        <v>94.118416</v>
      </c>
      <c r="N173" t="n">
        <v>94.60425600000001</v>
      </c>
      <c r="O173" t="n">
        <v>95.10569</v>
      </c>
      <c r="P173" t="n">
        <v>95.679626</v>
      </c>
      <c r="Q173" t="n">
        <v>96.319168</v>
      </c>
      <c r="R173" t="n">
        <v>97.006737</v>
      </c>
      <c r="S173" t="n">
        <v>97.79920199999999</v>
      </c>
      <c r="T173" t="n">
        <v>98.638687</v>
      </c>
      <c r="U173" t="n">
        <v>99.580574</v>
      </c>
      <c r="V173" t="n">
        <v>100.556168</v>
      </c>
      <c r="W173" t="n">
        <v>101.542885</v>
      </c>
      <c r="X173" t="n">
        <v>102.532562</v>
      </c>
      <c r="Y173" t="n">
        <v>103.502968</v>
      </c>
      <c r="Z173" t="n">
        <v>104.436134</v>
      </c>
      <c r="AA173" t="n">
        <v>105.365334</v>
      </c>
      <c r="AB173" t="n">
        <v>106.285156</v>
      </c>
      <c r="AC173" t="n">
        <v>107.232208</v>
      </c>
      <c r="AD173" t="n">
        <v>108.105682</v>
      </c>
      <c r="AE173" t="n">
        <v>108.926071</v>
      </c>
      <c r="AF173" t="n">
        <v>109.712173</v>
      </c>
      <c r="AG173" t="n">
        <v>110.468933</v>
      </c>
      <c r="AH173" t="n">
        <v>111.302109</v>
      </c>
      <c r="AI173" t="n">
        <v>112.141632</v>
      </c>
      <c r="AJ173" t="n">
        <v>112.964134</v>
      </c>
      <c r="AK173" s="131" t="n">
        <v>0.006</v>
      </c>
      <c r="AL173" s="147" t="n"/>
      <c r="AM173" s="146" t="n"/>
    </row>
    <row r="174" ht="15" customHeight="1" s="143">
      <c r="A174" s="51" t="inlineStr">
        <is>
          <t>ATE000:na_RegionalJets</t>
        </is>
      </c>
      <c r="B174" t="inlineStr">
        <is>
          <t>Regional Jets</t>
        </is>
      </c>
      <c r="C174" t="inlineStr">
        <is>
          <t>Air Travel: Aircraft Stock Efficiency: Regional Jets: High oil and gas supply</t>
        </is>
      </c>
      <c r="D174" t="inlineStr">
        <is>
          <t>57-AEO2021.185.highogs-d120120a</t>
        </is>
      </c>
      <c r="E174" t="inlineStr">
        <is>
          <t>seat mpg</t>
        </is>
      </c>
      <c r="F174" t="n">
        <v>51.379078</v>
      </c>
      <c r="G174" t="n">
        <v>50.337814</v>
      </c>
      <c r="H174" t="n">
        <v>50.28281</v>
      </c>
      <c r="I174" t="n">
        <v>50.297768</v>
      </c>
      <c r="J174" t="n">
        <v>50.348267</v>
      </c>
      <c r="K174" t="n">
        <v>50.434647</v>
      </c>
      <c r="L174" t="n">
        <v>50.583679</v>
      </c>
      <c r="M174" t="n">
        <v>50.769051</v>
      </c>
      <c r="N174" t="n">
        <v>50.964016</v>
      </c>
      <c r="O174" t="n">
        <v>51.184959</v>
      </c>
      <c r="P174" t="n">
        <v>51.487553</v>
      </c>
      <c r="Q174" t="n">
        <v>51.816925</v>
      </c>
      <c r="R174" t="n">
        <v>52.152168</v>
      </c>
      <c r="S174" t="n">
        <v>52.505562</v>
      </c>
      <c r="T174" t="n">
        <v>52.878597</v>
      </c>
      <c r="U174" t="n">
        <v>53.319248</v>
      </c>
      <c r="V174" t="n">
        <v>53.775459</v>
      </c>
      <c r="W174" t="n">
        <v>54.28072</v>
      </c>
      <c r="X174" t="n">
        <v>54.784435</v>
      </c>
      <c r="Y174" t="n">
        <v>55.301334</v>
      </c>
      <c r="Z174" t="n">
        <v>55.817806</v>
      </c>
      <c r="AA174" t="n">
        <v>56.345798</v>
      </c>
      <c r="AB174" t="n">
        <v>56.869038</v>
      </c>
      <c r="AC174" t="n">
        <v>57.400555</v>
      </c>
      <c r="AD174" t="n">
        <v>57.940102</v>
      </c>
      <c r="AE174" t="n">
        <v>58.479557</v>
      </c>
      <c r="AF174" t="n">
        <v>59.042313</v>
      </c>
      <c r="AG174" t="n">
        <v>59.560802</v>
      </c>
      <c r="AH174" t="n">
        <v>60.12476</v>
      </c>
      <c r="AI174" t="n">
        <v>60.672974</v>
      </c>
      <c r="AJ174" t="n">
        <v>61.218563</v>
      </c>
      <c r="AK174" s="131" t="n">
        <v>0.006</v>
      </c>
      <c r="AL174" s="147" t="n"/>
      <c r="AM174" s="146" t="n"/>
    </row>
    <row r="175" ht="15" customHeight="1" s="143">
      <c r="A175" s="51" t="inlineStr">
        <is>
          <t>ATE000:na_AverageAircra</t>
        </is>
      </c>
      <c r="B175" t="inlineStr">
        <is>
          <t>Average Aircraft</t>
        </is>
      </c>
      <c r="C175" t="inlineStr">
        <is>
          <t>Air Travel: Aircraft Stock Efficiency: Average Aircraft: High oil and gas supply</t>
        </is>
      </c>
      <c r="D175" t="inlineStr">
        <is>
          <t>57-AEO2021.186.highogs-d120120a</t>
        </is>
      </c>
      <c r="E175" t="inlineStr">
        <is>
          <t>seat mpg</t>
        </is>
      </c>
      <c r="F175" t="n">
        <v>71.02834300000001</v>
      </c>
      <c r="G175" t="n">
        <v>72.22038999999999</v>
      </c>
      <c r="H175" t="n">
        <v>72.56476600000001</v>
      </c>
      <c r="I175" t="n">
        <v>73.078918</v>
      </c>
      <c r="J175" t="n">
        <v>73.855469</v>
      </c>
      <c r="K175" t="n">
        <v>74.440651</v>
      </c>
      <c r="L175" t="n">
        <v>74.946922</v>
      </c>
      <c r="M175" t="n">
        <v>75.432518</v>
      </c>
      <c r="N175" t="n">
        <v>75.92079200000001</v>
      </c>
      <c r="O175" t="n">
        <v>76.39923899999999</v>
      </c>
      <c r="P175" t="n">
        <v>76.903839</v>
      </c>
      <c r="Q175" t="n">
        <v>77.42765</v>
      </c>
      <c r="R175" t="n">
        <v>77.98363500000001</v>
      </c>
      <c r="S175" t="n">
        <v>78.56989299999999</v>
      </c>
      <c r="T175" t="n">
        <v>79.171509</v>
      </c>
      <c r="U175" t="n">
        <v>79.79718</v>
      </c>
      <c r="V175" t="n">
        <v>80.421959</v>
      </c>
      <c r="W175" t="n">
        <v>81.046387</v>
      </c>
      <c r="X175" t="n">
        <v>81.662766</v>
      </c>
      <c r="Y175" t="n">
        <v>82.260727</v>
      </c>
      <c r="Z175" t="n">
        <v>82.84908299999999</v>
      </c>
      <c r="AA175" t="n">
        <v>83.43293</v>
      </c>
      <c r="AB175" t="n">
        <v>84.016846</v>
      </c>
      <c r="AC175" t="n">
        <v>84.607124</v>
      </c>
      <c r="AD175" t="n">
        <v>85.178467</v>
      </c>
      <c r="AE175" t="n">
        <v>85.73324599999999</v>
      </c>
      <c r="AF175" t="n">
        <v>86.278442</v>
      </c>
      <c r="AG175" t="n">
        <v>86.813042</v>
      </c>
      <c r="AH175" t="n">
        <v>87.36990400000001</v>
      </c>
      <c r="AI175" t="n">
        <v>87.921379</v>
      </c>
      <c r="AJ175" t="n">
        <v>88.46998600000001</v>
      </c>
      <c r="AK175" s="131" t="n">
        <v>0.007</v>
      </c>
      <c r="AL175" s="147" t="n"/>
      <c r="AM175" s="146" t="n"/>
    </row>
    <row r="176" ht="15" customHeight="1" s="143">
      <c r="B176" t="inlineStr">
        <is>
          <t>Fuel Consumption (trillion Btu)</t>
        </is>
      </c>
      <c r="D176" t="inlineStr">
        <is>
          <t>57-AEO2021.188.</t>
        </is>
      </c>
    </row>
    <row r="177" ht="15" customHeight="1" s="143">
      <c r="B177" t="inlineStr">
        <is>
          <t>Commercial Jet Fuel</t>
        </is>
      </c>
      <c r="D177" t="inlineStr">
        <is>
          <t>57-AEO2021.189.</t>
        </is>
      </c>
    </row>
    <row r="178" ht="15" customHeight="1" s="143">
      <c r="A178" s="51" t="inlineStr">
        <is>
          <t>ATE000:oa_JF_US</t>
        </is>
      </c>
      <c r="B178" t="inlineStr">
        <is>
          <t>United States</t>
        </is>
      </c>
      <c r="C178" t="inlineStr">
        <is>
          <t>Air Travel: Fuel Use: Commercial: Jet Fuel: U.S.: High oil and gas supply</t>
        </is>
      </c>
      <c r="D178" t="inlineStr">
        <is>
          <t>57-AEO2021.190.highogs-d120120a</t>
        </is>
      </c>
      <c r="E178" t="inlineStr">
        <is>
          <t>trillion Btu</t>
        </is>
      </c>
      <c r="F178" t="n">
        <v>1838.034302</v>
      </c>
      <c r="G178" t="n">
        <v>2508.549561</v>
      </c>
      <c r="H178" t="n">
        <v>2803.923828</v>
      </c>
      <c r="I178" t="n">
        <v>2940.894775</v>
      </c>
      <c r="J178" t="n">
        <v>3029.365967</v>
      </c>
      <c r="K178" t="n">
        <v>3097.825195</v>
      </c>
      <c r="L178" t="n">
        <v>3121.854004</v>
      </c>
      <c r="M178" t="n">
        <v>3139.246582</v>
      </c>
      <c r="N178" t="n">
        <v>3160.413574</v>
      </c>
      <c r="O178" t="n">
        <v>3179.47583</v>
      </c>
      <c r="P178" t="n">
        <v>3200.100098</v>
      </c>
      <c r="Q178" t="n">
        <v>3226.337402</v>
      </c>
      <c r="R178" t="n">
        <v>3264.931641</v>
      </c>
      <c r="S178" t="n">
        <v>3302.93042</v>
      </c>
      <c r="T178" t="n">
        <v>3345.425293</v>
      </c>
      <c r="U178" t="n">
        <v>3394.451172</v>
      </c>
      <c r="V178" t="n">
        <v>3435.110352</v>
      </c>
      <c r="W178" t="n">
        <v>3469.840332</v>
      </c>
      <c r="X178" t="n">
        <v>3506.543457</v>
      </c>
      <c r="Y178" t="n">
        <v>3547.935303</v>
      </c>
      <c r="Z178" t="n">
        <v>3599.661865</v>
      </c>
      <c r="AA178" t="n">
        <v>3647.487061</v>
      </c>
      <c r="AB178" t="n">
        <v>3696.640381</v>
      </c>
      <c r="AC178" t="n">
        <v>3743.400146</v>
      </c>
      <c r="AD178" t="n">
        <v>3791.833496</v>
      </c>
      <c r="AE178" t="n">
        <v>3844.455078</v>
      </c>
      <c r="AF178" t="n">
        <v>3892.393066</v>
      </c>
      <c r="AG178" t="n">
        <v>3929.005615</v>
      </c>
      <c r="AH178" t="n">
        <v>3968.267578</v>
      </c>
      <c r="AI178" t="n">
        <v>4004.054688</v>
      </c>
      <c r="AJ178" t="n">
        <v>4040.449707</v>
      </c>
      <c r="AK178" s="131" t="n">
        <v>0.027</v>
      </c>
      <c r="AL178" s="36" t="n"/>
      <c r="AM178" s="146" t="n"/>
    </row>
    <row r="179" ht="15" customHeight="1" s="143">
      <c r="A179" s="51" t="inlineStr">
        <is>
          <t>ATE000:oa_JF_Canada</t>
        </is>
      </c>
      <c r="B179" t="inlineStr">
        <is>
          <t>Canada</t>
        </is>
      </c>
      <c r="C179" t="inlineStr">
        <is>
          <t>Air Travel: Fuel Use: Commercial: Jet Fuel: Canada: High oil and gas supply</t>
        </is>
      </c>
      <c r="D179" t="inlineStr">
        <is>
          <t>57-AEO2021.191.highogs-d120120a</t>
        </is>
      </c>
      <c r="E179" t="inlineStr">
        <is>
          <t>trillion Btu</t>
        </is>
      </c>
      <c r="F179" t="n">
        <v>112.201569</v>
      </c>
      <c r="G179" t="n">
        <v>193.654816</v>
      </c>
      <c r="H179" t="n">
        <v>233.14505</v>
      </c>
      <c r="I179" t="n">
        <v>253.770462</v>
      </c>
      <c r="J179" t="n">
        <v>266.713013</v>
      </c>
      <c r="K179" t="n">
        <v>275.510162</v>
      </c>
      <c r="L179" t="n">
        <v>279.993011</v>
      </c>
      <c r="M179" t="n">
        <v>284.458527</v>
      </c>
      <c r="N179" t="n">
        <v>288.862427</v>
      </c>
      <c r="O179" t="n">
        <v>293.482483</v>
      </c>
      <c r="P179" t="n">
        <v>297.878693</v>
      </c>
      <c r="Q179" t="n">
        <v>302.121918</v>
      </c>
      <c r="R179" t="n">
        <v>305.896698</v>
      </c>
      <c r="S179" t="n">
        <v>309.857178</v>
      </c>
      <c r="T179" t="n">
        <v>314.205383</v>
      </c>
      <c r="U179" t="n">
        <v>318.77063</v>
      </c>
      <c r="V179" t="n">
        <v>323.719818</v>
      </c>
      <c r="W179" t="n">
        <v>328.853882</v>
      </c>
      <c r="X179" t="n">
        <v>334.145233</v>
      </c>
      <c r="Y179" t="n">
        <v>339.839569</v>
      </c>
      <c r="Z179" t="n">
        <v>345.639221</v>
      </c>
      <c r="AA179" t="n">
        <v>351.438477</v>
      </c>
      <c r="AB179" t="n">
        <v>357.303436</v>
      </c>
      <c r="AC179" t="n">
        <v>363.149323</v>
      </c>
      <c r="AD179" t="n">
        <v>369.106812</v>
      </c>
      <c r="AE179" t="n">
        <v>375.189453</v>
      </c>
      <c r="AF179" t="n">
        <v>381.354095</v>
      </c>
      <c r="AG179" t="n">
        <v>387.599091</v>
      </c>
      <c r="AH179" t="n">
        <v>393.886658</v>
      </c>
      <c r="AI179" t="n">
        <v>400.226013</v>
      </c>
      <c r="AJ179" t="n">
        <v>406.576965</v>
      </c>
      <c r="AK179" s="131" t="n">
        <v>0.044</v>
      </c>
      <c r="AL179" s="36" t="n"/>
      <c r="AM179" s="146" t="n"/>
    </row>
    <row r="180" ht="15" customHeight="1" s="143">
      <c r="A180" s="51" t="inlineStr">
        <is>
          <t>ATE000:oa_JF_Central_Am</t>
        </is>
      </c>
      <c r="B180" t="inlineStr">
        <is>
          <t>Central America</t>
        </is>
      </c>
      <c r="C180" t="inlineStr">
        <is>
          <t>Air Travel: Fuel Use: Commercial: Jet Fuel: Central America: High oil and gas supply</t>
        </is>
      </c>
      <c r="D180" t="inlineStr">
        <is>
          <t>57-AEO2021.192.highogs-d120120a</t>
        </is>
      </c>
      <c r="E180" t="inlineStr">
        <is>
          <t>trillion Btu</t>
        </is>
      </c>
      <c r="F180" t="n">
        <v>111.339813</v>
      </c>
      <c r="G180" t="n">
        <v>211.017212</v>
      </c>
      <c r="H180" t="n">
        <v>259.760468</v>
      </c>
      <c r="I180" t="n">
        <v>287.095093</v>
      </c>
      <c r="J180" t="n">
        <v>306.535889</v>
      </c>
      <c r="K180" t="n">
        <v>319.543121</v>
      </c>
      <c r="L180" t="n">
        <v>329.301544</v>
      </c>
      <c r="M180" t="n">
        <v>339.068085</v>
      </c>
      <c r="N180" t="n">
        <v>349.060944</v>
      </c>
      <c r="O180" t="n">
        <v>359.078003</v>
      </c>
      <c r="P180" t="n">
        <v>368.291046</v>
      </c>
      <c r="Q180" t="n">
        <v>377.575806</v>
      </c>
      <c r="R180" t="n">
        <v>386.840637</v>
      </c>
      <c r="S180" t="n">
        <v>396.046967</v>
      </c>
      <c r="T180" t="n">
        <v>405.582153</v>
      </c>
      <c r="U180" t="n">
        <v>415.236023</v>
      </c>
      <c r="V180" t="n">
        <v>425.999512</v>
      </c>
      <c r="W180" t="n">
        <v>436.185364</v>
      </c>
      <c r="X180" t="n">
        <v>446.774353</v>
      </c>
      <c r="Y180" t="n">
        <v>457.724457</v>
      </c>
      <c r="Z180" t="n">
        <v>469.032562</v>
      </c>
      <c r="AA180" t="n">
        <v>480.58844</v>
      </c>
      <c r="AB180" t="n">
        <v>492.459595</v>
      </c>
      <c r="AC180" t="n">
        <v>504.544891</v>
      </c>
      <c r="AD180" t="n">
        <v>517.046509</v>
      </c>
      <c r="AE180" t="n">
        <v>530.758728</v>
      </c>
      <c r="AF180" t="n">
        <v>544.833618</v>
      </c>
      <c r="AG180" t="n">
        <v>559.032471</v>
      </c>
      <c r="AH180" t="n">
        <v>572.873657</v>
      </c>
      <c r="AI180" t="n">
        <v>587.1972050000001</v>
      </c>
      <c r="AJ180" t="n">
        <v>602.288757</v>
      </c>
      <c r="AK180" s="131" t="n">
        <v>0.058</v>
      </c>
      <c r="AL180" s="36" t="n"/>
      <c r="AM180" s="146" t="n"/>
    </row>
    <row r="181" ht="15" customHeight="1" s="143">
      <c r="A181" s="51" t="inlineStr">
        <is>
          <t>ATE000:oa_JF_South_Am</t>
        </is>
      </c>
      <c r="B181" t="inlineStr">
        <is>
          <t>South America</t>
        </is>
      </c>
      <c r="C181" t="inlineStr">
        <is>
          <t>Air Travel: Fuel Use: Commercial: Jet Fuel: South America: High oil and gas supply</t>
        </is>
      </c>
      <c r="D181" t="inlineStr">
        <is>
          <t>57-AEO2021.193.highogs-d120120a</t>
        </is>
      </c>
      <c r="E181" t="inlineStr">
        <is>
          <t>trillion Btu</t>
        </is>
      </c>
      <c r="F181" t="n">
        <v>271.229431</v>
      </c>
      <c r="G181" t="n">
        <v>393.706726</v>
      </c>
      <c r="H181" t="n">
        <v>450.221252</v>
      </c>
      <c r="I181" t="n">
        <v>476.4646</v>
      </c>
      <c r="J181" t="n">
        <v>501.902344</v>
      </c>
      <c r="K181" t="n">
        <v>527.2025149999999</v>
      </c>
      <c r="L181" t="n">
        <v>551.592896</v>
      </c>
      <c r="M181" t="n">
        <v>576.205688</v>
      </c>
      <c r="N181" t="n">
        <v>601.284912</v>
      </c>
      <c r="O181" t="n">
        <v>626.893372</v>
      </c>
      <c r="P181" t="n">
        <v>652.2138670000001</v>
      </c>
      <c r="Q181" t="n">
        <v>677.385681</v>
      </c>
      <c r="R181" t="n">
        <v>703.678772</v>
      </c>
      <c r="S181" t="n">
        <v>731.134399</v>
      </c>
      <c r="T181" t="n">
        <v>759.180115</v>
      </c>
      <c r="U181" t="n">
        <v>788.238281</v>
      </c>
      <c r="V181" t="n">
        <v>818.580566</v>
      </c>
      <c r="W181" t="n">
        <v>850.335632</v>
      </c>
      <c r="X181" t="n">
        <v>883.6256100000001</v>
      </c>
      <c r="Y181" t="n">
        <v>918.442139</v>
      </c>
      <c r="Z181" t="n">
        <v>954.702332</v>
      </c>
      <c r="AA181" t="n">
        <v>991.969788</v>
      </c>
      <c r="AB181" t="n">
        <v>1030.69165</v>
      </c>
      <c r="AC181" t="n">
        <v>1070.898193</v>
      </c>
      <c r="AD181" t="n">
        <v>1112.828857</v>
      </c>
      <c r="AE181" t="n">
        <v>1156.605835</v>
      </c>
      <c r="AF181" t="n">
        <v>1201.537964</v>
      </c>
      <c r="AG181" t="n">
        <v>1248.868164</v>
      </c>
      <c r="AH181" t="n">
        <v>1297.680298</v>
      </c>
      <c r="AI181" t="n">
        <v>1348.470459</v>
      </c>
      <c r="AJ181" t="n">
        <v>1401.258545</v>
      </c>
      <c r="AK181" s="131" t="n">
        <v>0.056</v>
      </c>
      <c r="AL181" s="36" t="n"/>
      <c r="AM181" s="146" t="n"/>
    </row>
    <row r="182" ht="15" customHeight="1" s="143">
      <c r="A182" s="51" t="inlineStr">
        <is>
          <t>ATE000:oa_JF_Europe</t>
        </is>
      </c>
      <c r="B182" t="inlineStr">
        <is>
          <t>Europe</t>
        </is>
      </c>
      <c r="C182" t="inlineStr">
        <is>
          <t>Air Travel: Fuel Use: Commercial: Jet Fuel: Europe: High oil and gas supply</t>
        </is>
      </c>
      <c r="D182" t="inlineStr">
        <is>
          <t>57-AEO2021.194.highogs-d120120a</t>
        </is>
      </c>
      <c r="E182" t="inlineStr">
        <is>
          <t>trillion Btu</t>
        </is>
      </c>
      <c r="F182" t="n">
        <v>1570.876709</v>
      </c>
      <c r="G182" t="n">
        <v>2296.133789</v>
      </c>
      <c r="H182" t="n">
        <v>2623.340332</v>
      </c>
      <c r="I182" t="n">
        <v>2789.196289</v>
      </c>
      <c r="J182" t="n">
        <v>2903.282715</v>
      </c>
      <c r="K182" t="n">
        <v>3001.686768</v>
      </c>
      <c r="L182" t="n">
        <v>3077.888916</v>
      </c>
      <c r="M182" t="n">
        <v>3152.302002</v>
      </c>
      <c r="N182" t="n">
        <v>3225.785645</v>
      </c>
      <c r="O182" t="n">
        <v>3298.275146</v>
      </c>
      <c r="P182" t="n">
        <v>3369.335693</v>
      </c>
      <c r="Q182" t="n">
        <v>3440.565918</v>
      </c>
      <c r="R182" t="n">
        <v>3508.767334</v>
      </c>
      <c r="S182" t="n">
        <v>3576.604248</v>
      </c>
      <c r="T182" t="n">
        <v>3646.262451</v>
      </c>
      <c r="U182" t="n">
        <v>3714.358887</v>
      </c>
      <c r="V182" t="n">
        <v>3783.276367</v>
      </c>
      <c r="W182" t="n">
        <v>3855.312256</v>
      </c>
      <c r="X182" t="n">
        <v>3931.225342</v>
      </c>
      <c r="Y182" t="n">
        <v>4012.386963</v>
      </c>
      <c r="Z182" t="n">
        <v>4096.479492</v>
      </c>
      <c r="AA182" t="n">
        <v>4183.808594</v>
      </c>
      <c r="AB182" t="n">
        <v>4273.888184</v>
      </c>
      <c r="AC182" t="n">
        <v>4366.236816</v>
      </c>
      <c r="AD182" t="n">
        <v>4461.135254</v>
      </c>
      <c r="AE182" t="n">
        <v>4559.486328</v>
      </c>
      <c r="AF182" t="n">
        <v>4660.073242</v>
      </c>
      <c r="AG182" t="n">
        <v>4767.053711</v>
      </c>
      <c r="AH182" t="n">
        <v>4873.708496</v>
      </c>
      <c r="AI182" t="n">
        <v>4983.968262</v>
      </c>
      <c r="AJ182" t="n">
        <v>5097.495605</v>
      </c>
      <c r="AK182" s="131" t="n">
        <v>0.04</v>
      </c>
      <c r="AL182" s="36" t="n"/>
      <c r="AM182" s="146" t="n"/>
    </row>
    <row r="183" ht="15" customHeight="1" s="143">
      <c r="A183" s="51" t="inlineStr">
        <is>
          <t>ATE000:oa_JF_Africa</t>
        </is>
      </c>
      <c r="B183" t="inlineStr">
        <is>
          <t>Africa</t>
        </is>
      </c>
      <c r="C183" t="inlineStr">
        <is>
          <t>Air Travel: Fuel Use: Commercial: Jet Fuel: Africa: High oil and gas supply</t>
        </is>
      </c>
      <c r="D183" t="inlineStr">
        <is>
          <t>57-AEO2021.195.highogs-d120120a</t>
        </is>
      </c>
      <c r="E183" t="inlineStr">
        <is>
          <t>trillion Btu</t>
        </is>
      </c>
      <c r="F183" t="n">
        <v>151.981094</v>
      </c>
      <c r="G183" t="n">
        <v>270.320801</v>
      </c>
      <c r="H183" t="n">
        <v>326.678986</v>
      </c>
      <c r="I183" t="n">
        <v>355.874207</v>
      </c>
      <c r="J183" t="n">
        <v>376.252167</v>
      </c>
      <c r="K183" t="n">
        <v>392.830688</v>
      </c>
      <c r="L183" t="n">
        <v>408.402527</v>
      </c>
      <c r="M183" t="n">
        <v>424.622681</v>
      </c>
      <c r="N183" t="n">
        <v>441.309082</v>
      </c>
      <c r="O183" t="n">
        <v>458.567261</v>
      </c>
      <c r="P183" t="n">
        <v>476.498718</v>
      </c>
      <c r="Q183" t="n">
        <v>495.087646</v>
      </c>
      <c r="R183" t="n">
        <v>514.14386</v>
      </c>
      <c r="S183" t="n">
        <v>533.027588</v>
      </c>
      <c r="T183" t="n">
        <v>553.2641599999999</v>
      </c>
      <c r="U183" t="n">
        <v>574.754517</v>
      </c>
      <c r="V183" t="n">
        <v>597.614014</v>
      </c>
      <c r="W183" t="n">
        <v>621.611755</v>
      </c>
      <c r="X183" t="n">
        <v>646.226807</v>
      </c>
      <c r="Y183" t="n">
        <v>672.618164</v>
      </c>
      <c r="Z183" t="n">
        <v>700.5346070000001</v>
      </c>
      <c r="AA183" t="n">
        <v>729.871094</v>
      </c>
      <c r="AB183" t="n">
        <v>760.7174680000001</v>
      </c>
      <c r="AC183" t="n">
        <v>793.057678</v>
      </c>
      <c r="AD183" t="n">
        <v>827.162842</v>
      </c>
      <c r="AE183" t="n">
        <v>863.085144</v>
      </c>
      <c r="AF183" t="n">
        <v>901.0464480000001</v>
      </c>
      <c r="AG183" t="n">
        <v>940.405273</v>
      </c>
      <c r="AH183" t="n">
        <v>981.787842</v>
      </c>
      <c r="AI183" t="n">
        <v>1025.33374</v>
      </c>
      <c r="AJ183" t="n">
        <v>1071.070068</v>
      </c>
      <c r="AK183" s="131" t="n">
        <v>0.067</v>
      </c>
      <c r="AL183" s="36" t="n"/>
      <c r="AM183" s="146" t="n"/>
    </row>
    <row r="184" ht="15" customHeight="1" s="143">
      <c r="A184" s="51" t="inlineStr">
        <is>
          <t>ATE000:oa_JF_Mideast</t>
        </is>
      </c>
      <c r="B184" t="inlineStr">
        <is>
          <t>Mideast</t>
        </is>
      </c>
      <c r="C184" t="inlineStr">
        <is>
          <t>Air Travel: Fuel Use: Commercial: Jet Fuel: Mideast: High oil and gas supply</t>
        </is>
      </c>
      <c r="D184" t="inlineStr">
        <is>
          <t>57-AEO2021.196.highogs-d120120a</t>
        </is>
      </c>
      <c r="E184" t="inlineStr">
        <is>
          <t>trillion Btu</t>
        </is>
      </c>
      <c r="F184" t="n">
        <v>526.449585</v>
      </c>
      <c r="G184" t="n">
        <v>732.287537</v>
      </c>
      <c r="H184" t="n">
        <v>843.742493</v>
      </c>
      <c r="I184" t="n">
        <v>913.273682</v>
      </c>
      <c r="J184" t="n">
        <v>961.8883060000001</v>
      </c>
      <c r="K184" t="n">
        <v>997.985718</v>
      </c>
      <c r="L184" t="n">
        <v>1033.241577</v>
      </c>
      <c r="M184" t="n">
        <v>1069.363281</v>
      </c>
      <c r="N184" t="n">
        <v>1104.886963</v>
      </c>
      <c r="O184" t="n">
        <v>1141.510376</v>
      </c>
      <c r="P184" t="n">
        <v>1178.99231</v>
      </c>
      <c r="Q184" t="n">
        <v>1216.588867</v>
      </c>
      <c r="R184" t="n">
        <v>1255.005249</v>
      </c>
      <c r="S184" t="n">
        <v>1294.119995</v>
      </c>
      <c r="T184" t="n">
        <v>1334.359863</v>
      </c>
      <c r="U184" t="n">
        <v>1375.598633</v>
      </c>
      <c r="V184" t="n">
        <v>1417.591187</v>
      </c>
      <c r="W184" t="n">
        <v>1460.760376</v>
      </c>
      <c r="X184" t="n">
        <v>1503.873047</v>
      </c>
      <c r="Y184" t="n">
        <v>1548.165894</v>
      </c>
      <c r="Z184" t="n">
        <v>1594.476074</v>
      </c>
      <c r="AA184" t="n">
        <v>1642.519653</v>
      </c>
      <c r="AB184" t="n">
        <v>1692.138062</v>
      </c>
      <c r="AC184" t="n">
        <v>1743.30835</v>
      </c>
      <c r="AD184" t="n">
        <v>1796.515503</v>
      </c>
      <c r="AE184" t="n">
        <v>1851.698242</v>
      </c>
      <c r="AF184" t="n">
        <v>1908.236572</v>
      </c>
      <c r="AG184" t="n">
        <v>1967.013306</v>
      </c>
      <c r="AH184" t="n">
        <v>2027.769531</v>
      </c>
      <c r="AI184" t="n">
        <v>2090.869629</v>
      </c>
      <c r="AJ184" t="n">
        <v>2156.343018</v>
      </c>
      <c r="AK184" s="131" t="n">
        <v>0.048</v>
      </c>
      <c r="AL184" s="36" t="n"/>
      <c r="AM184" s="146" t="n"/>
    </row>
    <row r="185" ht="15" customHeight="1" s="143">
      <c r="A185" s="51" t="inlineStr">
        <is>
          <t>ATE000:oa_JF_Russia</t>
        </is>
      </c>
      <c r="B185" t="inlineStr">
        <is>
          <t>Commonwealth of Independent States</t>
        </is>
      </c>
      <c r="C185" t="inlineStr">
        <is>
          <t>Air Travel: Fuel Use: Commercial: Jet Fuel: CIS: High oil and gas supply</t>
        </is>
      </c>
      <c r="D185" t="inlineStr">
        <is>
          <t>57-AEO2021.197.highogs-d120120a</t>
        </is>
      </c>
      <c r="E185" t="inlineStr">
        <is>
          <t>trillion Btu</t>
        </is>
      </c>
      <c r="F185" t="n">
        <v>381.053528</v>
      </c>
      <c r="G185" t="n">
        <v>488.791229</v>
      </c>
      <c r="H185" t="n">
        <v>539.288635</v>
      </c>
      <c r="I185" t="n">
        <v>560.765991</v>
      </c>
      <c r="J185" t="n">
        <v>577.311646</v>
      </c>
      <c r="K185" t="n">
        <v>591.430237</v>
      </c>
      <c r="L185" t="n">
        <v>601.427856</v>
      </c>
      <c r="M185" t="n">
        <v>611.288452</v>
      </c>
      <c r="N185" t="n">
        <v>619.655151</v>
      </c>
      <c r="O185" t="n">
        <v>628.997803</v>
      </c>
      <c r="P185" t="n">
        <v>638.4932250000001</v>
      </c>
      <c r="Q185" t="n">
        <v>648.827576</v>
      </c>
      <c r="R185" t="n">
        <v>659.818176</v>
      </c>
      <c r="S185" t="n">
        <v>672.10376</v>
      </c>
      <c r="T185" t="n">
        <v>686.0014650000001</v>
      </c>
      <c r="U185" t="n">
        <v>699.586304</v>
      </c>
      <c r="V185" t="n">
        <v>711.4508060000001</v>
      </c>
      <c r="W185" t="n">
        <v>723.683105</v>
      </c>
      <c r="X185" t="n">
        <v>736.17157</v>
      </c>
      <c r="Y185" t="n">
        <v>750.077271</v>
      </c>
      <c r="Z185" t="n">
        <v>764.299805</v>
      </c>
      <c r="AA185" t="n">
        <v>778.83075</v>
      </c>
      <c r="AB185" t="n">
        <v>793.036987</v>
      </c>
      <c r="AC185" t="n">
        <v>807.377014</v>
      </c>
      <c r="AD185" t="n">
        <v>822.511963</v>
      </c>
      <c r="AE185" t="n">
        <v>837.825745</v>
      </c>
      <c r="AF185" t="n">
        <v>852.600342</v>
      </c>
      <c r="AG185" t="n">
        <v>866.246704</v>
      </c>
      <c r="AH185" t="n">
        <v>881.173462</v>
      </c>
      <c r="AI185" t="n">
        <v>895.481995</v>
      </c>
      <c r="AJ185" t="n">
        <v>910.432922</v>
      </c>
      <c r="AK185" s="131" t="n">
        <v>0.029</v>
      </c>
      <c r="AL185" s="36" t="n"/>
      <c r="AM185" s="146" t="n"/>
    </row>
    <row r="186" ht="15" customHeight="1" s="143">
      <c r="A186" s="51" t="inlineStr">
        <is>
          <t>ATE000:oa_JF_China</t>
        </is>
      </c>
      <c r="B186" t="inlineStr">
        <is>
          <t>China</t>
        </is>
      </c>
      <c r="C186" t="inlineStr">
        <is>
          <t>Air Travel: Fuel Use: Commercial: Jet Fuel: China: High oil and gas supply</t>
        </is>
      </c>
      <c r="D186" t="inlineStr">
        <is>
          <t>57-AEO2021.198.highogs-d120120a</t>
        </is>
      </c>
      <c r="E186" t="inlineStr">
        <is>
          <t>trillion Btu</t>
        </is>
      </c>
      <c r="F186" t="n">
        <v>1618.573364</v>
      </c>
      <c r="G186" t="n">
        <v>1970.53186</v>
      </c>
      <c r="H186" t="n">
        <v>2112.993896</v>
      </c>
      <c r="I186" t="n">
        <v>2186.740967</v>
      </c>
      <c r="J186" t="n">
        <v>2283.40332</v>
      </c>
      <c r="K186" t="n">
        <v>2393.192139</v>
      </c>
      <c r="L186" t="n">
        <v>2497.585205</v>
      </c>
      <c r="M186" t="n">
        <v>2600.150146</v>
      </c>
      <c r="N186" t="n">
        <v>2703.257568</v>
      </c>
      <c r="O186" t="n">
        <v>2807.005859</v>
      </c>
      <c r="P186" t="n">
        <v>2909.708008</v>
      </c>
      <c r="Q186" t="n">
        <v>3012</v>
      </c>
      <c r="R186" t="n">
        <v>3112.47876</v>
      </c>
      <c r="S186" t="n">
        <v>3210.237793</v>
      </c>
      <c r="T186" t="n">
        <v>3304.342773</v>
      </c>
      <c r="U186" t="n">
        <v>3397.934326</v>
      </c>
      <c r="V186" t="n">
        <v>3490.901855</v>
      </c>
      <c r="W186" t="n">
        <v>3581.517822</v>
      </c>
      <c r="X186" t="n">
        <v>3671.17627</v>
      </c>
      <c r="Y186" t="n">
        <v>3761.864502</v>
      </c>
      <c r="Z186" t="n">
        <v>3853.610352</v>
      </c>
      <c r="AA186" t="n">
        <v>3946.535889</v>
      </c>
      <c r="AB186" t="n">
        <v>4041.086914</v>
      </c>
      <c r="AC186" t="n">
        <v>4135.977539</v>
      </c>
      <c r="AD186" t="n">
        <v>4230.624023</v>
      </c>
      <c r="AE186" t="n">
        <v>4323.895996</v>
      </c>
      <c r="AF186" t="n">
        <v>4415.341797</v>
      </c>
      <c r="AG186" t="n">
        <v>4507.456543</v>
      </c>
      <c r="AH186" t="n">
        <v>4597.495605</v>
      </c>
      <c r="AI186" t="n">
        <v>4686.351074</v>
      </c>
      <c r="AJ186" t="n">
        <v>4771.263672</v>
      </c>
      <c r="AK186" s="131" t="n">
        <v>0.037</v>
      </c>
      <c r="AL186" s="36" t="n"/>
      <c r="AM186" s="146" t="n"/>
    </row>
    <row r="187" ht="15" customHeight="1" s="143">
      <c r="A187" s="51" t="inlineStr">
        <is>
          <t>ATE000:oa_JF_NE_Asia</t>
        </is>
      </c>
      <c r="B187" t="inlineStr">
        <is>
          <t>Northeast Asia</t>
        </is>
      </c>
      <c r="C187" t="inlineStr">
        <is>
          <t>Air Travel: Fuel Use: Commercial: Jet Fuel: NE Asia: High oil and gas supply</t>
        </is>
      </c>
      <c r="D187" t="inlineStr">
        <is>
          <t>57-AEO2021.199.highogs-d120120a</t>
        </is>
      </c>
      <c r="E187" t="inlineStr">
        <is>
          <t>trillion Btu</t>
        </is>
      </c>
      <c r="F187" t="n">
        <v>422.045319</v>
      </c>
      <c r="G187" t="n">
        <v>581.120605</v>
      </c>
      <c r="H187" t="n">
        <v>672.528992</v>
      </c>
      <c r="I187" t="n">
        <v>724.010132</v>
      </c>
      <c r="J187" t="n">
        <v>755.391968</v>
      </c>
      <c r="K187" t="n">
        <v>778.039124</v>
      </c>
      <c r="L187" t="n">
        <v>791.543945</v>
      </c>
      <c r="M187" t="n">
        <v>802.9683230000001</v>
      </c>
      <c r="N187" t="n">
        <v>812.439209</v>
      </c>
      <c r="O187" t="n">
        <v>819.939636</v>
      </c>
      <c r="P187" t="n">
        <v>825.401855</v>
      </c>
      <c r="Q187" t="n">
        <v>827.7459720000001</v>
      </c>
      <c r="R187" t="n">
        <v>827.887207</v>
      </c>
      <c r="S187" t="n">
        <v>827.016113</v>
      </c>
      <c r="T187" t="n">
        <v>825.312256</v>
      </c>
      <c r="U187" t="n">
        <v>821.338562</v>
      </c>
      <c r="V187" t="n">
        <v>817.432007</v>
      </c>
      <c r="W187" t="n">
        <v>813.491394</v>
      </c>
      <c r="X187" t="n">
        <v>809.556152</v>
      </c>
      <c r="Y187" t="n">
        <v>806.287231</v>
      </c>
      <c r="Z187" t="n">
        <v>803.094482</v>
      </c>
      <c r="AA187" t="n">
        <v>800.31958</v>
      </c>
      <c r="AB187" t="n">
        <v>797.8471070000001</v>
      </c>
      <c r="AC187" t="n">
        <v>795.490173</v>
      </c>
      <c r="AD187" t="n">
        <v>793.399414</v>
      </c>
      <c r="AE187" t="n">
        <v>791.763855</v>
      </c>
      <c r="AF187" t="n">
        <v>790.497192</v>
      </c>
      <c r="AG187" t="n">
        <v>789.638367</v>
      </c>
      <c r="AH187" t="n">
        <v>789.5169069999999</v>
      </c>
      <c r="AI187" t="n">
        <v>789.791748</v>
      </c>
      <c r="AJ187" t="n">
        <v>790.500977</v>
      </c>
      <c r="AK187" s="131" t="n">
        <v>0.021</v>
      </c>
      <c r="AL187" s="36" t="n"/>
      <c r="AM187" s="146" t="n"/>
    </row>
    <row r="188" ht="15" customHeight="1" s="143">
      <c r="A188" s="51" t="inlineStr">
        <is>
          <t>ATE000:oa_JF_SE_Asia</t>
        </is>
      </c>
      <c r="B188" t="inlineStr">
        <is>
          <t>Southeast Asia</t>
        </is>
      </c>
      <c r="C188" t="inlineStr">
        <is>
          <t>Air Travel: Fuel Use: Commercial: Jet Fuel: SE Asia: High oil and gas supply</t>
        </is>
      </c>
      <c r="D188" t="inlineStr">
        <is>
          <t>57-AEO2021.200.highogs-d120120a</t>
        </is>
      </c>
      <c r="E188" t="inlineStr">
        <is>
          <t>trillion Btu</t>
        </is>
      </c>
      <c r="F188" t="n">
        <v>573.414551</v>
      </c>
      <c r="G188" t="n">
        <v>937.180481</v>
      </c>
      <c r="H188" t="n">
        <v>1112.516968</v>
      </c>
      <c r="I188" t="n">
        <v>1210.3125</v>
      </c>
      <c r="J188" t="n">
        <v>1295.863037</v>
      </c>
      <c r="K188" t="n">
        <v>1368.186157</v>
      </c>
      <c r="L188" t="n">
        <v>1437.73584</v>
      </c>
      <c r="M188" t="n">
        <v>1507.259766</v>
      </c>
      <c r="N188" t="n">
        <v>1576.96521</v>
      </c>
      <c r="O188" t="n">
        <v>1646.735962</v>
      </c>
      <c r="P188" t="n">
        <v>1715.402222</v>
      </c>
      <c r="Q188" t="n">
        <v>1783.795288</v>
      </c>
      <c r="R188" t="n">
        <v>1851.960938</v>
      </c>
      <c r="S188" t="n">
        <v>1919.164429</v>
      </c>
      <c r="T188" t="n">
        <v>1987.149658</v>
      </c>
      <c r="U188" t="n">
        <v>2055.149902</v>
      </c>
      <c r="V188" t="n">
        <v>2123.861572</v>
      </c>
      <c r="W188" t="n">
        <v>2193.296631</v>
      </c>
      <c r="X188" t="n">
        <v>2264.023193</v>
      </c>
      <c r="Y188" t="n">
        <v>2335.920654</v>
      </c>
      <c r="Z188" t="n">
        <v>2408.73584</v>
      </c>
      <c r="AA188" t="n">
        <v>2482.636475</v>
      </c>
      <c r="AB188" t="n">
        <v>2556.142334</v>
      </c>
      <c r="AC188" t="n">
        <v>2629.715576</v>
      </c>
      <c r="AD188" t="n">
        <v>2705.778809</v>
      </c>
      <c r="AE188" t="n">
        <v>2784.316895</v>
      </c>
      <c r="AF188" t="n">
        <v>2861.731445</v>
      </c>
      <c r="AG188" t="n">
        <v>2940.476562</v>
      </c>
      <c r="AH188" t="n">
        <v>3020.786133</v>
      </c>
      <c r="AI188" t="n">
        <v>3103.277344</v>
      </c>
      <c r="AJ188" t="n">
        <v>3188.195312</v>
      </c>
      <c r="AK188" s="131" t="n">
        <v>0.059</v>
      </c>
      <c r="AL188" s="36" t="n"/>
      <c r="AM188" s="146" t="n"/>
    </row>
    <row r="189" ht="15" customHeight="1" s="143">
      <c r="A189" s="51" t="inlineStr">
        <is>
          <t>ATE000:oa_JF_SW_Asia</t>
        </is>
      </c>
      <c r="B189" t="inlineStr">
        <is>
          <t>Southwest Asia</t>
        </is>
      </c>
      <c r="C189" t="inlineStr">
        <is>
          <t>Air Travel: Fuel Use: Commercial: Jet Fuel: SW Asia: High oil and gas supply</t>
        </is>
      </c>
      <c r="D189" t="inlineStr">
        <is>
          <t>57-AEO2021.201.highogs-d120120a</t>
        </is>
      </c>
      <c r="E189" t="inlineStr">
        <is>
          <t>trillion Btu</t>
        </is>
      </c>
      <c r="F189" t="n">
        <v>211.587616</v>
      </c>
      <c r="G189" t="n">
        <v>333.548645</v>
      </c>
      <c r="H189" t="n">
        <v>389.771362</v>
      </c>
      <c r="I189" t="n">
        <v>420.067261</v>
      </c>
      <c r="J189" t="n">
        <v>453.257263</v>
      </c>
      <c r="K189" t="n">
        <v>485.14389</v>
      </c>
      <c r="L189" t="n">
        <v>519.854919</v>
      </c>
      <c r="M189" t="n">
        <v>556.773071</v>
      </c>
      <c r="N189" t="n">
        <v>596.108887</v>
      </c>
      <c r="O189" t="n">
        <v>637.559998</v>
      </c>
      <c r="P189" t="n">
        <v>679.919312</v>
      </c>
      <c r="Q189" t="n">
        <v>722.899536</v>
      </c>
      <c r="R189" t="n">
        <v>765.812195</v>
      </c>
      <c r="S189" t="n">
        <v>808.002075</v>
      </c>
      <c r="T189" t="n">
        <v>849.65448</v>
      </c>
      <c r="U189" t="n">
        <v>891.79248</v>
      </c>
      <c r="V189" t="n">
        <v>934.30481</v>
      </c>
      <c r="W189" t="n">
        <v>978.39386</v>
      </c>
      <c r="X189" t="n">
        <v>1024.32959</v>
      </c>
      <c r="Y189" t="n">
        <v>1072.223633</v>
      </c>
      <c r="Z189" t="n">
        <v>1121.848145</v>
      </c>
      <c r="AA189" t="n">
        <v>1172.829956</v>
      </c>
      <c r="AB189" t="n">
        <v>1225.38623</v>
      </c>
      <c r="AC189" t="n">
        <v>1279.497437</v>
      </c>
      <c r="AD189" t="n">
        <v>1334.871704</v>
      </c>
      <c r="AE189" t="n">
        <v>1392.055176</v>
      </c>
      <c r="AF189" t="n">
        <v>1450.519775</v>
      </c>
      <c r="AG189" t="n">
        <v>1510.360229</v>
      </c>
      <c r="AH189" t="n">
        <v>1571.84668</v>
      </c>
      <c r="AI189" t="n">
        <v>1634.920898</v>
      </c>
      <c r="AJ189" t="n">
        <v>1699.503418</v>
      </c>
      <c r="AK189" s="131" t="n">
        <v>0.07199999999999999</v>
      </c>
      <c r="AL189" s="36" t="n"/>
      <c r="AM189" s="146" t="n"/>
    </row>
    <row r="190" ht="15" customHeight="1" s="143">
      <c r="A190" s="51" t="inlineStr">
        <is>
          <t>ATE000:oa_JF_Oceania</t>
        </is>
      </c>
      <c r="B190" t="inlineStr">
        <is>
          <t>Oceania</t>
        </is>
      </c>
      <c r="C190" t="inlineStr">
        <is>
          <t>Air Travel: Fuel Use: Commercial: Jet Fuel: Oceania: High oil and gas supply</t>
        </is>
      </c>
      <c r="D190" t="inlineStr">
        <is>
          <t>57-AEO2021.202.highogs-d120120a</t>
        </is>
      </c>
      <c r="E190" t="inlineStr">
        <is>
          <t>trillion Btu</t>
        </is>
      </c>
      <c r="F190" t="n">
        <v>179.60733</v>
      </c>
      <c r="G190" t="n">
        <v>300.22818</v>
      </c>
      <c r="H190" t="n">
        <v>359.046661</v>
      </c>
      <c r="I190" t="n">
        <v>391.707886</v>
      </c>
      <c r="J190" t="n">
        <v>417.445526</v>
      </c>
      <c r="K190" t="n">
        <v>436.962311</v>
      </c>
      <c r="L190" t="n">
        <v>451.245636</v>
      </c>
      <c r="M190" t="n">
        <v>465.493652</v>
      </c>
      <c r="N190" t="n">
        <v>479.794342</v>
      </c>
      <c r="O190" t="n">
        <v>494.319794</v>
      </c>
      <c r="P190" t="n">
        <v>508.727722</v>
      </c>
      <c r="Q190" t="n">
        <v>523.171814</v>
      </c>
      <c r="R190" t="n">
        <v>537.506409</v>
      </c>
      <c r="S190" t="n">
        <v>551.352295</v>
      </c>
      <c r="T190" t="n">
        <v>565.146606</v>
      </c>
      <c r="U190" t="n">
        <v>578.888672</v>
      </c>
      <c r="V190" t="n">
        <v>592.595154</v>
      </c>
      <c r="W190" t="n">
        <v>606.092224</v>
      </c>
      <c r="X190" t="n">
        <v>619.252197</v>
      </c>
      <c r="Y190" t="n">
        <v>631.740662</v>
      </c>
      <c r="Z190" t="n">
        <v>644.554504</v>
      </c>
      <c r="AA190" t="n">
        <v>657.84613</v>
      </c>
      <c r="AB190" t="n">
        <v>671.5732420000001</v>
      </c>
      <c r="AC190" t="n">
        <v>685.474976</v>
      </c>
      <c r="AD190" t="n">
        <v>699.923706</v>
      </c>
      <c r="AE190" t="n">
        <v>714.904053</v>
      </c>
      <c r="AF190" t="n">
        <v>730.307068</v>
      </c>
      <c r="AG190" t="n">
        <v>746.126831</v>
      </c>
      <c r="AH190" t="n">
        <v>762.409912</v>
      </c>
      <c r="AI190" t="n">
        <v>779.191772</v>
      </c>
      <c r="AJ190" t="n">
        <v>796.358704</v>
      </c>
      <c r="AK190" s="131" t="n">
        <v>0.051</v>
      </c>
      <c r="AL190" s="36" t="n"/>
      <c r="AM190" s="146" t="n"/>
    </row>
    <row r="191" ht="15" customHeight="1" s="143">
      <c r="A191" s="51" t="inlineStr">
        <is>
          <t>ATE000:oa_JF_World</t>
        </is>
      </c>
      <c r="B191" t="inlineStr">
        <is>
          <t>Total World</t>
        </is>
      </c>
      <c r="C191" t="inlineStr">
        <is>
          <t>Air Travel: Fuel Use: Commercial: Jet Fuel: World: High oil and gas supply</t>
        </is>
      </c>
      <c r="D191" t="inlineStr">
        <is>
          <t>57-AEO2021.203.highogs-d120120a</t>
        </is>
      </c>
      <c r="E191" t="inlineStr">
        <is>
          <t>trillion Btu</t>
        </is>
      </c>
      <c r="F191" t="n">
        <v>7968.394531</v>
      </c>
      <c r="G191" t="n">
        <v>11217.073242</v>
      </c>
      <c r="H191" t="n">
        <v>12726.958984</v>
      </c>
      <c r="I191" t="n">
        <v>13510.172852</v>
      </c>
      <c r="J191" t="n">
        <v>14128.612305</v>
      </c>
      <c r="K191" t="n">
        <v>14665.538086</v>
      </c>
      <c r="L191" t="n">
        <v>15101.666992</v>
      </c>
      <c r="M191" t="n">
        <v>15529.201172</v>
      </c>
      <c r="N191" t="n">
        <v>15959.823242</v>
      </c>
      <c r="O191" t="n">
        <v>16391.841797</v>
      </c>
      <c r="P191" t="n">
        <v>16820.962891</v>
      </c>
      <c r="Q191" t="n">
        <v>17254.103516</v>
      </c>
      <c r="R191" t="n">
        <v>17694.726562</v>
      </c>
      <c r="S191" t="n">
        <v>18131.595703</v>
      </c>
      <c r="T191" t="n">
        <v>18575.886719</v>
      </c>
      <c r="U191" t="n">
        <v>19026.099609</v>
      </c>
      <c r="V191" t="n">
        <v>19472.4375</v>
      </c>
      <c r="W191" t="n">
        <v>19919.373047</v>
      </c>
      <c r="X191" t="n">
        <v>20376.923828</v>
      </c>
      <c r="Y191" t="n">
        <v>20855.224609</v>
      </c>
      <c r="Z191" t="n">
        <v>21356.667969</v>
      </c>
      <c r="AA191" t="n">
        <v>21866.683594</v>
      </c>
      <c r="AB191" t="n">
        <v>22388.910156</v>
      </c>
      <c r="AC191" t="n">
        <v>22918.126953</v>
      </c>
      <c r="AD191" t="n">
        <v>23462.738281</v>
      </c>
      <c r="AE191" t="n">
        <v>24026.041016</v>
      </c>
      <c r="AF191" t="n">
        <v>24590.474609</v>
      </c>
      <c r="AG191" t="n">
        <v>25159.283203</v>
      </c>
      <c r="AH191" t="n">
        <v>25739.203125</v>
      </c>
      <c r="AI191" t="n">
        <v>26329.132812</v>
      </c>
      <c r="AJ191" t="n">
        <v>26931.738281</v>
      </c>
      <c r="AK191" s="131" t="n">
        <v>0.041</v>
      </c>
      <c r="AL191" s="36" t="n"/>
      <c r="AM191" s="146" t="n"/>
    </row>
    <row r="192" ht="15" customHeight="1" s="143">
      <c r="A192" s="51" t="inlineStr">
        <is>
          <t>ATE000:oa_AviationGasol</t>
        </is>
      </c>
      <c r="B192" t="inlineStr">
        <is>
          <t>Commercial Aviation Gasoline</t>
        </is>
      </c>
      <c r="C192" t="inlineStr">
        <is>
          <t xml:space="preserve"> U.S.</t>
        </is>
      </c>
      <c r="D192" t="inlineStr">
        <is>
          <t>Air Travel: Fuel Use: Commercial: Aviation Gasoline: U.S.: High oil and gas supply</t>
        </is>
      </c>
      <c r="E192" t="inlineStr">
        <is>
          <t>57-AEO2021.204.highogs-d120120a</t>
        </is>
      </c>
      <c r="G192" t="n">
        <v>22.450933</v>
      </c>
      <c r="H192" t="n">
        <v>22.434891</v>
      </c>
      <c r="I192" t="n">
        <v>22.421618</v>
      </c>
      <c r="J192" t="n">
        <v>22.410635</v>
      </c>
      <c r="K192" t="n">
        <v>22.401548</v>
      </c>
      <c r="L192" t="n">
        <v>22.394032</v>
      </c>
      <c r="M192" t="n">
        <v>22.387812</v>
      </c>
      <c r="N192" t="n">
        <v>22.382666</v>
      </c>
      <c r="O192" t="n">
        <v>22.378407</v>
      </c>
      <c r="P192" t="n">
        <v>22.374884</v>
      </c>
      <c r="Q192" t="n">
        <v>22.371969</v>
      </c>
      <c r="R192" t="n">
        <v>22.369558</v>
      </c>
      <c r="S192" t="n">
        <v>22.367563</v>
      </c>
      <c r="T192" t="n">
        <v>22.365911</v>
      </c>
      <c r="U192" t="n">
        <v>22.364546</v>
      </c>
      <c r="V192" t="n">
        <v>22.363417</v>
      </c>
      <c r="W192" t="n">
        <v>22.36248</v>
      </c>
      <c r="X192" t="n">
        <v>22.361708</v>
      </c>
      <c r="Y192" t="n">
        <v>22.361067</v>
      </c>
      <c r="Z192" t="n">
        <v>22.360538</v>
      </c>
      <c r="AA192" t="n">
        <v>22.3601</v>
      </c>
      <c r="AB192" t="n">
        <v>22.359737</v>
      </c>
      <c r="AC192" t="n">
        <v>22.359438</v>
      </c>
      <c r="AD192" t="n">
        <v>22.35919</v>
      </c>
      <c r="AE192" t="n">
        <v>22.358984</v>
      </c>
      <c r="AF192" t="n">
        <v>22.358814</v>
      </c>
      <c r="AG192" t="n">
        <v>22.358673</v>
      </c>
      <c r="AH192" t="n">
        <v>22.358557</v>
      </c>
      <c r="AI192" t="n">
        <v>22.358461</v>
      </c>
      <c r="AJ192" t="n">
        <v>22.358381</v>
      </c>
      <c r="AK192" t="n">
        <v>22.358315</v>
      </c>
      <c r="AL192" s="36" t="n"/>
      <c r="AM192" s="146" t="n"/>
    </row>
    <row r="193" ht="15" customHeight="1" s="143">
      <c r="A193" s="51" t="inlineStr">
        <is>
          <t>ATE000:pa_JetFuelUS</t>
        </is>
      </c>
      <c r="B193" t="inlineStr">
        <is>
          <t>Military Jet Fuel</t>
        </is>
      </c>
      <c r="C193" t="inlineStr">
        <is>
          <t xml:space="preserve"> U.S.</t>
        </is>
      </c>
      <c r="D193" t="inlineStr">
        <is>
          <t>Air Travel: Fuel Use: Military: Jet Fuel: U.S.: High oil and gas supply</t>
        </is>
      </c>
      <c r="E193" t="inlineStr">
        <is>
          <t>57-AEO2021.205.highogs-d120120a</t>
        </is>
      </c>
      <c r="G193" t="n">
        <v>401.729675</v>
      </c>
      <c r="H193" t="n">
        <v>408.504883</v>
      </c>
      <c r="I193" t="n">
        <v>409.043732</v>
      </c>
      <c r="J193" t="n">
        <v>399.1633</v>
      </c>
      <c r="K193" t="n">
        <v>392.655548</v>
      </c>
      <c r="L193" t="n">
        <v>392.262573</v>
      </c>
      <c r="M193" t="n">
        <v>391.318878</v>
      </c>
      <c r="N193" t="n">
        <v>391.194946</v>
      </c>
      <c r="O193" t="n">
        <v>393.351471</v>
      </c>
      <c r="P193" t="n">
        <v>392.484711</v>
      </c>
      <c r="Q193" t="n">
        <v>390.99704</v>
      </c>
      <c r="R193" t="n">
        <v>390.933899</v>
      </c>
      <c r="S193" t="n">
        <v>391.561951</v>
      </c>
      <c r="T193" t="n">
        <v>392.211304</v>
      </c>
      <c r="U193" t="n">
        <v>392.868958</v>
      </c>
      <c r="V193" t="n">
        <v>393.524963</v>
      </c>
      <c r="W193" t="n">
        <v>394.212952</v>
      </c>
      <c r="X193" t="n">
        <v>394.923615</v>
      </c>
      <c r="Y193" t="n">
        <v>395.642151</v>
      </c>
      <c r="Z193" t="n">
        <v>396.367554</v>
      </c>
      <c r="AA193" t="n">
        <v>397.098511</v>
      </c>
      <c r="AB193" t="n">
        <v>397.83429</v>
      </c>
      <c r="AC193" t="n">
        <v>398.573822</v>
      </c>
      <c r="AD193" t="n">
        <v>399.316345</v>
      </c>
      <c r="AE193" t="n">
        <v>400.061035</v>
      </c>
      <c r="AF193" t="n">
        <v>400.807159</v>
      </c>
      <c r="AG193" t="n">
        <v>401.554077</v>
      </c>
      <c r="AH193" t="n">
        <v>402.300934</v>
      </c>
      <c r="AI193" t="n">
        <v>403.047485</v>
      </c>
      <c r="AJ193" t="n">
        <v>403.793304</v>
      </c>
      <c r="AK193" t="n">
        <v>404.537964</v>
      </c>
      <c r="AL193" s="36" t="n"/>
      <c r="AM193" s="146" t="n"/>
    </row>
    <row r="194" ht="15" customHeight="1" s="143" thickBot="1"/>
    <row r="195" ht="15" customHeight="1" s="143">
      <c r="AL195" s="86" t="n"/>
      <c r="AM195" s="86" t="n"/>
    </row>
  </sheetData>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AM192"/>
  <sheetViews>
    <sheetView workbookViewId="0">
      <selection activeCell="A1" sqref="A1"/>
    </sheetView>
  </sheetViews>
  <sheetFormatPr baseColWidth="10" defaultColWidth="8.83203125" defaultRowHeight="15" customHeight="1"/>
  <cols>
    <col width="14.5" customWidth="1" style="51" min="1" max="1"/>
  </cols>
  <sheetData>
    <row r="1" ht="15" customHeight="1" s="143"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3" thickTop="1">
      <c r="A2" s="134" t="n"/>
    </row>
    <row r="3" ht="15" customHeight="1" s="143">
      <c r="A3" s="134" t="n"/>
    </row>
    <row r="4" ht="15" customHeight="1" s="143">
      <c r="A4" s="134" t="n"/>
    </row>
    <row r="5" ht="15" customHeight="1" s="143">
      <c r="A5" s="134" t="n"/>
    </row>
    <row r="6" ht="15" customHeight="1" s="143">
      <c r="A6" s="134" t="n"/>
    </row>
    <row r="10" ht="15" customHeight="1" s="143">
      <c r="A10" s="66" t="inlineStr">
        <is>
          <t>ATS000</t>
        </is>
      </c>
      <c r="B10" t="inlineStr">
        <is>
          <t>Table 48.  Aircraft Stock</t>
        </is>
      </c>
    </row>
    <row r="11" ht="15" customHeight="1" s="143">
      <c r="A11" s="134" t="n"/>
      <c r="B11" t="inlineStr">
        <is>
          <t>https://www.eia.gov/outlooks/aeo/data/browser/#/?id=148-AEO2021&amp;region=0-0&amp;cases=highogs&amp;start=2020&amp;end=2050&amp;f=A&amp;linechart=highogs-d120120a.3-148-AEO2021&amp;sourcekey=0</t>
        </is>
      </c>
    </row>
    <row r="12" ht="15" customHeight="1" s="143">
      <c r="A12" s="134" t="n"/>
      <c r="B12" t="inlineStr">
        <is>
          <t>Tue Mar 09 2021 13:01:17 GMT-0800 (Pacific Standard Time)</t>
        </is>
      </c>
      <c r="AL12" s="85" t="n"/>
      <c r="AM12" s="85" t="n"/>
    </row>
    <row r="13" ht="15" customHeight="1" s="143" thickBot="1">
      <c r="A13" s="134" t="n"/>
      <c r="B13" t="inlineStr">
        <is>
          <t>Source: U.S. Energy Information Administration</t>
        </is>
      </c>
      <c r="AL13" s="32" t="n"/>
      <c r="AM13" s="32" t="n"/>
    </row>
    <row r="14" ht="15" customHeight="1" s="143" thickTop="1">
      <c r="A14" s="134" t="n"/>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3">
      <c r="A15" s="134" t="n"/>
      <c r="B15" t="inlineStr">
        <is>
          <t>Aircraft Stock</t>
        </is>
      </c>
      <c r="D15" t="inlineStr">
        <is>
          <t>148-AEO2021.2.</t>
        </is>
      </c>
    </row>
    <row r="16" ht="15" customHeight="1" s="143">
      <c r="A16" s="66" t="inlineStr">
        <is>
          <t>ATS000:stk_U.S.Total</t>
        </is>
      </c>
      <c r="B16" t="inlineStr">
        <is>
          <t>United States</t>
        </is>
      </c>
      <c r="C16" t="inlineStr">
        <is>
          <t>Aircraft Stock: Total: United States: High oil and gas supply</t>
        </is>
      </c>
      <c r="D16" t="inlineStr">
        <is>
          <t>148-AEO2021.3.highogs-d120120a</t>
        </is>
      </c>
      <c r="E16" t="inlineStr">
        <is>
          <t>units</t>
        </is>
      </c>
      <c r="F16" t="n">
        <v>8137.947266</v>
      </c>
      <c r="G16" t="n">
        <v>8044.657227</v>
      </c>
      <c r="H16" t="n">
        <v>8008.447266</v>
      </c>
      <c r="I16" t="n">
        <v>8071.824707</v>
      </c>
      <c r="J16" t="n">
        <v>8110.69873</v>
      </c>
      <c r="K16" t="n">
        <v>8289.339844</v>
      </c>
      <c r="L16" t="n">
        <v>8367.854492</v>
      </c>
      <c r="M16" t="n">
        <v>8372.769531</v>
      </c>
      <c r="N16" t="n">
        <v>8397.157227</v>
      </c>
      <c r="O16" t="n">
        <v>8415.645508</v>
      </c>
      <c r="P16" t="n">
        <v>8478.900390999999</v>
      </c>
      <c r="Q16" t="n">
        <v>8559.139648</v>
      </c>
      <c r="R16" t="n">
        <v>8671.820312</v>
      </c>
      <c r="S16" t="n">
        <v>8787.756836</v>
      </c>
      <c r="T16" t="n">
        <v>8923.068359000001</v>
      </c>
      <c r="U16" t="n">
        <v>9075.241211</v>
      </c>
      <c r="V16" t="n">
        <v>9210.8125</v>
      </c>
      <c r="W16" t="n">
        <v>9330.951171999999</v>
      </c>
      <c r="X16" t="n">
        <v>9456.868164</v>
      </c>
      <c r="Y16" t="n">
        <v>9603.818359000001</v>
      </c>
      <c r="Z16" t="n">
        <v>9773.096680000001</v>
      </c>
      <c r="AA16" t="n">
        <v>9940.291992</v>
      </c>
      <c r="AB16" t="n">
        <v>10107.21582</v>
      </c>
      <c r="AC16" t="n">
        <v>10272.46582</v>
      </c>
      <c r="AD16" t="n">
        <v>10432.699219</v>
      </c>
      <c r="AE16" t="n">
        <v>10607.579102</v>
      </c>
      <c r="AF16" t="n">
        <v>10769.418945</v>
      </c>
      <c r="AG16" t="n">
        <v>10916.048828</v>
      </c>
      <c r="AH16" t="n">
        <v>11088.785156</v>
      </c>
      <c r="AI16" t="n">
        <v>11262.652344</v>
      </c>
      <c r="AJ16" t="n">
        <v>11441.147461</v>
      </c>
      <c r="AK16" s="131" t="n">
        <v>0.011</v>
      </c>
      <c r="AL16" s="36" t="n"/>
      <c r="AM16" s="146" t="n"/>
    </row>
    <row r="17" ht="15" customHeight="1" s="143">
      <c r="A17" s="66" t="inlineStr">
        <is>
          <t>ATS000:stk_USNarrowBody</t>
        </is>
      </c>
      <c r="B17" t="inlineStr">
        <is>
          <t>Narrow Body Aircraft</t>
        </is>
      </c>
      <c r="C17" t="inlineStr">
        <is>
          <t>Aircraft Stock: Total: U.S.: Narrow Body: High oil and gas supply</t>
        </is>
      </c>
      <c r="D17" t="inlineStr">
        <is>
          <t>148-AEO2021.4.highogs-d120120a</t>
        </is>
      </c>
      <c r="E17" t="inlineStr">
        <is>
          <t>units</t>
        </is>
      </c>
      <c r="F17" t="n">
        <v>4302.980469</v>
      </c>
      <c r="G17" t="n">
        <v>4259.686035</v>
      </c>
      <c r="H17" t="n">
        <v>4248.228516</v>
      </c>
      <c r="I17" t="n">
        <v>4354.214844</v>
      </c>
      <c r="J17" t="n">
        <v>4450.954102</v>
      </c>
      <c r="K17" t="n">
        <v>4592.987305</v>
      </c>
      <c r="L17" t="n">
        <v>4679.431152</v>
      </c>
      <c r="M17" t="n">
        <v>4735.244629</v>
      </c>
      <c r="N17" t="n">
        <v>4805.024414</v>
      </c>
      <c r="O17" t="n">
        <v>4884.579102</v>
      </c>
      <c r="P17" t="n">
        <v>4966.963379</v>
      </c>
      <c r="Q17" t="n">
        <v>5059.834473</v>
      </c>
      <c r="R17" t="n">
        <v>5173.612793</v>
      </c>
      <c r="S17" t="n">
        <v>5289.497559</v>
      </c>
      <c r="T17" t="n">
        <v>5418.254395</v>
      </c>
      <c r="U17" t="n">
        <v>5558.461914</v>
      </c>
      <c r="V17" t="n">
        <v>5687.69873</v>
      </c>
      <c r="W17" t="n">
        <v>5806.484863</v>
      </c>
      <c r="X17" t="n">
        <v>5929.112793</v>
      </c>
      <c r="Y17" t="n">
        <v>6066.157715</v>
      </c>
      <c r="Z17" t="n">
        <v>6218.739746</v>
      </c>
      <c r="AA17" t="n">
        <v>6370.081055</v>
      </c>
      <c r="AB17" t="n">
        <v>6521.393066</v>
      </c>
      <c r="AC17" t="n">
        <v>6671.650879</v>
      </c>
      <c r="AD17" t="n">
        <v>6818.433105</v>
      </c>
      <c r="AE17" t="n">
        <v>6975.679688</v>
      </c>
      <c r="AF17" t="n">
        <v>7123.681152</v>
      </c>
      <c r="AG17" t="n">
        <v>7260.718262</v>
      </c>
      <c r="AH17" t="n">
        <v>7416.487793</v>
      </c>
      <c r="AI17" t="n">
        <v>7573.090332</v>
      </c>
      <c r="AJ17" t="n">
        <v>7733.0625</v>
      </c>
      <c r="AK17" s="131" t="n">
        <v>0.02</v>
      </c>
      <c r="AL17" s="36" t="n"/>
      <c r="AM17" s="146" t="n"/>
    </row>
    <row r="18" ht="15" customHeight="1" s="143">
      <c r="A18" s="66" t="inlineStr">
        <is>
          <t>ATS000:stk_USWideBody</t>
        </is>
      </c>
      <c r="B18" t="inlineStr">
        <is>
          <t>Wide Body Aircraft</t>
        </is>
      </c>
      <c r="C18" t="inlineStr">
        <is>
          <t>Aircraft Stock: Total: U.S.: Wide Body: High oil and gas supply</t>
        </is>
      </c>
      <c r="D18" t="inlineStr">
        <is>
          <t>148-AEO2021.5.highogs-d120120a</t>
        </is>
      </c>
      <c r="E18" t="inlineStr">
        <is>
          <t>units</t>
        </is>
      </c>
      <c r="F18" t="n">
        <v>1248.547607</v>
      </c>
      <c r="G18" t="n">
        <v>1208.990967</v>
      </c>
      <c r="H18" t="n">
        <v>1231.247314</v>
      </c>
      <c r="I18" t="n">
        <v>1244.048218</v>
      </c>
      <c r="J18" t="n">
        <v>1245.631836</v>
      </c>
      <c r="K18" t="n">
        <v>1288.035278</v>
      </c>
      <c r="L18" t="n">
        <v>1318.614258</v>
      </c>
      <c r="M18" t="n">
        <v>1343.148682</v>
      </c>
      <c r="N18" t="n">
        <v>1365.503906</v>
      </c>
      <c r="O18" t="n">
        <v>1386.851196</v>
      </c>
      <c r="P18" t="n">
        <v>1408.861572</v>
      </c>
      <c r="Q18" t="n">
        <v>1433.07605</v>
      </c>
      <c r="R18" t="n">
        <v>1461.612549</v>
      </c>
      <c r="S18" t="n">
        <v>1490.646973</v>
      </c>
      <c r="T18" t="n">
        <v>1522.361084</v>
      </c>
      <c r="U18" t="n">
        <v>1556.454102</v>
      </c>
      <c r="V18" t="n">
        <v>1588.405762</v>
      </c>
      <c r="W18" t="n">
        <v>1618.341553</v>
      </c>
      <c r="X18" t="n">
        <v>1649.14563</v>
      </c>
      <c r="Y18" t="n">
        <v>1682.938721</v>
      </c>
      <c r="Z18" t="n">
        <v>1719.976074</v>
      </c>
      <c r="AA18" t="n">
        <v>1756.879639</v>
      </c>
      <c r="AB18" t="n">
        <v>1793.901367</v>
      </c>
      <c r="AC18" t="n">
        <v>1830.848389</v>
      </c>
      <c r="AD18" t="n">
        <v>1867.252686</v>
      </c>
      <c r="AE18" t="n">
        <v>1905.887695</v>
      </c>
      <c r="AF18" t="n">
        <v>1942.861572</v>
      </c>
      <c r="AG18" t="n">
        <v>1977.851929</v>
      </c>
      <c r="AH18" t="n">
        <v>2016.731934</v>
      </c>
      <c r="AI18" t="n">
        <v>2055.97583</v>
      </c>
      <c r="AJ18" t="n">
        <v>2096.093262</v>
      </c>
      <c r="AK18" s="131" t="n">
        <v>0.017</v>
      </c>
      <c r="AL18" s="36" t="n"/>
      <c r="AM18" s="146" t="n"/>
    </row>
    <row r="19" ht="15" customHeight="1" s="143">
      <c r="A19" s="66" t="inlineStr">
        <is>
          <t>ATS000:stk_USRegional</t>
        </is>
      </c>
      <c r="B19" t="inlineStr">
        <is>
          <t>Regional Jets</t>
        </is>
      </c>
      <c r="C19" t="inlineStr">
        <is>
          <t>Aircraft Stock: Total: U.S.: Regional: High oil and gas supply</t>
        </is>
      </c>
      <c r="D19" t="inlineStr">
        <is>
          <t>148-AEO2021.6.highogs-d120120a</t>
        </is>
      </c>
      <c r="E19" t="inlineStr">
        <is>
          <t>units</t>
        </is>
      </c>
      <c r="F19" t="n">
        <v>2586.418701</v>
      </c>
      <c r="G19" t="n">
        <v>2575.980713</v>
      </c>
      <c r="H19" t="n">
        <v>2528.97168</v>
      </c>
      <c r="I19" t="n">
        <v>2473.561523</v>
      </c>
      <c r="J19" t="n">
        <v>2414.112793</v>
      </c>
      <c r="K19" t="n">
        <v>2408.317383</v>
      </c>
      <c r="L19" t="n">
        <v>2369.809326</v>
      </c>
      <c r="M19" t="n">
        <v>2294.375977</v>
      </c>
      <c r="N19" t="n">
        <v>2226.628906</v>
      </c>
      <c r="O19" t="n">
        <v>2144.215088</v>
      </c>
      <c r="P19" t="n">
        <v>2103.075684</v>
      </c>
      <c r="Q19" t="n">
        <v>2066.229248</v>
      </c>
      <c r="R19" t="n">
        <v>2036.595215</v>
      </c>
      <c r="S19" t="n">
        <v>2007.612305</v>
      </c>
      <c r="T19" t="n">
        <v>1982.453125</v>
      </c>
      <c r="U19" t="n">
        <v>1960.325073</v>
      </c>
      <c r="V19" t="n">
        <v>1934.707886</v>
      </c>
      <c r="W19" t="n">
        <v>1906.124634</v>
      </c>
      <c r="X19" t="n">
        <v>1878.610107</v>
      </c>
      <c r="Y19" t="n">
        <v>1854.722168</v>
      </c>
      <c r="Z19" t="n">
        <v>1834.380737</v>
      </c>
      <c r="AA19" t="n">
        <v>1813.331177</v>
      </c>
      <c r="AB19" t="n">
        <v>1791.921143</v>
      </c>
      <c r="AC19" t="n">
        <v>1769.966553</v>
      </c>
      <c r="AD19" t="n">
        <v>1747.013428</v>
      </c>
      <c r="AE19" t="n">
        <v>1726.012085</v>
      </c>
      <c r="AF19" t="n">
        <v>1702.87561</v>
      </c>
      <c r="AG19" t="n">
        <v>1677.478149</v>
      </c>
      <c r="AH19" t="n">
        <v>1655.565063</v>
      </c>
      <c r="AI19" t="n">
        <v>1633.586182</v>
      </c>
      <c r="AJ19" t="n">
        <v>1611.991211</v>
      </c>
      <c r="AK19" s="131" t="n">
        <v>-0.016</v>
      </c>
      <c r="AL19" s="36" t="n"/>
      <c r="AM19" s="146" t="n"/>
    </row>
    <row r="20" ht="15" customHeight="1" s="143">
      <c r="A20" s="66" t="inlineStr">
        <is>
          <t>ATS000:stk_Canada</t>
        </is>
      </c>
      <c r="B20" t="inlineStr">
        <is>
          <t>Canada</t>
        </is>
      </c>
      <c r="C20" t="inlineStr">
        <is>
          <t>Aircraft Stock: Total: Canada: High oil and gas supply</t>
        </is>
      </c>
      <c r="D20" t="inlineStr">
        <is>
          <t>148-AEO2021.7.highogs-d120120a</t>
        </is>
      </c>
      <c r="E20" t="inlineStr">
        <is>
          <t>units</t>
        </is>
      </c>
      <c r="F20" t="n">
        <v>957.422729</v>
      </c>
      <c r="G20" t="n">
        <v>948.7818600000001</v>
      </c>
      <c r="H20" t="n">
        <v>943.225586</v>
      </c>
      <c r="I20" t="n">
        <v>944.227295</v>
      </c>
      <c r="J20" t="n">
        <v>963.108459</v>
      </c>
      <c r="K20" t="n">
        <v>973.975586</v>
      </c>
      <c r="L20" t="n">
        <v>981.32605</v>
      </c>
      <c r="M20" t="n">
        <v>988.907349</v>
      </c>
      <c r="N20" t="n">
        <v>996.680481</v>
      </c>
      <c r="O20" t="n">
        <v>1004.707153</v>
      </c>
      <c r="P20" t="n">
        <v>1014.170166</v>
      </c>
      <c r="Q20" t="n">
        <v>1026.464722</v>
      </c>
      <c r="R20" t="n">
        <v>1041.619629</v>
      </c>
      <c r="S20" t="n">
        <v>1057.97522</v>
      </c>
      <c r="T20" t="n">
        <v>1074.859741</v>
      </c>
      <c r="U20" t="n">
        <v>1092.17981</v>
      </c>
      <c r="V20" t="n">
        <v>1110.330566</v>
      </c>
      <c r="W20" t="n">
        <v>1128.975586</v>
      </c>
      <c r="X20" t="n">
        <v>1148.127319</v>
      </c>
      <c r="Y20" t="n">
        <v>1167.880127</v>
      </c>
      <c r="Z20" t="n">
        <v>1188.147827</v>
      </c>
      <c r="AA20" t="n">
        <v>1208.637451</v>
      </c>
      <c r="AB20" t="n">
        <v>1229.657349</v>
      </c>
      <c r="AC20" t="n">
        <v>1251.188843</v>
      </c>
      <c r="AD20" t="n">
        <v>1273.274902</v>
      </c>
      <c r="AE20" t="n">
        <v>1295.959106</v>
      </c>
      <c r="AF20" t="n">
        <v>1319.263916</v>
      </c>
      <c r="AG20" t="n">
        <v>1343.1521</v>
      </c>
      <c r="AH20" t="n">
        <v>1367.526611</v>
      </c>
      <c r="AI20" t="n">
        <v>1392.363037</v>
      </c>
      <c r="AJ20" t="n">
        <v>1417.786987</v>
      </c>
      <c r="AK20" s="131" t="n">
        <v>0.013</v>
      </c>
      <c r="AL20" s="36" t="n"/>
      <c r="AM20" s="146" t="n"/>
    </row>
    <row r="21" ht="15" customHeight="1" s="143">
      <c r="A21" s="66" t="inlineStr">
        <is>
          <t>ATS000:stk_Canada-nb</t>
        </is>
      </c>
      <c r="B21" t="inlineStr">
        <is>
          <t>Narrow Body Aircraft</t>
        </is>
      </c>
      <c r="C21" t="inlineStr">
        <is>
          <t>Aircraft Stock: Total: Canada: Narrow Body: High oil and gas supply</t>
        </is>
      </c>
      <c r="D21" t="inlineStr">
        <is>
          <t>148-AEO2021.8.highogs-d120120a</t>
        </is>
      </c>
      <c r="E21" t="inlineStr">
        <is>
          <t>units</t>
        </is>
      </c>
      <c r="F21" t="n">
        <v>354.457947</v>
      </c>
      <c r="G21" t="n">
        <v>350.052185</v>
      </c>
      <c r="H21" t="n">
        <v>358.107971</v>
      </c>
      <c r="I21" t="n">
        <v>367.630219</v>
      </c>
      <c r="J21" t="n">
        <v>382.08252</v>
      </c>
      <c r="K21" t="n">
        <v>395.444611</v>
      </c>
      <c r="L21" t="n">
        <v>404.194214</v>
      </c>
      <c r="M21" t="n">
        <v>413.14624</v>
      </c>
      <c r="N21" t="n">
        <v>422.272491</v>
      </c>
      <c r="O21" t="n">
        <v>431.607971</v>
      </c>
      <c r="P21" t="n">
        <v>442.341736</v>
      </c>
      <c r="Q21" t="n">
        <v>455.745422</v>
      </c>
      <c r="R21" t="n">
        <v>469.540497</v>
      </c>
      <c r="S21" t="n">
        <v>483.744324</v>
      </c>
      <c r="T21" t="n">
        <v>498.294128</v>
      </c>
      <c r="U21" t="n">
        <v>513.143433</v>
      </c>
      <c r="V21" t="n">
        <v>528.492615</v>
      </c>
      <c r="W21" t="n">
        <v>544.175659</v>
      </c>
      <c r="X21" t="n">
        <v>560.200439</v>
      </c>
      <c r="Y21" t="n">
        <v>576.61731</v>
      </c>
      <c r="Z21" t="n">
        <v>593.383118</v>
      </c>
      <c r="AA21" t="n">
        <v>610.345825</v>
      </c>
      <c r="AB21" t="n">
        <v>627.666138</v>
      </c>
      <c r="AC21" t="n">
        <v>645.335449</v>
      </c>
      <c r="AD21" t="n">
        <v>663.3781739999999</v>
      </c>
      <c r="AE21" t="n">
        <v>681.820129</v>
      </c>
      <c r="AF21" t="n">
        <v>700.675415</v>
      </c>
      <c r="AG21" t="n">
        <v>719.926208</v>
      </c>
      <c r="AH21" t="n">
        <v>739.521362</v>
      </c>
      <c r="AI21" t="n">
        <v>759.448425</v>
      </c>
      <c r="AJ21" t="n">
        <v>779.777649</v>
      </c>
      <c r="AK21" s="131" t="n">
        <v>0.027</v>
      </c>
      <c r="AL21" s="36" t="n"/>
      <c r="AM21" s="146" t="n"/>
    </row>
    <row r="22" ht="15" customHeight="1" s="143">
      <c r="A22" s="66" t="inlineStr">
        <is>
          <t>ATS000:stk_Canada-wb</t>
        </is>
      </c>
      <c r="B22" t="inlineStr">
        <is>
          <t>Wide Body Aircraft</t>
        </is>
      </c>
      <c r="C22" t="inlineStr">
        <is>
          <t>Aircraft Stock: Total: Canada: Wide Body: High oil and gas supply</t>
        </is>
      </c>
      <c r="D22" t="inlineStr">
        <is>
          <t>148-AEO2021.9.highogs-d120120a</t>
        </is>
      </c>
      <c r="E22" t="inlineStr">
        <is>
          <t>units</t>
        </is>
      </c>
      <c r="F22" t="n">
        <v>144.390991</v>
      </c>
      <c r="G22" t="n">
        <v>142.48465</v>
      </c>
      <c r="H22" t="n">
        <v>140.01033</v>
      </c>
      <c r="I22" t="n">
        <v>145.204681</v>
      </c>
      <c r="J22" t="n">
        <v>154.378052</v>
      </c>
      <c r="K22" t="n">
        <v>159.085373</v>
      </c>
      <c r="L22" t="n">
        <v>160.228561</v>
      </c>
      <c r="M22" t="n">
        <v>161.310547</v>
      </c>
      <c r="N22" t="n">
        <v>162.338333</v>
      </c>
      <c r="O22" t="n">
        <v>163.329788</v>
      </c>
      <c r="P22" t="n">
        <v>164.28627</v>
      </c>
      <c r="Q22" t="n">
        <v>165.276413</v>
      </c>
      <c r="R22" t="n">
        <v>168.598099</v>
      </c>
      <c r="S22" t="n">
        <v>172.569031</v>
      </c>
      <c r="T22" t="n">
        <v>176.619019</v>
      </c>
      <c r="U22" t="n">
        <v>180.724701</v>
      </c>
      <c r="V22" t="n">
        <v>184.976868</v>
      </c>
      <c r="W22" t="n">
        <v>189.296722</v>
      </c>
      <c r="X22" t="n">
        <v>193.686447</v>
      </c>
      <c r="Y22" t="n">
        <v>198.166702</v>
      </c>
      <c r="Z22" t="n">
        <v>202.722092</v>
      </c>
      <c r="AA22" t="n">
        <v>207.281082</v>
      </c>
      <c r="AB22" t="n">
        <v>211.913452</v>
      </c>
      <c r="AC22" t="n">
        <v>216.614136</v>
      </c>
      <c r="AD22" t="n">
        <v>221.389816</v>
      </c>
      <c r="AE22" t="n">
        <v>226.24855</v>
      </c>
      <c r="AF22" t="n">
        <v>231.194244</v>
      </c>
      <c r="AG22" t="n">
        <v>236.216782</v>
      </c>
      <c r="AH22" t="n">
        <v>241.292221</v>
      </c>
      <c r="AI22" t="n">
        <v>246.413193</v>
      </c>
      <c r="AJ22" t="n">
        <v>251.606918</v>
      </c>
      <c r="AK22" s="131" t="n">
        <v>0.019</v>
      </c>
      <c r="AL22" s="36" t="n"/>
      <c r="AM22" s="146" t="n"/>
    </row>
    <row r="23" ht="15" customHeight="1" s="143">
      <c r="A23" s="66" t="inlineStr">
        <is>
          <t>ATS000:stk_Canada-rj</t>
        </is>
      </c>
      <c r="B23" t="inlineStr">
        <is>
          <t>Regional Jets</t>
        </is>
      </c>
      <c r="C23" t="inlineStr">
        <is>
          <t>Aircraft Stock: Total: Canada: Regional: High oil and gas supply</t>
        </is>
      </c>
      <c r="D23" t="inlineStr">
        <is>
          <t>148-AEO2021.10.highogs-d120120a</t>
        </is>
      </c>
      <c r="E23" t="inlineStr">
        <is>
          <t>units</t>
        </is>
      </c>
      <c r="F23" t="n">
        <v>458.573822</v>
      </c>
      <c r="G23" t="n">
        <v>456.245056</v>
      </c>
      <c r="H23" t="n">
        <v>445.1073</v>
      </c>
      <c r="I23" t="n">
        <v>431.392426</v>
      </c>
      <c r="J23" t="n">
        <v>426.647888</v>
      </c>
      <c r="K23" t="n">
        <v>419.445618</v>
      </c>
      <c r="L23" t="n">
        <v>416.90329</v>
      </c>
      <c r="M23" t="n">
        <v>414.450562</v>
      </c>
      <c r="N23" t="n">
        <v>412.069641</v>
      </c>
      <c r="O23" t="n">
        <v>409.769379</v>
      </c>
      <c r="P23" t="n">
        <v>407.542175</v>
      </c>
      <c r="Q23" t="n">
        <v>405.442841</v>
      </c>
      <c r="R23" t="n">
        <v>403.480988</v>
      </c>
      <c r="S23" t="n">
        <v>401.661865</v>
      </c>
      <c r="T23" t="n">
        <v>399.946594</v>
      </c>
      <c r="U23" t="n">
        <v>398.311676</v>
      </c>
      <c r="V23" t="n">
        <v>396.861023</v>
      </c>
      <c r="W23" t="n">
        <v>395.503204</v>
      </c>
      <c r="X23" t="n">
        <v>394.240387</v>
      </c>
      <c r="Y23" t="n">
        <v>393.096161</v>
      </c>
      <c r="Z23" t="n">
        <v>392.042603</v>
      </c>
      <c r="AA23" t="n">
        <v>391.010498</v>
      </c>
      <c r="AB23" t="n">
        <v>390.077789</v>
      </c>
      <c r="AC23" t="n">
        <v>389.239258</v>
      </c>
      <c r="AD23" t="n">
        <v>388.506836</v>
      </c>
      <c r="AE23" t="n">
        <v>387.890442</v>
      </c>
      <c r="AF23" t="n">
        <v>387.394318</v>
      </c>
      <c r="AG23" t="n">
        <v>387.009155</v>
      </c>
      <c r="AH23" t="n">
        <v>386.712982</v>
      </c>
      <c r="AI23" t="n">
        <v>386.501373</v>
      </c>
      <c r="AJ23" t="n">
        <v>386.402496</v>
      </c>
      <c r="AK23" s="131" t="n">
        <v>-0.006</v>
      </c>
      <c r="AL23" s="36" t="n"/>
      <c r="AM23" s="146" t="n"/>
    </row>
    <row r="24" ht="15" customHeight="1" s="143">
      <c r="A24" s="66" t="inlineStr">
        <is>
          <t>ATS000:stk_Central_Am</t>
        </is>
      </c>
      <c r="B24" t="inlineStr">
        <is>
          <t>Central America</t>
        </is>
      </c>
      <c r="C24" t="inlineStr">
        <is>
          <t>Aircraft Stock: Total: Central America: High oil and gas supply</t>
        </is>
      </c>
      <c r="D24" t="inlineStr">
        <is>
          <t>148-AEO2021.11.highogs-d120120a</t>
        </is>
      </c>
      <c r="E24" t="inlineStr">
        <is>
          <t>units</t>
        </is>
      </c>
      <c r="F24" t="n">
        <v>774.614746</v>
      </c>
      <c r="G24" t="n">
        <v>765.587891</v>
      </c>
      <c r="H24" t="n">
        <v>752.9626459999999</v>
      </c>
      <c r="I24" t="n">
        <v>766.385986</v>
      </c>
      <c r="J24" t="n">
        <v>786.281372</v>
      </c>
      <c r="K24" t="n">
        <v>801.1171880000001</v>
      </c>
      <c r="L24" t="n">
        <v>811.318359</v>
      </c>
      <c r="M24" t="n">
        <v>825.381348</v>
      </c>
      <c r="N24" t="n">
        <v>840.193848</v>
      </c>
      <c r="O24" t="n">
        <v>856.307739</v>
      </c>
      <c r="P24" t="n">
        <v>873.753845</v>
      </c>
      <c r="Q24" t="n">
        <v>891.5802</v>
      </c>
      <c r="R24" t="n">
        <v>910.055176</v>
      </c>
      <c r="S24" t="n">
        <v>931.1623540000001</v>
      </c>
      <c r="T24" t="n">
        <v>956.871399</v>
      </c>
      <c r="U24" t="n">
        <v>983.541199</v>
      </c>
      <c r="V24" t="n">
        <v>1010.915161</v>
      </c>
      <c r="W24" t="n">
        <v>1039.273804</v>
      </c>
      <c r="X24" t="n">
        <v>1068.667236</v>
      </c>
      <c r="Y24" t="n">
        <v>1099.134521</v>
      </c>
      <c r="Z24" t="n">
        <v>1130.687012</v>
      </c>
      <c r="AA24" t="n">
        <v>1163.135498</v>
      </c>
      <c r="AB24" t="n">
        <v>1196.715454</v>
      </c>
      <c r="AC24" t="n">
        <v>1231.476318</v>
      </c>
      <c r="AD24" t="n">
        <v>1267.455566</v>
      </c>
      <c r="AE24" t="n">
        <v>1304.682129</v>
      </c>
      <c r="AF24" t="n">
        <v>1342.544312</v>
      </c>
      <c r="AG24" t="n">
        <v>1381.664062</v>
      </c>
      <c r="AH24" t="n">
        <v>1422.120361</v>
      </c>
      <c r="AI24" t="n">
        <v>1464.004272</v>
      </c>
      <c r="AJ24" t="n">
        <v>1507.389893</v>
      </c>
      <c r="AK24" s="131" t="n">
        <v>0.022</v>
      </c>
      <c r="AL24" s="36" t="n"/>
      <c r="AM24" s="146" t="n"/>
    </row>
    <row r="25" ht="15" customHeight="1" s="143">
      <c r="A25" s="66" t="inlineStr">
        <is>
          <t>ATS000:stk_Central_Am-n</t>
        </is>
      </c>
      <c r="B25" t="inlineStr">
        <is>
          <t>Narrow Body Aircraft</t>
        </is>
      </c>
      <c r="C25" t="inlineStr">
        <is>
          <t>Aircraft Stock: Total: Central America: Narrow Body: High oil and gas supply</t>
        </is>
      </c>
      <c r="D25" t="inlineStr">
        <is>
          <t>148-AEO2021.12.highogs-d120120a</t>
        </is>
      </c>
      <c r="E25" t="inlineStr">
        <is>
          <t>units</t>
        </is>
      </c>
      <c r="F25" t="n">
        <v>456.191223</v>
      </c>
      <c r="G25" t="n">
        <v>449.948761</v>
      </c>
      <c r="H25" t="n">
        <v>442.92569</v>
      </c>
      <c r="I25" t="n">
        <v>459.633118</v>
      </c>
      <c r="J25" t="n">
        <v>479.913025</v>
      </c>
      <c r="K25" t="n">
        <v>497.428833</v>
      </c>
      <c r="L25" t="n">
        <v>511.164368</v>
      </c>
      <c r="M25" t="n">
        <v>525.319824</v>
      </c>
      <c r="N25" t="n">
        <v>539.91449</v>
      </c>
      <c r="O25" t="n">
        <v>554.965881</v>
      </c>
      <c r="P25" t="n">
        <v>570.480957</v>
      </c>
      <c r="Q25" t="n">
        <v>586.34259</v>
      </c>
      <c r="R25" t="n">
        <v>602.74469</v>
      </c>
      <c r="S25" t="n">
        <v>621.640747</v>
      </c>
      <c r="T25" t="n">
        <v>644.992554</v>
      </c>
      <c r="U25" t="n">
        <v>669.144165</v>
      </c>
      <c r="V25" t="n">
        <v>693.916199</v>
      </c>
      <c r="W25" t="n">
        <v>719.509277</v>
      </c>
      <c r="X25" t="n">
        <v>745.963013</v>
      </c>
      <c r="Y25" t="n">
        <v>773.310059</v>
      </c>
      <c r="Z25" t="n">
        <v>801.5631100000001</v>
      </c>
      <c r="AA25" t="n">
        <v>830.58728</v>
      </c>
      <c r="AB25" t="n">
        <v>860.556763</v>
      </c>
      <c r="AC25" t="n">
        <v>891.512329</v>
      </c>
      <c r="AD25" t="n">
        <v>923.485962</v>
      </c>
      <c r="AE25" t="n">
        <v>956.50354</v>
      </c>
      <c r="AF25" t="n">
        <v>990.109253</v>
      </c>
      <c r="AG25" t="n">
        <v>1024.770874</v>
      </c>
      <c r="AH25" t="n">
        <v>1060.552368</v>
      </c>
      <c r="AI25" t="n">
        <v>1097.527588</v>
      </c>
      <c r="AJ25" t="n">
        <v>1135.758301</v>
      </c>
      <c r="AK25" s="131" t="n">
        <v>0.031</v>
      </c>
      <c r="AL25" s="36" t="n"/>
      <c r="AM25" s="146" t="n"/>
    </row>
    <row r="26" ht="15" customHeight="1" s="143">
      <c r="A26" s="66" t="inlineStr">
        <is>
          <t>ATS000:stk_Central_Am-w</t>
        </is>
      </c>
      <c r="B26" t="inlineStr">
        <is>
          <t>Wide Body Aircraft</t>
        </is>
      </c>
      <c r="C26" t="inlineStr">
        <is>
          <t>Aircraft Stock: Total: Central America: Wide Body: High oil and gas supply</t>
        </is>
      </c>
      <c r="D26" t="inlineStr">
        <is>
          <t>148-AEO2021.13.highogs-d120120a</t>
        </is>
      </c>
      <c r="E26" t="inlineStr">
        <is>
          <t>units</t>
        </is>
      </c>
      <c r="F26" t="n">
        <v>47.314915</v>
      </c>
      <c r="G26" t="n">
        <v>46.312927</v>
      </c>
      <c r="H26" t="n">
        <v>45.152821</v>
      </c>
      <c r="I26" t="n">
        <v>47.717003</v>
      </c>
      <c r="J26" t="n">
        <v>49.770554</v>
      </c>
      <c r="K26" t="n">
        <v>50.592808</v>
      </c>
      <c r="L26" t="n">
        <v>50.292202</v>
      </c>
      <c r="M26" t="n">
        <v>50.251839</v>
      </c>
      <c r="N26" t="n">
        <v>50.450287</v>
      </c>
      <c r="O26" t="n">
        <v>51.424644</v>
      </c>
      <c r="P26" t="n">
        <v>53.208652</v>
      </c>
      <c r="Q26" t="n">
        <v>55.024239</v>
      </c>
      <c r="R26" t="n">
        <v>56.885071</v>
      </c>
      <c r="S26" t="n">
        <v>58.79874</v>
      </c>
      <c r="T26" t="n">
        <v>60.767471</v>
      </c>
      <c r="U26" t="n">
        <v>62.794899</v>
      </c>
      <c r="V26" t="n">
        <v>64.86380800000001</v>
      </c>
      <c r="W26" t="n">
        <v>66.99173</v>
      </c>
      <c r="X26" t="n">
        <v>69.18180099999999</v>
      </c>
      <c r="Y26" t="n">
        <v>71.436249</v>
      </c>
      <c r="Z26" t="n">
        <v>73.756714</v>
      </c>
      <c r="AA26" t="n">
        <v>76.131134</v>
      </c>
      <c r="AB26" t="n">
        <v>78.572754</v>
      </c>
      <c r="AC26" t="n">
        <v>81.084457</v>
      </c>
      <c r="AD26" t="n">
        <v>83.66825900000001</v>
      </c>
      <c r="AE26" t="n">
        <v>86.32553900000001</v>
      </c>
      <c r="AF26" t="n">
        <v>89.013351</v>
      </c>
      <c r="AG26" t="n">
        <v>91.77428399999999</v>
      </c>
      <c r="AH26" t="n">
        <v>94.61256400000001</v>
      </c>
      <c r="AI26" t="n">
        <v>97.533165</v>
      </c>
      <c r="AJ26" t="n">
        <v>100.539932</v>
      </c>
      <c r="AK26" s="131" t="n">
        <v>0.025</v>
      </c>
      <c r="AL26" s="36" t="n"/>
      <c r="AM26" s="146" t="n"/>
    </row>
    <row r="27" ht="15" customHeight="1" s="143">
      <c r="A27" s="66" t="inlineStr">
        <is>
          <t>ATS000:stk_Central_Am-r</t>
        </is>
      </c>
      <c r="B27" t="inlineStr">
        <is>
          <t>Regional Jets</t>
        </is>
      </c>
      <c r="C27" t="inlineStr">
        <is>
          <t>Aircraft Stock: Total: Central America: Regional: High oil and gas supply</t>
        </is>
      </c>
      <c r="D27" t="inlineStr">
        <is>
          <t>148-AEO2021.14.highogs-d120120a</t>
        </is>
      </c>
      <c r="E27" t="inlineStr">
        <is>
          <t>units</t>
        </is>
      </c>
      <c r="F27" t="n">
        <v>271.108643</v>
      </c>
      <c r="G27" t="n">
        <v>269.326172</v>
      </c>
      <c r="H27" t="n">
        <v>264.884094</v>
      </c>
      <c r="I27" t="n">
        <v>259.035828</v>
      </c>
      <c r="J27" t="n">
        <v>256.597778</v>
      </c>
      <c r="K27" t="n">
        <v>253.095551</v>
      </c>
      <c r="L27" t="n">
        <v>249.861816</v>
      </c>
      <c r="M27" t="n">
        <v>249.809677</v>
      </c>
      <c r="N27" t="n">
        <v>249.829071</v>
      </c>
      <c r="O27" t="n">
        <v>249.917252</v>
      </c>
      <c r="P27" t="n">
        <v>250.064224</v>
      </c>
      <c r="Q27" t="n">
        <v>250.213364</v>
      </c>
      <c r="R27" t="n">
        <v>250.4254</v>
      </c>
      <c r="S27" t="n">
        <v>250.722839</v>
      </c>
      <c r="T27" t="n">
        <v>251.111389</v>
      </c>
      <c r="U27" t="n">
        <v>251.602097</v>
      </c>
      <c r="V27" t="n">
        <v>252.135147</v>
      </c>
      <c r="W27" t="n">
        <v>252.772858</v>
      </c>
      <c r="X27" t="n">
        <v>253.522369</v>
      </c>
      <c r="Y27" t="n">
        <v>254.388184</v>
      </c>
      <c r="Z27" t="n">
        <v>255.367126</v>
      </c>
      <c r="AA27" t="n">
        <v>256.417175</v>
      </c>
      <c r="AB27" t="n">
        <v>257.585968</v>
      </c>
      <c r="AC27" t="n">
        <v>258.879517</v>
      </c>
      <c r="AD27" t="n">
        <v>260.301361</v>
      </c>
      <c r="AE27" t="n">
        <v>261.853088</v>
      </c>
      <c r="AF27" t="n">
        <v>263.421753</v>
      </c>
      <c r="AG27" t="n">
        <v>265.118927</v>
      </c>
      <c r="AH27" t="n">
        <v>266.955505</v>
      </c>
      <c r="AI27" t="n">
        <v>268.943512</v>
      </c>
      <c r="AJ27" t="n">
        <v>271.091736</v>
      </c>
      <c r="AK27" s="131" t="n">
        <v>0</v>
      </c>
      <c r="AL27" s="36" t="n"/>
      <c r="AM27" s="146" t="n"/>
    </row>
    <row r="28" ht="15" customHeight="1" s="143">
      <c r="A28" s="66" t="inlineStr">
        <is>
          <t>ATS000:stk_South_Am</t>
        </is>
      </c>
      <c r="B28" t="inlineStr">
        <is>
          <t>South America</t>
        </is>
      </c>
      <c r="C28" t="inlineStr">
        <is>
          <t>Aircraft Stock: Total: South America: High oil and gas supply</t>
        </is>
      </c>
      <c r="D28" t="inlineStr">
        <is>
          <t>148-AEO2021.15.highogs-d120120a</t>
        </is>
      </c>
      <c r="E28" t="inlineStr">
        <is>
          <t>units</t>
        </is>
      </c>
      <c r="F28" t="n">
        <v>1373.611572</v>
      </c>
      <c r="G28" t="n">
        <v>1360.128906</v>
      </c>
      <c r="H28" t="n">
        <v>1342.912598</v>
      </c>
      <c r="I28" t="n">
        <v>1360.84375</v>
      </c>
      <c r="J28" t="n">
        <v>1409.705811</v>
      </c>
      <c r="K28" t="n">
        <v>1473.088745</v>
      </c>
      <c r="L28" t="n">
        <v>1534.937622</v>
      </c>
      <c r="M28" t="n">
        <v>1598.327148</v>
      </c>
      <c r="N28" t="n">
        <v>1663.858154</v>
      </c>
      <c r="O28" t="n">
        <v>1731.450439</v>
      </c>
      <c r="P28" t="n">
        <v>1803.816406</v>
      </c>
      <c r="Q28" t="n">
        <v>1883.498535</v>
      </c>
      <c r="R28" t="n">
        <v>1966.675659</v>
      </c>
      <c r="S28" t="n">
        <v>2053.818604</v>
      </c>
      <c r="T28" t="n">
        <v>2147.222656</v>
      </c>
      <c r="U28" t="n">
        <v>2246.463379</v>
      </c>
      <c r="V28" t="n">
        <v>2349.768555</v>
      </c>
      <c r="W28" t="n">
        <v>2458.159424</v>
      </c>
      <c r="X28" t="n">
        <v>2571.856201</v>
      </c>
      <c r="Y28" t="n">
        <v>2691.112305</v>
      </c>
      <c r="Z28" t="n">
        <v>2816.062012</v>
      </c>
      <c r="AA28" t="n">
        <v>2945.07959</v>
      </c>
      <c r="AB28" t="n">
        <v>3080.327148</v>
      </c>
      <c r="AC28" t="n">
        <v>3222.095947</v>
      </c>
      <c r="AD28" t="n">
        <v>3370.730957</v>
      </c>
      <c r="AE28" t="n">
        <v>3526.551758</v>
      </c>
      <c r="AF28" t="n">
        <v>3687.52002</v>
      </c>
      <c r="AG28" t="n">
        <v>3856.120361</v>
      </c>
      <c r="AH28" t="n">
        <v>4032.714111</v>
      </c>
      <c r="AI28" t="n">
        <v>4217.672363</v>
      </c>
      <c r="AJ28" t="n">
        <v>4411.418945</v>
      </c>
      <c r="AK28" s="131" t="n">
        <v>0.04</v>
      </c>
      <c r="AL28" s="36" t="n"/>
      <c r="AM28" s="146" t="n"/>
    </row>
    <row r="29" ht="15" customHeight="1" s="143">
      <c r="A29" s="66" t="inlineStr">
        <is>
          <t>ATS000:stk_South_Am-nb</t>
        </is>
      </c>
      <c r="B29" t="inlineStr">
        <is>
          <t>Narrow Body Aircraft</t>
        </is>
      </c>
      <c r="C29" t="inlineStr">
        <is>
          <t>Aircraft Stock: Total: South America: Narrow Body: High oil and gas supply</t>
        </is>
      </c>
      <c r="D29" t="inlineStr">
        <is>
          <t>148-AEO2021.16.highogs-d120120a</t>
        </is>
      </c>
      <c r="E29" t="inlineStr">
        <is>
          <t>units</t>
        </is>
      </c>
      <c r="F29" t="n">
        <v>845.517578</v>
      </c>
      <c r="G29" t="n">
        <v>836.1235349999999</v>
      </c>
      <c r="H29" t="n">
        <v>826.190369</v>
      </c>
      <c r="I29" t="n">
        <v>853.6163330000001</v>
      </c>
      <c r="J29" t="n">
        <v>892.150757</v>
      </c>
      <c r="K29" t="n">
        <v>942.1437989999999</v>
      </c>
      <c r="L29" t="n">
        <v>992.226868</v>
      </c>
      <c r="M29" t="n">
        <v>1044.107666</v>
      </c>
      <c r="N29" t="n">
        <v>1098.229614</v>
      </c>
      <c r="O29" t="n">
        <v>1154.554932</v>
      </c>
      <c r="P29" t="n">
        <v>1215.872559</v>
      </c>
      <c r="Q29" t="n">
        <v>1284.618164</v>
      </c>
      <c r="R29" t="n">
        <v>1356.710571</v>
      </c>
      <c r="S29" t="n">
        <v>1432.536743</v>
      </c>
      <c r="T29" t="n">
        <v>1512.301025</v>
      </c>
      <c r="U29" t="n">
        <v>1596.261597</v>
      </c>
      <c r="V29" t="n">
        <v>1683.990356</v>
      </c>
      <c r="W29" t="n">
        <v>1776.282959</v>
      </c>
      <c r="X29" t="n">
        <v>1873.346924</v>
      </c>
      <c r="Y29" t="n">
        <v>1975.417114</v>
      </c>
      <c r="Z29" t="n">
        <v>2082.634033</v>
      </c>
      <c r="AA29" t="n">
        <v>2193.766602</v>
      </c>
      <c r="AB29" t="n">
        <v>2310.532959</v>
      </c>
      <c r="AC29" t="n">
        <v>2433.208984</v>
      </c>
      <c r="AD29" t="n">
        <v>2562.112061</v>
      </c>
      <c r="AE29" t="n">
        <v>2697.540771</v>
      </c>
      <c r="AF29" t="n">
        <v>2837.907227</v>
      </c>
      <c r="AG29" t="n">
        <v>2985.233887</v>
      </c>
      <c r="AH29" t="n">
        <v>3139.85083</v>
      </c>
      <c r="AI29" t="n">
        <v>3302.094727</v>
      </c>
      <c r="AJ29" t="n">
        <v>3472.35083</v>
      </c>
      <c r="AK29" s="131" t="n">
        <v>0.048</v>
      </c>
      <c r="AL29" s="36" t="n"/>
      <c r="AM29" s="146" t="n"/>
    </row>
    <row r="30" ht="15" customHeight="1" s="143">
      <c r="A30" s="66" t="inlineStr">
        <is>
          <t>ATS000:stk_South_Am-wb</t>
        </is>
      </c>
      <c r="B30" t="inlineStr">
        <is>
          <t>Wide Body Aircraft</t>
        </is>
      </c>
      <c r="C30" t="inlineStr">
        <is>
          <t>Aircraft Stock: Total: South America: Wide Body: High oil and gas supply</t>
        </is>
      </c>
      <c r="D30" t="inlineStr">
        <is>
          <t>148-AEO2021.17.highogs-d120120a</t>
        </is>
      </c>
      <c r="E30" t="inlineStr">
        <is>
          <t>units</t>
        </is>
      </c>
      <c r="F30" t="n">
        <v>162.525833</v>
      </c>
      <c r="G30" t="n">
        <v>160.609055</v>
      </c>
      <c r="H30" t="n">
        <v>159.699844</v>
      </c>
      <c r="I30" t="n">
        <v>157.66687</v>
      </c>
      <c r="J30" t="n">
        <v>165.811798</v>
      </c>
      <c r="K30" t="n">
        <v>171.721344</v>
      </c>
      <c r="L30" t="n">
        <v>176.471603</v>
      </c>
      <c r="M30" t="n">
        <v>181.195801</v>
      </c>
      <c r="N30" t="n">
        <v>185.92308</v>
      </c>
      <c r="O30" t="n">
        <v>190.644592</v>
      </c>
      <c r="P30" t="n">
        <v>195.345856</v>
      </c>
      <c r="Q30" t="n">
        <v>200.018784</v>
      </c>
      <c r="R30" t="n">
        <v>204.723892</v>
      </c>
      <c r="S30" t="n">
        <v>209.481216</v>
      </c>
      <c r="T30" t="n">
        <v>216.369263</v>
      </c>
      <c r="U30" t="n">
        <v>224.684082</v>
      </c>
      <c r="V30" t="n">
        <v>233.207809</v>
      </c>
      <c r="W30" t="n">
        <v>242.028458</v>
      </c>
      <c r="X30" t="n">
        <v>251.155289</v>
      </c>
      <c r="Y30" t="n">
        <v>260.59903</v>
      </c>
      <c r="Z30" t="n">
        <v>270.366669</v>
      </c>
      <c r="AA30" t="n">
        <v>280.324219</v>
      </c>
      <c r="AB30" t="n">
        <v>290.624969</v>
      </c>
      <c r="AC30" t="n">
        <v>301.282104</v>
      </c>
      <c r="AD30" t="n">
        <v>312.31076</v>
      </c>
      <c r="AE30" t="n">
        <v>323.723389</v>
      </c>
      <c r="AF30" t="n">
        <v>335.358185</v>
      </c>
      <c r="AG30" t="n">
        <v>347.384766</v>
      </c>
      <c r="AH30" t="n">
        <v>359.826996</v>
      </c>
      <c r="AI30" t="n">
        <v>372.711273</v>
      </c>
      <c r="AJ30" t="n">
        <v>386.064148</v>
      </c>
      <c r="AK30" s="131" t="n">
        <v>0.029</v>
      </c>
      <c r="AL30" s="36" t="n"/>
      <c r="AM30" s="146" t="n"/>
    </row>
    <row r="31" ht="15" customHeight="1" s="143">
      <c r="A31" s="66" t="inlineStr">
        <is>
          <t>ATS000:stk_South_Am-rj</t>
        </is>
      </c>
      <c r="B31" t="inlineStr">
        <is>
          <t>Regional Jets</t>
        </is>
      </c>
      <c r="C31" t="inlineStr">
        <is>
          <t>Aircraft Stock: Total: South America: Regional: High oil and gas supply</t>
        </is>
      </c>
      <c r="D31" t="inlineStr">
        <is>
          <t>148-AEO2021.18.highogs-d120120a</t>
        </is>
      </c>
      <c r="E31" t="inlineStr">
        <is>
          <t>units</t>
        </is>
      </c>
      <c r="F31" t="n">
        <v>365.568237</v>
      </c>
      <c r="G31" t="n">
        <v>363.396362</v>
      </c>
      <c r="H31" t="n">
        <v>357.0224</v>
      </c>
      <c r="I31" t="n">
        <v>349.560486</v>
      </c>
      <c r="J31" t="n">
        <v>351.743256</v>
      </c>
      <c r="K31" t="n">
        <v>359.223633</v>
      </c>
      <c r="L31" t="n">
        <v>366.239136</v>
      </c>
      <c r="M31" t="n">
        <v>373.023651</v>
      </c>
      <c r="N31" t="n">
        <v>379.705505</v>
      </c>
      <c r="O31" t="n">
        <v>386.250977</v>
      </c>
      <c r="P31" t="n">
        <v>392.597961</v>
      </c>
      <c r="Q31" t="n">
        <v>398.861633</v>
      </c>
      <c r="R31" t="n">
        <v>405.241241</v>
      </c>
      <c r="S31" t="n">
        <v>411.80072</v>
      </c>
      <c r="T31" t="n">
        <v>418.552307</v>
      </c>
      <c r="U31" t="n">
        <v>425.5177</v>
      </c>
      <c r="V31" t="n">
        <v>432.570465</v>
      </c>
      <c r="W31" t="n">
        <v>439.847992</v>
      </c>
      <c r="X31" t="n">
        <v>447.353912</v>
      </c>
      <c r="Y31" t="n">
        <v>455.096069</v>
      </c>
      <c r="Z31" t="n">
        <v>463.061279</v>
      </c>
      <c r="AA31" t="n">
        <v>470.988708</v>
      </c>
      <c r="AB31" t="n">
        <v>479.169159</v>
      </c>
      <c r="AC31" t="n">
        <v>487.604736</v>
      </c>
      <c r="AD31" t="n">
        <v>496.308075</v>
      </c>
      <c r="AE31" t="n">
        <v>505.287628</v>
      </c>
      <c r="AF31" t="n">
        <v>514.254639</v>
      </c>
      <c r="AG31" t="n">
        <v>523.501648</v>
      </c>
      <c r="AH31" t="n">
        <v>533.036438</v>
      </c>
      <c r="AI31" t="n">
        <v>542.866394</v>
      </c>
      <c r="AJ31" t="n">
        <v>553.004089</v>
      </c>
      <c r="AK31" s="131" t="n">
        <v>0.014</v>
      </c>
      <c r="AL31" s="36" t="n"/>
      <c r="AM31" s="146" t="n"/>
    </row>
    <row r="32" ht="15" customHeight="1" s="143">
      <c r="A32" s="66" t="inlineStr">
        <is>
          <t>ATS000:stk_Europe</t>
        </is>
      </c>
      <c r="B32" t="inlineStr">
        <is>
          <t>Europe</t>
        </is>
      </c>
      <c r="C32" t="inlineStr">
        <is>
          <t>Aircraft Stock: Total: Europe: High oil and gas supply</t>
        </is>
      </c>
      <c r="D32" t="inlineStr">
        <is>
          <t>148-AEO2021.19.highogs-d120120a</t>
        </is>
      </c>
      <c r="E32" t="inlineStr">
        <is>
          <t>units</t>
        </is>
      </c>
      <c r="F32" t="n">
        <v>6635.42041</v>
      </c>
      <c r="G32" t="n">
        <v>6585.904785</v>
      </c>
      <c r="H32" t="n">
        <v>6548.79248</v>
      </c>
      <c r="I32" t="n">
        <v>6614.764648</v>
      </c>
      <c r="J32" t="n">
        <v>6793.124512</v>
      </c>
      <c r="K32" t="n">
        <v>6974.644531</v>
      </c>
      <c r="L32" t="n">
        <v>7120.672852</v>
      </c>
      <c r="M32" t="n">
        <v>7276.525879</v>
      </c>
      <c r="N32" t="n">
        <v>7445.531738</v>
      </c>
      <c r="O32" t="n">
        <v>7615.625488</v>
      </c>
      <c r="P32" t="n">
        <v>7786.631836</v>
      </c>
      <c r="Q32" t="n">
        <v>7960.958008</v>
      </c>
      <c r="R32" t="n">
        <v>8156.423828</v>
      </c>
      <c r="S32" t="n">
        <v>8359.929688</v>
      </c>
      <c r="T32" t="n">
        <v>8570.212890999999</v>
      </c>
      <c r="U32" t="n">
        <v>8802.836914</v>
      </c>
      <c r="V32" t="n">
        <v>9051.651367</v>
      </c>
      <c r="W32" t="n">
        <v>9309.543944999999</v>
      </c>
      <c r="X32" t="n">
        <v>9576.670898</v>
      </c>
      <c r="Y32" t="n">
        <v>9853.472656</v>
      </c>
      <c r="Z32" t="n">
        <v>10140.314453</v>
      </c>
      <c r="AA32" t="n">
        <v>10437.144531</v>
      </c>
      <c r="AB32" t="n">
        <v>10743.910156</v>
      </c>
      <c r="AC32" t="n">
        <v>11060.556641</v>
      </c>
      <c r="AD32" t="n">
        <v>11386.928711</v>
      </c>
      <c r="AE32" t="n">
        <v>11723.84668</v>
      </c>
      <c r="AF32" t="n">
        <v>12071.566406</v>
      </c>
      <c r="AG32" t="n">
        <v>12431.919922</v>
      </c>
      <c r="AH32" t="n">
        <v>12814.024414</v>
      </c>
      <c r="AI32" t="n">
        <v>13209.824219</v>
      </c>
      <c r="AJ32" t="n">
        <v>13619.548828</v>
      </c>
      <c r="AK32" s="131" t="n">
        <v>0.024</v>
      </c>
      <c r="AL32" s="36" t="n"/>
      <c r="AM32" s="146" t="n"/>
    </row>
    <row r="33" ht="15" customHeight="1" s="143">
      <c r="A33" s="66" t="inlineStr">
        <is>
          <t>ATS000:stk_Europe-nb</t>
        </is>
      </c>
      <c r="B33" t="inlineStr">
        <is>
          <t>Narrow Body Aircraft</t>
        </is>
      </c>
      <c r="C33" t="inlineStr">
        <is>
          <t>Aircraft Stock: Total: Europe: Narrow Body: High oil and gas supply</t>
        </is>
      </c>
      <c r="D33" t="inlineStr">
        <is>
          <t>148-AEO2021.20.highogs-d120120a</t>
        </is>
      </c>
      <c r="E33" t="inlineStr">
        <is>
          <t>units</t>
        </is>
      </c>
      <c r="F33" t="n">
        <v>3947.978027</v>
      </c>
      <c r="G33" t="n">
        <v>3917.946289</v>
      </c>
      <c r="H33" t="n">
        <v>3917.491699</v>
      </c>
      <c r="I33" t="n">
        <v>3991.812012</v>
      </c>
      <c r="J33" t="n">
        <v>4133.694336</v>
      </c>
      <c r="K33" t="n">
        <v>4306.779297</v>
      </c>
      <c r="L33" t="n">
        <v>4455.833008</v>
      </c>
      <c r="M33" t="n">
        <v>4606.806152</v>
      </c>
      <c r="N33" t="n">
        <v>4760.93457</v>
      </c>
      <c r="O33" t="n">
        <v>4917.291504</v>
      </c>
      <c r="P33" t="n">
        <v>5075.816895</v>
      </c>
      <c r="Q33" t="n">
        <v>5238.199219</v>
      </c>
      <c r="R33" t="n">
        <v>5422.723145</v>
      </c>
      <c r="S33" t="n">
        <v>5615.591797</v>
      </c>
      <c r="T33" t="n">
        <v>5815.114258</v>
      </c>
      <c r="U33" t="n">
        <v>6021.075684</v>
      </c>
      <c r="V33" t="n">
        <v>6233.648438</v>
      </c>
      <c r="W33" t="n">
        <v>6453.57666</v>
      </c>
      <c r="X33" t="n">
        <v>6680.99707</v>
      </c>
      <c r="Y33" t="n">
        <v>6916.256348</v>
      </c>
      <c r="Z33" t="n">
        <v>7159.629883</v>
      </c>
      <c r="AA33" t="n">
        <v>7411.127441</v>
      </c>
      <c r="AB33" t="n">
        <v>7670.73584</v>
      </c>
      <c r="AC33" t="n">
        <v>7938.44043</v>
      </c>
      <c r="AD33" t="n">
        <v>8214.147461</v>
      </c>
      <c r="AE33" t="n">
        <v>8498.495117</v>
      </c>
      <c r="AF33" t="n">
        <v>8791.705078000001</v>
      </c>
      <c r="AG33" t="n">
        <v>9094.121094</v>
      </c>
      <c r="AH33" t="n">
        <v>9406.859375</v>
      </c>
      <c r="AI33" t="n">
        <v>9730.735352</v>
      </c>
      <c r="AJ33" t="n">
        <v>10065.959961</v>
      </c>
      <c r="AK33" s="131" t="n">
        <v>0.032</v>
      </c>
      <c r="AL33" s="36" t="n"/>
      <c r="AM33" s="146" t="n"/>
    </row>
    <row r="34" ht="15" customHeight="1" s="143">
      <c r="A34" s="66" t="inlineStr">
        <is>
          <t>ATS000:stk_Europe-wb</t>
        </is>
      </c>
      <c r="B34" t="inlineStr">
        <is>
          <t>Wide Body Aircraft</t>
        </is>
      </c>
      <c r="C34" t="inlineStr">
        <is>
          <t>Aircraft Stock: Total: Europe: Wide Body: High oil and gas supply</t>
        </is>
      </c>
      <c r="D34" t="inlineStr">
        <is>
          <t>148-AEO2021.21.highogs-d120120a</t>
        </is>
      </c>
      <c r="E34" t="inlineStr">
        <is>
          <t>units</t>
        </is>
      </c>
      <c r="F34" t="n">
        <v>1199.596313</v>
      </c>
      <c r="G34" t="n">
        <v>1189.861084</v>
      </c>
      <c r="H34" t="n">
        <v>1181.034424</v>
      </c>
      <c r="I34" t="n">
        <v>1205.664429</v>
      </c>
      <c r="J34" t="n">
        <v>1267.63855</v>
      </c>
      <c r="K34" t="n">
        <v>1308.169067</v>
      </c>
      <c r="L34" t="n">
        <v>1330.903687</v>
      </c>
      <c r="M34" t="n">
        <v>1352.945557</v>
      </c>
      <c r="N34" t="n">
        <v>1374.584961</v>
      </c>
      <c r="O34" t="n">
        <v>1395.662842</v>
      </c>
      <c r="P34" t="n">
        <v>1416.03772</v>
      </c>
      <c r="Q34" t="n">
        <v>1436.032349</v>
      </c>
      <c r="R34" t="n">
        <v>1455.356934</v>
      </c>
      <c r="S34" t="n">
        <v>1474.345459</v>
      </c>
      <c r="T34" t="n">
        <v>1493.146362</v>
      </c>
      <c r="U34" t="n">
        <v>1527.598267</v>
      </c>
      <c r="V34" t="n">
        <v>1571.349243</v>
      </c>
      <c r="W34" t="n">
        <v>1616.432495</v>
      </c>
      <c r="X34" t="n">
        <v>1662.865479</v>
      </c>
      <c r="Y34" t="n">
        <v>1710.70813</v>
      </c>
      <c r="Z34" t="n">
        <v>1760.042236</v>
      </c>
      <c r="AA34" t="n">
        <v>1810.832886</v>
      </c>
      <c r="AB34" t="n">
        <v>1863.069946</v>
      </c>
      <c r="AC34" t="n">
        <v>1916.73877</v>
      </c>
      <c r="AD34" t="n">
        <v>1971.813477</v>
      </c>
      <c r="AE34" t="n">
        <v>2028.407715</v>
      </c>
      <c r="AF34" t="n">
        <v>2086.547363</v>
      </c>
      <c r="AG34" t="n">
        <v>2146.288818</v>
      </c>
      <c r="AH34" t="n">
        <v>2207.8479</v>
      </c>
      <c r="AI34" t="n">
        <v>2271.376221</v>
      </c>
      <c r="AJ34" t="n">
        <v>2336.909668</v>
      </c>
      <c r="AK34" s="131" t="n">
        <v>0.022</v>
      </c>
      <c r="AL34" s="36" t="n"/>
      <c r="AM34" s="146" t="n"/>
    </row>
    <row r="35" ht="15" customHeight="1" s="143">
      <c r="A35" s="66" t="inlineStr">
        <is>
          <t>ATS000:stk_Europe-rj</t>
        </is>
      </c>
      <c r="B35" t="inlineStr">
        <is>
          <t>Regional Jets</t>
        </is>
      </c>
      <c r="C35" t="inlineStr">
        <is>
          <t>Aircraft Stock: Total: Europe: Regional: High oil and gas supply</t>
        </is>
      </c>
      <c r="D35" t="inlineStr">
        <is>
          <t>148-AEO2021.22.highogs-d120120a</t>
        </is>
      </c>
      <c r="E35" t="inlineStr">
        <is>
          <t>units</t>
        </is>
      </c>
      <c r="F35" t="n">
        <v>1487.846069</v>
      </c>
      <c r="G35" t="n">
        <v>1478.097046</v>
      </c>
      <c r="H35" t="n">
        <v>1450.266235</v>
      </c>
      <c r="I35" t="n">
        <v>1417.287842</v>
      </c>
      <c r="J35" t="n">
        <v>1391.791504</v>
      </c>
      <c r="K35" t="n">
        <v>1359.696533</v>
      </c>
      <c r="L35" t="n">
        <v>1333.936279</v>
      </c>
      <c r="M35" t="n">
        <v>1316.773926</v>
      </c>
      <c r="N35" t="n">
        <v>1310.012329</v>
      </c>
      <c r="O35" t="n">
        <v>1302.671509</v>
      </c>
      <c r="P35" t="n">
        <v>1294.777466</v>
      </c>
      <c r="Q35" t="n">
        <v>1286.72644</v>
      </c>
      <c r="R35" t="n">
        <v>1278.343872</v>
      </c>
      <c r="S35" t="n">
        <v>1269.991943</v>
      </c>
      <c r="T35" t="n">
        <v>1261.951904</v>
      </c>
      <c r="U35" t="n">
        <v>1254.16333</v>
      </c>
      <c r="V35" t="n">
        <v>1246.653809</v>
      </c>
      <c r="W35" t="n">
        <v>1239.53479</v>
      </c>
      <c r="X35" t="n">
        <v>1232.808716</v>
      </c>
      <c r="Y35" t="n">
        <v>1226.508301</v>
      </c>
      <c r="Z35" t="n">
        <v>1220.642822</v>
      </c>
      <c r="AA35" t="n">
        <v>1215.184814</v>
      </c>
      <c r="AB35" t="n">
        <v>1210.104858</v>
      </c>
      <c r="AC35" t="n">
        <v>1205.376465</v>
      </c>
      <c r="AD35" t="n">
        <v>1200.967896</v>
      </c>
      <c r="AE35" t="n">
        <v>1196.94458</v>
      </c>
      <c r="AF35" t="n">
        <v>1193.314575</v>
      </c>
      <c r="AG35" t="n">
        <v>1191.509888</v>
      </c>
      <c r="AH35" t="n">
        <v>1199.317139</v>
      </c>
      <c r="AI35" t="n">
        <v>1207.712646</v>
      </c>
      <c r="AJ35" t="n">
        <v>1216.679321</v>
      </c>
      <c r="AK35" s="131" t="n">
        <v>-0.007</v>
      </c>
      <c r="AL35" s="36" t="n"/>
      <c r="AM35" s="146" t="n"/>
    </row>
    <row r="36" ht="15" customHeight="1" s="143">
      <c r="A36" s="66" t="inlineStr">
        <is>
          <t>ATS000:stk_Africa</t>
        </is>
      </c>
      <c r="B36" t="inlineStr">
        <is>
          <t>Africa</t>
        </is>
      </c>
      <c r="C36" t="inlineStr">
        <is>
          <t>Aircraft Stock: Total: Africa: High oil and gas supply</t>
        </is>
      </c>
      <c r="D36" t="inlineStr">
        <is>
          <t>148-AEO2021.23.highogs-d120120a</t>
        </is>
      </c>
      <c r="E36" t="inlineStr">
        <is>
          <t>units</t>
        </is>
      </c>
      <c r="F36" t="n">
        <v>1353.008545</v>
      </c>
      <c r="G36" t="n">
        <v>1342.200195</v>
      </c>
      <c r="H36" t="n">
        <v>1311.103271</v>
      </c>
      <c r="I36" t="n">
        <v>1292.016602</v>
      </c>
      <c r="J36" t="n">
        <v>1335.985596</v>
      </c>
      <c r="K36" t="n">
        <v>1382.350708</v>
      </c>
      <c r="L36" t="n">
        <v>1425.536621</v>
      </c>
      <c r="M36" t="n">
        <v>1470.30481</v>
      </c>
      <c r="N36" t="n">
        <v>1516.695801</v>
      </c>
      <c r="O36" t="n">
        <v>1564.892334</v>
      </c>
      <c r="P36" t="n">
        <v>1615.119507</v>
      </c>
      <c r="Q36" t="n">
        <v>1667.246094</v>
      </c>
      <c r="R36" t="n">
        <v>1724.057373</v>
      </c>
      <c r="S36" t="n">
        <v>1790.705811</v>
      </c>
      <c r="T36" t="n">
        <v>1860.988281</v>
      </c>
      <c r="U36" t="n">
        <v>1935.212646</v>
      </c>
      <c r="V36" t="n">
        <v>2013.331787</v>
      </c>
      <c r="W36" t="n">
        <v>2096.590332</v>
      </c>
      <c r="X36" t="n">
        <v>2187.202148</v>
      </c>
      <c r="Y36" t="n">
        <v>2282.814453</v>
      </c>
      <c r="Z36" t="n">
        <v>2383.528076</v>
      </c>
      <c r="AA36" t="n">
        <v>2489.074219</v>
      </c>
      <c r="AB36" t="n">
        <v>2600.258301</v>
      </c>
      <c r="AC36" t="n">
        <v>2717.57666</v>
      </c>
      <c r="AD36" t="n">
        <v>2841.405762</v>
      </c>
      <c r="AE36" t="n">
        <v>2972.065674</v>
      </c>
      <c r="AF36" t="n">
        <v>3109.052246</v>
      </c>
      <c r="AG36" t="n">
        <v>3253.687744</v>
      </c>
      <c r="AH36" t="n">
        <v>3406.496826</v>
      </c>
      <c r="AI36" t="n">
        <v>3568.118408</v>
      </c>
      <c r="AJ36" t="n">
        <v>3739.12085</v>
      </c>
      <c r="AK36" s="131" t="n">
        <v>0.034</v>
      </c>
      <c r="AL36" s="36" t="n"/>
      <c r="AM36" s="146" t="n"/>
    </row>
    <row r="37" ht="15" customHeight="1" s="143">
      <c r="A37" s="66" t="inlineStr">
        <is>
          <t>ATS000:stk_Africa-nb</t>
        </is>
      </c>
      <c r="B37" t="inlineStr">
        <is>
          <t>Narrow Body Aircraft</t>
        </is>
      </c>
      <c r="C37" t="inlineStr">
        <is>
          <t>Aircraft Stock: Total: Africa: Narrow Body: High oil and gas supply</t>
        </is>
      </c>
      <c r="D37" t="inlineStr">
        <is>
          <t>148-AEO2021.24.highogs-d120120a</t>
        </is>
      </c>
      <c r="E37" t="inlineStr">
        <is>
          <t>units</t>
        </is>
      </c>
      <c r="F37" t="n">
        <v>565.805664</v>
      </c>
      <c r="G37" t="n">
        <v>558.742798</v>
      </c>
      <c r="H37" t="n">
        <v>543.3663330000001</v>
      </c>
      <c r="I37" t="n">
        <v>544.531555</v>
      </c>
      <c r="J37" t="n">
        <v>570.568359</v>
      </c>
      <c r="K37" t="n">
        <v>597.329773</v>
      </c>
      <c r="L37" t="n">
        <v>623.273315</v>
      </c>
      <c r="M37" t="n">
        <v>650.544495</v>
      </c>
      <c r="N37" t="n">
        <v>679.195435</v>
      </c>
      <c r="O37" t="n">
        <v>709.343079</v>
      </c>
      <c r="P37" t="n">
        <v>741.123962</v>
      </c>
      <c r="Q37" t="n">
        <v>774.507751</v>
      </c>
      <c r="R37" t="n">
        <v>811.950073</v>
      </c>
      <c r="S37" t="n">
        <v>858.425659</v>
      </c>
      <c r="T37" t="n">
        <v>907.6216429999999</v>
      </c>
      <c r="U37" t="n">
        <v>959.753784</v>
      </c>
      <c r="V37" t="n">
        <v>1014.856689</v>
      </c>
      <c r="W37" t="n">
        <v>1073.158203</v>
      </c>
      <c r="X37" t="n">
        <v>1134.821655</v>
      </c>
      <c r="Y37" t="n">
        <v>1200.119019</v>
      </c>
      <c r="Z37" t="n">
        <v>1269.164185</v>
      </c>
      <c r="AA37" t="n">
        <v>1341.835083</v>
      </c>
      <c r="AB37" t="n">
        <v>1418.664551</v>
      </c>
      <c r="AC37" t="n">
        <v>1499.99939</v>
      </c>
      <c r="AD37" t="n">
        <v>1586.123657</v>
      </c>
      <c r="AE37" t="n">
        <v>1677.295166</v>
      </c>
      <c r="AF37" t="n">
        <v>1773.295532</v>
      </c>
      <c r="AG37" t="n">
        <v>1874.964722</v>
      </c>
      <c r="AH37" t="n">
        <v>1982.69397</v>
      </c>
      <c r="AI37" t="n">
        <v>2096.950928</v>
      </c>
      <c r="AJ37" t="n">
        <v>2218.168945</v>
      </c>
      <c r="AK37" s="131" t="n">
        <v>0.047</v>
      </c>
      <c r="AL37" s="36" t="n"/>
      <c r="AM37" s="146" t="n"/>
    </row>
    <row r="38" ht="15" customHeight="1" s="143">
      <c r="A38" s="66" t="inlineStr">
        <is>
          <t>ATS000:stk_Africa-wb</t>
        </is>
      </c>
      <c r="B38" t="inlineStr">
        <is>
          <t>Wide Body Aircraft</t>
        </is>
      </c>
      <c r="C38" t="inlineStr">
        <is>
          <t>Aircraft Stock: Total: Africa: Wide Body: High oil and gas supply</t>
        </is>
      </c>
      <c r="D38" t="inlineStr">
        <is>
          <t>148-AEO2021.25.highogs-d120120a</t>
        </is>
      </c>
      <c r="E38" t="inlineStr">
        <is>
          <t>units</t>
        </is>
      </c>
      <c r="F38" t="n">
        <v>196.622833</v>
      </c>
      <c r="G38" t="n">
        <v>195.110718</v>
      </c>
      <c r="H38" t="n">
        <v>193.452545</v>
      </c>
      <c r="I38" t="n">
        <v>191.373749</v>
      </c>
      <c r="J38" t="n">
        <v>203.266418</v>
      </c>
      <c r="K38" t="n">
        <v>210.620529</v>
      </c>
      <c r="L38" t="n">
        <v>216.907227</v>
      </c>
      <c r="M38" t="n">
        <v>223.296997</v>
      </c>
      <c r="N38" t="n">
        <v>229.790878</v>
      </c>
      <c r="O38" t="n">
        <v>236.412506</v>
      </c>
      <c r="P38" t="n">
        <v>243.196228</v>
      </c>
      <c r="Q38" t="n">
        <v>250.120712</v>
      </c>
      <c r="R38" t="n">
        <v>257.278198</v>
      </c>
      <c r="S38" t="n">
        <v>264.72821</v>
      </c>
      <c r="T38" t="n">
        <v>272.512085</v>
      </c>
      <c r="U38" t="n">
        <v>280.655365</v>
      </c>
      <c r="V38" t="n">
        <v>289.132568</v>
      </c>
      <c r="W38" t="n">
        <v>298.892944</v>
      </c>
      <c r="X38" t="n">
        <v>311.967743</v>
      </c>
      <c r="Y38" t="n">
        <v>325.655609</v>
      </c>
      <c r="Z38" t="n">
        <v>339.967712</v>
      </c>
      <c r="AA38" t="n">
        <v>354.902161</v>
      </c>
      <c r="AB38" t="n">
        <v>370.517578</v>
      </c>
      <c r="AC38" t="n">
        <v>386.870483</v>
      </c>
      <c r="AD38" t="n">
        <v>404.000763</v>
      </c>
      <c r="AE38" t="n">
        <v>421.939331</v>
      </c>
      <c r="AF38" t="n">
        <v>440.598297</v>
      </c>
      <c r="AG38" t="n">
        <v>460.150177</v>
      </c>
      <c r="AH38" t="n">
        <v>480.651978</v>
      </c>
      <c r="AI38" t="n">
        <v>502.174164</v>
      </c>
      <c r="AJ38" t="n">
        <v>524.776306</v>
      </c>
      <c r="AK38" s="131" t="n">
        <v>0.033</v>
      </c>
      <c r="AL38" s="36" t="n"/>
      <c r="AM38" s="146" t="n"/>
    </row>
    <row r="39" ht="15" customHeight="1" s="143">
      <c r="A39" s="66" t="inlineStr">
        <is>
          <t>ATS000:stk_Africa-rj</t>
        </is>
      </c>
      <c r="B39" t="inlineStr">
        <is>
          <t>Regional Jets</t>
        </is>
      </c>
      <c r="C39" t="inlineStr">
        <is>
          <t>Aircraft Stock: Total: Africa: Regional: High oil and gas supply</t>
        </is>
      </c>
      <c r="D39" t="inlineStr">
        <is>
          <t>148-AEO2021.26.highogs-d120120a</t>
        </is>
      </c>
      <c r="E39" t="inlineStr">
        <is>
          <t>units</t>
        </is>
      </c>
      <c r="F39" t="n">
        <v>590.580139</v>
      </c>
      <c r="G39" t="n">
        <v>588.346619</v>
      </c>
      <c r="H39" t="n">
        <v>574.284485</v>
      </c>
      <c r="I39" t="n">
        <v>556.111267</v>
      </c>
      <c r="J39" t="n">
        <v>562.150757</v>
      </c>
      <c r="K39" t="n">
        <v>574.400391</v>
      </c>
      <c r="L39" t="n">
        <v>585.35614</v>
      </c>
      <c r="M39" t="n">
        <v>596.463318</v>
      </c>
      <c r="N39" t="n">
        <v>607.709473</v>
      </c>
      <c r="O39" t="n">
        <v>619.136658</v>
      </c>
      <c r="P39" t="n">
        <v>630.799316</v>
      </c>
      <c r="Q39" t="n">
        <v>642.617615</v>
      </c>
      <c r="R39" t="n">
        <v>654.829102</v>
      </c>
      <c r="S39" t="n">
        <v>667.5519410000001</v>
      </c>
      <c r="T39" t="n">
        <v>680.854431</v>
      </c>
      <c r="U39" t="n">
        <v>694.803406</v>
      </c>
      <c r="V39" t="n">
        <v>709.34259</v>
      </c>
      <c r="W39" t="n">
        <v>724.539246</v>
      </c>
      <c r="X39" t="n">
        <v>740.412659</v>
      </c>
      <c r="Y39" t="n">
        <v>757.039795</v>
      </c>
      <c r="Z39" t="n">
        <v>774.396179</v>
      </c>
      <c r="AA39" t="n">
        <v>792.3369750000001</v>
      </c>
      <c r="AB39" t="n">
        <v>811.07605</v>
      </c>
      <c r="AC39" t="n">
        <v>830.706787</v>
      </c>
      <c r="AD39" t="n">
        <v>851.281494</v>
      </c>
      <c r="AE39" t="n">
        <v>872.83136</v>
      </c>
      <c r="AF39" t="n">
        <v>895.158386</v>
      </c>
      <c r="AG39" t="n">
        <v>918.572754</v>
      </c>
      <c r="AH39" t="n">
        <v>943.150818</v>
      </c>
      <c r="AI39" t="n">
        <v>968.993408</v>
      </c>
      <c r="AJ39" t="n">
        <v>996.175537</v>
      </c>
      <c r="AK39" s="131" t="n">
        <v>0.018</v>
      </c>
      <c r="AL39" s="36" t="n"/>
      <c r="AM39" s="146" t="n"/>
    </row>
    <row r="40" ht="15" customHeight="1" s="143">
      <c r="A40" s="66" t="inlineStr">
        <is>
          <t>ATS000:stk_Mideast</t>
        </is>
      </c>
      <c r="B40" t="inlineStr">
        <is>
          <t>Mideast</t>
        </is>
      </c>
      <c r="C40" t="inlineStr">
        <is>
          <t>Aircraft Stock: Total: Mideast: High oil and gas supply</t>
        </is>
      </c>
      <c r="D40" t="inlineStr">
        <is>
          <t>148-AEO2021.27.highogs-d120120a</t>
        </is>
      </c>
      <c r="E40" t="inlineStr">
        <is>
          <t>units</t>
        </is>
      </c>
      <c r="F40" t="n">
        <v>1982.211914</v>
      </c>
      <c r="G40" t="n">
        <v>1968.895508</v>
      </c>
      <c r="H40" t="n">
        <v>1948.897339</v>
      </c>
      <c r="I40" t="n">
        <v>1941.037476</v>
      </c>
      <c r="J40" t="n">
        <v>2032.897949</v>
      </c>
      <c r="K40" t="n">
        <v>2098.897217</v>
      </c>
      <c r="L40" t="n">
        <v>2166.672119</v>
      </c>
      <c r="M40" t="n">
        <v>2235.835205</v>
      </c>
      <c r="N40" t="n">
        <v>2309.943115</v>
      </c>
      <c r="O40" t="n">
        <v>2393.873047</v>
      </c>
      <c r="P40" t="n">
        <v>2481.091309</v>
      </c>
      <c r="Q40" t="n">
        <v>2570.5625</v>
      </c>
      <c r="R40" t="n">
        <v>2663.619385</v>
      </c>
      <c r="S40" t="n">
        <v>2760.506836</v>
      </c>
      <c r="T40" t="n">
        <v>2861.351318</v>
      </c>
      <c r="U40" t="n">
        <v>2966.232666</v>
      </c>
      <c r="V40" t="n">
        <v>3074.599365</v>
      </c>
      <c r="W40" t="n">
        <v>3187.001709</v>
      </c>
      <c r="X40" t="n">
        <v>3313.920898</v>
      </c>
      <c r="Y40" t="n">
        <v>3451.875977</v>
      </c>
      <c r="Z40" t="n">
        <v>3595.450439</v>
      </c>
      <c r="AA40" t="n">
        <v>3743.726074</v>
      </c>
      <c r="AB40" t="n">
        <v>3897.96167</v>
      </c>
      <c r="AC40" t="n">
        <v>4058.407715</v>
      </c>
      <c r="AD40" t="n">
        <v>4225.298828</v>
      </c>
      <c r="AE40" t="n">
        <v>4398.910645</v>
      </c>
      <c r="AF40" t="n">
        <v>4577.719727</v>
      </c>
      <c r="AG40" t="n">
        <v>4763.68457</v>
      </c>
      <c r="AH40" t="n">
        <v>4957.0625</v>
      </c>
      <c r="AI40" t="n">
        <v>5158.110352</v>
      </c>
      <c r="AJ40" t="n">
        <v>5367.229492</v>
      </c>
      <c r="AK40" s="131" t="n">
        <v>0.034</v>
      </c>
      <c r="AL40" s="36" t="n"/>
      <c r="AM40" s="146" t="n"/>
    </row>
    <row r="41" ht="15" customHeight="1" s="143">
      <c r="A41" s="66" t="inlineStr">
        <is>
          <t>ATS000:stk_Mideast-nb</t>
        </is>
      </c>
      <c r="B41" t="inlineStr">
        <is>
          <t>Narrow Body Aircraft</t>
        </is>
      </c>
      <c r="C41" t="inlineStr">
        <is>
          <t>Aircraft Stock: Total: Mideast: Narrow Body: High oil and gas supply</t>
        </is>
      </c>
      <c r="D41" t="inlineStr">
        <is>
          <t>148-AEO2021.28.highogs-d120120a</t>
        </is>
      </c>
      <c r="E41" t="inlineStr">
        <is>
          <t>units</t>
        </is>
      </c>
      <c r="F41" t="n">
        <v>818.36969</v>
      </c>
      <c r="G41" t="n">
        <v>813.670105</v>
      </c>
      <c r="H41" t="n">
        <v>803.432373</v>
      </c>
      <c r="I41" t="n">
        <v>810.873413</v>
      </c>
      <c r="J41" t="n">
        <v>850.443787</v>
      </c>
      <c r="K41" t="n">
        <v>891.164368</v>
      </c>
      <c r="L41" t="n">
        <v>932.103149</v>
      </c>
      <c r="M41" t="n">
        <v>974.860779</v>
      </c>
      <c r="N41" t="n">
        <v>1019.719482</v>
      </c>
      <c r="O41" t="n">
        <v>1066.548828</v>
      </c>
      <c r="P41" t="n">
        <v>1115.485962</v>
      </c>
      <c r="Q41" t="n">
        <v>1166.253052</v>
      </c>
      <c r="R41" t="n">
        <v>1219.344849</v>
      </c>
      <c r="S41" t="n">
        <v>1274.97644</v>
      </c>
      <c r="T41" t="n">
        <v>1333.238525</v>
      </c>
      <c r="U41" t="n">
        <v>1394.253174</v>
      </c>
      <c r="V41" t="n">
        <v>1457.765869</v>
      </c>
      <c r="W41" t="n">
        <v>1524.115723</v>
      </c>
      <c r="X41" t="n">
        <v>1593.496704</v>
      </c>
      <c r="Y41" t="n">
        <v>1666.023071</v>
      </c>
      <c r="Z41" t="n">
        <v>1741.724854</v>
      </c>
      <c r="AA41" t="n">
        <v>1820.217285</v>
      </c>
      <c r="AB41" t="n">
        <v>1902.099121</v>
      </c>
      <c r="AC41" t="n">
        <v>1987.522949</v>
      </c>
      <c r="AD41" t="n">
        <v>2076.627686</v>
      </c>
      <c r="AE41" t="n">
        <v>2169.582764</v>
      </c>
      <c r="AF41" t="n">
        <v>2265.833252</v>
      </c>
      <c r="AG41" t="n">
        <v>2366.22168</v>
      </c>
      <c r="AH41" t="n">
        <v>2470.904053</v>
      </c>
      <c r="AI41" t="n">
        <v>2580.040039</v>
      </c>
      <c r="AJ41" t="n">
        <v>2693.886963</v>
      </c>
      <c r="AK41" s="131" t="n">
        <v>0.041</v>
      </c>
      <c r="AL41" s="36" t="n"/>
      <c r="AM41" s="146" t="n"/>
    </row>
    <row r="42" ht="15" customHeight="1" s="143">
      <c r="A42" s="66" t="inlineStr">
        <is>
          <t>ATS000:stk_Mideast-wb</t>
        </is>
      </c>
      <c r="B42" t="inlineStr">
        <is>
          <t>Wide Body Aircraft</t>
        </is>
      </c>
      <c r="C42" t="inlineStr">
        <is>
          <t>Aircraft Stock: Total: Mideast: Wide Body: High oil and gas supply</t>
        </is>
      </c>
      <c r="D42" t="inlineStr">
        <is>
          <t>148-AEO2021.29.highogs-d120120a</t>
        </is>
      </c>
      <c r="E42" t="inlineStr">
        <is>
          <t>units</t>
        </is>
      </c>
      <c r="F42" t="n">
        <v>952.500732</v>
      </c>
      <c r="G42" t="n">
        <v>944.438416</v>
      </c>
      <c r="H42" t="n">
        <v>938.802368</v>
      </c>
      <c r="I42" t="n">
        <v>928.637634</v>
      </c>
      <c r="J42" t="n">
        <v>979.340698</v>
      </c>
      <c r="K42" t="n">
        <v>1006.701111</v>
      </c>
      <c r="L42" t="n">
        <v>1035.299927</v>
      </c>
      <c r="M42" t="n">
        <v>1062.931396</v>
      </c>
      <c r="N42" t="n">
        <v>1092.859497</v>
      </c>
      <c r="O42" t="n">
        <v>1127.039429</v>
      </c>
      <c r="P42" t="n">
        <v>1162.294678</v>
      </c>
      <c r="Q42" t="n">
        <v>1197.878052</v>
      </c>
      <c r="R42" t="n">
        <v>1234.595215</v>
      </c>
      <c r="S42" t="n">
        <v>1272.442139</v>
      </c>
      <c r="T42" t="n">
        <v>1311.455811</v>
      </c>
      <c r="U42" t="n">
        <v>1351.58728</v>
      </c>
      <c r="V42" t="n">
        <v>1392.597046</v>
      </c>
      <c r="W42" t="n">
        <v>1434.654419</v>
      </c>
      <c r="X42" t="n">
        <v>1488.025146</v>
      </c>
      <c r="Y42" t="n">
        <v>1549.111328</v>
      </c>
      <c r="Z42" t="n">
        <v>1612.476685</v>
      </c>
      <c r="AA42" t="n">
        <v>1677.641724</v>
      </c>
      <c r="AB42" t="n">
        <v>1745.201416</v>
      </c>
      <c r="AC42" t="n">
        <v>1815.24353</v>
      </c>
      <c r="AD42" t="n">
        <v>1887.85791</v>
      </c>
      <c r="AE42" t="n">
        <v>1963.138306</v>
      </c>
      <c r="AF42" t="n">
        <v>2040.170898</v>
      </c>
      <c r="AG42" t="n">
        <v>2120.000732</v>
      </c>
      <c r="AH42" t="n">
        <v>2202.724121</v>
      </c>
      <c r="AI42" t="n">
        <v>2288.428711</v>
      </c>
      <c r="AJ42" t="n">
        <v>2377.241699</v>
      </c>
      <c r="AK42" s="131" t="n">
        <v>0.031</v>
      </c>
      <c r="AL42" s="36" t="n"/>
      <c r="AM42" s="146" t="n"/>
    </row>
    <row r="43" ht="15" customHeight="1" s="143">
      <c r="A43" s="66" t="inlineStr">
        <is>
          <t>ATS000:stk_Mideast-rj</t>
        </is>
      </c>
      <c r="B43" t="inlineStr">
        <is>
          <t>Regional Jets</t>
        </is>
      </c>
      <c r="C43" t="inlineStr">
        <is>
          <t>Aircraft Stock: Total: Mideast: Regional: High oil and gas supply</t>
        </is>
      </c>
      <c r="D43" t="inlineStr">
        <is>
          <t>148-AEO2021.30.highogs-d120120a</t>
        </is>
      </c>
      <c r="E43" t="inlineStr">
        <is>
          <t>units</t>
        </is>
      </c>
      <c r="F43" t="n">
        <v>211.341522</v>
      </c>
      <c r="G43" t="n">
        <v>210.786957</v>
      </c>
      <c r="H43" t="n">
        <v>206.662582</v>
      </c>
      <c r="I43" t="n">
        <v>201.526535</v>
      </c>
      <c r="J43" t="n">
        <v>203.113571</v>
      </c>
      <c r="K43" t="n">
        <v>201.031754</v>
      </c>
      <c r="L43" t="n">
        <v>199.268951</v>
      </c>
      <c r="M43" t="n">
        <v>198.04306</v>
      </c>
      <c r="N43" t="n">
        <v>197.364044</v>
      </c>
      <c r="O43" t="n">
        <v>200.284668</v>
      </c>
      <c r="P43" t="n">
        <v>203.310501</v>
      </c>
      <c r="Q43" t="n">
        <v>206.431396</v>
      </c>
      <c r="R43" t="n">
        <v>209.67952</v>
      </c>
      <c r="S43" t="n">
        <v>213.08844</v>
      </c>
      <c r="T43" t="n">
        <v>216.656891</v>
      </c>
      <c r="U43" t="n">
        <v>220.392288</v>
      </c>
      <c r="V43" t="n">
        <v>224.236481</v>
      </c>
      <c r="W43" t="n">
        <v>228.231705</v>
      </c>
      <c r="X43" t="n">
        <v>232.398972</v>
      </c>
      <c r="Y43" t="n">
        <v>236.74176</v>
      </c>
      <c r="Z43" t="n">
        <v>241.248795</v>
      </c>
      <c r="AA43" t="n">
        <v>245.867172</v>
      </c>
      <c r="AB43" t="n">
        <v>250.661163</v>
      </c>
      <c r="AC43" t="n">
        <v>255.641068</v>
      </c>
      <c r="AD43" t="n">
        <v>260.813477</v>
      </c>
      <c r="AE43" t="n">
        <v>266.189636</v>
      </c>
      <c r="AF43" t="n">
        <v>271.715759</v>
      </c>
      <c r="AG43" t="n">
        <v>277.461853</v>
      </c>
      <c r="AH43" t="n">
        <v>283.434662</v>
      </c>
      <c r="AI43" t="n">
        <v>289.641418</v>
      </c>
      <c r="AJ43" t="n">
        <v>296.100739</v>
      </c>
      <c r="AK43" s="131" t="n">
        <v>0.011</v>
      </c>
      <c r="AL43" s="36" t="n"/>
      <c r="AM43" s="146" t="n"/>
    </row>
    <row r="44" ht="15" customHeight="1" s="143">
      <c r="A44" s="66" t="inlineStr">
        <is>
          <t>ATS000:stk_Russia</t>
        </is>
      </c>
      <c r="B44" t="inlineStr">
        <is>
          <t>Commonwealth of Independent States</t>
        </is>
      </c>
      <c r="C44" t="inlineStr">
        <is>
          <t>Aircraft Stock: Total: CIS: High oil and gas supply</t>
        </is>
      </c>
      <c r="D44" t="inlineStr">
        <is>
          <t>148-AEO2021.31.highogs-d120120a</t>
        </is>
      </c>
      <c r="E44" t="inlineStr">
        <is>
          <t>units</t>
        </is>
      </c>
      <c r="F44" t="n">
        <v>1783.691162</v>
      </c>
      <c r="G44" t="n">
        <v>1773.167969</v>
      </c>
      <c r="H44" t="n">
        <v>1733.126099</v>
      </c>
      <c r="I44" t="n">
        <v>1745.202026</v>
      </c>
      <c r="J44" t="n">
        <v>1746.330078</v>
      </c>
      <c r="K44" t="n">
        <v>1768.644043</v>
      </c>
      <c r="L44" t="n">
        <v>1780.53125</v>
      </c>
      <c r="M44" t="n">
        <v>1793.806274</v>
      </c>
      <c r="N44" t="n">
        <v>1819.958984</v>
      </c>
      <c r="O44" t="n">
        <v>1848.799805</v>
      </c>
      <c r="P44" t="n">
        <v>1878.995605</v>
      </c>
      <c r="Q44" t="n">
        <v>1910.937378</v>
      </c>
      <c r="R44" t="n">
        <v>1944.550903</v>
      </c>
      <c r="S44" t="n">
        <v>1979.333984</v>
      </c>
      <c r="T44" t="n">
        <v>2014.769531</v>
      </c>
      <c r="U44" t="n">
        <v>2050.45459</v>
      </c>
      <c r="V44" t="n">
        <v>2085.295898</v>
      </c>
      <c r="W44" t="n">
        <v>2120.592285</v>
      </c>
      <c r="X44" t="n">
        <v>2156.503662</v>
      </c>
      <c r="Y44" t="n">
        <v>2193.302246</v>
      </c>
      <c r="Z44" t="n">
        <v>2231.088135</v>
      </c>
      <c r="AA44" t="n">
        <v>2268.682617</v>
      </c>
      <c r="AB44" t="n">
        <v>2307.167969</v>
      </c>
      <c r="AC44" t="n">
        <v>2346.639404</v>
      </c>
      <c r="AD44" t="n">
        <v>2387.148438</v>
      </c>
      <c r="AE44" t="n">
        <v>2428.729736</v>
      </c>
      <c r="AF44" t="n">
        <v>2469.938721</v>
      </c>
      <c r="AG44" t="n">
        <v>2512.074463</v>
      </c>
      <c r="AH44" t="n">
        <v>2555.393311</v>
      </c>
      <c r="AI44" t="n">
        <v>2600.130615</v>
      </c>
      <c r="AJ44" t="n">
        <v>2646.449219</v>
      </c>
      <c r="AK44" s="131" t="n">
        <v>0.013</v>
      </c>
      <c r="AL44" s="36" t="n"/>
      <c r="AM44" s="146" t="n"/>
    </row>
    <row r="45" ht="15" customHeight="1" s="143">
      <c r="A45" s="66" t="inlineStr">
        <is>
          <t>ATS000:stk_Russia-nb</t>
        </is>
      </c>
      <c r="B45" t="inlineStr">
        <is>
          <t>Narrow Body Aircraft</t>
        </is>
      </c>
      <c r="C45" t="inlineStr">
        <is>
          <t>Aircraft Stock: Total: CIS: Narrow Body: High oil and gas supply</t>
        </is>
      </c>
      <c r="D45" t="inlineStr">
        <is>
          <t>148-AEO2021.32.highogs-d120120a</t>
        </is>
      </c>
      <c r="E45" t="inlineStr">
        <is>
          <t>units</t>
        </is>
      </c>
      <c r="F45" t="n">
        <v>1098.666992</v>
      </c>
      <c r="G45" t="n">
        <v>1094.397339</v>
      </c>
      <c r="H45" t="n">
        <v>1067.047729</v>
      </c>
      <c r="I45" t="n">
        <v>1079.190063</v>
      </c>
      <c r="J45" t="n">
        <v>1097.265015</v>
      </c>
      <c r="K45" t="n">
        <v>1126.280884</v>
      </c>
      <c r="L45" t="n">
        <v>1149.754272</v>
      </c>
      <c r="M45" t="n">
        <v>1173.681274</v>
      </c>
      <c r="N45" t="n">
        <v>1198.398193</v>
      </c>
      <c r="O45" t="n">
        <v>1223.948364</v>
      </c>
      <c r="P45" t="n">
        <v>1250.310425</v>
      </c>
      <c r="Q45" t="n">
        <v>1277.717529</v>
      </c>
      <c r="R45" t="n">
        <v>1306.145874</v>
      </c>
      <c r="S45" t="n">
        <v>1335.303345</v>
      </c>
      <c r="T45" t="n">
        <v>1364.868896</v>
      </c>
      <c r="U45" t="n">
        <v>1394.604004</v>
      </c>
      <c r="V45" t="n">
        <v>1423.822144</v>
      </c>
      <c r="W45" t="n">
        <v>1453.331299</v>
      </c>
      <c r="X45" t="n">
        <v>1483.237305</v>
      </c>
      <c r="Y45" t="n">
        <v>1513.720093</v>
      </c>
      <c r="Z45" t="n">
        <v>1544.842651</v>
      </c>
      <c r="AA45" t="n">
        <v>1575.841431</v>
      </c>
      <c r="AB45" t="n">
        <v>1607.434448</v>
      </c>
      <c r="AC45" t="n">
        <v>1639.690918</v>
      </c>
      <c r="AD45" t="n">
        <v>1672.65271</v>
      </c>
      <c r="AE45" t="n">
        <v>1706.351074</v>
      </c>
      <c r="AF45" t="n">
        <v>1739.799927</v>
      </c>
      <c r="AG45" t="n">
        <v>1773.901489</v>
      </c>
      <c r="AH45" t="n">
        <v>1808.830078</v>
      </c>
      <c r="AI45" t="n">
        <v>1844.747314</v>
      </c>
      <c r="AJ45" t="n">
        <v>1881.767334</v>
      </c>
      <c r="AK45" s="131" t="n">
        <v>0.018</v>
      </c>
      <c r="AL45" s="36" t="n"/>
      <c r="AM45" s="146" t="n"/>
    </row>
    <row r="46" ht="15" customHeight="1" s="143">
      <c r="A46" s="66" t="inlineStr">
        <is>
          <t>ATS000:stk_Russia-wb</t>
        </is>
      </c>
      <c r="B46" t="inlineStr">
        <is>
          <t>Wide Body Aircraft</t>
        </is>
      </c>
      <c r="C46" t="inlineStr">
        <is>
          <t>Aircraft Stock: Total: CIS: Wide Body: High oil and gas supply</t>
        </is>
      </c>
      <c r="D46" t="inlineStr">
        <is>
          <t>148-AEO2021.33.highogs-d120120a</t>
        </is>
      </c>
      <c r="E46" t="inlineStr">
        <is>
          <t>units</t>
        </is>
      </c>
      <c r="F46" t="n">
        <v>220.215851</v>
      </c>
      <c r="G46" t="n">
        <v>216.246643</v>
      </c>
      <c r="H46" t="n">
        <v>211.86702</v>
      </c>
      <c r="I46" t="n">
        <v>220.812866</v>
      </c>
      <c r="J46" t="n">
        <v>213.26506</v>
      </c>
      <c r="K46" t="n">
        <v>216.27977</v>
      </c>
      <c r="L46" t="n">
        <v>215.220367</v>
      </c>
      <c r="M46" t="n">
        <v>214.489227</v>
      </c>
      <c r="N46" t="n">
        <v>219.715378</v>
      </c>
      <c r="O46" t="n">
        <v>226.524902</v>
      </c>
      <c r="P46" t="n">
        <v>233.632599</v>
      </c>
      <c r="Q46" t="n">
        <v>241.150696</v>
      </c>
      <c r="R46" t="n">
        <v>249.056396</v>
      </c>
      <c r="S46" t="n">
        <v>257.234558</v>
      </c>
      <c r="T46" t="n">
        <v>265.570404</v>
      </c>
      <c r="U46" t="n">
        <v>273.961517</v>
      </c>
      <c r="V46" t="n">
        <v>282.153198</v>
      </c>
      <c r="W46" t="n">
        <v>290.441742</v>
      </c>
      <c r="X46" t="n">
        <v>298.860046</v>
      </c>
      <c r="Y46" t="n">
        <v>307.467255</v>
      </c>
      <c r="Z46" t="n">
        <v>316.295837</v>
      </c>
      <c r="AA46" t="n">
        <v>325.081787</v>
      </c>
      <c r="AB46" t="n">
        <v>334.051941</v>
      </c>
      <c r="AC46" t="n">
        <v>343.225769</v>
      </c>
      <c r="AD46" t="n">
        <v>352.613037</v>
      </c>
      <c r="AE46" t="n">
        <v>362.218658</v>
      </c>
      <c r="AF46" t="n">
        <v>371.749146</v>
      </c>
      <c r="AG46" t="n">
        <v>381.452881</v>
      </c>
      <c r="AH46" t="n">
        <v>391.390198</v>
      </c>
      <c r="AI46" t="n">
        <v>401.616547</v>
      </c>
      <c r="AJ46" t="n">
        <v>412.17157</v>
      </c>
      <c r="AK46" s="131" t="n">
        <v>0.021</v>
      </c>
      <c r="AL46" s="36" t="n"/>
      <c r="AM46" s="146" t="n"/>
    </row>
    <row r="47" ht="15" customHeight="1" s="143">
      <c r="A47" s="66" t="inlineStr">
        <is>
          <t>ATS000:stk_Russia-rj</t>
        </is>
      </c>
      <c r="B47" t="inlineStr">
        <is>
          <t>Regional Jets</t>
        </is>
      </c>
      <c r="C47" t="inlineStr">
        <is>
          <t>Aircraft Stock: Total: CIS: Regional: High oil and gas supply</t>
        </is>
      </c>
      <c r="D47" t="inlineStr">
        <is>
          <t>148-AEO2021.34.highogs-d120120a</t>
        </is>
      </c>
      <c r="E47" t="inlineStr">
        <is>
          <t>units</t>
        </is>
      </c>
      <c r="F47" t="n">
        <v>464.808289</v>
      </c>
      <c r="G47" t="n">
        <v>462.523956</v>
      </c>
      <c r="H47" t="n">
        <v>454.211304</v>
      </c>
      <c r="I47" t="n">
        <v>445.199127</v>
      </c>
      <c r="J47" t="n">
        <v>435.800049</v>
      </c>
      <c r="K47" t="n">
        <v>426.083344</v>
      </c>
      <c r="L47" t="n">
        <v>415.55658</v>
      </c>
      <c r="M47" t="n">
        <v>405.635773</v>
      </c>
      <c r="N47" t="n">
        <v>401.84549</v>
      </c>
      <c r="O47" t="n">
        <v>398.326569</v>
      </c>
      <c r="P47" t="n">
        <v>395.052551</v>
      </c>
      <c r="Q47" t="n">
        <v>392.069244</v>
      </c>
      <c r="R47" t="n">
        <v>389.348602</v>
      </c>
      <c r="S47" t="n">
        <v>386.796173</v>
      </c>
      <c r="T47" t="n">
        <v>384.330261</v>
      </c>
      <c r="U47" t="n">
        <v>381.888916</v>
      </c>
      <c r="V47" t="n">
        <v>379.320587</v>
      </c>
      <c r="W47" t="n">
        <v>376.819183</v>
      </c>
      <c r="X47" t="n">
        <v>374.406311</v>
      </c>
      <c r="Y47" t="n">
        <v>372.114868</v>
      </c>
      <c r="Z47" t="n">
        <v>369.949646</v>
      </c>
      <c r="AA47" t="n">
        <v>367.759399</v>
      </c>
      <c r="AB47" t="n">
        <v>365.681671</v>
      </c>
      <c r="AC47" t="n">
        <v>363.722656</v>
      </c>
      <c r="AD47" t="n">
        <v>361.882629</v>
      </c>
      <c r="AE47" t="n">
        <v>360.159973</v>
      </c>
      <c r="AF47" t="n">
        <v>358.389618</v>
      </c>
      <c r="AG47" t="n">
        <v>356.71994</v>
      </c>
      <c r="AH47" t="n">
        <v>355.173157</v>
      </c>
      <c r="AI47" t="n">
        <v>353.766907</v>
      </c>
      <c r="AJ47" t="n">
        <v>352.510132</v>
      </c>
      <c r="AK47" s="131" t="n">
        <v>-0.008999999999999999</v>
      </c>
      <c r="AL47" s="36" t="n"/>
      <c r="AM47" s="146" t="n"/>
    </row>
    <row r="48" ht="15" customHeight="1" s="143">
      <c r="A48" s="66" t="inlineStr">
        <is>
          <t>ATS000:stk_China</t>
        </is>
      </c>
      <c r="B48" t="inlineStr">
        <is>
          <t>China</t>
        </is>
      </c>
      <c r="C48" t="inlineStr">
        <is>
          <t>Aircraft Stock: Total: China: High oil and gas supply</t>
        </is>
      </c>
      <c r="D48" t="inlineStr">
        <is>
          <t>148-AEO2021.35.highogs-d120120a</t>
        </is>
      </c>
      <c r="E48" t="inlineStr">
        <is>
          <t>units</t>
        </is>
      </c>
      <c r="F48" t="n">
        <v>4357.921875</v>
      </c>
      <c r="G48" t="n">
        <v>4325.746582</v>
      </c>
      <c r="H48" t="n">
        <v>4384.070312</v>
      </c>
      <c r="I48" t="n">
        <v>4460.561035</v>
      </c>
      <c r="J48" t="n">
        <v>4664.88916</v>
      </c>
      <c r="K48" t="n">
        <v>4922.881348</v>
      </c>
      <c r="L48" t="n">
        <v>5173.13623</v>
      </c>
      <c r="M48" t="n">
        <v>5426.126465</v>
      </c>
      <c r="N48" t="n">
        <v>5698.565918</v>
      </c>
      <c r="O48" t="n">
        <v>5979.787109</v>
      </c>
      <c r="P48" t="n">
        <v>6266.625</v>
      </c>
      <c r="Q48" t="n">
        <v>6559.75</v>
      </c>
      <c r="R48" t="n">
        <v>6854.77002</v>
      </c>
      <c r="S48" t="n">
        <v>7154.685547</v>
      </c>
      <c r="T48" t="n">
        <v>7467.628906</v>
      </c>
      <c r="U48" t="n">
        <v>7785.165039</v>
      </c>
      <c r="V48" t="n">
        <v>8106.682129</v>
      </c>
      <c r="W48" t="n">
        <v>8429.662109000001</v>
      </c>
      <c r="X48" t="n">
        <v>8754.207031</v>
      </c>
      <c r="Y48" t="n">
        <v>9083.081055000001</v>
      </c>
      <c r="Z48" t="n">
        <v>9419.247069999999</v>
      </c>
      <c r="AA48" t="n">
        <v>9765.195312</v>
      </c>
      <c r="AB48" t="n">
        <v>10120.896484</v>
      </c>
      <c r="AC48" t="n">
        <v>10483.727539</v>
      </c>
      <c r="AD48" t="n">
        <v>10850.332031</v>
      </c>
      <c r="AE48" t="n">
        <v>11216.771484</v>
      </c>
      <c r="AF48" t="n">
        <v>11582.038086</v>
      </c>
      <c r="AG48" t="n">
        <v>11948.40332</v>
      </c>
      <c r="AH48" t="n">
        <v>12314.568359</v>
      </c>
      <c r="AI48" t="n">
        <v>12677.05957</v>
      </c>
      <c r="AJ48" t="n">
        <v>13032.415039</v>
      </c>
      <c r="AK48" s="131" t="n">
        <v>0.037</v>
      </c>
      <c r="AL48" s="36" t="n"/>
      <c r="AM48" s="146" t="n"/>
    </row>
    <row r="49" ht="15" customHeight="1" s="143">
      <c r="A49" s="66" t="inlineStr">
        <is>
          <t>ATS000:stk_China-nb</t>
        </is>
      </c>
      <c r="B49" t="inlineStr">
        <is>
          <t>Narrow Body Aircraft</t>
        </is>
      </c>
      <c r="C49" t="inlineStr">
        <is>
          <t>Aircraft Stock: Total: China: Narrow Body: High oil and gas supply</t>
        </is>
      </c>
      <c r="D49" t="inlineStr">
        <is>
          <t>148-AEO2021.36.highogs-d120120a</t>
        </is>
      </c>
      <c r="E49" t="inlineStr">
        <is>
          <t>units</t>
        </is>
      </c>
      <c r="F49" t="n">
        <v>3349.880859</v>
      </c>
      <c r="G49" t="n">
        <v>3327.119629</v>
      </c>
      <c r="H49" t="n">
        <v>3395.195801</v>
      </c>
      <c r="I49" t="n">
        <v>3459.809082</v>
      </c>
      <c r="J49" t="n">
        <v>3620.561279</v>
      </c>
      <c r="K49" t="n">
        <v>3846.815674</v>
      </c>
      <c r="L49" t="n">
        <v>4067.975586</v>
      </c>
      <c r="M49" t="n">
        <v>4292.151367</v>
      </c>
      <c r="N49" t="n">
        <v>4538.823242</v>
      </c>
      <c r="O49" t="n">
        <v>4790.208008</v>
      </c>
      <c r="P49" t="n">
        <v>5045.501465</v>
      </c>
      <c r="Q49" t="n">
        <v>5306.970215</v>
      </c>
      <c r="R49" t="n">
        <v>5570.875</v>
      </c>
      <c r="S49" t="n">
        <v>5837.469238</v>
      </c>
      <c r="T49" t="n">
        <v>6106.607422</v>
      </c>
      <c r="U49" t="n">
        <v>6379.890137</v>
      </c>
      <c r="V49" t="n">
        <v>6656.764648</v>
      </c>
      <c r="W49" t="n">
        <v>6935.01416</v>
      </c>
      <c r="X49" t="n">
        <v>7214.68457</v>
      </c>
      <c r="Y49" t="n">
        <v>7498.148438</v>
      </c>
      <c r="Z49" t="n">
        <v>7787.946289</v>
      </c>
      <c r="AA49" t="n">
        <v>8086.259766</v>
      </c>
      <c r="AB49" t="n">
        <v>8393.0625</v>
      </c>
      <c r="AC49" t="n">
        <v>8706.047852</v>
      </c>
      <c r="AD49" t="n">
        <v>9022.246094</v>
      </c>
      <c r="AE49" t="n">
        <v>9338.170898</v>
      </c>
      <c r="AF49" t="n">
        <v>9652.908203000001</v>
      </c>
      <c r="AG49" t="n">
        <v>9968.425781</v>
      </c>
      <c r="AH49" t="n">
        <v>10283.542969</v>
      </c>
      <c r="AI49" t="n">
        <v>10595.155273</v>
      </c>
      <c r="AJ49" t="n">
        <v>10900.165039</v>
      </c>
      <c r="AK49" s="131" t="n">
        <v>0.04</v>
      </c>
      <c r="AL49" s="36" t="n"/>
      <c r="AM49" s="146" t="n"/>
    </row>
    <row r="50" ht="15" customHeight="1" s="143">
      <c r="A50" s="66" t="inlineStr">
        <is>
          <t>ATS000:stk_China-wb</t>
        </is>
      </c>
      <c r="B50" t="inlineStr">
        <is>
          <t>Wide Body Aircraft</t>
        </is>
      </c>
      <c r="C50" t="inlineStr">
        <is>
          <t>Aircraft Stock: Total: China: Wide Body: High oil and gas supply</t>
        </is>
      </c>
      <c r="D50" t="inlineStr">
        <is>
          <t>148-AEO2021.37.highogs-d120120a</t>
        </is>
      </c>
      <c r="E50" t="inlineStr">
        <is>
          <t>units</t>
        </is>
      </c>
      <c r="F50" t="n">
        <v>763.295288</v>
      </c>
      <c r="G50" t="n">
        <v>755.793396</v>
      </c>
      <c r="H50" t="n">
        <v>749.4011839999999</v>
      </c>
      <c r="I50" t="n">
        <v>764.843262</v>
      </c>
      <c r="J50" t="n">
        <v>810.929016</v>
      </c>
      <c r="K50" t="n">
        <v>840.354248</v>
      </c>
      <c r="L50" t="n">
        <v>868.550171</v>
      </c>
      <c r="M50" t="n">
        <v>896.760803</v>
      </c>
      <c r="N50" t="n">
        <v>925.351501</v>
      </c>
      <c r="O50" t="n">
        <v>954.180359</v>
      </c>
      <c r="P50" t="n">
        <v>983.143311</v>
      </c>
      <c r="Q50" t="n">
        <v>1012.402466</v>
      </c>
      <c r="R50" t="n">
        <v>1041.440918</v>
      </c>
      <c r="S50" t="n">
        <v>1072.973511</v>
      </c>
      <c r="T50" t="n">
        <v>1115.262939</v>
      </c>
      <c r="U50" t="n">
        <v>1158.197388</v>
      </c>
      <c r="V50" t="n">
        <v>1201.722656</v>
      </c>
      <c r="W50" t="n">
        <v>1245.594238</v>
      </c>
      <c r="X50" t="n">
        <v>1289.846558</v>
      </c>
      <c r="Y50" t="n">
        <v>1334.779907</v>
      </c>
      <c r="Z50" t="n">
        <v>1380.7323</v>
      </c>
      <c r="AA50" t="n">
        <v>1427.949585</v>
      </c>
      <c r="AB50" t="n">
        <v>1476.429443</v>
      </c>
      <c r="AC50" t="n">
        <v>1525.920166</v>
      </c>
      <c r="AD50" t="n">
        <v>1576.103149</v>
      </c>
      <c r="AE50" t="n">
        <v>1626.602295</v>
      </c>
      <c r="AF50" t="n">
        <v>1677.323975</v>
      </c>
      <c r="AG50" t="n">
        <v>1728.50769</v>
      </c>
      <c r="AH50" t="n">
        <v>1780.043701</v>
      </c>
      <c r="AI50" t="n">
        <v>1831.614868</v>
      </c>
      <c r="AJ50" t="n">
        <v>1882.901855</v>
      </c>
      <c r="AK50" s="131" t="n">
        <v>0.031</v>
      </c>
      <c r="AL50" s="36" t="n"/>
      <c r="AM50" s="146" t="n"/>
    </row>
    <row r="51" ht="15" customHeight="1" s="143">
      <c r="A51" s="66" t="inlineStr">
        <is>
          <t>ATS000:stk_China-rj</t>
        </is>
      </c>
      <c r="B51" t="inlineStr">
        <is>
          <t>Regional Jets</t>
        </is>
      </c>
      <c r="C51" t="inlineStr">
        <is>
          <t>Aircraft Stock: Total: China: Regional: High oil and gas supply</t>
        </is>
      </c>
      <c r="D51" t="inlineStr">
        <is>
          <t>148-AEO2021.38.highogs-d120120a</t>
        </is>
      </c>
      <c r="E51" t="inlineStr">
        <is>
          <t>units</t>
        </is>
      </c>
      <c r="F51" t="n">
        <v>244.745743</v>
      </c>
      <c r="G51" t="n">
        <v>242.833328</v>
      </c>
      <c r="H51" t="n">
        <v>239.473114</v>
      </c>
      <c r="I51" t="n">
        <v>235.908722</v>
      </c>
      <c r="J51" t="n">
        <v>233.399002</v>
      </c>
      <c r="K51" t="n">
        <v>235.711243</v>
      </c>
      <c r="L51" t="n">
        <v>236.610367</v>
      </c>
      <c r="M51" t="n">
        <v>237.214142</v>
      </c>
      <c r="N51" t="n">
        <v>234.391235</v>
      </c>
      <c r="O51" t="n">
        <v>235.398697</v>
      </c>
      <c r="P51" t="n">
        <v>237.980301</v>
      </c>
      <c r="Q51" t="n">
        <v>240.377533</v>
      </c>
      <c r="R51" t="n">
        <v>242.453964</v>
      </c>
      <c r="S51" t="n">
        <v>244.242554</v>
      </c>
      <c r="T51" t="n">
        <v>245.758667</v>
      </c>
      <c r="U51" t="n">
        <v>247.077866</v>
      </c>
      <c r="V51" t="n">
        <v>248.194855</v>
      </c>
      <c r="W51" t="n">
        <v>249.053238</v>
      </c>
      <c r="X51" t="n">
        <v>249.675552</v>
      </c>
      <c r="Y51" t="n">
        <v>250.152481</v>
      </c>
      <c r="Z51" t="n">
        <v>250.567993</v>
      </c>
      <c r="AA51" t="n">
        <v>250.986496</v>
      </c>
      <c r="AB51" t="n">
        <v>251.40448</v>
      </c>
      <c r="AC51" t="n">
        <v>251.759903</v>
      </c>
      <c r="AD51" t="n">
        <v>251.982208</v>
      </c>
      <c r="AE51" t="n">
        <v>251.998169</v>
      </c>
      <c r="AF51" t="n">
        <v>251.805618</v>
      </c>
      <c r="AG51" t="n">
        <v>251.469803</v>
      </c>
      <c r="AH51" t="n">
        <v>250.981735</v>
      </c>
      <c r="AI51" t="n">
        <v>250.289413</v>
      </c>
      <c r="AJ51" t="n">
        <v>249.348404</v>
      </c>
      <c r="AK51" s="131" t="n">
        <v>0.001</v>
      </c>
      <c r="AL51" s="36" t="n"/>
      <c r="AM51" s="146" t="n"/>
    </row>
    <row r="52" ht="15" customHeight="1" s="143">
      <c r="A52" s="66" t="inlineStr">
        <is>
          <t>ATS000:stk_NE_Asia</t>
        </is>
      </c>
      <c r="B52" t="inlineStr">
        <is>
          <t>Northeast Asia</t>
        </is>
      </c>
      <c r="C52" t="inlineStr">
        <is>
          <t>Aircraft Stock: Total: Northeast Asia: High oil and gas supply</t>
        </is>
      </c>
      <c r="D52" t="inlineStr">
        <is>
          <t>148-AEO2021.39.highogs-d120120a</t>
        </is>
      </c>
      <c r="E52" t="inlineStr">
        <is>
          <t>units</t>
        </is>
      </c>
      <c r="F52" t="n">
        <v>1099.797607</v>
      </c>
      <c r="G52" t="n">
        <v>1091.7677</v>
      </c>
      <c r="H52" t="n">
        <v>1079.286743</v>
      </c>
      <c r="I52" t="n">
        <v>1115.241089</v>
      </c>
      <c r="J52" t="n">
        <v>1160.397217</v>
      </c>
      <c r="K52" t="n">
        <v>1195.759766</v>
      </c>
      <c r="L52" t="n">
        <v>1210.449951</v>
      </c>
      <c r="M52" t="n">
        <v>1223.672119</v>
      </c>
      <c r="N52" t="n">
        <v>1233.644531</v>
      </c>
      <c r="O52" t="n">
        <v>1242.348145</v>
      </c>
      <c r="P52" t="n">
        <v>1248.495117</v>
      </c>
      <c r="Q52" t="n">
        <v>1251.80127</v>
      </c>
      <c r="R52" t="n">
        <v>1252.923828</v>
      </c>
      <c r="S52" t="n">
        <v>1253.248657</v>
      </c>
      <c r="T52" t="n">
        <v>1254.457642</v>
      </c>
      <c r="U52" t="n">
        <v>1262.527344</v>
      </c>
      <c r="V52" t="n">
        <v>1270.799438</v>
      </c>
      <c r="W52" t="n">
        <v>1278.785767</v>
      </c>
      <c r="X52" t="n">
        <v>1286.500244</v>
      </c>
      <c r="Y52" t="n">
        <v>1294.288208</v>
      </c>
      <c r="Z52" t="n">
        <v>1302.365723</v>
      </c>
      <c r="AA52" t="n">
        <v>1311.07019</v>
      </c>
      <c r="AB52" t="n">
        <v>1320.221191</v>
      </c>
      <c r="AC52" t="n">
        <v>1329.580933</v>
      </c>
      <c r="AD52" t="n">
        <v>1339.154541</v>
      </c>
      <c r="AE52" t="n">
        <v>1348.980347</v>
      </c>
      <c r="AF52" t="n">
        <v>1359.088989</v>
      </c>
      <c r="AG52" t="n">
        <v>1369.445923</v>
      </c>
      <c r="AH52" t="n">
        <v>1380.231812</v>
      </c>
      <c r="AI52" t="n">
        <v>1391.619873</v>
      </c>
      <c r="AJ52" t="n">
        <v>1403.981689</v>
      </c>
      <c r="AK52" s="131" t="n">
        <v>0.008</v>
      </c>
      <c r="AL52" s="36" t="n"/>
      <c r="AM52" s="146" t="n"/>
    </row>
    <row r="53" ht="15" customHeight="1" s="143">
      <c r="A53" s="66" t="inlineStr">
        <is>
          <t>ATS000:stk_NE_Asia-nb</t>
        </is>
      </c>
      <c r="B53" t="inlineStr">
        <is>
          <t>Narrow Body Aircraft</t>
        </is>
      </c>
      <c r="C53" t="inlineStr">
        <is>
          <t>Aircraft Stock: Total: Northeast Asia: Narrow Body: High oil and gas supply</t>
        </is>
      </c>
      <c r="D53" t="inlineStr">
        <is>
          <t>148-AEO2021.40.highogs-d120120a</t>
        </is>
      </c>
      <c r="E53" t="inlineStr">
        <is>
          <t>units</t>
        </is>
      </c>
      <c r="F53" t="n">
        <v>503.570221</v>
      </c>
      <c r="G53" t="n">
        <v>500.132019</v>
      </c>
      <c r="H53" t="n">
        <v>493.482635</v>
      </c>
      <c r="I53" t="n">
        <v>517.772522</v>
      </c>
      <c r="J53" t="n">
        <v>536.391541</v>
      </c>
      <c r="K53" t="n">
        <v>554.9729610000001</v>
      </c>
      <c r="L53" t="n">
        <v>566.718628</v>
      </c>
      <c r="M53" t="n">
        <v>577.785095</v>
      </c>
      <c r="N53" t="n">
        <v>588.234924</v>
      </c>
      <c r="O53" t="n">
        <v>598.0419920000001</v>
      </c>
      <c r="P53" t="n">
        <v>607.214478</v>
      </c>
      <c r="Q53" t="n">
        <v>615.4691769999999</v>
      </c>
      <c r="R53" t="n">
        <v>622.806519</v>
      </c>
      <c r="S53" t="n">
        <v>630.0050660000001</v>
      </c>
      <c r="T53" t="n">
        <v>637.207397</v>
      </c>
      <c r="U53" t="n">
        <v>644.387146</v>
      </c>
      <c r="V53" t="n">
        <v>651.604919</v>
      </c>
      <c r="W53" t="n">
        <v>658.6997679999999</v>
      </c>
      <c r="X53" t="n">
        <v>665.675354</v>
      </c>
      <c r="Y53" t="n">
        <v>672.6632080000001</v>
      </c>
      <c r="Z53" t="n">
        <v>679.7375489999999</v>
      </c>
      <c r="AA53" t="n">
        <v>687.021057</v>
      </c>
      <c r="AB53" t="n">
        <v>694.463074</v>
      </c>
      <c r="AC53" t="n">
        <v>701.975464</v>
      </c>
      <c r="AD53" t="n">
        <v>709.562988</v>
      </c>
      <c r="AE53" t="n">
        <v>717.243347</v>
      </c>
      <c r="AF53" t="n">
        <v>725.0206910000001</v>
      </c>
      <c r="AG53" t="n">
        <v>732.891357</v>
      </c>
      <c r="AH53" t="n">
        <v>740.930176</v>
      </c>
      <c r="AI53" t="n">
        <v>749.209656</v>
      </c>
      <c r="AJ53" t="n">
        <v>757.77948</v>
      </c>
      <c r="AK53" s="131" t="n">
        <v>0.014</v>
      </c>
      <c r="AL53" s="36" t="n"/>
      <c r="AM53" s="146" t="n"/>
    </row>
    <row r="54" ht="15" customHeight="1" s="143">
      <c r="A54" s="66" t="inlineStr">
        <is>
          <t>ATS000:stk_NE_Asia-wb</t>
        </is>
      </c>
      <c r="B54" t="inlineStr">
        <is>
          <t>Wide Body Aircraft</t>
        </is>
      </c>
      <c r="C54" t="inlineStr">
        <is>
          <t>Aircraft Stock: Total: Northeast Asia: Wide Body: High oil and gas supply</t>
        </is>
      </c>
      <c r="D54" t="inlineStr">
        <is>
          <t>148-AEO2021.41.highogs-d120120a</t>
        </is>
      </c>
      <c r="E54" t="inlineStr">
        <is>
          <t>units</t>
        </is>
      </c>
      <c r="F54" t="n">
        <v>485.196228</v>
      </c>
      <c r="G54" t="n">
        <v>481.477539</v>
      </c>
      <c r="H54" t="n">
        <v>477.354492</v>
      </c>
      <c r="I54" t="n">
        <v>491.041168</v>
      </c>
      <c r="J54" t="n">
        <v>519.802246</v>
      </c>
      <c r="K54" t="n">
        <v>537.633789</v>
      </c>
      <c r="L54" t="n">
        <v>543.086609</v>
      </c>
      <c r="M54" t="n">
        <v>546.911621</v>
      </c>
      <c r="N54" t="n">
        <v>549.203979</v>
      </c>
      <c r="O54" t="n">
        <v>549.957031</v>
      </c>
      <c r="P54" t="n">
        <v>549.184265</v>
      </c>
      <c r="Q54" t="n">
        <v>546.5886839999999</v>
      </c>
      <c r="R54" t="n">
        <v>542.182983</v>
      </c>
      <c r="S54" t="n">
        <v>537.07782</v>
      </c>
      <c r="T54" t="n">
        <v>532.801208</v>
      </c>
      <c r="U54" t="n">
        <v>535.360352</v>
      </c>
      <c r="V54" t="n">
        <v>538.036499</v>
      </c>
      <c r="W54" t="n">
        <v>540.513489</v>
      </c>
      <c r="X54" t="n">
        <v>542.802368</v>
      </c>
      <c r="Y54" t="n">
        <v>545.1062010000001</v>
      </c>
      <c r="Z54" t="n">
        <v>547.5631100000001</v>
      </c>
      <c r="AA54" t="n">
        <v>550.3809199999999</v>
      </c>
      <c r="AB54" t="n">
        <v>553.433838</v>
      </c>
      <c r="AC54" t="n">
        <v>556.580872</v>
      </c>
      <c r="AD54" t="n">
        <v>559.8232420000001</v>
      </c>
      <c r="AE54" t="n">
        <v>563.1815800000001</v>
      </c>
      <c r="AF54" t="n">
        <v>566.684204</v>
      </c>
      <c r="AG54" t="n">
        <v>570.30011</v>
      </c>
      <c r="AH54" t="n">
        <v>574.131287</v>
      </c>
      <c r="AI54" t="n">
        <v>578.275391</v>
      </c>
      <c r="AJ54" t="n">
        <v>582.795288</v>
      </c>
      <c r="AK54" s="131" t="n">
        <v>0.006</v>
      </c>
      <c r="AL54" s="36" t="n"/>
      <c r="AM54" s="146" t="n"/>
    </row>
    <row r="55" ht="15" customHeight="1" s="143">
      <c r="A55" s="66" t="inlineStr">
        <is>
          <t>ATS000:stk_NE_Asia-rj</t>
        </is>
      </c>
      <c r="B55" t="inlineStr">
        <is>
          <t>Regional Jets</t>
        </is>
      </c>
      <c r="C55" t="inlineStr">
        <is>
          <t>Aircraft Stock: Total: Northeast Asia: Regional: High oil and gas supply</t>
        </is>
      </c>
      <c r="D55" t="inlineStr">
        <is>
          <t>148-AEO2021.42.highogs-d120120a</t>
        </is>
      </c>
      <c r="E55" t="inlineStr">
        <is>
          <t>units</t>
        </is>
      </c>
      <c r="F55" t="n">
        <v>111.031097</v>
      </c>
      <c r="G55" t="n">
        <v>110.158089</v>
      </c>
      <c r="H55" t="n">
        <v>108.449593</v>
      </c>
      <c r="I55" t="n">
        <v>106.427422</v>
      </c>
      <c r="J55" t="n">
        <v>104.203369</v>
      </c>
      <c r="K55" t="n">
        <v>103.153061</v>
      </c>
      <c r="L55" t="n">
        <v>100.644753</v>
      </c>
      <c r="M55" t="n">
        <v>98.975311</v>
      </c>
      <c r="N55" t="n">
        <v>96.20560500000001</v>
      </c>
      <c r="O55" t="n">
        <v>94.34905999999999</v>
      </c>
      <c r="P55" t="n">
        <v>92.096497</v>
      </c>
      <c r="Q55" t="n">
        <v>89.74337800000001</v>
      </c>
      <c r="R55" t="n">
        <v>87.934341</v>
      </c>
      <c r="S55" t="n">
        <v>86.165802</v>
      </c>
      <c r="T55" t="n">
        <v>84.44909699999999</v>
      </c>
      <c r="U55" t="n">
        <v>82.77976200000001</v>
      </c>
      <c r="V55" t="n">
        <v>81.158096</v>
      </c>
      <c r="W55" t="n">
        <v>79.572456</v>
      </c>
      <c r="X55" t="n">
        <v>78.022408</v>
      </c>
      <c r="Y55" t="n">
        <v>76.518745</v>
      </c>
      <c r="Z55" t="n">
        <v>75.065048</v>
      </c>
      <c r="AA55" t="n">
        <v>73.668167</v>
      </c>
      <c r="AB55" t="n">
        <v>72.32418800000001</v>
      </c>
      <c r="AC55" t="n">
        <v>71.024513</v>
      </c>
      <c r="AD55" t="n">
        <v>69.76824999999999</v>
      </c>
      <c r="AE55" t="n">
        <v>68.55538199999999</v>
      </c>
      <c r="AF55" t="n">
        <v>67.384193</v>
      </c>
      <c r="AG55" t="n">
        <v>66.254555</v>
      </c>
      <c r="AH55" t="n">
        <v>65.170288</v>
      </c>
      <c r="AI55" t="n">
        <v>64.13471199999999</v>
      </c>
      <c r="AJ55" t="n">
        <v>63.406967</v>
      </c>
      <c r="AK55" s="131" t="n">
        <v>-0.019</v>
      </c>
      <c r="AL55" s="36" t="n"/>
      <c r="AM55" s="146" t="n"/>
    </row>
    <row r="56" ht="15" customHeight="1" s="143">
      <c r="A56" s="66" t="inlineStr">
        <is>
          <t>ATS000:stk_SE_Asia</t>
        </is>
      </c>
      <c r="B56" t="inlineStr">
        <is>
          <t>Southeast Asia</t>
        </is>
      </c>
      <c r="C56" t="inlineStr">
        <is>
          <t>Aircraft Stock: Total: Southeast Asia: High oil and gas supply</t>
        </is>
      </c>
      <c r="D56" t="inlineStr">
        <is>
          <t>148-AEO2021.43.highogs-d120120a</t>
        </is>
      </c>
      <c r="E56" t="inlineStr">
        <is>
          <t>units</t>
        </is>
      </c>
      <c r="F56" t="n">
        <v>2412.817383</v>
      </c>
      <c r="G56" t="n">
        <v>2390.153076</v>
      </c>
      <c r="H56" t="n">
        <v>2365.848389</v>
      </c>
      <c r="I56" t="n">
        <v>2383.249268</v>
      </c>
      <c r="J56" t="n">
        <v>2521.579102</v>
      </c>
      <c r="K56" t="n">
        <v>2653.317627</v>
      </c>
      <c r="L56" t="n">
        <v>2781.862793</v>
      </c>
      <c r="M56" t="n">
        <v>2911.283936</v>
      </c>
      <c r="N56" t="n">
        <v>3041.119385</v>
      </c>
      <c r="O56" t="n">
        <v>3172.423828</v>
      </c>
      <c r="P56" t="n">
        <v>3306.650391</v>
      </c>
      <c r="Q56" t="n">
        <v>3443.94043</v>
      </c>
      <c r="R56" t="n">
        <v>3584.052734</v>
      </c>
      <c r="S56" t="n">
        <v>3727.127197</v>
      </c>
      <c r="T56" t="n">
        <v>3874.174805</v>
      </c>
      <c r="U56" t="n">
        <v>4025.582031</v>
      </c>
      <c r="V56" t="n">
        <v>4179.633789</v>
      </c>
      <c r="W56" t="n">
        <v>4338.223633</v>
      </c>
      <c r="X56" t="n">
        <v>4501.835938</v>
      </c>
      <c r="Y56" t="n">
        <v>4673.67334</v>
      </c>
      <c r="Z56" t="n">
        <v>4855.599609</v>
      </c>
      <c r="AA56" t="n">
        <v>5042.59082</v>
      </c>
      <c r="AB56" t="n">
        <v>5242.807617</v>
      </c>
      <c r="AC56" t="n">
        <v>5452.802734</v>
      </c>
      <c r="AD56" t="n">
        <v>5668.913574</v>
      </c>
      <c r="AE56" t="n">
        <v>5890.638184</v>
      </c>
      <c r="AF56" t="n">
        <v>6111.381348</v>
      </c>
      <c r="AG56" t="n">
        <v>6336.344727</v>
      </c>
      <c r="AH56" t="n">
        <v>6566.65918</v>
      </c>
      <c r="AI56" t="n">
        <v>6803.490234</v>
      </c>
      <c r="AJ56" t="n">
        <v>7048.393066</v>
      </c>
      <c r="AK56" s="131" t="n">
        <v>0.036</v>
      </c>
      <c r="AL56" s="36" t="n"/>
      <c r="AM56" s="146" t="n"/>
    </row>
    <row r="57" ht="15" customHeight="1" s="143">
      <c r="A57" s="66" t="inlineStr">
        <is>
          <t>ATS000:stk_SE_Asia-nb</t>
        </is>
      </c>
      <c r="B57" t="inlineStr">
        <is>
          <t>Narrow Body Aircraft</t>
        </is>
      </c>
      <c r="C57" t="inlineStr">
        <is>
          <t>Aircraft Stock: Total: Southeast Asia: Narrow Body: High oil and gas supply</t>
        </is>
      </c>
      <c r="D57" t="inlineStr">
        <is>
          <t>148-AEO2021.44.highogs-d120120a</t>
        </is>
      </c>
      <c r="E57" t="inlineStr">
        <is>
          <t>units</t>
        </is>
      </c>
      <c r="F57" t="n">
        <v>1351.580811</v>
      </c>
      <c r="G57" t="n">
        <v>1337.284302</v>
      </c>
      <c r="H57" t="n">
        <v>1322.575562</v>
      </c>
      <c r="I57" t="n">
        <v>1352.672119</v>
      </c>
      <c r="J57" t="n">
        <v>1438.095093</v>
      </c>
      <c r="K57" t="n">
        <v>1531.026855</v>
      </c>
      <c r="L57" t="n">
        <v>1625.030151</v>
      </c>
      <c r="M57" t="n">
        <v>1721.93103</v>
      </c>
      <c r="N57" t="n">
        <v>1821.474976</v>
      </c>
      <c r="O57" t="n">
        <v>1923.234619</v>
      </c>
      <c r="P57" t="n">
        <v>2026.69458</v>
      </c>
      <c r="Q57" t="n">
        <v>2133.641113</v>
      </c>
      <c r="R57" t="n">
        <v>2244.083496</v>
      </c>
      <c r="S57" t="n">
        <v>2358.138428</v>
      </c>
      <c r="T57" t="n">
        <v>2476.455322</v>
      </c>
      <c r="U57" t="n">
        <v>2599.285889</v>
      </c>
      <c r="V57" t="n">
        <v>2725.537109</v>
      </c>
      <c r="W57" t="n">
        <v>2856.464111</v>
      </c>
      <c r="X57" t="n">
        <v>2992.424316</v>
      </c>
      <c r="Y57" t="n">
        <v>3136.628418</v>
      </c>
      <c r="Z57" t="n">
        <v>3290.740723</v>
      </c>
      <c r="AA57" t="n">
        <v>3450.076416</v>
      </c>
      <c r="AB57" t="n">
        <v>3615.072021</v>
      </c>
      <c r="AC57" t="n">
        <v>3785.350098</v>
      </c>
      <c r="AD57" t="n">
        <v>3961.417725</v>
      </c>
      <c r="AE57" t="n">
        <v>4142.981934</v>
      </c>
      <c r="AF57" t="n">
        <v>4325.504883</v>
      </c>
      <c r="AG57" t="n">
        <v>4512.581543</v>
      </c>
      <c r="AH57" t="n">
        <v>4705.023926</v>
      </c>
      <c r="AI57" t="n">
        <v>4903.682129</v>
      </c>
      <c r="AJ57" t="n">
        <v>5109.695312</v>
      </c>
      <c r="AK57" s="131" t="n">
        <v>0.045</v>
      </c>
      <c r="AL57" s="36" t="n"/>
      <c r="AM57" s="146" t="n"/>
    </row>
    <row r="58" ht="15" customHeight="1" s="143">
      <c r="A58" s="66" t="inlineStr">
        <is>
          <t>ATS000:stk_SE_Asia-wb</t>
        </is>
      </c>
      <c r="B58" t="inlineStr">
        <is>
          <t>Wide Body Aircraft</t>
        </is>
      </c>
      <c r="C58" t="inlineStr">
        <is>
          <t>Aircraft Stock: Total: Southeast Asia: Wide Body: High oil and gas supply</t>
        </is>
      </c>
      <c r="D58" t="inlineStr">
        <is>
          <t>148-AEO2021.45.highogs-d120120a</t>
        </is>
      </c>
      <c r="E58" t="inlineStr">
        <is>
          <t>units</t>
        </is>
      </c>
      <c r="F58" t="n">
        <v>613.653809</v>
      </c>
      <c r="G58" t="n">
        <v>608.814697</v>
      </c>
      <c r="H58" t="n">
        <v>605.355225</v>
      </c>
      <c r="I58" t="n">
        <v>600.2366940000001</v>
      </c>
      <c r="J58" t="n">
        <v>646.826294</v>
      </c>
      <c r="K58" t="n">
        <v>674.67627</v>
      </c>
      <c r="L58" t="n">
        <v>699.736511</v>
      </c>
      <c r="M58" t="n">
        <v>724.2181399999999</v>
      </c>
      <c r="N58" t="n">
        <v>747.972595</v>
      </c>
      <c r="O58" t="n">
        <v>770.783691</v>
      </c>
      <c r="P58" t="n">
        <v>792.436707</v>
      </c>
      <c r="Q58" t="n">
        <v>813.692932</v>
      </c>
      <c r="R58" t="n">
        <v>834.414734</v>
      </c>
      <c r="S58" t="n">
        <v>854.609436</v>
      </c>
      <c r="T58" t="n">
        <v>874.531555</v>
      </c>
      <c r="U58" t="n">
        <v>894.28894</v>
      </c>
      <c r="V58" t="n">
        <v>913.46582</v>
      </c>
      <c r="W58" t="n">
        <v>932.489746</v>
      </c>
      <c r="X58" t="n">
        <v>951.451233</v>
      </c>
      <c r="Y58" t="n">
        <v>970.345947</v>
      </c>
      <c r="Z58" t="n">
        <v>989.331543</v>
      </c>
      <c r="AA58" t="n">
        <v>1008.166809</v>
      </c>
      <c r="AB58" t="n">
        <v>1034.522461</v>
      </c>
      <c r="AC58" t="n">
        <v>1065.397949</v>
      </c>
      <c r="AD58" t="n">
        <v>1096.567017</v>
      </c>
      <c r="AE58" t="n">
        <v>1127.875122</v>
      </c>
      <c r="AF58" t="n">
        <v>1157.854858</v>
      </c>
      <c r="AG58" t="n">
        <v>1187.633179</v>
      </c>
      <c r="AH58" t="n">
        <v>1217.43396</v>
      </c>
      <c r="AI58" t="n">
        <v>1247.481689</v>
      </c>
      <c r="AJ58" t="n">
        <v>1278.079102</v>
      </c>
      <c r="AK58" s="131" t="n">
        <v>0.025</v>
      </c>
      <c r="AL58" s="36" t="n"/>
      <c r="AM58" s="146" t="n"/>
    </row>
    <row r="59" ht="15" customHeight="1" s="143">
      <c r="A59" s="66" t="inlineStr">
        <is>
          <t>ATS000:stk_SE_Asia-rj</t>
        </is>
      </c>
      <c r="B59" t="inlineStr">
        <is>
          <t>Regional Jets</t>
        </is>
      </c>
      <c r="C59" t="inlineStr">
        <is>
          <t>Aircraft Stock: Total: Southeast Asia: Regional: High oil and gas supply</t>
        </is>
      </c>
      <c r="D59" t="inlineStr">
        <is>
          <t>148-AEO2021.46.highogs-d120120a</t>
        </is>
      </c>
      <c r="E59" t="inlineStr">
        <is>
          <t>units</t>
        </is>
      </c>
      <c r="F59" t="n">
        <v>447.582825</v>
      </c>
      <c r="G59" t="n">
        <v>444.054047</v>
      </c>
      <c r="H59" t="n">
        <v>437.917603</v>
      </c>
      <c r="I59" t="n">
        <v>430.340546</v>
      </c>
      <c r="J59" t="n">
        <v>436.657715</v>
      </c>
      <c r="K59" t="n">
        <v>447.61441</v>
      </c>
      <c r="L59" t="n">
        <v>457.096252</v>
      </c>
      <c r="M59" t="n">
        <v>465.134735</v>
      </c>
      <c r="N59" t="n">
        <v>471.671814</v>
      </c>
      <c r="O59" t="n">
        <v>478.405518</v>
      </c>
      <c r="P59" t="n">
        <v>487.518951</v>
      </c>
      <c r="Q59" t="n">
        <v>496.606415</v>
      </c>
      <c r="R59" t="n">
        <v>505.554321</v>
      </c>
      <c r="S59" t="n">
        <v>514.379456</v>
      </c>
      <c r="T59" t="n">
        <v>523.187988</v>
      </c>
      <c r="U59" t="n">
        <v>532.007263</v>
      </c>
      <c r="V59" t="n">
        <v>540.630737</v>
      </c>
      <c r="W59" t="n">
        <v>549.269592</v>
      </c>
      <c r="X59" t="n">
        <v>557.960571</v>
      </c>
      <c r="Y59" t="n">
        <v>566.69873</v>
      </c>
      <c r="Z59" t="n">
        <v>575.527161</v>
      </c>
      <c r="AA59" t="n">
        <v>584.347473</v>
      </c>
      <c r="AB59" t="n">
        <v>593.212891</v>
      </c>
      <c r="AC59" t="n">
        <v>602.05481</v>
      </c>
      <c r="AD59" t="n">
        <v>610.928894</v>
      </c>
      <c r="AE59" t="n">
        <v>619.781189</v>
      </c>
      <c r="AF59" t="n">
        <v>628.021362</v>
      </c>
      <c r="AG59" t="n">
        <v>636.1297</v>
      </c>
      <c r="AH59" t="n">
        <v>644.20105</v>
      </c>
      <c r="AI59" t="n">
        <v>652.325928</v>
      </c>
      <c r="AJ59" t="n">
        <v>660.618774</v>
      </c>
      <c r="AK59" s="131" t="n">
        <v>0.013</v>
      </c>
      <c r="AL59" s="36" t="n"/>
      <c r="AM59" s="146" t="n"/>
    </row>
    <row r="60" ht="15" customHeight="1" s="143">
      <c r="A60" s="66" t="inlineStr">
        <is>
          <t>ATS000:stk_SW_Asia</t>
        </is>
      </c>
      <c r="B60" t="inlineStr">
        <is>
          <t>Southwest Asia</t>
        </is>
      </c>
      <c r="C60" t="inlineStr">
        <is>
          <t>Aircraft Stock: Total: Southwest Asia: High oil and gas supply</t>
        </is>
      </c>
      <c r="D60" t="inlineStr">
        <is>
          <t>148-AEO2021.47.highogs-d120120a</t>
        </is>
      </c>
      <c r="E60" t="inlineStr">
        <is>
          <t>units</t>
        </is>
      </c>
      <c r="F60" t="n">
        <v>948.923096</v>
      </c>
      <c r="G60" t="n">
        <v>941.438599</v>
      </c>
      <c r="H60" t="n">
        <v>928.402954</v>
      </c>
      <c r="I60" t="n">
        <v>944.028259</v>
      </c>
      <c r="J60" t="n">
        <v>1005.395569</v>
      </c>
      <c r="K60" t="n">
        <v>1079.009399</v>
      </c>
      <c r="L60" t="n">
        <v>1160.122437</v>
      </c>
      <c r="M60" t="n">
        <v>1247.674805</v>
      </c>
      <c r="N60" t="n">
        <v>1341.993164</v>
      </c>
      <c r="O60" t="n">
        <v>1442.149414</v>
      </c>
      <c r="P60" t="n">
        <v>1546.502686</v>
      </c>
      <c r="Q60" t="n">
        <v>1653.834106</v>
      </c>
      <c r="R60" t="n">
        <v>1762.720703</v>
      </c>
      <c r="S60" t="n">
        <v>1872.080933</v>
      </c>
      <c r="T60" t="n">
        <v>1981.514038</v>
      </c>
      <c r="U60" t="n">
        <v>2094.13623</v>
      </c>
      <c r="V60" t="n">
        <v>2215.21167</v>
      </c>
      <c r="W60" t="n">
        <v>2341.923096</v>
      </c>
      <c r="X60" t="n">
        <v>2474.581299</v>
      </c>
      <c r="Y60" t="n">
        <v>2613.317871</v>
      </c>
      <c r="Z60" t="n">
        <v>2758.219482</v>
      </c>
      <c r="AA60" t="n">
        <v>2908.34082</v>
      </c>
      <c r="AB60" t="n">
        <v>3064.482422</v>
      </c>
      <c r="AC60" t="n">
        <v>3227.074707</v>
      </c>
      <c r="AD60" t="n">
        <v>3397.644287</v>
      </c>
      <c r="AE60" t="n">
        <v>3574.928955</v>
      </c>
      <c r="AF60" t="n">
        <v>3757.874268</v>
      </c>
      <c r="AG60" t="n">
        <v>3947.000244</v>
      </c>
      <c r="AH60" t="n">
        <v>4142.801758</v>
      </c>
      <c r="AI60" t="n">
        <v>4345.22168</v>
      </c>
      <c r="AJ60" t="n">
        <v>4554.496582</v>
      </c>
      <c r="AK60" s="131" t="n">
        <v>0.054</v>
      </c>
      <c r="AL60" s="36" t="n"/>
      <c r="AM60" s="146" t="n"/>
    </row>
    <row r="61" ht="15" customHeight="1" s="143">
      <c r="A61" s="66" t="inlineStr">
        <is>
          <t>ATS000:stk_SW_Asia-nb</t>
        </is>
      </c>
      <c r="B61" t="inlineStr">
        <is>
          <t>Narrow Body Aircraft</t>
        </is>
      </c>
      <c r="C61" t="inlineStr">
        <is>
          <t>Aircraft Stock: Total: Southwest Asia: Narrow Body: High oil and gas supply</t>
        </is>
      </c>
      <c r="D61" t="inlineStr">
        <is>
          <t>148-AEO2021.48.highogs-d120120a</t>
        </is>
      </c>
      <c r="E61" t="inlineStr">
        <is>
          <t>units</t>
        </is>
      </c>
      <c r="F61" t="n">
        <v>661.139648</v>
      </c>
      <c r="G61" t="n">
        <v>655.583069</v>
      </c>
      <c r="H61" t="n">
        <v>646.01123</v>
      </c>
      <c r="I61" t="n">
        <v>663.527344</v>
      </c>
      <c r="J61" t="n">
        <v>714.752625</v>
      </c>
      <c r="K61" t="n">
        <v>775.002075</v>
      </c>
      <c r="L61" t="n">
        <v>840.980469</v>
      </c>
      <c r="M61" t="n">
        <v>912.5435179999999</v>
      </c>
      <c r="N61" t="n">
        <v>990.008301</v>
      </c>
      <c r="O61" t="n">
        <v>1072.71582</v>
      </c>
      <c r="P61" t="n">
        <v>1159.424927</v>
      </c>
      <c r="Q61" t="n">
        <v>1249.197021</v>
      </c>
      <c r="R61" t="n">
        <v>1340.89917</v>
      </c>
      <c r="S61" t="n">
        <v>1433.651855</v>
      </c>
      <c r="T61" t="n">
        <v>1527.105591</v>
      </c>
      <c r="U61" t="n">
        <v>1623.731323</v>
      </c>
      <c r="V61" t="n">
        <v>1728.514282</v>
      </c>
      <c r="W61" t="n">
        <v>1838.474365</v>
      </c>
      <c r="X61" t="n">
        <v>1953.884033</v>
      </c>
      <c r="Y61" t="n">
        <v>2074.876221</v>
      </c>
      <c r="Z61" t="n">
        <v>2201.544189</v>
      </c>
      <c r="AA61" t="n">
        <v>2333.143066</v>
      </c>
      <c r="AB61" t="n">
        <v>2470.337158</v>
      </c>
      <c r="AC61" t="n">
        <v>2613.5</v>
      </c>
      <c r="AD61" t="n">
        <v>2762.67749</v>
      </c>
      <c r="AE61" t="n">
        <v>2917.968262</v>
      </c>
      <c r="AF61" t="n">
        <v>3078.596436</v>
      </c>
      <c r="AG61" t="n">
        <v>3244.994385</v>
      </c>
      <c r="AH61" t="n">
        <v>3417.590088</v>
      </c>
      <c r="AI61" t="n">
        <v>3596.3479</v>
      </c>
      <c r="AJ61" t="n">
        <v>3781.47998</v>
      </c>
      <c r="AK61" s="131" t="n">
        <v>0.06</v>
      </c>
      <c r="AL61" s="36" t="n"/>
      <c r="AM61" s="146" t="n"/>
    </row>
    <row r="62" ht="15" customHeight="1" s="143">
      <c r="A62" s="66" t="inlineStr">
        <is>
          <t>ATS000:stk_SW_Asia-wb</t>
        </is>
      </c>
      <c r="B62" t="inlineStr">
        <is>
          <t>Wide Body Aircraft</t>
        </is>
      </c>
      <c r="C62" t="inlineStr">
        <is>
          <t>Aircraft Stock: Total: Southwest Asia: Wide Body: High oil and gas supply</t>
        </is>
      </c>
      <c r="D62" t="inlineStr">
        <is>
          <t>148-AEO2021.49.highogs-d120120a</t>
        </is>
      </c>
      <c r="E62" t="inlineStr">
        <is>
          <t>units</t>
        </is>
      </c>
      <c r="F62" t="n">
        <v>130.783798</v>
      </c>
      <c r="G62" t="n">
        <v>129.838043</v>
      </c>
      <c r="H62" t="n">
        <v>128.751251</v>
      </c>
      <c r="I62" t="n">
        <v>129.651337</v>
      </c>
      <c r="J62" t="n">
        <v>136.718689</v>
      </c>
      <c r="K62" t="n">
        <v>143.429855</v>
      </c>
      <c r="L62" t="n">
        <v>151.752487</v>
      </c>
      <c r="M62" t="n">
        <v>160.617935</v>
      </c>
      <c r="N62" t="n">
        <v>170.045563</v>
      </c>
      <c r="O62" t="n">
        <v>179.930542</v>
      </c>
      <c r="P62" t="n">
        <v>190.105911</v>
      </c>
      <c r="Q62" t="n">
        <v>200.447693</v>
      </c>
      <c r="R62" t="n">
        <v>210.828354</v>
      </c>
      <c r="S62" t="n">
        <v>221.147369</v>
      </c>
      <c r="T62" t="n">
        <v>231.369095</v>
      </c>
      <c r="U62" t="n">
        <v>241.782486</v>
      </c>
      <c r="V62" t="n">
        <v>252.513977</v>
      </c>
      <c r="W62" t="n">
        <v>263.649506</v>
      </c>
      <c r="X62" t="n">
        <v>275.213928</v>
      </c>
      <c r="Y62" t="n">
        <v>287.211548</v>
      </c>
      <c r="Z62" t="n">
        <v>299.646362</v>
      </c>
      <c r="AA62" t="n">
        <v>312.411469</v>
      </c>
      <c r="AB62" t="n">
        <v>325.583893</v>
      </c>
      <c r="AC62" t="n">
        <v>339.195953</v>
      </c>
      <c r="AD62" t="n">
        <v>354.738831</v>
      </c>
      <c r="AE62" t="n">
        <v>370.856567</v>
      </c>
      <c r="AF62" t="n">
        <v>387.351349</v>
      </c>
      <c r="AG62" t="n">
        <v>404.280273</v>
      </c>
      <c r="AH62" t="n">
        <v>421.681244</v>
      </c>
      <c r="AI62" t="n">
        <v>439.544983</v>
      </c>
      <c r="AJ62" t="n">
        <v>457.88681</v>
      </c>
      <c r="AK62" s="131" t="n">
        <v>0.043</v>
      </c>
      <c r="AL62" s="36" t="n"/>
      <c r="AM62" s="146" t="n"/>
    </row>
    <row r="63" ht="15" customHeight="1" s="143">
      <c r="A63" s="66" t="inlineStr">
        <is>
          <t>ATS000:stk_SW_Asia-rj</t>
        </is>
      </c>
      <c r="B63" t="inlineStr">
        <is>
          <t>Regional Jets</t>
        </is>
      </c>
      <c r="C63" t="inlineStr">
        <is>
          <t>Aircraft Stock: Total: Southwest Asia: Regional: High oil and gas supply</t>
        </is>
      </c>
      <c r="D63" t="inlineStr">
        <is>
          <t>148-AEO2021.50.highogs-d120120a</t>
        </is>
      </c>
      <c r="E63" t="inlineStr">
        <is>
          <t>units</t>
        </is>
      </c>
      <c r="F63" t="n">
        <v>156.999603</v>
      </c>
      <c r="G63" t="n">
        <v>156.017487</v>
      </c>
      <c r="H63" t="n">
        <v>153.640472</v>
      </c>
      <c r="I63" t="n">
        <v>150.849548</v>
      </c>
      <c r="J63" t="n">
        <v>153.924255</v>
      </c>
      <c r="K63" t="n">
        <v>160.577484</v>
      </c>
      <c r="L63" t="n">
        <v>167.38942</v>
      </c>
      <c r="M63" t="n">
        <v>174.513336</v>
      </c>
      <c r="N63" t="n">
        <v>181.939301</v>
      </c>
      <c r="O63" t="n">
        <v>189.503021</v>
      </c>
      <c r="P63" t="n">
        <v>196.971817</v>
      </c>
      <c r="Q63" t="n">
        <v>204.189331</v>
      </c>
      <c r="R63" t="n">
        <v>210.993149</v>
      </c>
      <c r="S63" t="n">
        <v>217.281754</v>
      </c>
      <c r="T63" t="n">
        <v>223.039337</v>
      </c>
      <c r="U63" t="n">
        <v>228.62233</v>
      </c>
      <c r="V63" t="n">
        <v>234.183273</v>
      </c>
      <c r="W63" t="n">
        <v>239.799347</v>
      </c>
      <c r="X63" t="n">
        <v>245.483398</v>
      </c>
      <c r="Y63" t="n">
        <v>251.22995</v>
      </c>
      <c r="Z63" t="n">
        <v>257.028992</v>
      </c>
      <c r="AA63" t="n">
        <v>262.786407</v>
      </c>
      <c r="AB63" t="n">
        <v>268.56134</v>
      </c>
      <c r="AC63" t="n">
        <v>274.378662</v>
      </c>
      <c r="AD63" t="n">
        <v>280.227997</v>
      </c>
      <c r="AE63" t="n">
        <v>286.10434</v>
      </c>
      <c r="AF63" t="n">
        <v>291.926514</v>
      </c>
      <c r="AG63" t="n">
        <v>297.725494</v>
      </c>
      <c r="AH63" t="n">
        <v>303.530365</v>
      </c>
      <c r="AI63" t="n">
        <v>309.328918</v>
      </c>
      <c r="AJ63" t="n">
        <v>315.129822</v>
      </c>
      <c r="AK63" s="131" t="n">
        <v>0.023</v>
      </c>
      <c r="AL63" s="36" t="n"/>
      <c r="AM63" s="146" t="n"/>
    </row>
    <row r="64" ht="15" customHeight="1" s="143">
      <c r="A64" s="66" t="inlineStr">
        <is>
          <t>ATS000:stk_Oceania</t>
        </is>
      </c>
      <c r="B64" t="inlineStr">
        <is>
          <t>Oceania</t>
        </is>
      </c>
      <c r="C64" t="inlineStr">
        <is>
          <t>Aircraft Stock: Total: Oceania: High oil and gas supply</t>
        </is>
      </c>
      <c r="D64" t="inlineStr">
        <is>
          <t>148-AEO2021.51.highogs-d120120a</t>
        </is>
      </c>
      <c r="E64" t="inlineStr">
        <is>
          <t>units</t>
        </is>
      </c>
      <c r="F64" t="n">
        <v>831.889893</v>
      </c>
      <c r="G64" t="n">
        <v>826.802246</v>
      </c>
      <c r="H64" t="n">
        <v>818.512024</v>
      </c>
      <c r="I64" t="n">
        <v>829.307068</v>
      </c>
      <c r="J64" t="n">
        <v>840.235352</v>
      </c>
      <c r="K64" t="n">
        <v>861.565918</v>
      </c>
      <c r="L64" t="n">
        <v>877.244751</v>
      </c>
      <c r="M64" t="n">
        <v>893.314453</v>
      </c>
      <c r="N64" t="n">
        <v>909.802734</v>
      </c>
      <c r="O64" t="n">
        <v>926.688721</v>
      </c>
      <c r="P64" t="n">
        <v>943.984009</v>
      </c>
      <c r="Q64" t="n">
        <v>961.701965</v>
      </c>
      <c r="R64" t="n">
        <v>979.7018430000001</v>
      </c>
      <c r="S64" t="n">
        <v>997.890503</v>
      </c>
      <c r="T64" t="n">
        <v>1019.592651</v>
      </c>
      <c r="U64" t="n">
        <v>1044.802734</v>
      </c>
      <c r="V64" t="n">
        <v>1070.268921</v>
      </c>
      <c r="W64" t="n">
        <v>1095.848389</v>
      </c>
      <c r="X64" t="n">
        <v>1121.061768</v>
      </c>
      <c r="Y64" t="n">
        <v>1146.192139</v>
      </c>
      <c r="Z64" t="n">
        <v>1172.061768</v>
      </c>
      <c r="AA64" t="n">
        <v>1198.658936</v>
      </c>
      <c r="AB64" t="n">
        <v>1226.032715</v>
      </c>
      <c r="AC64" t="n">
        <v>1254.210205</v>
      </c>
      <c r="AD64" t="n">
        <v>1283.211182</v>
      </c>
      <c r="AE64" t="n">
        <v>1313.071289</v>
      </c>
      <c r="AF64" t="n">
        <v>1343.783936</v>
      </c>
      <c r="AG64" t="n">
        <v>1375.405273</v>
      </c>
      <c r="AH64" t="n">
        <v>1407.97583</v>
      </c>
      <c r="AI64" t="n">
        <v>1441.516479</v>
      </c>
      <c r="AJ64" t="n">
        <v>1476.065796</v>
      </c>
      <c r="AK64" s="131" t="n">
        <v>0.019</v>
      </c>
      <c r="AL64" s="36" t="n"/>
      <c r="AM64" s="146" t="n"/>
    </row>
    <row r="65" ht="15" customHeight="1" s="143">
      <c r="A65" s="66" t="inlineStr">
        <is>
          <t>ATS000:stk_Oceania-nb</t>
        </is>
      </c>
      <c r="B65" t="inlineStr">
        <is>
          <t>Narrow Body Aircraft</t>
        </is>
      </c>
      <c r="C65" t="inlineStr">
        <is>
          <t>Aircraft Stock: Total: Oceania: Narrow Body: High oil and gas supply</t>
        </is>
      </c>
      <c r="D65" t="inlineStr">
        <is>
          <t>148-AEO2021.52.highogs-d120120a</t>
        </is>
      </c>
      <c r="E65" t="inlineStr">
        <is>
          <t>units</t>
        </is>
      </c>
      <c r="F65" t="n">
        <v>316.784027</v>
      </c>
      <c r="G65" t="n">
        <v>314.136414</v>
      </c>
      <c r="H65" t="n">
        <v>319.355164</v>
      </c>
      <c r="I65" t="n">
        <v>333.844574</v>
      </c>
      <c r="J65" t="n">
        <v>349.252319</v>
      </c>
      <c r="K65" t="n">
        <v>364.359497</v>
      </c>
      <c r="L65" t="n">
        <v>376.302063</v>
      </c>
      <c r="M65" t="n">
        <v>388.611145</v>
      </c>
      <c r="N65" t="n">
        <v>401.292938</v>
      </c>
      <c r="O65" t="n">
        <v>414.3302</v>
      </c>
      <c r="P65" t="n">
        <v>427.728668</v>
      </c>
      <c r="Q65" t="n">
        <v>441.490295</v>
      </c>
      <c r="R65" t="n">
        <v>455.549988</v>
      </c>
      <c r="S65" t="n">
        <v>469.860992</v>
      </c>
      <c r="T65" t="n">
        <v>486.684937</v>
      </c>
      <c r="U65" t="n">
        <v>504.990112</v>
      </c>
      <c r="V65" t="n">
        <v>523.594116</v>
      </c>
      <c r="W65" t="n">
        <v>542.415161</v>
      </c>
      <c r="X65" t="n">
        <v>561.186646</v>
      </c>
      <c r="Y65" t="n">
        <v>580.043945</v>
      </c>
      <c r="Z65" t="n">
        <v>599.4250489999999</v>
      </c>
      <c r="AA65" t="n">
        <v>619.329102</v>
      </c>
      <c r="AB65" t="n">
        <v>639.7835690000001</v>
      </c>
      <c r="AC65" t="n">
        <v>660.806519</v>
      </c>
      <c r="AD65" t="n">
        <v>682.412292</v>
      </c>
      <c r="AE65" t="n">
        <v>704.6243899999999</v>
      </c>
      <c r="AF65" t="n">
        <v>727.4463500000001</v>
      </c>
      <c r="AG65" t="n">
        <v>750.909485</v>
      </c>
      <c r="AH65" t="n">
        <v>775.040283</v>
      </c>
      <c r="AI65" t="n">
        <v>799.853394</v>
      </c>
      <c r="AJ65" t="n">
        <v>825.376587</v>
      </c>
      <c r="AK65" s="131" t="n">
        <v>0.032</v>
      </c>
      <c r="AL65" s="36" t="n"/>
      <c r="AM65" s="146" t="n"/>
    </row>
    <row r="66" ht="15" customHeight="1" s="143">
      <c r="A66" s="66" t="inlineStr">
        <is>
          <t>ATS000:stk_Oceania-wb</t>
        </is>
      </c>
      <c r="B66" t="inlineStr">
        <is>
          <t>Wide Body Aircraft</t>
        </is>
      </c>
      <c r="C66" t="inlineStr">
        <is>
          <t>Aircraft Stock: Total: Oceania: Wide Body: High oil and gas supply</t>
        </is>
      </c>
      <c r="D66" t="inlineStr">
        <is>
          <t>148-AEO2021.53.highogs-d120120a</t>
        </is>
      </c>
      <c r="E66" t="inlineStr">
        <is>
          <t>units</t>
        </is>
      </c>
      <c r="F66" t="n">
        <v>130.765656</v>
      </c>
      <c r="G66" t="n">
        <v>130.163071</v>
      </c>
      <c r="H66" t="n">
        <v>129.370285</v>
      </c>
      <c r="I66" t="n">
        <v>133.446335</v>
      </c>
      <c r="J66" t="n">
        <v>142.644684</v>
      </c>
      <c r="K66" t="n">
        <v>149.710999</v>
      </c>
      <c r="L66" t="n">
        <v>153.725128</v>
      </c>
      <c r="M66" t="n">
        <v>157.818039</v>
      </c>
      <c r="N66" t="n">
        <v>161.998688</v>
      </c>
      <c r="O66" t="n">
        <v>166.263199</v>
      </c>
      <c r="P66" t="n">
        <v>170.607086</v>
      </c>
      <c r="Q66" t="n">
        <v>175.043243</v>
      </c>
      <c r="R66" t="n">
        <v>179.548569</v>
      </c>
      <c r="S66" t="n">
        <v>184.110153</v>
      </c>
      <c r="T66" t="n">
        <v>188.722946</v>
      </c>
      <c r="U66" t="n">
        <v>193.384125</v>
      </c>
      <c r="V66" t="n">
        <v>198.080338</v>
      </c>
      <c r="W66" t="n">
        <v>202.80307</v>
      </c>
      <c r="X66" t="n">
        <v>207.516266</v>
      </c>
      <c r="Y66" t="n">
        <v>212.243195</v>
      </c>
      <c r="Z66" t="n">
        <v>217.054306</v>
      </c>
      <c r="AA66" t="n">
        <v>221.944763</v>
      </c>
      <c r="AB66" t="n">
        <v>226.928024</v>
      </c>
      <c r="AC66" t="n">
        <v>232.009476</v>
      </c>
      <c r="AD66" t="n">
        <v>237.193512</v>
      </c>
      <c r="AE66" t="n">
        <v>242.48645</v>
      </c>
      <c r="AF66" t="n">
        <v>247.880875</v>
      </c>
      <c r="AG66" t="n">
        <v>253.395126</v>
      </c>
      <c r="AH66" t="n">
        <v>259.037292</v>
      </c>
      <c r="AI66" t="n">
        <v>264.815094</v>
      </c>
      <c r="AJ66" t="n">
        <v>270.73233</v>
      </c>
      <c r="AK66" s="131" t="n">
        <v>0.025</v>
      </c>
      <c r="AL66" s="36" t="n"/>
      <c r="AM66" s="146" t="n"/>
    </row>
    <row r="67" ht="15" customHeight="1" s="143">
      <c r="A67" s="66" t="inlineStr">
        <is>
          <t>ATS000:stk_Oceania-rj</t>
        </is>
      </c>
      <c r="B67" t="inlineStr">
        <is>
          <t>Regional Jets</t>
        </is>
      </c>
      <c r="C67" t="inlineStr">
        <is>
          <t>Aircraft Stock: Total: Oceania: Regional: High oil and gas supply</t>
        </is>
      </c>
      <c r="D67" t="inlineStr">
        <is>
          <t>148-AEO2021.54.highogs-d120120a</t>
        </is>
      </c>
      <c r="E67" t="inlineStr">
        <is>
          <t>units</t>
        </is>
      </c>
      <c r="F67" t="n">
        <v>384.34021</v>
      </c>
      <c r="G67" t="n">
        <v>382.502777</v>
      </c>
      <c r="H67" t="n">
        <v>369.78656</v>
      </c>
      <c r="I67" t="n">
        <v>362.016174</v>
      </c>
      <c r="J67" t="n">
        <v>348.338318</v>
      </c>
      <c r="K67" t="n">
        <v>347.495422</v>
      </c>
      <c r="L67" t="n">
        <v>347.217529</v>
      </c>
      <c r="M67" t="n">
        <v>346.885254</v>
      </c>
      <c r="N67" t="n">
        <v>346.511139</v>
      </c>
      <c r="O67" t="n">
        <v>346.095367</v>
      </c>
      <c r="P67" t="n">
        <v>345.648254</v>
      </c>
      <c r="Q67" t="n">
        <v>345.168396</v>
      </c>
      <c r="R67" t="n">
        <v>344.603271</v>
      </c>
      <c r="S67" t="n">
        <v>343.919373</v>
      </c>
      <c r="T67" t="n">
        <v>344.184753</v>
      </c>
      <c r="U67" t="n">
        <v>346.428406</v>
      </c>
      <c r="V67" t="n">
        <v>348.594513</v>
      </c>
      <c r="W67" t="n">
        <v>350.630127</v>
      </c>
      <c r="X67" t="n">
        <v>352.358948</v>
      </c>
      <c r="Y67" t="n">
        <v>353.904968</v>
      </c>
      <c r="Z67" t="n">
        <v>355.582397</v>
      </c>
      <c r="AA67" t="n">
        <v>357.38501</v>
      </c>
      <c r="AB67" t="n">
        <v>359.321167</v>
      </c>
      <c r="AC67" t="n">
        <v>361.394257</v>
      </c>
      <c r="AD67" t="n">
        <v>363.605377</v>
      </c>
      <c r="AE67" t="n">
        <v>365.960449</v>
      </c>
      <c r="AF67" t="n">
        <v>368.456665</v>
      </c>
      <c r="AG67" t="n">
        <v>371.100616</v>
      </c>
      <c r="AH67" t="n">
        <v>373.898132</v>
      </c>
      <c r="AI67" t="n">
        <v>376.848053</v>
      </c>
      <c r="AJ67" t="n">
        <v>379.95694</v>
      </c>
      <c r="AK67" s="131" t="n">
        <v>0</v>
      </c>
      <c r="AL67" s="36" t="n"/>
      <c r="AM67" s="146" t="n"/>
    </row>
    <row r="68" ht="15" customHeight="1" s="143">
      <c r="A68" s="66" t="inlineStr">
        <is>
          <t>ATS000:stk_WorldTotal</t>
        </is>
      </c>
      <c r="B68" t="inlineStr">
        <is>
          <t>Total World</t>
        </is>
      </c>
      <c r="C68" t="inlineStr">
        <is>
          <t>Aircraft Stock: Total: World: High oil and gas supply</t>
        </is>
      </c>
      <c r="D68" t="inlineStr">
        <is>
          <t>148-AEO2021.55.highogs-d120120a</t>
        </is>
      </c>
      <c r="E68" t="inlineStr">
        <is>
          <t>units</t>
        </is>
      </c>
      <c r="F68" t="n">
        <v>32649.273438</v>
      </c>
      <c r="G68" t="n">
        <v>32365.228516</v>
      </c>
      <c r="H68" t="n">
        <v>32165.591797</v>
      </c>
      <c r="I68" t="n">
        <v>32468.683594</v>
      </c>
      <c r="J68" t="n">
        <v>33370.625</v>
      </c>
      <c r="K68" t="n">
        <v>34474.59375</v>
      </c>
      <c r="L68" t="n">
        <v>35391.671875</v>
      </c>
      <c r="M68" t="n">
        <v>36263.921875</v>
      </c>
      <c r="N68" t="n">
        <v>37215.136719</v>
      </c>
      <c r="O68" t="n">
        <v>38194.703125</v>
      </c>
      <c r="P68" t="n">
        <v>39244.738281</v>
      </c>
      <c r="Q68" t="n">
        <v>40341.414062</v>
      </c>
      <c r="R68" t="n">
        <v>41512.984375</v>
      </c>
      <c r="S68" t="n">
        <v>42726.214844</v>
      </c>
      <c r="T68" t="n">
        <v>44006.699219</v>
      </c>
      <c r="U68" t="n">
        <v>45364.375</v>
      </c>
      <c r="V68" t="n">
        <v>46749.296875</v>
      </c>
      <c r="W68" t="n">
        <v>48155.527344</v>
      </c>
      <c r="X68" t="n">
        <v>49618.003906</v>
      </c>
      <c r="Y68" t="n">
        <v>51153.964844</v>
      </c>
      <c r="Z68" t="n">
        <v>52765.859375</v>
      </c>
      <c r="AA68" t="n">
        <v>54421.632812</v>
      </c>
      <c r="AB68" t="n">
        <v>56137.65625</v>
      </c>
      <c r="AC68" t="n">
        <v>57907.808594</v>
      </c>
      <c r="AD68" t="n">
        <v>59724.195312</v>
      </c>
      <c r="AE68" t="n">
        <v>61602.722656</v>
      </c>
      <c r="AF68" t="n">
        <v>63501.191406</v>
      </c>
      <c r="AG68" t="n">
        <v>65434.953125</v>
      </c>
      <c r="AH68" t="n">
        <v>67456.351562</v>
      </c>
      <c r="AI68" t="n">
        <v>69531.773438</v>
      </c>
      <c r="AJ68" t="n">
        <v>71665.445312</v>
      </c>
      <c r="AK68" s="131" t="n">
        <v>0.027</v>
      </c>
      <c r="AL68" s="43" t="n"/>
      <c r="AM68" s="148" t="n"/>
    </row>
    <row r="69" ht="15" customHeight="1" s="143">
      <c r="A69" s="134" t="n"/>
      <c r="B69" t="inlineStr">
        <is>
          <t>Aircraft Active Stock</t>
        </is>
      </c>
      <c r="D69" t="inlineStr">
        <is>
          <t>148-AEO2021.58.</t>
        </is>
      </c>
    </row>
    <row r="70" ht="15" customHeight="1" s="143">
      <c r="A70" s="66" t="inlineStr">
        <is>
          <t>ATS000:act_U.S.Total</t>
        </is>
      </c>
      <c r="B70" t="inlineStr">
        <is>
          <t>United States</t>
        </is>
      </c>
      <c r="C70" t="inlineStr">
        <is>
          <t>Aircraft Stock: Active: United States: High oil and gas supply</t>
        </is>
      </c>
      <c r="D70" t="inlineStr">
        <is>
          <t>148-AEO2021.59.highogs-d120120a</t>
        </is>
      </c>
      <c r="E70" t="inlineStr">
        <is>
          <t>units</t>
        </is>
      </c>
      <c r="F70" t="n">
        <v>2120.690918</v>
      </c>
      <c r="G70" t="n">
        <v>5561.794434</v>
      </c>
      <c r="H70" t="n">
        <v>6027.333008</v>
      </c>
      <c r="I70" t="n">
        <v>6204.825684</v>
      </c>
      <c r="J70" t="n">
        <v>6340.348633</v>
      </c>
      <c r="K70" t="n">
        <v>6539.228027</v>
      </c>
      <c r="L70" t="n">
        <v>6689.644531</v>
      </c>
      <c r="M70" t="n">
        <v>6712.253906</v>
      </c>
      <c r="N70" t="n">
        <v>6783.720703</v>
      </c>
      <c r="O70" t="n">
        <v>6804.696289</v>
      </c>
      <c r="P70" t="n">
        <v>6852.729492</v>
      </c>
      <c r="Q70" t="n">
        <v>6916.553223</v>
      </c>
      <c r="R70" t="n">
        <v>7010.245605</v>
      </c>
      <c r="S70" t="n">
        <v>7107.074707</v>
      </c>
      <c r="T70" t="n">
        <v>7221.734863</v>
      </c>
      <c r="U70" t="n">
        <v>7351.893555</v>
      </c>
      <c r="V70" t="n">
        <v>7467.02002</v>
      </c>
      <c r="W70" t="n">
        <v>7568.194336</v>
      </c>
      <c r="X70" t="n">
        <v>7674.728516</v>
      </c>
      <c r="Y70" t="n">
        <v>7800.478027</v>
      </c>
      <c r="Z70" t="n">
        <v>7946.552734</v>
      </c>
      <c r="AA70" t="n">
        <v>8090.756836</v>
      </c>
      <c r="AB70" t="n">
        <v>8234.730469</v>
      </c>
      <c r="AC70" t="n">
        <v>8377.193359000001</v>
      </c>
      <c r="AD70" t="n">
        <v>8515.107421999999</v>
      </c>
      <c r="AE70" t="n">
        <v>8666.301758</v>
      </c>
      <c r="AF70" t="n">
        <v>8805.655273</v>
      </c>
      <c r="AG70" t="n">
        <v>8931.210938</v>
      </c>
      <c r="AH70" t="n">
        <v>9080.385742</v>
      </c>
      <c r="AI70" t="n">
        <v>9230.540039</v>
      </c>
      <c r="AJ70" t="n">
        <v>9384.828125</v>
      </c>
      <c r="AK70" s="131" t="n">
        <v>0.051</v>
      </c>
      <c r="AL70" s="36" t="n"/>
      <c r="AM70" s="146" t="n"/>
    </row>
    <row r="71" ht="15" customHeight="1" s="143">
      <c r="A71" s="66" t="inlineStr">
        <is>
          <t>ATS000:act_USNarrowBody</t>
        </is>
      </c>
      <c r="B71" t="inlineStr">
        <is>
          <t>Narrow Body Aircraft</t>
        </is>
      </c>
      <c r="C71" t="inlineStr">
        <is>
          <t>Aircraft Stock: Active: U.S.: Narrow Body: High oil and gas supply</t>
        </is>
      </c>
      <c r="D71" t="inlineStr">
        <is>
          <t>148-AEO2021.60.highogs-d120120a</t>
        </is>
      </c>
      <c r="E71" t="inlineStr">
        <is>
          <t>units</t>
        </is>
      </c>
      <c r="F71" t="n">
        <v>1424.983276</v>
      </c>
      <c r="G71" t="n">
        <v>3420.947998</v>
      </c>
      <c r="H71" t="n">
        <v>3745.197754</v>
      </c>
      <c r="I71" t="n">
        <v>3891.385742</v>
      </c>
      <c r="J71" t="n">
        <v>4016.152588</v>
      </c>
      <c r="K71" t="n">
        <v>4188.383301</v>
      </c>
      <c r="L71" t="n">
        <v>4306.990723</v>
      </c>
      <c r="M71" t="n">
        <v>4396.728027</v>
      </c>
      <c r="N71" t="n">
        <v>4475.746582</v>
      </c>
      <c r="O71" t="n">
        <v>4549.51123</v>
      </c>
      <c r="P71" t="n">
        <v>4625.949219</v>
      </c>
      <c r="Q71" t="n">
        <v>4712.460938</v>
      </c>
      <c r="R71" t="n">
        <v>4819.101562</v>
      </c>
      <c r="S71" t="n">
        <v>4927.717285</v>
      </c>
      <c r="T71" t="n">
        <v>5048.699707</v>
      </c>
      <c r="U71" t="n">
        <v>5180.677246</v>
      </c>
      <c r="V71" t="n">
        <v>5302</v>
      </c>
      <c r="W71" t="n">
        <v>5413.16748</v>
      </c>
      <c r="X71" t="n">
        <v>5527.977539</v>
      </c>
      <c r="Y71" t="n">
        <v>5656.638672</v>
      </c>
      <c r="Z71" t="n">
        <v>5800.222168</v>
      </c>
      <c r="AA71" t="n">
        <v>5942.53125</v>
      </c>
      <c r="AB71" t="n">
        <v>6084.730957</v>
      </c>
      <c r="AC71" t="n">
        <v>6225.828613</v>
      </c>
      <c r="AD71" t="n">
        <v>6363.480957</v>
      </c>
      <c r="AE71" t="n">
        <v>6511.145508</v>
      </c>
      <c r="AF71" t="n">
        <v>6649.78418</v>
      </c>
      <c r="AG71" t="n">
        <v>6777.733887</v>
      </c>
      <c r="AH71" t="n">
        <v>6923.666016</v>
      </c>
      <c r="AI71" t="n">
        <v>7070.291504</v>
      </c>
      <c r="AJ71" t="n">
        <v>7220.054688</v>
      </c>
      <c r="AK71" s="131" t="n">
        <v>0.056</v>
      </c>
      <c r="AL71" s="36" t="n"/>
      <c r="AM71" s="146" t="n"/>
    </row>
    <row r="72" ht="15" customHeight="1" s="143">
      <c r="A72" s="66" t="inlineStr">
        <is>
          <t>ATS000:act_USWideBody</t>
        </is>
      </c>
      <c r="B72" t="inlineStr">
        <is>
          <t>Wide Body Aircraft</t>
        </is>
      </c>
      <c r="C72" t="inlineStr">
        <is>
          <t>Aircraft Stock: Active: U.S.: Wide Body: High oil and gas supply</t>
        </is>
      </c>
      <c r="D72" t="inlineStr">
        <is>
          <t>148-AEO2021.61.highogs-d120120a</t>
        </is>
      </c>
      <c r="E72" t="inlineStr">
        <is>
          <t>units</t>
        </is>
      </c>
      <c r="F72" t="n">
        <v>193.227966</v>
      </c>
      <c r="G72" t="n">
        <v>338.58374</v>
      </c>
      <c r="H72" t="n">
        <v>429.423889</v>
      </c>
      <c r="I72" t="n">
        <v>480.640167</v>
      </c>
      <c r="J72" t="n">
        <v>524.706787</v>
      </c>
      <c r="K72" t="n">
        <v>552.60376</v>
      </c>
      <c r="L72" t="n">
        <v>565.335571</v>
      </c>
      <c r="M72" t="n">
        <v>574.759949</v>
      </c>
      <c r="N72" t="n">
        <v>582.954529</v>
      </c>
      <c r="O72" t="n">
        <v>590.545654</v>
      </c>
      <c r="P72" t="n">
        <v>598.423462</v>
      </c>
      <c r="Q72" t="n">
        <v>607.404846</v>
      </c>
      <c r="R72" t="n">
        <v>618.592651</v>
      </c>
      <c r="S72" t="n">
        <v>629.966553</v>
      </c>
      <c r="T72" t="n">
        <v>642.667419</v>
      </c>
      <c r="U72" t="n">
        <v>656.531006</v>
      </c>
      <c r="V72" t="n">
        <v>669.1923829999999</v>
      </c>
      <c r="W72" t="n">
        <v>680.722656</v>
      </c>
      <c r="X72" t="n">
        <v>692.626587</v>
      </c>
      <c r="Y72" t="n">
        <v>706.0012819999999</v>
      </c>
      <c r="Z72" t="n">
        <v>720.967407</v>
      </c>
      <c r="AA72" t="n">
        <v>735.770142</v>
      </c>
      <c r="AB72" t="n">
        <v>750.538452</v>
      </c>
      <c r="AC72" t="n">
        <v>765.170166</v>
      </c>
      <c r="AD72" t="n">
        <v>779.422424</v>
      </c>
      <c r="AE72" t="n">
        <v>794.71991</v>
      </c>
      <c r="AF72" t="n">
        <v>809.056274</v>
      </c>
      <c r="AG72" t="n">
        <v>822.268921</v>
      </c>
      <c r="AH72" t="n">
        <v>837.364563</v>
      </c>
      <c r="AI72" t="n">
        <v>852.529846</v>
      </c>
      <c r="AJ72" t="n">
        <v>868.021118</v>
      </c>
      <c r="AK72" s="131" t="n">
        <v>0.051</v>
      </c>
      <c r="AL72" s="36" t="n"/>
      <c r="AM72" s="146" t="n"/>
    </row>
    <row r="73" ht="15" customHeight="1" s="143">
      <c r="A73" s="66" t="inlineStr">
        <is>
          <t>ATS000:act_USRegional</t>
        </is>
      </c>
      <c r="B73" t="inlineStr">
        <is>
          <t>Regional Jets</t>
        </is>
      </c>
      <c r="C73" t="inlineStr">
        <is>
          <t>Aircraft Stock: Active: U.S.: Regional: High oil and gas supply</t>
        </is>
      </c>
      <c r="D73" t="inlineStr">
        <is>
          <t>148-AEO2021.62.highogs-d120120a</t>
        </is>
      </c>
      <c r="E73" t="inlineStr">
        <is>
          <t>units</t>
        </is>
      </c>
      <c r="F73" t="n">
        <v>502.479797</v>
      </c>
      <c r="G73" t="n">
        <v>1802.262573</v>
      </c>
      <c r="H73" t="n">
        <v>1852.71167</v>
      </c>
      <c r="I73" t="n">
        <v>1832.799805</v>
      </c>
      <c r="J73" t="n">
        <v>1799.489258</v>
      </c>
      <c r="K73" t="n">
        <v>1798.240723</v>
      </c>
      <c r="L73" t="n">
        <v>1817.318359</v>
      </c>
      <c r="M73" t="n">
        <v>1740.765869</v>
      </c>
      <c r="N73" t="n">
        <v>1725.019531</v>
      </c>
      <c r="O73" t="n">
        <v>1664.639526</v>
      </c>
      <c r="P73" t="n">
        <v>1628.356934</v>
      </c>
      <c r="Q73" t="n">
        <v>1596.687378</v>
      </c>
      <c r="R73" t="n">
        <v>1572.551147</v>
      </c>
      <c r="S73" t="n">
        <v>1549.391235</v>
      </c>
      <c r="T73" t="n">
        <v>1530.367554</v>
      </c>
      <c r="U73" t="n">
        <v>1514.685791</v>
      </c>
      <c r="V73" t="n">
        <v>1495.827759</v>
      </c>
      <c r="W73" t="n">
        <v>1474.303955</v>
      </c>
      <c r="X73" t="n">
        <v>1454.12439</v>
      </c>
      <c r="Y73" t="n">
        <v>1437.837769</v>
      </c>
      <c r="Z73" t="n">
        <v>1425.363525</v>
      </c>
      <c r="AA73" t="n">
        <v>1412.455566</v>
      </c>
      <c r="AB73" t="n">
        <v>1399.460693</v>
      </c>
      <c r="AC73" t="n">
        <v>1386.194702</v>
      </c>
      <c r="AD73" t="n">
        <v>1372.203735</v>
      </c>
      <c r="AE73" t="n">
        <v>1360.436768</v>
      </c>
      <c r="AF73" t="n">
        <v>1346.815308</v>
      </c>
      <c r="AG73" t="n">
        <v>1331.208374</v>
      </c>
      <c r="AH73" t="n">
        <v>1319.354614</v>
      </c>
      <c r="AI73" t="n">
        <v>1307.71875</v>
      </c>
      <c r="AJ73" t="n">
        <v>1296.752808</v>
      </c>
      <c r="AK73" s="131" t="n">
        <v>0.032</v>
      </c>
      <c r="AL73" s="36" t="n"/>
      <c r="AM73" s="146" t="n"/>
    </row>
    <row r="74" ht="15" customHeight="1" s="143">
      <c r="A74" s="66" t="inlineStr">
        <is>
          <t>ATS000:act_Canada</t>
        </is>
      </c>
      <c r="B74" t="inlineStr">
        <is>
          <t>Canada</t>
        </is>
      </c>
      <c r="C74" t="inlineStr">
        <is>
          <t>Aircraft Stock: Active: Canada: High oil and gas supply</t>
        </is>
      </c>
      <c r="D74" t="inlineStr">
        <is>
          <t>148-AEO2021.63.highogs-d120120a</t>
        </is>
      </c>
      <c r="E74" t="inlineStr">
        <is>
          <t>units</t>
        </is>
      </c>
      <c r="F74" t="n">
        <v>244.484604</v>
      </c>
      <c r="G74" t="n">
        <v>654.302368</v>
      </c>
      <c r="H74" t="n">
        <v>742.133423</v>
      </c>
      <c r="I74" t="n">
        <v>772.865967</v>
      </c>
      <c r="J74" t="n">
        <v>803.837891</v>
      </c>
      <c r="K74" t="n">
        <v>820.291748</v>
      </c>
      <c r="L74" t="n">
        <v>833.536621</v>
      </c>
      <c r="M74" t="n">
        <v>847.289185</v>
      </c>
      <c r="N74" t="n">
        <v>861.487305</v>
      </c>
      <c r="O74" t="n">
        <v>876.190918</v>
      </c>
      <c r="P74" t="n">
        <v>891.345337</v>
      </c>
      <c r="Q74" t="n">
        <v>907.119263</v>
      </c>
      <c r="R74" t="n">
        <v>923.55011</v>
      </c>
      <c r="S74" t="n">
        <v>940.661499</v>
      </c>
      <c r="T74" t="n">
        <v>958.329712</v>
      </c>
      <c r="U74" t="n">
        <v>976.465088</v>
      </c>
      <c r="V74" t="n">
        <v>995.42749</v>
      </c>
      <c r="W74" t="n">
        <v>1014.90863</v>
      </c>
      <c r="X74" t="n">
        <v>1034.919067</v>
      </c>
      <c r="Y74" t="n">
        <v>1055.545166</v>
      </c>
      <c r="Z74" t="n">
        <v>1076.705444</v>
      </c>
      <c r="AA74" t="n">
        <v>1098.13147</v>
      </c>
      <c r="AB74" t="n">
        <v>1120.105103</v>
      </c>
      <c r="AC74" t="n">
        <v>1142.608154</v>
      </c>
      <c r="AD74" t="n">
        <v>1165.681396</v>
      </c>
      <c r="AE74" t="n">
        <v>1189.365723</v>
      </c>
      <c r="AF74" t="n">
        <v>1213.681274</v>
      </c>
      <c r="AG74" t="n">
        <v>1238.594238</v>
      </c>
      <c r="AH74" t="n">
        <v>1264.014771</v>
      </c>
      <c r="AI74" t="n">
        <v>1289.920288</v>
      </c>
      <c r="AJ74" t="n">
        <v>1316.425781</v>
      </c>
      <c r="AK74" s="131" t="n">
        <v>0.058</v>
      </c>
      <c r="AL74" s="36" t="n"/>
      <c r="AM74" s="146" t="n"/>
    </row>
    <row r="75" ht="15" customHeight="1" s="143">
      <c r="A75" s="66" t="inlineStr">
        <is>
          <t>ATS000:act_Canada-nb</t>
        </is>
      </c>
      <c r="B75" t="inlineStr">
        <is>
          <t>Narrow Body Aircraft</t>
        </is>
      </c>
      <c r="C75" t="inlineStr">
        <is>
          <t>Aircraft Stock: Active: Canada: Narrow Body: High oil and gas supply</t>
        </is>
      </c>
      <c r="D75" t="inlineStr">
        <is>
          <t>148-AEO2021.64.highogs-d120120a</t>
        </is>
      </c>
      <c r="E75" t="inlineStr">
        <is>
          <t>units</t>
        </is>
      </c>
      <c r="F75" t="n">
        <v>107.575661</v>
      </c>
      <c r="G75" t="n">
        <v>259.009674</v>
      </c>
      <c r="H75" t="n">
        <v>306.424408</v>
      </c>
      <c r="I75" t="n">
        <v>321.807892</v>
      </c>
      <c r="J75" t="n">
        <v>338.75058</v>
      </c>
      <c r="K75" t="n">
        <v>354.767578</v>
      </c>
      <c r="L75" t="n">
        <v>366.300751</v>
      </c>
      <c r="M75" t="n">
        <v>378.125946</v>
      </c>
      <c r="N75" t="n">
        <v>390.218292</v>
      </c>
      <c r="O75" t="n">
        <v>402.608124</v>
      </c>
      <c r="P75" t="n">
        <v>415.273041</v>
      </c>
      <c r="Q75" t="n">
        <v>428.294861</v>
      </c>
      <c r="R75" t="n">
        <v>441.696075</v>
      </c>
      <c r="S75" t="n">
        <v>455.49295</v>
      </c>
      <c r="T75" t="n">
        <v>469.630341</v>
      </c>
      <c r="U75" t="n">
        <v>484.067352</v>
      </c>
      <c r="V75" t="n">
        <v>498.984009</v>
      </c>
      <c r="W75" t="n">
        <v>514.232666</v>
      </c>
      <c r="X75" t="n">
        <v>529.820984</v>
      </c>
      <c r="Y75" t="n">
        <v>545.795044</v>
      </c>
      <c r="Z75" t="n">
        <v>562.1152949999999</v>
      </c>
      <c r="AA75" t="n">
        <v>578.645752</v>
      </c>
      <c r="AB75" t="n">
        <v>595.531982</v>
      </c>
      <c r="AC75" t="n">
        <v>612.766602</v>
      </c>
      <c r="AD75" t="n">
        <v>630.373474</v>
      </c>
      <c r="AE75" t="n">
        <v>648.377136</v>
      </c>
      <c r="AF75" t="n">
        <v>666.791321</v>
      </c>
      <c r="AG75" t="n">
        <v>685.60083</v>
      </c>
      <c r="AH75" t="n">
        <v>704.76001</v>
      </c>
      <c r="AI75" t="n">
        <v>724.25824</v>
      </c>
      <c r="AJ75" t="n">
        <v>744.1604610000001</v>
      </c>
      <c r="AK75" s="131" t="n">
        <v>0.067</v>
      </c>
      <c r="AL75" s="36" t="n"/>
      <c r="AM75" s="146" t="n"/>
    </row>
    <row r="76" ht="15" customHeight="1" s="143">
      <c r="A76" s="66" t="inlineStr">
        <is>
          <t>ATS000:act_Canada-wb</t>
        </is>
      </c>
      <c r="B76" t="inlineStr">
        <is>
          <t>Wide Body Aircraft</t>
        </is>
      </c>
      <c r="C76" t="inlineStr">
        <is>
          <t>Aircraft Stock: Active: Canada: Wide Body: High oil and gas supply</t>
        </is>
      </c>
      <c r="D76" t="inlineStr">
        <is>
          <t>148-AEO2021.65.highogs-d120120a</t>
        </is>
      </c>
      <c r="E76" t="inlineStr">
        <is>
          <t>units</t>
        </is>
      </c>
      <c r="F76" t="n">
        <v>50.833775</v>
      </c>
      <c r="G76" t="n">
        <v>75.075806</v>
      </c>
      <c r="H76" t="n">
        <v>97.488861</v>
      </c>
      <c r="I76" t="n">
        <v>110.24147</v>
      </c>
      <c r="J76" t="n">
        <v>121.22097</v>
      </c>
      <c r="K76" t="n">
        <v>127.873108</v>
      </c>
      <c r="L76" t="n">
        <v>131.086426</v>
      </c>
      <c r="M76" t="n">
        <v>134.360519</v>
      </c>
      <c r="N76" t="n">
        <v>137.683167</v>
      </c>
      <c r="O76" t="n">
        <v>141.068115</v>
      </c>
      <c r="P76" t="n">
        <v>144.504211</v>
      </c>
      <c r="Q76" t="n">
        <v>148.028366</v>
      </c>
      <c r="R76" t="n">
        <v>151.649307</v>
      </c>
      <c r="S76" t="n">
        <v>155.372543</v>
      </c>
      <c r="T76" t="n">
        <v>159.171478</v>
      </c>
      <c r="U76" t="n">
        <v>163.02623</v>
      </c>
      <c r="V76" t="n">
        <v>167.015091</v>
      </c>
      <c r="W76" t="n">
        <v>171.070541</v>
      </c>
      <c r="X76" t="n">
        <v>175.194595</v>
      </c>
      <c r="Y76" t="n">
        <v>179.405334</v>
      </c>
      <c r="Z76" t="n">
        <v>183.689499</v>
      </c>
      <c r="AA76" t="n">
        <v>187.985397</v>
      </c>
      <c r="AB76" t="n">
        <v>192.353546</v>
      </c>
      <c r="AC76" t="n">
        <v>196.789627</v>
      </c>
      <c r="AD76" t="n">
        <v>201.299988</v>
      </c>
      <c r="AE76" t="n">
        <v>205.891953</v>
      </c>
      <c r="AF76" t="n">
        <v>210.569153</v>
      </c>
      <c r="AG76" t="n">
        <v>215.32309</v>
      </c>
      <c r="AH76" t="n">
        <v>220.133118</v>
      </c>
      <c r="AI76" t="n">
        <v>224.993073</v>
      </c>
      <c r="AJ76" t="n">
        <v>229.926895</v>
      </c>
      <c r="AK76" s="131" t="n">
        <v>0.052</v>
      </c>
      <c r="AL76" s="36" t="n"/>
      <c r="AM76" s="146" t="n"/>
    </row>
    <row r="77" ht="15" customHeight="1" s="143">
      <c r="A77" s="66" t="inlineStr">
        <is>
          <t>ATS000:act_Canada-rj</t>
        </is>
      </c>
      <c r="B77" t="inlineStr">
        <is>
          <t>Regional Jets</t>
        </is>
      </c>
      <c r="C77" t="inlineStr">
        <is>
          <t>Aircraft Stock: Active: Canada: Regional: High oil and gas supply</t>
        </is>
      </c>
      <c r="D77" t="inlineStr">
        <is>
          <t>148-AEO2021.66.highogs-d120120a</t>
        </is>
      </c>
      <c r="E77" t="inlineStr">
        <is>
          <t>units</t>
        </is>
      </c>
      <c r="F77" t="n">
        <v>86.075165</v>
      </c>
      <c r="G77" t="n">
        <v>320.216919</v>
      </c>
      <c r="H77" t="n">
        <v>338.220154</v>
      </c>
      <c r="I77" t="n">
        <v>340.816559</v>
      </c>
      <c r="J77" t="n">
        <v>343.866302</v>
      </c>
      <c r="K77" t="n">
        <v>337.651031</v>
      </c>
      <c r="L77" t="n">
        <v>336.149445</v>
      </c>
      <c r="M77" t="n">
        <v>334.802765</v>
      </c>
      <c r="N77" t="n">
        <v>333.585785</v>
      </c>
      <c r="O77" t="n">
        <v>332.514648</v>
      </c>
      <c r="P77" t="n">
        <v>331.568085</v>
      </c>
      <c r="Q77" t="n">
        <v>330.796051</v>
      </c>
      <c r="R77" t="n">
        <v>330.204712</v>
      </c>
      <c r="S77" t="n">
        <v>329.796051</v>
      </c>
      <c r="T77" t="n">
        <v>329.527893</v>
      </c>
      <c r="U77" t="n">
        <v>329.37149</v>
      </c>
      <c r="V77" t="n">
        <v>329.428406</v>
      </c>
      <c r="W77" t="n">
        <v>329.605408</v>
      </c>
      <c r="X77" t="n">
        <v>329.903503</v>
      </c>
      <c r="Y77" t="n">
        <v>330.344849</v>
      </c>
      <c r="Z77" t="n">
        <v>330.900635</v>
      </c>
      <c r="AA77" t="n">
        <v>331.500336</v>
      </c>
      <c r="AB77" t="n">
        <v>332.219604</v>
      </c>
      <c r="AC77" t="n">
        <v>333.05191</v>
      </c>
      <c r="AD77" t="n">
        <v>334.007965</v>
      </c>
      <c r="AE77" t="n">
        <v>335.096588</v>
      </c>
      <c r="AF77" t="n">
        <v>336.320831</v>
      </c>
      <c r="AG77" t="n">
        <v>337.670288</v>
      </c>
      <c r="AH77" t="n">
        <v>339.121643</v>
      </c>
      <c r="AI77" t="n">
        <v>340.668915</v>
      </c>
      <c r="AJ77" t="n">
        <v>342.33847</v>
      </c>
      <c r="AK77" s="131" t="n">
        <v>0.047</v>
      </c>
      <c r="AL77" s="36" t="n"/>
      <c r="AM77" s="146" t="n"/>
    </row>
    <row r="78" ht="15" customHeight="1" s="143">
      <c r="A78" s="66" t="inlineStr">
        <is>
          <t>ATS000:act_Central_Am</t>
        </is>
      </c>
      <c r="B78" t="inlineStr">
        <is>
          <t>Central America</t>
        </is>
      </c>
      <c r="C78" t="inlineStr">
        <is>
          <t>Aircraft Stock: Active: Central America: High oil and gas supply</t>
        </is>
      </c>
      <c r="D78" t="inlineStr">
        <is>
          <t>148-AEO2021.67.highogs-d120120a</t>
        </is>
      </c>
      <c r="E78" t="inlineStr">
        <is>
          <t>units</t>
        </is>
      </c>
      <c r="F78" t="n">
        <v>324.203766</v>
      </c>
      <c r="G78" t="n">
        <v>513.142517</v>
      </c>
      <c r="H78" t="n">
        <v>581.923767</v>
      </c>
      <c r="I78" t="n">
        <v>617.215088</v>
      </c>
      <c r="J78" t="n">
        <v>645.540405</v>
      </c>
      <c r="K78" t="n">
        <v>669.277161</v>
      </c>
      <c r="L78" t="n">
        <v>685.529175</v>
      </c>
      <c r="M78" t="n">
        <v>704.823792</v>
      </c>
      <c r="N78" t="n">
        <v>724.867615</v>
      </c>
      <c r="O78" t="n">
        <v>745.953247</v>
      </c>
      <c r="P78" t="n">
        <v>767.829468</v>
      </c>
      <c r="Q78" t="n">
        <v>790.284912</v>
      </c>
      <c r="R78" t="n">
        <v>813.541626</v>
      </c>
      <c r="S78" t="n">
        <v>837.691101</v>
      </c>
      <c r="T78" t="n">
        <v>862.764038</v>
      </c>
      <c r="U78" t="n">
        <v>888.809021</v>
      </c>
      <c r="V78" t="n">
        <v>915.582642</v>
      </c>
      <c r="W78" t="n">
        <v>943.351807</v>
      </c>
      <c r="X78" t="n">
        <v>972.1621699999999</v>
      </c>
      <c r="Y78" t="n">
        <v>1002.051086</v>
      </c>
      <c r="Z78" t="n">
        <v>1033.02832</v>
      </c>
      <c r="AA78" t="n">
        <v>1064.907959</v>
      </c>
      <c r="AB78" t="n">
        <v>1097.923096</v>
      </c>
      <c r="AC78" t="n">
        <v>1132.120361</v>
      </c>
      <c r="AD78" t="n">
        <v>1167.537354</v>
      </c>
      <c r="AE78" t="n">
        <v>1204.202759</v>
      </c>
      <c r="AF78" t="n">
        <v>1241.547485</v>
      </c>
      <c r="AG78" t="n">
        <v>1280.152832</v>
      </c>
      <c r="AH78" t="n">
        <v>1320.098145</v>
      </c>
      <c r="AI78" t="n">
        <v>1361.474731</v>
      </c>
      <c r="AJ78" t="n">
        <v>1404.358032</v>
      </c>
      <c r="AK78" s="131" t="n">
        <v>0.05</v>
      </c>
      <c r="AL78" s="36" t="n"/>
      <c r="AM78" s="146" t="n"/>
    </row>
    <row r="79" ht="15" customHeight="1" s="143">
      <c r="A79" s="66" t="inlineStr">
        <is>
          <t>ATS000:act_Central_Am-n</t>
        </is>
      </c>
      <c r="B79" t="inlineStr">
        <is>
          <t>Narrow Body Aircraft</t>
        </is>
      </c>
      <c r="C79" t="inlineStr">
        <is>
          <t>Aircraft Stock: Active: Central America: Narrow Body: High oil and gas supply</t>
        </is>
      </c>
      <c r="D79" t="inlineStr">
        <is>
          <t>148-AEO2021.68.highogs-d120120a</t>
        </is>
      </c>
      <c r="E79" t="inlineStr">
        <is>
          <t>units</t>
        </is>
      </c>
      <c r="F79" t="n">
        <v>222.503326</v>
      </c>
      <c r="G79" t="n">
        <v>303.138306</v>
      </c>
      <c r="H79" t="n">
        <v>354.511383</v>
      </c>
      <c r="I79" t="n">
        <v>383.646149</v>
      </c>
      <c r="J79" t="n">
        <v>406.790405</v>
      </c>
      <c r="K79" t="n">
        <v>427.411011</v>
      </c>
      <c r="L79" t="n">
        <v>444.466278</v>
      </c>
      <c r="M79" t="n">
        <v>462.135071</v>
      </c>
      <c r="N79" t="n">
        <v>480.435425</v>
      </c>
      <c r="O79" t="n">
        <v>499.379181</v>
      </c>
      <c r="P79" t="n">
        <v>518.953918</v>
      </c>
      <c r="Q79" t="n">
        <v>539.0198360000001</v>
      </c>
      <c r="R79" t="n">
        <v>559.729187</v>
      </c>
      <c r="S79" t="n">
        <v>581.149231</v>
      </c>
      <c r="T79" t="n">
        <v>603.306091</v>
      </c>
      <c r="U79" t="n">
        <v>626.238708</v>
      </c>
      <c r="V79" t="n">
        <v>649.779419</v>
      </c>
      <c r="W79" t="n">
        <v>674.119568</v>
      </c>
      <c r="X79" t="n">
        <v>699.296631</v>
      </c>
      <c r="Y79" t="n">
        <v>725.3422849999999</v>
      </c>
      <c r="Z79" t="n">
        <v>752.2687989999999</v>
      </c>
      <c r="AA79" t="n">
        <v>779.944031</v>
      </c>
      <c r="AB79" t="n">
        <v>808.541016</v>
      </c>
      <c r="AC79" t="n">
        <v>838.098755</v>
      </c>
      <c r="AD79" t="n">
        <v>868.649048</v>
      </c>
      <c r="AE79" t="n">
        <v>900.217651</v>
      </c>
      <c r="AF79" t="n">
        <v>932.381531</v>
      </c>
      <c r="AG79" t="n">
        <v>965.577026</v>
      </c>
      <c r="AH79" t="n">
        <v>999.8680419999999</v>
      </c>
      <c r="AI79" t="n">
        <v>1035.328125</v>
      </c>
      <c r="AJ79" t="n">
        <v>1072.019409</v>
      </c>
      <c r="AK79" s="131" t="n">
        <v>0.054</v>
      </c>
      <c r="AL79" s="36" t="n"/>
      <c r="AM79" s="146" t="n"/>
    </row>
    <row r="80" ht="15" customHeight="1" s="143">
      <c r="A80" s="66" t="inlineStr">
        <is>
          <t>ATS000:act_Central_Am-w</t>
        </is>
      </c>
      <c r="B80" t="inlineStr">
        <is>
          <t>Wide Body Aircraft</t>
        </is>
      </c>
      <c r="C80" t="inlineStr">
        <is>
          <t>Aircraft Stock: Active: Central America: Wide Body: High oil and gas supply</t>
        </is>
      </c>
      <c r="D80" t="inlineStr">
        <is>
          <t>148-AEO2021.69.highogs-d120120a</t>
        </is>
      </c>
      <c r="E80" t="inlineStr">
        <is>
          <t>units</t>
        </is>
      </c>
      <c r="F80" t="n">
        <v>22.171417</v>
      </c>
      <c r="G80" t="n">
        <v>21.928972</v>
      </c>
      <c r="H80" t="n">
        <v>27.222113</v>
      </c>
      <c r="I80" t="n">
        <v>30.804752</v>
      </c>
      <c r="J80" t="n">
        <v>33.894855</v>
      </c>
      <c r="K80" t="n">
        <v>36.346169</v>
      </c>
      <c r="L80" t="n">
        <v>37.445999</v>
      </c>
      <c r="M80" t="n">
        <v>38.608604</v>
      </c>
      <c r="N80" t="n">
        <v>39.756569</v>
      </c>
      <c r="O80" t="n">
        <v>41.173325</v>
      </c>
      <c r="P80" t="n">
        <v>42.631905</v>
      </c>
      <c r="Q80" t="n">
        <v>44.120632</v>
      </c>
      <c r="R80" t="n">
        <v>45.651501</v>
      </c>
      <c r="S80" t="n">
        <v>47.229729</v>
      </c>
      <c r="T80" t="n">
        <v>48.857063</v>
      </c>
      <c r="U80" t="n">
        <v>50.53619</v>
      </c>
      <c r="V80" t="n">
        <v>52.253304</v>
      </c>
      <c r="W80" t="n">
        <v>54.023243</v>
      </c>
      <c r="X80" t="n">
        <v>55.848541</v>
      </c>
      <c r="Y80" t="n">
        <v>57.731167</v>
      </c>
      <c r="Z80" t="n">
        <v>59.672623</v>
      </c>
      <c r="AA80" t="n">
        <v>61.661636</v>
      </c>
      <c r="AB80" t="n">
        <v>63.711105</v>
      </c>
      <c r="AC80" t="n">
        <v>65.823441</v>
      </c>
      <c r="AD80" t="n">
        <v>68.00057200000001</v>
      </c>
      <c r="AE80" t="n">
        <v>70.243858</v>
      </c>
      <c r="AF80" t="n">
        <v>72.51973</v>
      </c>
      <c r="AG80" t="n">
        <v>74.861763</v>
      </c>
      <c r="AH80" t="n">
        <v>77.274185</v>
      </c>
      <c r="AI80" t="n">
        <v>79.761887</v>
      </c>
      <c r="AJ80" t="n">
        <v>82.328819</v>
      </c>
      <c r="AK80" s="131" t="n">
        <v>0.045</v>
      </c>
      <c r="AL80" s="36" t="n"/>
      <c r="AM80" s="146" t="n"/>
    </row>
    <row r="81" ht="15" customHeight="1" s="143">
      <c r="A81" s="66" t="inlineStr">
        <is>
          <t>ATS000:act_Central_Am-r</t>
        </is>
      </c>
      <c r="B81" t="inlineStr">
        <is>
          <t>Regional Jets</t>
        </is>
      </c>
      <c r="C81" t="inlineStr">
        <is>
          <t>Aircraft Stock: Active: Central America: Regional: High oil and gas supply</t>
        </is>
      </c>
      <c r="D81" t="inlineStr">
        <is>
          <t>148-AEO2021.70.highogs-d120120a</t>
        </is>
      </c>
      <c r="E81" t="inlineStr">
        <is>
          <t>units</t>
        </is>
      </c>
      <c r="F81" t="n">
        <v>79.529015</v>
      </c>
      <c r="G81" t="n">
        <v>188.075241</v>
      </c>
      <c r="H81" t="n">
        <v>200.190292</v>
      </c>
      <c r="I81" t="n">
        <v>202.764191</v>
      </c>
      <c r="J81" t="n">
        <v>204.855118</v>
      </c>
      <c r="K81" t="n">
        <v>205.519974</v>
      </c>
      <c r="L81" t="n">
        <v>203.616898</v>
      </c>
      <c r="M81" t="n">
        <v>204.080124</v>
      </c>
      <c r="N81" t="n">
        <v>204.675613</v>
      </c>
      <c r="O81" t="n">
        <v>205.400757</v>
      </c>
      <c r="P81" t="n">
        <v>206.243637</v>
      </c>
      <c r="Q81" t="n">
        <v>207.14447</v>
      </c>
      <c r="R81" t="n">
        <v>208.160934</v>
      </c>
      <c r="S81" t="n">
        <v>209.312134</v>
      </c>
      <c r="T81" t="n">
        <v>210.600876</v>
      </c>
      <c r="U81" t="n">
        <v>212.034119</v>
      </c>
      <c r="V81" t="n">
        <v>213.549957</v>
      </c>
      <c r="W81" t="n">
        <v>215.208969</v>
      </c>
      <c r="X81" t="n">
        <v>217.017044</v>
      </c>
      <c r="Y81" t="n">
        <v>218.977676</v>
      </c>
      <c r="Z81" t="n">
        <v>221.086945</v>
      </c>
      <c r="AA81" t="n">
        <v>223.302277</v>
      </c>
      <c r="AB81" t="n">
        <v>225.670944</v>
      </c>
      <c r="AC81" t="n">
        <v>228.198242</v>
      </c>
      <c r="AD81" t="n">
        <v>230.887756</v>
      </c>
      <c r="AE81" t="n">
        <v>233.741241</v>
      </c>
      <c r="AF81" t="n">
        <v>236.64624</v>
      </c>
      <c r="AG81" t="n">
        <v>239.71402</v>
      </c>
      <c r="AH81" t="n">
        <v>242.955963</v>
      </c>
      <c r="AI81" t="n">
        <v>246.38475</v>
      </c>
      <c r="AJ81" t="n">
        <v>250.00972</v>
      </c>
      <c r="AK81" s="131" t="n">
        <v>0.039</v>
      </c>
      <c r="AL81" s="36" t="n"/>
      <c r="AM81" s="146" t="n"/>
    </row>
    <row r="82" ht="15" customHeight="1" s="143">
      <c r="A82" s="66" t="inlineStr">
        <is>
          <t>ATS000:act_South_Am</t>
        </is>
      </c>
      <c r="B82" t="inlineStr">
        <is>
          <t>South America</t>
        </is>
      </c>
      <c r="C82" t="inlineStr">
        <is>
          <t>Aircraft Stock: Active: South America: High oil and gas supply</t>
        </is>
      </c>
      <c r="D82" t="inlineStr">
        <is>
          <t>148-AEO2021.71.highogs-d120120a</t>
        </is>
      </c>
      <c r="E82" t="inlineStr">
        <is>
          <t>units</t>
        </is>
      </c>
      <c r="F82" t="n">
        <v>519.141113</v>
      </c>
      <c r="G82" t="n">
        <v>996.014709</v>
      </c>
      <c r="H82" t="n">
        <v>1090.156982</v>
      </c>
      <c r="I82" t="n">
        <v>1134.093018</v>
      </c>
      <c r="J82" t="n">
        <v>1190.148071</v>
      </c>
      <c r="K82" t="n">
        <v>1260.714722</v>
      </c>
      <c r="L82" t="n">
        <v>1330.157227</v>
      </c>
      <c r="M82" t="n">
        <v>1401.567871</v>
      </c>
      <c r="N82" t="n">
        <v>1475.513672</v>
      </c>
      <c r="O82" t="n">
        <v>1551.890381</v>
      </c>
      <c r="P82" t="n">
        <v>1630.445312</v>
      </c>
      <c r="Q82" t="n">
        <v>1711.685669</v>
      </c>
      <c r="R82" t="n">
        <v>1796.678101</v>
      </c>
      <c r="S82" t="n">
        <v>1885.880859</v>
      </c>
      <c r="T82" t="n">
        <v>1979.520508</v>
      </c>
      <c r="U82" t="n">
        <v>2077.886963</v>
      </c>
      <c r="V82" t="n">
        <v>2180.395508</v>
      </c>
      <c r="W82" t="n">
        <v>2288.027832</v>
      </c>
      <c r="X82" t="n">
        <v>2401.008301</v>
      </c>
      <c r="Y82" t="n">
        <v>2519.591797</v>
      </c>
      <c r="Z82" t="n">
        <v>2643.915771</v>
      </c>
      <c r="AA82" t="n">
        <v>2772.440674</v>
      </c>
      <c r="AB82" t="n">
        <v>2907.24292</v>
      </c>
      <c r="AC82" t="n">
        <v>3048.623291</v>
      </c>
      <c r="AD82" t="n">
        <v>3196.928955</v>
      </c>
      <c r="AE82" t="n">
        <v>3352.482178</v>
      </c>
      <c r="AF82" t="n">
        <v>3513.32959</v>
      </c>
      <c r="AG82" t="n">
        <v>3681.877197</v>
      </c>
      <c r="AH82" t="n">
        <v>3858.491699</v>
      </c>
      <c r="AI82" t="n">
        <v>4043.550537</v>
      </c>
      <c r="AJ82" t="n">
        <v>4237.48291</v>
      </c>
      <c r="AK82" s="131" t="n">
        <v>0.07199999999999999</v>
      </c>
      <c r="AL82" s="36" t="n"/>
      <c r="AM82" s="146" t="n"/>
    </row>
    <row r="83" ht="15" customHeight="1" s="143">
      <c r="A83" s="66" t="inlineStr">
        <is>
          <t>ATS000:act_South_Am-nb</t>
        </is>
      </c>
      <c r="B83" t="inlineStr">
        <is>
          <t>Narrow Body Aircraft</t>
        </is>
      </c>
      <c r="C83" t="inlineStr">
        <is>
          <t>Aircraft Stock: Active: South America: Narrow Body: High oil and gas supply</t>
        </is>
      </c>
      <c r="D83" t="inlineStr">
        <is>
          <t>148-AEO2021.72.highogs-d120120a</t>
        </is>
      </c>
      <c r="E83" t="inlineStr">
        <is>
          <t>units</t>
        </is>
      </c>
      <c r="F83" t="n">
        <v>317.842468</v>
      </c>
      <c r="G83" t="n">
        <v>656.219666</v>
      </c>
      <c r="H83" t="n">
        <v>720.875366</v>
      </c>
      <c r="I83" t="n">
        <v>753.7466429999999</v>
      </c>
      <c r="J83" t="n">
        <v>797.968018</v>
      </c>
      <c r="K83" t="n">
        <v>853.875671</v>
      </c>
      <c r="L83" t="n">
        <v>910.134644</v>
      </c>
      <c r="M83" t="n">
        <v>968.4442749999999</v>
      </c>
      <c r="N83" t="n">
        <v>1029.213867</v>
      </c>
      <c r="O83" t="n">
        <v>1092.376099</v>
      </c>
      <c r="P83" t="n">
        <v>1157.749268</v>
      </c>
      <c r="Q83" t="n">
        <v>1225.722778</v>
      </c>
      <c r="R83" t="n">
        <v>1297.096313</v>
      </c>
      <c r="S83" t="n">
        <v>1372.243408</v>
      </c>
      <c r="T83" t="n">
        <v>1451.368774</v>
      </c>
      <c r="U83" t="n">
        <v>1534.728638</v>
      </c>
      <c r="V83" t="n">
        <v>1621.925659</v>
      </c>
      <c r="W83" t="n">
        <v>1713.729126</v>
      </c>
      <c r="X83" t="n">
        <v>1810.349731</v>
      </c>
      <c r="Y83" t="n">
        <v>1912.02478</v>
      </c>
      <c r="Z83" t="n">
        <v>2018.898315</v>
      </c>
      <c r="AA83" t="n">
        <v>2129.801514</v>
      </c>
      <c r="AB83" t="n">
        <v>2246.391357</v>
      </c>
      <c r="AC83" t="n">
        <v>2368.946777</v>
      </c>
      <c r="AD83" t="n">
        <v>2497.786621</v>
      </c>
      <c r="AE83" t="n">
        <v>2633.212646</v>
      </c>
      <c r="AF83" t="n">
        <v>2773.697754</v>
      </c>
      <c r="AG83" t="n">
        <v>2921.208984</v>
      </c>
      <c r="AH83" t="n">
        <v>3076.081543</v>
      </c>
      <c r="AI83" t="n">
        <v>3238.658936</v>
      </c>
      <c r="AJ83" t="n">
        <v>3409.330811</v>
      </c>
      <c r="AK83" s="131" t="n">
        <v>0.082</v>
      </c>
      <c r="AL83" s="36" t="n"/>
      <c r="AM83" s="146" t="n"/>
    </row>
    <row r="84" ht="15" customHeight="1" s="143">
      <c r="A84" s="66" t="inlineStr">
        <is>
          <t>ATS000:act_South_Am-wb</t>
        </is>
      </c>
      <c r="B84" t="inlineStr">
        <is>
          <t>Wide Body Aircraft</t>
        </is>
      </c>
      <c r="C84" t="inlineStr">
        <is>
          <t>Aircraft Stock: Active: South America: Wide Body: High oil and gas supply</t>
        </is>
      </c>
      <c r="D84" t="inlineStr">
        <is>
          <t>148-AEO2021.73.highogs-d120120a</t>
        </is>
      </c>
      <c r="E84" t="inlineStr">
        <is>
          <t>units</t>
        </is>
      </c>
      <c r="F84" t="n">
        <v>79.709908</v>
      </c>
      <c r="G84" t="n">
        <v>78.434433</v>
      </c>
      <c r="H84" t="n">
        <v>100.017395</v>
      </c>
      <c r="I84" t="n">
        <v>113.585022</v>
      </c>
      <c r="J84" t="n">
        <v>123.036087</v>
      </c>
      <c r="K84" t="n">
        <v>130.005096</v>
      </c>
      <c r="L84" t="n">
        <v>135.94783</v>
      </c>
      <c r="M84" t="n">
        <v>142.023544</v>
      </c>
      <c r="N84" t="n">
        <v>148.263931</v>
      </c>
      <c r="O84" t="n">
        <v>154.668686</v>
      </c>
      <c r="P84" t="n">
        <v>161.23027</v>
      </c>
      <c r="Q84" t="n">
        <v>167.953186</v>
      </c>
      <c r="R84" t="n">
        <v>174.90744</v>
      </c>
      <c r="S84" t="n">
        <v>182.114944</v>
      </c>
      <c r="T84" t="n">
        <v>189.586365</v>
      </c>
      <c r="U84" t="n">
        <v>197.334641</v>
      </c>
      <c r="V84" t="n">
        <v>205.299637</v>
      </c>
      <c r="W84" t="n">
        <v>213.5578</v>
      </c>
      <c r="X84" t="n">
        <v>222.118759</v>
      </c>
      <c r="Y84" t="n">
        <v>230.993256</v>
      </c>
      <c r="Z84" t="n">
        <v>240.188705</v>
      </c>
      <c r="AA84" t="n">
        <v>249.595001</v>
      </c>
      <c r="AB84" t="n">
        <v>259.340729</v>
      </c>
      <c r="AC84" t="n">
        <v>269.439087</v>
      </c>
      <c r="AD84" t="n">
        <v>279.904877</v>
      </c>
      <c r="AE84" t="n">
        <v>290.750641</v>
      </c>
      <c r="AF84" t="n">
        <v>301.839111</v>
      </c>
      <c r="AG84" t="n">
        <v>313.316162</v>
      </c>
      <c r="AH84" t="n">
        <v>325.205933</v>
      </c>
      <c r="AI84" t="n">
        <v>337.535156</v>
      </c>
      <c r="AJ84" t="n">
        <v>350.330322</v>
      </c>
      <c r="AK84" s="131" t="n">
        <v>0.051</v>
      </c>
      <c r="AL84" s="36" t="n"/>
      <c r="AM84" s="146" t="n"/>
    </row>
    <row r="85" ht="15" customHeight="1" s="143">
      <c r="A85" s="66" t="inlineStr">
        <is>
          <t>ATS000:act_South_Am-rj</t>
        </is>
      </c>
      <c r="B85" t="inlineStr">
        <is>
          <t>Regional Jets</t>
        </is>
      </c>
      <c r="C85" t="inlineStr">
        <is>
          <t>Aircraft Stock: Active: South America: Regional: High oil and gas supply</t>
        </is>
      </c>
      <c r="D85" t="inlineStr">
        <is>
          <t>148-AEO2021.74.highogs-d120120a</t>
        </is>
      </c>
      <c r="E85" t="inlineStr">
        <is>
          <t>units</t>
        </is>
      </c>
      <c r="F85" t="n">
        <v>121.58876</v>
      </c>
      <c r="G85" t="n">
        <v>261.360596</v>
      </c>
      <c r="H85" t="n">
        <v>269.264221</v>
      </c>
      <c r="I85" t="n">
        <v>266.761353</v>
      </c>
      <c r="J85" t="n">
        <v>269.143951</v>
      </c>
      <c r="K85" t="n">
        <v>276.834015</v>
      </c>
      <c r="L85" t="n">
        <v>284.074768</v>
      </c>
      <c r="M85" t="n">
        <v>291.100128</v>
      </c>
      <c r="N85" t="n">
        <v>298.035828</v>
      </c>
      <c r="O85" t="n">
        <v>304.845642</v>
      </c>
      <c r="P85" t="n">
        <v>311.46579</v>
      </c>
      <c r="Q85" t="n">
        <v>318.009674</v>
      </c>
      <c r="R85" t="n">
        <v>324.674316</v>
      </c>
      <c r="S85" t="n">
        <v>331.522461</v>
      </c>
      <c r="T85" t="n">
        <v>338.565369</v>
      </c>
      <c r="U85" t="n">
        <v>345.823669</v>
      </c>
      <c r="V85" t="n">
        <v>353.170044</v>
      </c>
      <c r="W85" t="n">
        <v>360.741089</v>
      </c>
      <c r="X85" t="n">
        <v>368.539886</v>
      </c>
      <c r="Y85" t="n">
        <v>376.5737</v>
      </c>
      <c r="Z85" t="n">
        <v>384.828857</v>
      </c>
      <c r="AA85" t="n">
        <v>393.044098</v>
      </c>
      <c r="AB85" t="n">
        <v>401.510681</v>
      </c>
      <c r="AC85" t="n">
        <v>410.237549</v>
      </c>
      <c r="AD85" t="n">
        <v>419.237457</v>
      </c>
      <c r="AE85" t="n">
        <v>428.518768</v>
      </c>
      <c r="AF85" t="n">
        <v>437.792816</v>
      </c>
      <c r="AG85" t="n">
        <v>447.351959</v>
      </c>
      <c r="AH85" t="n">
        <v>457.20401</v>
      </c>
      <c r="AI85" t="n">
        <v>467.356354</v>
      </c>
      <c r="AJ85" t="n">
        <v>477.821625</v>
      </c>
      <c r="AK85" s="131" t="n">
        <v>0.047</v>
      </c>
      <c r="AL85" s="36" t="n"/>
      <c r="AM85" s="146" t="n"/>
    </row>
    <row r="86" ht="15" customHeight="1" s="143">
      <c r="A86" s="66" t="inlineStr">
        <is>
          <t>ATS000:act_Europe</t>
        </is>
      </c>
      <c r="B86" t="inlineStr">
        <is>
          <t>Europe</t>
        </is>
      </c>
      <c r="C86" t="inlineStr">
        <is>
          <t>Aircraft Stock: Active: Europe: High oil and gas supply</t>
        </is>
      </c>
      <c r="D86" t="inlineStr">
        <is>
          <t>148-AEO2021.75.highogs-d120120a</t>
        </is>
      </c>
      <c r="E86" t="inlineStr">
        <is>
          <t>units</t>
        </is>
      </c>
      <c r="F86" t="n">
        <v>2190.929688</v>
      </c>
      <c r="G86" t="n">
        <v>4763.097656</v>
      </c>
      <c r="H86" t="n">
        <v>5315.538574</v>
      </c>
      <c r="I86" t="n">
        <v>5567.210938</v>
      </c>
      <c r="J86" t="n">
        <v>5797.450195</v>
      </c>
      <c r="K86" t="n">
        <v>6030.480469</v>
      </c>
      <c r="L86" t="n">
        <v>6226.675781</v>
      </c>
      <c r="M86" t="n">
        <v>6417.271484</v>
      </c>
      <c r="N86" t="n">
        <v>6622.408691</v>
      </c>
      <c r="O86" t="n">
        <v>6831.033203</v>
      </c>
      <c r="P86" t="n">
        <v>7042.938965</v>
      </c>
      <c r="Q86" t="n">
        <v>7260.334961</v>
      </c>
      <c r="R86" t="n">
        <v>7481.893555</v>
      </c>
      <c r="S86" t="n">
        <v>7709.799316</v>
      </c>
      <c r="T86" t="n">
        <v>7945.996094</v>
      </c>
      <c r="U86" t="n">
        <v>8190.156738</v>
      </c>
      <c r="V86" t="n">
        <v>8442.478515999999</v>
      </c>
      <c r="W86" t="n">
        <v>8703.916015999999</v>
      </c>
      <c r="X86" t="n">
        <v>8974.610352</v>
      </c>
      <c r="Y86" t="n">
        <v>9254.977539</v>
      </c>
      <c r="Z86" t="n">
        <v>9545.359375</v>
      </c>
      <c r="AA86" t="n">
        <v>9845.716796999999</v>
      </c>
      <c r="AB86" t="n">
        <v>10156.005859</v>
      </c>
      <c r="AC86" t="n">
        <v>10476.180664</v>
      </c>
      <c r="AD86" t="n">
        <v>10806.09668</v>
      </c>
      <c r="AE86" t="n">
        <v>11146.545898</v>
      </c>
      <c r="AF86" t="n">
        <v>11497.783203</v>
      </c>
      <c r="AG86" t="n">
        <v>11860.214844</v>
      </c>
      <c r="AH86" t="n">
        <v>12235.238281</v>
      </c>
      <c r="AI86" t="n">
        <v>12623.852539</v>
      </c>
      <c r="AJ86" t="n">
        <v>13026.296875</v>
      </c>
      <c r="AK86" s="131" t="n">
        <v>0.061</v>
      </c>
      <c r="AL86" s="36" t="n"/>
      <c r="AM86" s="146" t="n"/>
    </row>
    <row r="87" ht="15" customHeight="1" s="143">
      <c r="A87" s="66" t="inlineStr">
        <is>
          <t>ATS000:act_Europe-nb</t>
        </is>
      </c>
      <c r="B87" t="inlineStr">
        <is>
          <t>Narrow Body Aircraft</t>
        </is>
      </c>
      <c r="C87" t="inlineStr">
        <is>
          <t>Aircraft Stock: Active: Europe: Narrow Body: High oil and gas supply</t>
        </is>
      </c>
      <c r="D87" t="inlineStr">
        <is>
          <t>148-AEO2021.76.highogs-d120120a</t>
        </is>
      </c>
      <c r="E87" t="inlineStr">
        <is>
          <t>units</t>
        </is>
      </c>
      <c r="F87" t="n">
        <v>1469.143311</v>
      </c>
      <c r="G87" t="n">
        <v>3170.781006</v>
      </c>
      <c r="H87" t="n">
        <v>3526.599609</v>
      </c>
      <c r="I87" t="n">
        <v>3683.697266</v>
      </c>
      <c r="J87" t="n">
        <v>3837.751465</v>
      </c>
      <c r="K87" t="n">
        <v>4024.29126</v>
      </c>
      <c r="L87" t="n">
        <v>4188.068848</v>
      </c>
      <c r="M87" t="n">
        <v>4354.895508</v>
      </c>
      <c r="N87" t="n">
        <v>4525.919434</v>
      </c>
      <c r="O87" t="n">
        <v>4700.137207</v>
      </c>
      <c r="P87" t="n">
        <v>4877.375</v>
      </c>
      <c r="Q87" t="n">
        <v>5059.190918</v>
      </c>
      <c r="R87" t="n">
        <v>5244.626953</v>
      </c>
      <c r="S87" t="n">
        <v>5435.256836</v>
      </c>
      <c r="T87" t="n">
        <v>5632.515137</v>
      </c>
      <c r="U87" t="n">
        <v>5836.200684</v>
      </c>
      <c r="V87" t="n">
        <v>6046.486328</v>
      </c>
      <c r="W87" t="n">
        <v>6264.100098</v>
      </c>
      <c r="X87" t="n">
        <v>6489.181641</v>
      </c>
      <c r="Y87" t="n">
        <v>6722.074707</v>
      </c>
      <c r="Z87" t="n">
        <v>6963.047852</v>
      </c>
      <c r="AA87" t="n">
        <v>7212.12207</v>
      </c>
      <c r="AB87" t="n">
        <v>7469.290527</v>
      </c>
      <c r="AC87" t="n">
        <v>7734.546387</v>
      </c>
      <c r="AD87" t="n">
        <v>8007.802734</v>
      </c>
      <c r="AE87" t="n">
        <v>8289.689453000001</v>
      </c>
      <c r="AF87" t="n">
        <v>8580.429688</v>
      </c>
      <c r="AG87" t="n">
        <v>8880.365234000001</v>
      </c>
      <c r="AH87" t="n">
        <v>9190.592773</v>
      </c>
      <c r="AI87" t="n">
        <v>9511.916992</v>
      </c>
      <c r="AJ87" t="n">
        <v>9844.552734000001</v>
      </c>
      <c r="AK87" s="131" t="n">
        <v>0.065</v>
      </c>
      <c r="AL87" s="36" t="n"/>
      <c r="AM87" s="146" t="n"/>
    </row>
    <row r="88" ht="15" customHeight="1" s="143">
      <c r="A88" s="66" t="inlineStr">
        <is>
          <t>ATS000:act_Europe-wb</t>
        </is>
      </c>
      <c r="B88" t="inlineStr">
        <is>
          <t>Wide Body Aircraft</t>
        </is>
      </c>
      <c r="C88" t="inlineStr">
        <is>
          <t>Aircraft Stock: Active: Europe: Wide Body: High oil and gas supply</t>
        </is>
      </c>
      <c r="D88" t="inlineStr">
        <is>
          <t>148-AEO2021.77.highogs-d120120a</t>
        </is>
      </c>
      <c r="E88" t="inlineStr">
        <is>
          <t>units</t>
        </is>
      </c>
      <c r="F88" t="n">
        <v>408.075867</v>
      </c>
      <c r="G88" t="n">
        <v>578.085999</v>
      </c>
      <c r="H88" t="n">
        <v>740.916931</v>
      </c>
      <c r="I88" t="n">
        <v>843.079895</v>
      </c>
      <c r="J88" t="n">
        <v>912.826477</v>
      </c>
      <c r="K88" t="n">
        <v>962.441345</v>
      </c>
      <c r="L88" t="n">
        <v>995.471802</v>
      </c>
      <c r="M88" t="n">
        <v>1029.004761</v>
      </c>
      <c r="N88" t="n">
        <v>1063.268066</v>
      </c>
      <c r="O88" t="n">
        <v>1098.082275</v>
      </c>
      <c r="P88" t="n">
        <v>1133.426636</v>
      </c>
      <c r="Q88" t="n">
        <v>1169.584839</v>
      </c>
      <c r="R88" t="n">
        <v>1206.391602</v>
      </c>
      <c r="S88" t="n">
        <v>1244.129517</v>
      </c>
      <c r="T88" t="n">
        <v>1283.049316</v>
      </c>
      <c r="U88" t="n">
        <v>1323.106567</v>
      </c>
      <c r="V88" t="n">
        <v>1364.327881</v>
      </c>
      <c r="W88" t="n">
        <v>1406.851074</v>
      </c>
      <c r="X88" t="n">
        <v>1450.696777</v>
      </c>
      <c r="Y88" t="n">
        <v>1495.922241</v>
      </c>
      <c r="Z88" t="n">
        <v>1542.601318</v>
      </c>
      <c r="AA88" t="n">
        <v>1590.711304</v>
      </c>
      <c r="AB88" t="n">
        <v>1640.249756</v>
      </c>
      <c r="AC88" t="n">
        <v>1691.209717</v>
      </c>
      <c r="AD88" t="n">
        <v>1743.574219</v>
      </c>
      <c r="AE88" t="n">
        <v>1797.446533</v>
      </c>
      <c r="AF88" t="n">
        <v>1852.854126</v>
      </c>
      <c r="AG88" t="n">
        <v>1909.851685</v>
      </c>
      <c r="AH88" t="n">
        <v>1968.633545</v>
      </c>
      <c r="AI88" t="n">
        <v>2029.3396</v>
      </c>
      <c r="AJ88" t="n">
        <v>2092.009521</v>
      </c>
      <c r="AK88" s="131" t="n">
        <v>0.056</v>
      </c>
      <c r="AL88" s="36" t="n"/>
      <c r="AM88" s="146" t="n"/>
    </row>
    <row r="89" ht="15" customHeight="1" s="143">
      <c r="A89" s="66" t="inlineStr">
        <is>
          <t>ATS000:act_Europe-rj</t>
        </is>
      </c>
      <c r="B89" t="inlineStr">
        <is>
          <t>Regional Jets</t>
        </is>
      </c>
      <c r="C89" t="inlineStr">
        <is>
          <t>Aircraft Stock: Active: Europe: Regional: High oil and gas supply</t>
        </is>
      </c>
      <c r="D89" t="inlineStr">
        <is>
          <t>148-AEO2021.78.highogs-d120120a</t>
        </is>
      </c>
      <c r="E89" t="inlineStr">
        <is>
          <t>units</t>
        </is>
      </c>
      <c r="F89" t="n">
        <v>313.710388</v>
      </c>
      <c r="G89" t="n">
        <v>1014.230591</v>
      </c>
      <c r="H89" t="n">
        <v>1048.021973</v>
      </c>
      <c r="I89" t="n">
        <v>1040.433716</v>
      </c>
      <c r="J89" t="n">
        <v>1046.87207</v>
      </c>
      <c r="K89" t="n">
        <v>1043.747925</v>
      </c>
      <c r="L89" t="n">
        <v>1043.135132</v>
      </c>
      <c r="M89" t="n">
        <v>1033.371094</v>
      </c>
      <c r="N89" t="n">
        <v>1033.221313</v>
      </c>
      <c r="O89" t="n">
        <v>1032.813232</v>
      </c>
      <c r="P89" t="n">
        <v>1032.137329</v>
      </c>
      <c r="Q89" t="n">
        <v>1031.559204</v>
      </c>
      <c r="R89" t="n">
        <v>1030.874756</v>
      </c>
      <c r="S89" t="n">
        <v>1030.413086</v>
      </c>
      <c r="T89" t="n">
        <v>1030.431519</v>
      </c>
      <c r="U89" t="n">
        <v>1030.849609</v>
      </c>
      <c r="V89" t="n">
        <v>1031.66394</v>
      </c>
      <c r="W89" t="n">
        <v>1032.964478</v>
      </c>
      <c r="X89" t="n">
        <v>1034.731567</v>
      </c>
      <c r="Y89" t="n">
        <v>1036.980591</v>
      </c>
      <c r="Z89" t="n">
        <v>1039.709473</v>
      </c>
      <c r="AA89" t="n">
        <v>1042.883545</v>
      </c>
      <c r="AB89" t="n">
        <v>1046.466187</v>
      </c>
      <c r="AC89" t="n">
        <v>1050.424438</v>
      </c>
      <c r="AD89" t="n">
        <v>1054.719604</v>
      </c>
      <c r="AE89" t="n">
        <v>1059.410522</v>
      </c>
      <c r="AF89" t="n">
        <v>1064.498535</v>
      </c>
      <c r="AG89" t="n">
        <v>1069.997559</v>
      </c>
      <c r="AH89" t="n">
        <v>1076.01123</v>
      </c>
      <c r="AI89" t="n">
        <v>1082.595337</v>
      </c>
      <c r="AJ89" t="n">
        <v>1089.734497</v>
      </c>
      <c r="AK89" s="131" t="n">
        <v>0.042</v>
      </c>
      <c r="AL89" s="36" t="n"/>
      <c r="AM89" s="146" t="n"/>
    </row>
    <row r="90" ht="15" customHeight="1" s="143">
      <c r="A90" s="66" t="inlineStr">
        <is>
          <t>ATS000:act_Africa</t>
        </is>
      </c>
      <c r="B90" t="inlineStr">
        <is>
          <t>Africa</t>
        </is>
      </c>
      <c r="C90" t="inlineStr">
        <is>
          <t>Aircraft Stock: Active: Africa: High oil and gas supply</t>
        </is>
      </c>
      <c r="D90" t="inlineStr">
        <is>
          <t>148-AEO2021.79.highogs-d120120a</t>
        </is>
      </c>
      <c r="E90" t="inlineStr">
        <is>
          <t>units</t>
        </is>
      </c>
      <c r="F90" t="n">
        <v>285.69281</v>
      </c>
      <c r="G90" t="n">
        <v>846.169373</v>
      </c>
      <c r="H90" t="n">
        <v>967.689392</v>
      </c>
      <c r="I90" t="n">
        <v>1022.170288</v>
      </c>
      <c r="J90" t="n">
        <v>1073.732666</v>
      </c>
      <c r="K90" t="n">
        <v>1127.34668</v>
      </c>
      <c r="L90" t="n">
        <v>1178.36792</v>
      </c>
      <c r="M90" t="n">
        <v>1231.53186</v>
      </c>
      <c r="N90" t="n">
        <v>1286.857056</v>
      </c>
      <c r="O90" t="n">
        <v>1344.505737</v>
      </c>
      <c r="P90" t="n">
        <v>1404.679932</v>
      </c>
      <c r="Q90" t="n">
        <v>1467.232422</v>
      </c>
      <c r="R90" t="n">
        <v>1532.866455</v>
      </c>
      <c r="S90" t="n">
        <v>1601.997803</v>
      </c>
      <c r="T90" t="n">
        <v>1674.92041</v>
      </c>
      <c r="U90" t="n">
        <v>1751.944824</v>
      </c>
      <c r="V90" t="n">
        <v>1833.039307</v>
      </c>
      <c r="W90" t="n">
        <v>1918.531006</v>
      </c>
      <c r="X90" t="n">
        <v>2008.620117</v>
      </c>
      <c r="Y90" t="n">
        <v>2103.693359</v>
      </c>
      <c r="Z90" t="n">
        <v>2203.852539</v>
      </c>
      <c r="AA90" t="n">
        <v>2308.785889</v>
      </c>
      <c r="AB90" t="n">
        <v>2419.328857</v>
      </c>
      <c r="AC90" t="n">
        <v>2535.970703</v>
      </c>
      <c r="AD90" t="n">
        <v>2659.08374</v>
      </c>
      <c r="AE90" t="n">
        <v>2788.986572</v>
      </c>
      <c r="AF90" t="n">
        <v>2925.199707</v>
      </c>
      <c r="AG90" t="n">
        <v>3069.011963</v>
      </c>
      <c r="AH90" t="n">
        <v>3220.940918</v>
      </c>
      <c r="AI90" t="n">
        <v>3381.617188</v>
      </c>
      <c r="AJ90" t="n">
        <v>3551.603271</v>
      </c>
      <c r="AK90" s="131" t="n">
        <v>0.08799999999999999</v>
      </c>
      <c r="AL90" s="36" t="n"/>
      <c r="AM90" s="146" t="n"/>
    </row>
    <row r="91" ht="15" customHeight="1" s="143">
      <c r="A91" s="66" t="inlineStr">
        <is>
          <t>ATS000:act_Africa-nb</t>
        </is>
      </c>
      <c r="B91" t="inlineStr">
        <is>
          <t>Narrow Body Aircraft</t>
        </is>
      </c>
      <c r="C91" t="inlineStr">
        <is>
          <t>Aircraft Stock: Active: Africa: Narrow Body: High oil and gas supply</t>
        </is>
      </c>
      <c r="D91" t="inlineStr">
        <is>
          <t>148-AEO2021.80.highogs-d120120a</t>
        </is>
      </c>
      <c r="E91" t="inlineStr">
        <is>
          <t>units</t>
        </is>
      </c>
      <c r="F91" t="n">
        <v>114.466164</v>
      </c>
      <c r="G91" t="n">
        <v>345.751282</v>
      </c>
      <c r="H91" t="n">
        <v>405.029053</v>
      </c>
      <c r="I91" t="n">
        <v>436.730865</v>
      </c>
      <c r="J91" t="n">
        <v>467.460785</v>
      </c>
      <c r="K91" t="n">
        <v>499.221527</v>
      </c>
      <c r="L91" t="n">
        <v>530.465149</v>
      </c>
      <c r="M91" t="n">
        <v>563.321838</v>
      </c>
      <c r="N91" t="n">
        <v>597.829468</v>
      </c>
      <c r="O91" t="n">
        <v>634.093262</v>
      </c>
      <c r="P91" t="n">
        <v>672.240173</v>
      </c>
      <c r="Q91" t="n">
        <v>712.232483</v>
      </c>
      <c r="R91" t="n">
        <v>754.444885</v>
      </c>
      <c r="S91" t="n">
        <v>799.126648</v>
      </c>
      <c r="T91" t="n">
        <v>846.474365</v>
      </c>
      <c r="U91" t="n">
        <v>896.6989139999999</v>
      </c>
      <c r="V91" t="n">
        <v>949.839783</v>
      </c>
      <c r="W91" t="n">
        <v>1006.121155</v>
      </c>
      <c r="X91" t="n">
        <v>1065.706055</v>
      </c>
      <c r="Y91" t="n">
        <v>1128.86084</v>
      </c>
      <c r="Z91" t="n">
        <v>1195.700439</v>
      </c>
      <c r="AA91" t="n">
        <v>1266.117065</v>
      </c>
      <c r="AB91" t="n">
        <v>1340.627319</v>
      </c>
      <c r="AC91" t="n">
        <v>1419.571167</v>
      </c>
      <c r="AD91" t="n">
        <v>1503.22998</v>
      </c>
      <c r="AE91" t="n">
        <v>1591.860596</v>
      </c>
      <c r="AF91" t="n">
        <v>1685.262695</v>
      </c>
      <c r="AG91" t="n">
        <v>1784.252075</v>
      </c>
      <c r="AH91" t="n">
        <v>1889.215454</v>
      </c>
      <c r="AI91" t="n">
        <v>2000.613892</v>
      </c>
      <c r="AJ91" t="n">
        <v>2118.876953</v>
      </c>
      <c r="AK91" s="131" t="n">
        <v>0.102</v>
      </c>
      <c r="AL91" s="36" t="n"/>
      <c r="AM91" s="146" t="n"/>
    </row>
    <row r="92" ht="15" customHeight="1" s="143">
      <c r="A92" s="66" t="inlineStr">
        <is>
          <t>ATS000:act_Africa-wb</t>
        </is>
      </c>
      <c r="B92" t="inlineStr">
        <is>
          <t>Wide Body Aircraft</t>
        </is>
      </c>
      <c r="C92" t="inlineStr">
        <is>
          <t>Aircraft Stock: Active: Africa: Wide Body: High oil and gas supply</t>
        </is>
      </c>
      <c r="D92" t="inlineStr">
        <is>
          <t>148-AEO2021.81.highogs-d120120a</t>
        </is>
      </c>
      <c r="E92" t="inlineStr">
        <is>
          <t>units</t>
        </is>
      </c>
      <c r="F92" t="n">
        <v>87.916466</v>
      </c>
      <c r="G92" t="n">
        <v>93.486816</v>
      </c>
      <c r="H92" t="n">
        <v>121.369308</v>
      </c>
      <c r="I92" t="n">
        <v>137.197296</v>
      </c>
      <c r="J92" t="n">
        <v>150.948746</v>
      </c>
      <c r="K92" t="n">
        <v>159.404999</v>
      </c>
      <c r="L92" t="n">
        <v>166.961487</v>
      </c>
      <c r="M92" t="n">
        <v>174.784119</v>
      </c>
      <c r="N92" t="n">
        <v>182.87175</v>
      </c>
      <c r="O92" t="n">
        <v>191.242432</v>
      </c>
      <c r="P92" t="n">
        <v>199.920212</v>
      </c>
      <c r="Q92" t="n">
        <v>208.879105</v>
      </c>
      <c r="R92" t="n">
        <v>218.213303</v>
      </c>
      <c r="S92" t="n">
        <v>227.976013</v>
      </c>
      <c r="T92" t="n">
        <v>238.202957</v>
      </c>
      <c r="U92" t="n">
        <v>248.930908</v>
      </c>
      <c r="V92" t="n">
        <v>260.148193</v>
      </c>
      <c r="W92" t="n">
        <v>271.893036</v>
      </c>
      <c r="X92" t="n">
        <v>284.184998</v>
      </c>
      <c r="Y92" t="n">
        <v>297.069153</v>
      </c>
      <c r="Z92" t="n">
        <v>310.557404</v>
      </c>
      <c r="AA92" t="n">
        <v>324.592072</v>
      </c>
      <c r="AB92" t="n">
        <v>339.279083</v>
      </c>
      <c r="AC92" t="n">
        <v>354.674896</v>
      </c>
      <c r="AD92" t="n">
        <v>370.818268</v>
      </c>
      <c r="AE92" t="n">
        <v>387.739685</v>
      </c>
      <c r="AF92" t="n">
        <v>405.358582</v>
      </c>
      <c r="AG92" t="n">
        <v>423.837738</v>
      </c>
      <c r="AH92" t="n">
        <v>443.23233</v>
      </c>
      <c r="AI92" t="n">
        <v>463.61026</v>
      </c>
      <c r="AJ92" t="n">
        <v>485.02951</v>
      </c>
      <c r="AK92" s="131" t="n">
        <v>0.059</v>
      </c>
      <c r="AL92" s="36" t="n"/>
      <c r="AM92" s="146" t="n"/>
    </row>
    <row r="93" ht="15" customHeight="1" s="143">
      <c r="A93" s="66" t="inlineStr">
        <is>
          <t>ATS000:act_Africa-rj</t>
        </is>
      </c>
      <c r="B93" t="inlineStr">
        <is>
          <t>Regional Jets</t>
        </is>
      </c>
      <c r="C93" t="inlineStr">
        <is>
          <t>Aircraft Stock: Active: Africa: Regional: High oil and gas supply</t>
        </is>
      </c>
      <c r="D93" t="inlineStr">
        <is>
          <t>148-AEO2021.82.highogs-d120120a</t>
        </is>
      </c>
      <c r="E93" t="inlineStr">
        <is>
          <t>units</t>
        </is>
      </c>
      <c r="F93" t="n">
        <v>83.310196</v>
      </c>
      <c r="G93" t="n">
        <v>406.931274</v>
      </c>
      <c r="H93" t="n">
        <v>441.291016</v>
      </c>
      <c r="I93" t="n">
        <v>448.242157</v>
      </c>
      <c r="J93" t="n">
        <v>455.32312</v>
      </c>
      <c r="K93" t="n">
        <v>468.720093</v>
      </c>
      <c r="L93" t="n">
        <v>480.941315</v>
      </c>
      <c r="M93" t="n">
        <v>493.425934</v>
      </c>
      <c r="N93" t="n">
        <v>506.155792</v>
      </c>
      <c r="O93" t="n">
        <v>519.170044</v>
      </c>
      <c r="P93" t="n">
        <v>532.51947</v>
      </c>
      <c r="Q93" t="n">
        <v>546.120911</v>
      </c>
      <c r="R93" t="n">
        <v>560.208313</v>
      </c>
      <c r="S93" t="n">
        <v>574.895142</v>
      </c>
      <c r="T93" t="n">
        <v>590.243103</v>
      </c>
      <c r="U93" t="n">
        <v>606.315002</v>
      </c>
      <c r="V93" t="n">
        <v>623.051208</v>
      </c>
      <c r="W93" t="n">
        <v>640.516846</v>
      </c>
      <c r="X93" t="n">
        <v>658.729004</v>
      </c>
      <c r="Y93" t="n">
        <v>677.763489</v>
      </c>
      <c r="Z93" t="n">
        <v>697.594604</v>
      </c>
      <c r="AA93" t="n">
        <v>718.076721</v>
      </c>
      <c r="AB93" t="n">
        <v>739.422424</v>
      </c>
      <c r="AC93" t="n">
        <v>761.724731</v>
      </c>
      <c r="AD93" t="n">
        <v>785.035583</v>
      </c>
      <c r="AE93" t="n">
        <v>809.386169</v>
      </c>
      <c r="AF93" t="n">
        <v>834.57843</v>
      </c>
      <c r="AG93" t="n">
        <v>860.922058</v>
      </c>
      <c r="AH93" t="n">
        <v>888.4932250000001</v>
      </c>
      <c r="AI93" t="n">
        <v>917.3929440000001</v>
      </c>
      <c r="AJ93" t="n">
        <v>947.696716</v>
      </c>
      <c r="AK93" s="131" t="n">
        <v>0.08400000000000001</v>
      </c>
      <c r="AL93" s="36" t="n"/>
      <c r="AM93" s="146" t="n"/>
    </row>
    <row r="94" ht="15" customHeight="1" s="143">
      <c r="A94" s="66" t="inlineStr">
        <is>
          <t>ATS000:act_Mideast</t>
        </is>
      </c>
      <c r="B94" t="inlineStr">
        <is>
          <t>Mideast</t>
        </is>
      </c>
      <c r="C94" t="inlineStr">
        <is>
          <t>Aircraft Stock: Active: Mideast: High oil and gas supply</t>
        </is>
      </c>
      <c r="D94" t="inlineStr">
        <is>
          <t>148-AEO2021.83.highogs-d120120a</t>
        </is>
      </c>
      <c r="E94" t="inlineStr">
        <is>
          <t>units</t>
        </is>
      </c>
      <c r="F94" t="n">
        <v>843.1733400000001</v>
      </c>
      <c r="G94" t="n">
        <v>1200.038818</v>
      </c>
      <c r="H94" t="n">
        <v>1410.625</v>
      </c>
      <c r="I94" t="n">
        <v>1534.709229</v>
      </c>
      <c r="J94" t="n">
        <v>1641.671631</v>
      </c>
      <c r="K94" t="n">
        <v>1722.048828</v>
      </c>
      <c r="L94" t="n">
        <v>1801.967041</v>
      </c>
      <c r="M94" t="n">
        <v>1885.263916</v>
      </c>
      <c r="N94" t="n">
        <v>1969.251953</v>
      </c>
      <c r="O94" t="n">
        <v>2060.403809</v>
      </c>
      <c r="P94" t="n">
        <v>2155.438477</v>
      </c>
      <c r="Q94" t="n">
        <v>2253.310059</v>
      </c>
      <c r="R94" t="n">
        <v>2355.38916</v>
      </c>
      <c r="S94" t="n">
        <v>2461.973389</v>
      </c>
      <c r="T94" t="n">
        <v>2573.221924</v>
      </c>
      <c r="U94" t="n">
        <v>2689.321533</v>
      </c>
      <c r="V94" t="n">
        <v>2809.823242</v>
      </c>
      <c r="W94" t="n">
        <v>2935.35791</v>
      </c>
      <c r="X94" t="n">
        <v>3066.21875</v>
      </c>
      <c r="Y94" t="n">
        <v>3202.599609</v>
      </c>
      <c r="Z94" t="n">
        <v>3344.589355</v>
      </c>
      <c r="AA94" t="n">
        <v>3491.30835</v>
      </c>
      <c r="AB94" t="n">
        <v>3643.980957</v>
      </c>
      <c r="AC94" t="n">
        <v>3802.854492</v>
      </c>
      <c r="AD94" t="n">
        <v>3968.164551</v>
      </c>
      <c r="AE94" t="n">
        <v>4140.182129</v>
      </c>
      <c r="AF94" t="n">
        <v>4317.388184</v>
      </c>
      <c r="AG94" t="n">
        <v>4501.730957</v>
      </c>
      <c r="AH94" t="n">
        <v>4693.470703</v>
      </c>
      <c r="AI94" t="n">
        <v>4892.861816</v>
      </c>
      <c r="AJ94" t="n">
        <v>5100.29541</v>
      </c>
      <c r="AK94" s="131" t="n">
        <v>0.062</v>
      </c>
      <c r="AL94" s="36" t="n"/>
      <c r="AM94" s="146" t="n"/>
    </row>
    <row r="95" ht="15" customHeight="1" s="143">
      <c r="A95" s="66" t="inlineStr">
        <is>
          <t>ATS000:act_Mideast-nb</t>
        </is>
      </c>
      <c r="B95" t="inlineStr">
        <is>
          <t>Narrow Body Aircraft</t>
        </is>
      </c>
      <c r="C95" t="inlineStr">
        <is>
          <t>Aircraft Stock: Active: Mideast: Narrow Body: High oil and gas supply</t>
        </is>
      </c>
      <c r="D95" t="inlineStr">
        <is>
          <t>148-AEO2021.84.highogs-d120120a</t>
        </is>
      </c>
      <c r="E95" t="inlineStr">
        <is>
          <t>units</t>
        </is>
      </c>
      <c r="F95" t="n">
        <v>319.580383</v>
      </c>
      <c r="G95" t="n">
        <v>561.348877</v>
      </c>
      <c r="H95" t="n">
        <v>646.465332</v>
      </c>
      <c r="I95" t="n">
        <v>701.422363</v>
      </c>
      <c r="J95" t="n">
        <v>741.775085</v>
      </c>
      <c r="K95" t="n">
        <v>783.347839</v>
      </c>
      <c r="L95" t="n">
        <v>825.203491</v>
      </c>
      <c r="M95" t="n">
        <v>868.9398190000001</v>
      </c>
      <c r="N95" t="n">
        <v>914.835999</v>
      </c>
      <c r="O95" t="n">
        <v>962.758789</v>
      </c>
      <c r="P95" t="n">
        <v>1012.842346</v>
      </c>
      <c r="Q95" t="n">
        <v>1064.80542</v>
      </c>
      <c r="R95" t="n">
        <v>1119.140625</v>
      </c>
      <c r="S95" t="n">
        <v>1176.060913</v>
      </c>
      <c r="T95" t="n">
        <v>1235.655396</v>
      </c>
      <c r="U95" t="n">
        <v>1298.045166</v>
      </c>
      <c r="V95" t="n">
        <v>1362.97522</v>
      </c>
      <c r="W95" t="n">
        <v>1430.783447</v>
      </c>
      <c r="X95" t="n">
        <v>1501.66394</v>
      </c>
      <c r="Y95" t="n">
        <v>1575.730713</v>
      </c>
      <c r="Z95" t="n">
        <v>1653.014526</v>
      </c>
      <c r="AA95" t="n">
        <v>1733.130615</v>
      </c>
      <c r="AB95" t="n">
        <v>1816.677734</v>
      </c>
      <c r="AC95" t="n">
        <v>1903.809204</v>
      </c>
      <c r="AD95" t="n">
        <v>1994.664307</v>
      </c>
      <c r="AE95" t="n">
        <v>2089.413086</v>
      </c>
      <c r="AF95" t="n">
        <v>2187.501465</v>
      </c>
      <c r="AG95" t="n">
        <v>2289.772705</v>
      </c>
      <c r="AH95" t="n">
        <v>2396.383545</v>
      </c>
      <c r="AI95" t="n">
        <v>2507.494385</v>
      </c>
      <c r="AJ95" t="n">
        <v>2623.36377</v>
      </c>
      <c r="AK95" s="131" t="n">
        <v>0.073</v>
      </c>
      <c r="AL95" s="36" t="n"/>
      <c r="AM95" s="146" t="n"/>
    </row>
    <row r="96" ht="15" customHeight="1" s="143">
      <c r="A96" s="66" t="inlineStr">
        <is>
          <t>ATS000:act_Mideast-wb</t>
        </is>
      </c>
      <c r="B96" t="inlineStr">
        <is>
          <t>Wide Body Aircraft</t>
        </is>
      </c>
      <c r="C96" t="inlineStr">
        <is>
          <t>Aircraft Stock: Active: Mideast: Wide Body: High oil and gas supply</t>
        </is>
      </c>
      <c r="D96" t="inlineStr">
        <is>
          <t>148-AEO2021.85.highogs-d120120a</t>
        </is>
      </c>
      <c r="E96" t="inlineStr">
        <is>
          <t>units</t>
        </is>
      </c>
      <c r="F96" t="n">
        <v>488.570312</v>
      </c>
      <c r="G96" t="n">
        <v>497.24173</v>
      </c>
      <c r="H96" t="n">
        <v>614.110779</v>
      </c>
      <c r="I96" t="n">
        <v>681.419922</v>
      </c>
      <c r="J96" t="n">
        <v>741.534485</v>
      </c>
      <c r="K96" t="n">
        <v>778.00116</v>
      </c>
      <c r="L96" t="n">
        <v>813.8471070000001</v>
      </c>
      <c r="M96" t="n">
        <v>851.050354</v>
      </c>
      <c r="N96" t="n">
        <v>889.745911</v>
      </c>
      <c r="O96" t="n">
        <v>929.974365</v>
      </c>
      <c r="P96" t="n">
        <v>971.815491</v>
      </c>
      <c r="Q96" t="n">
        <v>1014.515137</v>
      </c>
      <c r="R96" t="n">
        <v>1058.919189</v>
      </c>
      <c r="S96" t="n">
        <v>1105.078857</v>
      </c>
      <c r="T96" t="n">
        <v>1153.065308</v>
      </c>
      <c r="U96" t="n">
        <v>1202.937134</v>
      </c>
      <c r="V96" t="n">
        <v>1254.55896</v>
      </c>
      <c r="W96" t="n">
        <v>1308.181519</v>
      </c>
      <c r="X96" t="n">
        <v>1363.88269</v>
      </c>
      <c r="Y96" t="n">
        <v>1421.739136</v>
      </c>
      <c r="Z96" t="n">
        <v>1481.82019</v>
      </c>
      <c r="AA96" t="n">
        <v>1543.68396</v>
      </c>
      <c r="AB96" t="n">
        <v>1607.891357</v>
      </c>
      <c r="AC96" t="n">
        <v>1674.526123</v>
      </c>
      <c r="AD96" t="n">
        <v>1743.678589</v>
      </c>
      <c r="AE96" t="n">
        <v>1815.437378</v>
      </c>
      <c r="AF96" t="n">
        <v>1888.892456</v>
      </c>
      <c r="AG96" t="n">
        <v>1965.077881</v>
      </c>
      <c r="AH96" t="n">
        <v>2044.09021</v>
      </c>
      <c r="AI96" t="n">
        <v>2126.016846</v>
      </c>
      <c r="AJ96" t="n">
        <v>2210.971191</v>
      </c>
      <c r="AK96" s="131" t="n">
        <v>0.052</v>
      </c>
      <c r="AL96" s="36" t="n"/>
      <c r="AM96" s="146" t="n"/>
    </row>
    <row r="97" ht="15" customHeight="1" s="143">
      <c r="A97" s="66" t="inlineStr">
        <is>
          <t>ATS000:act_Mideast-rj</t>
        </is>
      </c>
      <c r="B97" t="inlineStr">
        <is>
          <t>Regional Jets</t>
        </is>
      </c>
      <c r="C97" t="inlineStr">
        <is>
          <t>Aircraft Stock: Active: Mideast: Regional: High oil and gas supply</t>
        </is>
      </c>
      <c r="D97" t="inlineStr">
        <is>
          <t>148-AEO2021.86.highogs-d120120a</t>
        </is>
      </c>
      <c r="E97" t="inlineStr">
        <is>
          <t>units</t>
        </is>
      </c>
      <c r="F97" t="n">
        <v>35.022614</v>
      </c>
      <c r="G97" t="n">
        <v>141.448242</v>
      </c>
      <c r="H97" t="n">
        <v>150.048782</v>
      </c>
      <c r="I97" t="n">
        <v>151.866974</v>
      </c>
      <c r="J97" t="n">
        <v>158.362045</v>
      </c>
      <c r="K97" t="n">
        <v>160.699829</v>
      </c>
      <c r="L97" t="n">
        <v>162.916504</v>
      </c>
      <c r="M97" t="n">
        <v>165.273666</v>
      </c>
      <c r="N97" t="n">
        <v>164.670044</v>
      </c>
      <c r="O97" t="n">
        <v>167.67067</v>
      </c>
      <c r="P97" t="n">
        <v>170.780731</v>
      </c>
      <c r="Q97" t="n">
        <v>173.989594</v>
      </c>
      <c r="R97" t="n">
        <v>177.329453</v>
      </c>
      <c r="S97" t="n">
        <v>180.833817</v>
      </c>
      <c r="T97" t="n">
        <v>184.501328</v>
      </c>
      <c r="U97" t="n">
        <v>188.339157</v>
      </c>
      <c r="V97" t="n">
        <v>192.289001</v>
      </c>
      <c r="W97" t="n">
        <v>196.393021</v>
      </c>
      <c r="X97" t="n">
        <v>200.672195</v>
      </c>
      <c r="Y97" t="n">
        <v>205.129822</v>
      </c>
      <c r="Z97" t="n">
        <v>209.754715</v>
      </c>
      <c r="AA97" t="n">
        <v>214.494003</v>
      </c>
      <c r="AB97" t="n">
        <v>219.411972</v>
      </c>
      <c r="AC97" t="n">
        <v>224.518982</v>
      </c>
      <c r="AD97" t="n">
        <v>229.821701</v>
      </c>
      <c r="AE97" t="n">
        <v>235.331375</v>
      </c>
      <c r="AF97" t="n">
        <v>240.994308</v>
      </c>
      <c r="AG97" t="n">
        <v>246.880539</v>
      </c>
      <c r="AH97" t="n">
        <v>252.996887</v>
      </c>
      <c r="AI97" t="n">
        <v>259.350647</v>
      </c>
      <c r="AJ97" t="n">
        <v>265.96051</v>
      </c>
      <c r="AK97" s="131" t="n">
        <v>0.07000000000000001</v>
      </c>
      <c r="AL97" s="36" t="n"/>
      <c r="AM97" s="146" t="n"/>
    </row>
    <row r="98" ht="15" customHeight="1" s="143">
      <c r="A98" s="66" t="inlineStr">
        <is>
          <t>ATS000:act_Russia</t>
        </is>
      </c>
      <c r="B98" t="inlineStr">
        <is>
          <t>Commonwealth of Independent States</t>
        </is>
      </c>
      <c r="C98" t="inlineStr">
        <is>
          <t>Aircraft Stock: Active: CIS: High oil and gas supply</t>
        </is>
      </c>
      <c r="D98" t="inlineStr">
        <is>
          <t>148-AEO2021.87.highogs-d120120a</t>
        </is>
      </c>
      <c r="E98" t="inlineStr">
        <is>
          <t>units</t>
        </is>
      </c>
      <c r="F98" t="n">
        <v>472.0224</v>
      </c>
      <c r="G98" t="n">
        <v>1174.20874</v>
      </c>
      <c r="H98" t="n">
        <v>1242.482178</v>
      </c>
      <c r="I98" t="n">
        <v>1287.334229</v>
      </c>
      <c r="J98" t="n">
        <v>1294.257812</v>
      </c>
      <c r="K98" t="n">
        <v>1330.183594</v>
      </c>
      <c r="L98" t="n">
        <v>1354.949219</v>
      </c>
      <c r="M98" t="n">
        <v>1380.272461</v>
      </c>
      <c r="N98" t="n">
        <v>1407.866333</v>
      </c>
      <c r="O98" t="n">
        <v>1436.97937</v>
      </c>
      <c r="P98" t="n">
        <v>1467.569702</v>
      </c>
      <c r="Q98" t="n">
        <v>1499.958252</v>
      </c>
      <c r="R98" t="n">
        <v>1534.109131</v>
      </c>
      <c r="S98" t="n">
        <v>1569.595215</v>
      </c>
      <c r="T98" t="n">
        <v>1606.003418</v>
      </c>
      <c r="U98" t="n">
        <v>1642.97876</v>
      </c>
      <c r="V98" t="n">
        <v>1679.569824</v>
      </c>
      <c r="W98" t="n">
        <v>1716.896362</v>
      </c>
      <c r="X98" t="n">
        <v>1755.099243</v>
      </c>
      <c r="Y98" t="n">
        <v>1794.416016</v>
      </c>
      <c r="Z98" t="n">
        <v>1834.927002</v>
      </c>
      <c r="AA98" t="n">
        <v>1875.580444</v>
      </c>
      <c r="AB98" t="n">
        <v>1917.335083</v>
      </c>
      <c r="AC98" t="n">
        <v>1960.267456</v>
      </c>
      <c r="AD98" t="n">
        <v>2004.41687</v>
      </c>
      <c r="AE98" t="n">
        <v>2049.80835</v>
      </c>
      <c r="AF98" t="n">
        <v>2095.113037</v>
      </c>
      <c r="AG98" t="n">
        <v>2141.518555</v>
      </c>
      <c r="AH98" t="n">
        <v>2189.240723</v>
      </c>
      <c r="AI98" t="n">
        <v>2238.480957</v>
      </c>
      <c r="AJ98" t="n">
        <v>2289.378174</v>
      </c>
      <c r="AK98" s="131" t="n">
        <v>0.054</v>
      </c>
      <c r="AL98" s="36" t="n"/>
      <c r="AM98" s="146" t="n"/>
    </row>
    <row r="99" ht="15" customHeight="1" s="143">
      <c r="A99" s="66" t="inlineStr">
        <is>
          <t>ATS000:act_Russia-nb</t>
        </is>
      </c>
      <c r="B99" t="inlineStr">
        <is>
          <t>Narrow Body Aircraft</t>
        </is>
      </c>
      <c r="C99" t="inlineStr">
        <is>
          <t>Aircraft Stock: Active: CIS: Narrow Body: High oil and gas supply</t>
        </is>
      </c>
      <c r="D99" t="inlineStr">
        <is>
          <t>148-AEO2021.88.highogs-d120120a</t>
        </is>
      </c>
      <c r="E99" t="inlineStr">
        <is>
          <t>units</t>
        </is>
      </c>
      <c r="F99" t="n">
        <v>276.952301</v>
      </c>
      <c r="G99" t="n">
        <v>760.096375</v>
      </c>
      <c r="H99" t="n">
        <v>806.4252320000001</v>
      </c>
      <c r="I99" t="n">
        <v>830.9252320000001</v>
      </c>
      <c r="J99" t="n">
        <v>850.0574339999999</v>
      </c>
      <c r="K99" t="n">
        <v>880.311157</v>
      </c>
      <c r="L99" t="n">
        <v>905.208374</v>
      </c>
      <c r="M99" t="n">
        <v>930.74231</v>
      </c>
      <c r="N99" t="n">
        <v>957.258728</v>
      </c>
      <c r="O99" t="n">
        <v>984.819641</v>
      </c>
      <c r="P99" t="n">
        <v>1013.409851</v>
      </c>
      <c r="Q99" t="n">
        <v>1043.265747</v>
      </c>
      <c r="R99" t="n">
        <v>1074.377808</v>
      </c>
      <c r="S99" t="n">
        <v>1106.45752</v>
      </c>
      <c r="T99" t="n">
        <v>1139.217773</v>
      </c>
      <c r="U99" t="n">
        <v>1172.405151</v>
      </c>
      <c r="V99" t="n">
        <v>1205.331177</v>
      </c>
      <c r="W99" t="n">
        <v>1238.791626</v>
      </c>
      <c r="X99" t="n">
        <v>1272.888184</v>
      </c>
      <c r="Y99" t="n">
        <v>1307.795288</v>
      </c>
      <c r="Z99" t="n">
        <v>1343.570435</v>
      </c>
      <c r="AA99" t="n">
        <v>1379.443848</v>
      </c>
      <c r="AB99" t="n">
        <v>1416.118408</v>
      </c>
      <c r="AC99" t="n">
        <v>1453.653076</v>
      </c>
      <c r="AD99" t="n">
        <v>1492.080322</v>
      </c>
      <c r="AE99" t="n">
        <v>1531.421265</v>
      </c>
      <c r="AF99" t="n">
        <v>1570.68103</v>
      </c>
      <c r="AG99" t="n">
        <v>1610.74585</v>
      </c>
      <c r="AH99" t="n">
        <v>1651.780884</v>
      </c>
      <c r="AI99" t="n">
        <v>1693.941528</v>
      </c>
      <c r="AJ99" t="n">
        <v>1737.337891</v>
      </c>
      <c r="AK99" s="131" t="n">
        <v>0.063</v>
      </c>
      <c r="AL99" s="36" t="n"/>
      <c r="AM99" s="146" t="n"/>
    </row>
    <row r="100" ht="15" customHeight="1" s="143">
      <c r="A100" s="66" t="inlineStr">
        <is>
          <t>ATS000:act_Russia-wb</t>
        </is>
      </c>
      <c r="B100" t="inlineStr">
        <is>
          <t>Wide Body Aircraft</t>
        </is>
      </c>
      <c r="C100" t="inlineStr">
        <is>
          <t>Aircraft Stock: Active: CIS: Wide Body: High oil and gas supply</t>
        </is>
      </c>
      <c r="D100" t="inlineStr">
        <is>
          <t>148-AEO2021.89.highogs-d120120a</t>
        </is>
      </c>
      <c r="E100" t="inlineStr">
        <is>
          <t>units</t>
        </is>
      </c>
      <c r="F100" t="n">
        <v>52.374287</v>
      </c>
      <c r="G100" t="n">
        <v>89.88603999999999</v>
      </c>
      <c r="H100" t="n">
        <v>113.557747</v>
      </c>
      <c r="I100" t="n">
        <v>141.650391</v>
      </c>
      <c r="J100" t="n">
        <v>138.511841</v>
      </c>
      <c r="K100" t="n">
        <v>147.007568</v>
      </c>
      <c r="L100" t="n">
        <v>150.954895</v>
      </c>
      <c r="M100" t="n">
        <v>154.633759</v>
      </c>
      <c r="N100" t="n">
        <v>159.316544</v>
      </c>
      <c r="O100" t="n">
        <v>164.193756</v>
      </c>
      <c r="P100" t="n">
        <v>169.265244</v>
      </c>
      <c r="Q100" t="n">
        <v>174.569717</v>
      </c>
      <c r="R100" t="n">
        <v>180.108826</v>
      </c>
      <c r="S100" t="n">
        <v>185.838409</v>
      </c>
      <c r="T100" t="n">
        <v>191.714249</v>
      </c>
      <c r="U100" t="n">
        <v>197.696884</v>
      </c>
      <c r="V100" t="n">
        <v>203.675293</v>
      </c>
      <c r="W100" t="n">
        <v>209.780151</v>
      </c>
      <c r="X100" t="n">
        <v>216.029541</v>
      </c>
      <c r="Y100" t="n">
        <v>222.453659</v>
      </c>
      <c r="Z100" t="n">
        <v>229.070663</v>
      </c>
      <c r="AA100" t="n">
        <v>235.749985</v>
      </c>
      <c r="AB100" t="n">
        <v>242.610138</v>
      </c>
      <c r="AC100" t="n">
        <v>249.662323</v>
      </c>
      <c r="AD100" t="n">
        <v>256.913391</v>
      </c>
      <c r="AE100" t="n">
        <v>264.36853</v>
      </c>
      <c r="AF100" t="n">
        <v>271.859283</v>
      </c>
      <c r="AG100" t="n">
        <v>279.53833</v>
      </c>
      <c r="AH100" t="n">
        <v>287.434845</v>
      </c>
      <c r="AI100" t="n">
        <v>295.57663</v>
      </c>
      <c r="AJ100" t="n">
        <v>303.983917</v>
      </c>
      <c r="AK100" s="131" t="n">
        <v>0.06</v>
      </c>
      <c r="AL100" s="36" t="n"/>
      <c r="AM100" s="146" t="n"/>
    </row>
    <row r="101" ht="15" customHeight="1" s="143">
      <c r="A101" s="66" t="inlineStr">
        <is>
          <t>ATS000:act_Russia-rj</t>
        </is>
      </c>
      <c r="B101" t="inlineStr">
        <is>
          <t>Regional Jets</t>
        </is>
      </c>
      <c r="C101" t="inlineStr">
        <is>
          <t>Aircraft Stock: Active: CIS: Regional: High oil and gas supply</t>
        </is>
      </c>
      <c r="D101" t="inlineStr">
        <is>
          <t>148-AEO2021.90.highogs-d120120a</t>
        </is>
      </c>
      <c r="E101" t="inlineStr">
        <is>
          <t>units</t>
        </is>
      </c>
      <c r="F101" t="n">
        <v>142.695816</v>
      </c>
      <c r="G101" t="n">
        <v>324.226288</v>
      </c>
      <c r="H101" t="n">
        <v>322.499268</v>
      </c>
      <c r="I101" t="n">
        <v>314.758606</v>
      </c>
      <c r="J101" t="n">
        <v>305.688599</v>
      </c>
      <c r="K101" t="n">
        <v>302.864929</v>
      </c>
      <c r="L101" t="n">
        <v>298.785919</v>
      </c>
      <c r="M101" t="n">
        <v>294.896362</v>
      </c>
      <c r="N101" t="n">
        <v>291.290985</v>
      </c>
      <c r="O101" t="n">
        <v>287.965942</v>
      </c>
      <c r="P101" t="n">
        <v>284.894684</v>
      </c>
      <c r="Q101" t="n">
        <v>282.122864</v>
      </c>
      <c r="R101" t="n">
        <v>279.622589</v>
      </c>
      <c r="S101" t="n">
        <v>277.299316</v>
      </c>
      <c r="T101" t="n">
        <v>275.071442</v>
      </c>
      <c r="U101" t="n">
        <v>272.87674</v>
      </c>
      <c r="V101" t="n">
        <v>270.563416</v>
      </c>
      <c r="W101" t="n">
        <v>268.324585</v>
      </c>
      <c r="X101" t="n">
        <v>266.181519</v>
      </c>
      <c r="Y101" t="n">
        <v>264.167053</v>
      </c>
      <c r="Z101" t="n">
        <v>262.285828</v>
      </c>
      <c r="AA101" t="n">
        <v>260.386566</v>
      </c>
      <c r="AB101" t="n">
        <v>258.606598</v>
      </c>
      <c r="AC101" t="n">
        <v>256.951996</v>
      </c>
      <c r="AD101" t="n">
        <v>255.423172</v>
      </c>
      <c r="AE101" t="n">
        <v>254.018448</v>
      </c>
      <c r="AF101" t="n">
        <v>252.5728</v>
      </c>
      <c r="AG101" t="n">
        <v>251.234329</v>
      </c>
      <c r="AH101" t="n">
        <v>250.025055</v>
      </c>
      <c r="AI101" t="n">
        <v>248.962723</v>
      </c>
      <c r="AJ101" t="n">
        <v>248.056396</v>
      </c>
      <c r="AK101" s="131" t="n">
        <v>0.019</v>
      </c>
      <c r="AL101" s="36" t="n"/>
      <c r="AM101" s="146" t="n"/>
    </row>
    <row r="102" ht="15" customHeight="1" s="143">
      <c r="A102" s="66" t="inlineStr">
        <is>
          <t>ATS000:act_China</t>
        </is>
      </c>
      <c r="B102" t="inlineStr">
        <is>
          <t>China</t>
        </is>
      </c>
      <c r="C102" t="inlineStr">
        <is>
          <t>Aircraft Stock: Active: China: High oil and gas supply</t>
        </is>
      </c>
      <c r="D102" t="inlineStr">
        <is>
          <t>148-AEO2021.91.highogs-d120120a</t>
        </is>
      </c>
      <c r="E102" t="inlineStr">
        <is>
          <t>units</t>
        </is>
      </c>
      <c r="F102" t="n">
        <v>2768.997559</v>
      </c>
      <c r="G102" t="n">
        <v>3627.621338</v>
      </c>
      <c r="H102" t="n">
        <v>3844.896973</v>
      </c>
      <c r="I102" t="n">
        <v>3971.19873</v>
      </c>
      <c r="J102" t="n">
        <v>4190.828125</v>
      </c>
      <c r="K102" t="n">
        <v>4465.422363</v>
      </c>
      <c r="L102" t="n">
        <v>4735.25</v>
      </c>
      <c r="M102" t="n">
        <v>5008.69043</v>
      </c>
      <c r="N102" t="n">
        <v>5285.437012</v>
      </c>
      <c r="O102" t="n">
        <v>5567.698242</v>
      </c>
      <c r="P102" t="n">
        <v>5856.308105</v>
      </c>
      <c r="Q102" t="n">
        <v>6151.956055</v>
      </c>
      <c r="R102" t="n">
        <v>6450.484375</v>
      </c>
      <c r="S102" t="n">
        <v>6752.210938</v>
      </c>
      <c r="T102" t="n">
        <v>7057.006836</v>
      </c>
      <c r="U102" t="n">
        <v>7366.686035</v>
      </c>
      <c r="V102" t="n">
        <v>7680.651367</v>
      </c>
      <c r="W102" t="n">
        <v>7996.462402</v>
      </c>
      <c r="X102" t="n">
        <v>8314.205078000001</v>
      </c>
      <c r="Y102" t="n">
        <v>8636.543944999999</v>
      </c>
      <c r="Z102" t="n">
        <v>8966.336914</v>
      </c>
      <c r="AA102" t="n">
        <v>9306.012694999999</v>
      </c>
      <c r="AB102" t="n">
        <v>9655.549805000001</v>
      </c>
      <c r="AC102" t="n">
        <v>10012.411133</v>
      </c>
      <c r="AD102" t="n">
        <v>10373.329102</v>
      </c>
      <c r="AE102" t="n">
        <v>10734.469727</v>
      </c>
      <c r="AF102" t="n">
        <v>11094.838867</v>
      </c>
      <c r="AG102" t="n">
        <v>11456.635742</v>
      </c>
      <c r="AH102" t="n">
        <v>11818.582031</v>
      </c>
      <c r="AI102" t="n">
        <v>12177.279297</v>
      </c>
      <c r="AJ102" t="n">
        <v>12529.333008</v>
      </c>
      <c r="AK102" s="131" t="n">
        <v>0.052</v>
      </c>
      <c r="AL102" s="36" t="n"/>
      <c r="AM102" s="146" t="n"/>
    </row>
    <row r="103" ht="15" customHeight="1" s="143">
      <c r="A103" s="66" t="inlineStr">
        <is>
          <t>ATS000:act_China-nb</t>
        </is>
      </c>
      <c r="B103" t="inlineStr">
        <is>
          <t>Narrow Body Aircraft</t>
        </is>
      </c>
      <c r="C103" t="inlineStr">
        <is>
          <t>Aircraft Stock: Active: China: Narrow Body: High oil and gas supply</t>
        </is>
      </c>
      <c r="D103" t="inlineStr">
        <is>
          <t>148-AEO2021.92.highogs-d120120a</t>
        </is>
      </c>
      <c r="E103" t="inlineStr">
        <is>
          <t>units</t>
        </is>
      </c>
      <c r="F103" t="n">
        <v>2187.411865</v>
      </c>
      <c r="G103" t="n">
        <v>3025.623047</v>
      </c>
      <c r="H103" t="n">
        <v>3177.791504</v>
      </c>
      <c r="I103" t="n">
        <v>3255.19043</v>
      </c>
      <c r="J103" t="n">
        <v>3424.386719</v>
      </c>
      <c r="K103" t="n">
        <v>3659.966064</v>
      </c>
      <c r="L103" t="n">
        <v>3891.352539</v>
      </c>
      <c r="M103" t="n">
        <v>4126.60498</v>
      </c>
      <c r="N103" t="n">
        <v>4368.207031</v>
      </c>
      <c r="O103" t="n">
        <v>4614.512207</v>
      </c>
      <c r="P103" t="n">
        <v>4864.946777</v>
      </c>
      <c r="Q103" t="n">
        <v>5121.714355</v>
      </c>
      <c r="R103" t="n">
        <v>5381.164062</v>
      </c>
      <c r="S103" t="n">
        <v>5643.534668</v>
      </c>
      <c r="T103" t="n">
        <v>5908.674805</v>
      </c>
      <c r="U103" t="n">
        <v>6178.143066</v>
      </c>
      <c r="V103" t="n">
        <v>6451.395996</v>
      </c>
      <c r="W103" t="n">
        <v>6726.258301</v>
      </c>
      <c r="X103" t="n">
        <v>7002.76709</v>
      </c>
      <c r="Y103" t="n">
        <v>7283.243652</v>
      </c>
      <c r="Z103" t="n">
        <v>7570.174316</v>
      </c>
      <c r="AA103" t="n">
        <v>7865.709473</v>
      </c>
      <c r="AB103" t="n">
        <v>8169.82959</v>
      </c>
      <c r="AC103" t="n">
        <v>8480.274414</v>
      </c>
      <c r="AD103" t="n">
        <v>8794.123046999999</v>
      </c>
      <c r="AE103" t="n">
        <v>9107.943359000001</v>
      </c>
      <c r="AF103" t="n">
        <v>9420.829102</v>
      </c>
      <c r="AG103" t="n">
        <v>9734.710938</v>
      </c>
      <c r="AH103" t="n">
        <v>10048.422852</v>
      </c>
      <c r="AI103" t="n">
        <v>10358.897461</v>
      </c>
      <c r="AJ103" t="n">
        <v>10663.071289</v>
      </c>
      <c r="AK103" s="131" t="n">
        <v>0.054</v>
      </c>
      <c r="AL103" s="36" t="n"/>
      <c r="AM103" s="146" t="n"/>
    </row>
    <row r="104" ht="15" customHeight="1" s="143">
      <c r="A104" s="66" t="inlineStr">
        <is>
          <t>ATS000:act_China-wb</t>
        </is>
      </c>
      <c r="B104" t="inlineStr">
        <is>
          <t>Wide Body Aircraft</t>
        </is>
      </c>
      <c r="C104" t="inlineStr">
        <is>
          <t>Aircraft Stock: Active: China: Wide Body: High oil and gas supply</t>
        </is>
      </c>
      <c r="D104" t="inlineStr">
        <is>
          <t>148-AEO2021.93.highogs-d120120a</t>
        </is>
      </c>
      <c r="E104" t="inlineStr">
        <is>
          <t>units</t>
        </is>
      </c>
      <c r="F104" t="n">
        <v>462.177521</v>
      </c>
      <c r="G104" t="n">
        <v>417.512512</v>
      </c>
      <c r="H104" t="n">
        <v>484.28537</v>
      </c>
      <c r="I104" t="n">
        <v>538.036682</v>
      </c>
      <c r="J104" t="n">
        <v>587.6015619999999</v>
      </c>
      <c r="K104" t="n">
        <v>621.051331</v>
      </c>
      <c r="L104" t="n">
        <v>653.798706</v>
      </c>
      <c r="M104" t="n">
        <v>687.068787</v>
      </c>
      <c r="N104" t="n">
        <v>721.15387</v>
      </c>
      <c r="O104" t="n">
        <v>755.900818</v>
      </c>
      <c r="P104" t="n">
        <v>791.273071</v>
      </c>
      <c r="Q104" t="n">
        <v>827.512939</v>
      </c>
      <c r="R104" t="n">
        <v>864.249817</v>
      </c>
      <c r="S104" t="n">
        <v>901.529114</v>
      </c>
      <c r="T104" t="n">
        <v>939.3580930000001</v>
      </c>
      <c r="U104" t="n">
        <v>977.915283</v>
      </c>
      <c r="V104" t="n">
        <v>1017.153625</v>
      </c>
      <c r="W104" t="n">
        <v>1056.864014</v>
      </c>
      <c r="X104" t="n">
        <v>1097.072998</v>
      </c>
      <c r="Y104" t="n">
        <v>1138.034668</v>
      </c>
      <c r="Z104" t="n">
        <v>1180.036987</v>
      </c>
      <c r="AA104" t="n">
        <v>1223.2948</v>
      </c>
      <c r="AB104" t="n">
        <v>1267.810059</v>
      </c>
      <c r="AC104" t="n">
        <v>1313.369019</v>
      </c>
      <c r="AD104" t="n">
        <v>1359.697754</v>
      </c>
      <c r="AE104" t="n">
        <v>1406.468018</v>
      </c>
      <c r="AF104" t="n">
        <v>1453.594482</v>
      </c>
      <c r="AG104" t="n">
        <v>1501.282715</v>
      </c>
      <c r="AH104" t="n">
        <v>1549.435059</v>
      </c>
      <c r="AI104" t="n">
        <v>1597.770874</v>
      </c>
      <c r="AJ104" t="n">
        <v>1646.004272</v>
      </c>
      <c r="AK104" s="131" t="n">
        <v>0.043</v>
      </c>
      <c r="AL104" s="36" t="n"/>
      <c r="AM104" s="146" t="n"/>
    </row>
    <row r="105" ht="15" customHeight="1" s="143">
      <c r="A105" s="66" t="inlineStr">
        <is>
          <t>ATS000:act_China-rj</t>
        </is>
      </c>
      <c r="B105" t="inlineStr">
        <is>
          <t>Regional Jets</t>
        </is>
      </c>
      <c r="C105" t="inlineStr">
        <is>
          <t>Aircraft Stock: Active: China: Regional: High oil and gas supply</t>
        </is>
      </c>
      <c r="D105" t="inlineStr">
        <is>
          <t>148-AEO2021.94.highogs-d120120a</t>
        </is>
      </c>
      <c r="E105" t="inlineStr">
        <is>
          <t>units</t>
        </is>
      </c>
      <c r="F105" t="n">
        <v>119.408096</v>
      </c>
      <c r="G105" t="n">
        <v>184.48587</v>
      </c>
      <c r="H105" t="n">
        <v>182.820023</v>
      </c>
      <c r="I105" t="n">
        <v>177.971649</v>
      </c>
      <c r="J105" t="n">
        <v>178.840027</v>
      </c>
      <c r="K105" t="n">
        <v>184.4048</v>
      </c>
      <c r="L105" t="n">
        <v>190.09874</v>
      </c>
      <c r="M105" t="n">
        <v>195.016754</v>
      </c>
      <c r="N105" t="n">
        <v>196.076385</v>
      </c>
      <c r="O105" t="n">
        <v>197.285217</v>
      </c>
      <c r="P105" t="n">
        <v>200.088486</v>
      </c>
      <c r="Q105" t="n">
        <v>202.728714</v>
      </c>
      <c r="R105" t="n">
        <v>205.070389</v>
      </c>
      <c r="S105" t="n">
        <v>207.147018</v>
      </c>
      <c r="T105" t="n">
        <v>208.974152</v>
      </c>
      <c r="U105" t="n">
        <v>210.627502</v>
      </c>
      <c r="V105" t="n">
        <v>212.101746</v>
      </c>
      <c r="W105" t="n">
        <v>213.34024</v>
      </c>
      <c r="X105" t="n">
        <v>214.364944</v>
      </c>
      <c r="Y105" t="n">
        <v>215.265778</v>
      </c>
      <c r="Z105" t="n">
        <v>216.125885</v>
      </c>
      <c r="AA105" t="n">
        <v>217.008865</v>
      </c>
      <c r="AB105" t="n">
        <v>217.91037</v>
      </c>
      <c r="AC105" t="n">
        <v>218.76741</v>
      </c>
      <c r="AD105" t="n">
        <v>219.508408</v>
      </c>
      <c r="AE105" t="n">
        <v>220.058945</v>
      </c>
      <c r="AF105" t="n">
        <v>220.415405</v>
      </c>
      <c r="AG105" t="n">
        <v>220.641647</v>
      </c>
      <c r="AH105" t="n">
        <v>220.724411</v>
      </c>
      <c r="AI105" t="n">
        <v>220.61142</v>
      </c>
      <c r="AJ105" t="n">
        <v>220.257874</v>
      </c>
      <c r="AK105" s="131" t="n">
        <v>0.021</v>
      </c>
      <c r="AL105" s="36" t="n"/>
      <c r="AM105" s="146" t="n"/>
    </row>
    <row r="106" ht="15" customHeight="1" s="143">
      <c r="A106" s="66" t="inlineStr">
        <is>
          <t>ATS000:act_NE_Asia</t>
        </is>
      </c>
      <c r="B106" t="inlineStr">
        <is>
          <t>Northeast Asia</t>
        </is>
      </c>
      <c r="C106" t="inlineStr">
        <is>
          <t>Aircraft Stock: Active: Northeast Asia: High oil and gas supply</t>
        </is>
      </c>
      <c r="D106" t="inlineStr">
        <is>
          <t>148-AEO2021.95.highogs-d120120a</t>
        </is>
      </c>
      <c r="E106" t="inlineStr">
        <is>
          <t>units</t>
        </is>
      </c>
      <c r="F106" t="n">
        <v>490.196228</v>
      </c>
      <c r="G106" t="n">
        <v>715.849487</v>
      </c>
      <c r="H106" t="n">
        <v>848.5795900000001</v>
      </c>
      <c r="I106" t="n">
        <v>923.341309</v>
      </c>
      <c r="J106" t="n">
        <v>971.096191</v>
      </c>
      <c r="K106" t="n">
        <v>1010.63623</v>
      </c>
      <c r="L106" t="n">
        <v>1028.986694</v>
      </c>
      <c r="M106" t="n">
        <v>1047.337158</v>
      </c>
      <c r="N106" t="n">
        <v>1062.451904</v>
      </c>
      <c r="O106" t="n">
        <v>1077.283447</v>
      </c>
      <c r="P106" t="n">
        <v>1090.06189</v>
      </c>
      <c r="Q106" t="n">
        <v>1100.00293</v>
      </c>
      <c r="R106" t="n">
        <v>1108.303711</v>
      </c>
      <c r="S106" t="n">
        <v>1116.327148</v>
      </c>
      <c r="T106" t="n">
        <v>1124.430054</v>
      </c>
      <c r="U106" t="n">
        <v>1132.550537</v>
      </c>
      <c r="V106" t="n">
        <v>1140.895386</v>
      </c>
      <c r="W106" t="n">
        <v>1149.010376</v>
      </c>
      <c r="X106" t="n">
        <v>1156.907471</v>
      </c>
      <c r="Y106" t="n">
        <v>1164.894897</v>
      </c>
      <c r="Z106" t="n">
        <v>1173.164673</v>
      </c>
      <c r="AA106" t="n">
        <v>1182.030762</v>
      </c>
      <c r="AB106" t="n">
        <v>1191.321777</v>
      </c>
      <c r="AC106" t="n">
        <v>1200.822876</v>
      </c>
      <c r="AD106" t="n">
        <v>1210.537598</v>
      </c>
      <c r="AE106" t="n">
        <v>1220.500122</v>
      </c>
      <c r="AF106" t="n">
        <v>1230.743896</v>
      </c>
      <c r="AG106" t="n">
        <v>1241.231567</v>
      </c>
      <c r="AH106" t="n">
        <v>1252.126587</v>
      </c>
      <c r="AI106" t="n">
        <v>1263.587402</v>
      </c>
      <c r="AJ106" t="n">
        <v>1275.717773</v>
      </c>
      <c r="AK106" s="131" t="n">
        <v>0.032</v>
      </c>
      <c r="AL106" s="36" t="n"/>
      <c r="AM106" s="146" t="n"/>
    </row>
    <row r="107" ht="15" customHeight="1" s="143">
      <c r="A107" s="66" t="inlineStr">
        <is>
          <t>ATS000:act_NE_Asia-nb</t>
        </is>
      </c>
      <c r="B107" t="inlineStr">
        <is>
          <t>Narrow Body Aircraft</t>
        </is>
      </c>
      <c r="C107" t="inlineStr">
        <is>
          <t>Aircraft Stock: Active: Northeast Asia: Narrow Body: High oil and gas supply</t>
        </is>
      </c>
      <c r="D107" t="inlineStr">
        <is>
          <t>148-AEO2021.96.highogs-d120120a</t>
        </is>
      </c>
      <c r="E107" t="inlineStr">
        <is>
          <t>units</t>
        </is>
      </c>
      <c r="F107" t="n">
        <v>244.996765</v>
      </c>
      <c r="G107" t="n">
        <v>390.295013</v>
      </c>
      <c r="H107" t="n">
        <v>447.76001</v>
      </c>
      <c r="I107" t="n">
        <v>479.100067</v>
      </c>
      <c r="J107" t="n">
        <v>497.947418</v>
      </c>
      <c r="K107" t="n">
        <v>516.779236</v>
      </c>
      <c r="L107" t="n">
        <v>528.793274</v>
      </c>
      <c r="M107" t="n">
        <v>540.143066</v>
      </c>
      <c r="N107" t="n">
        <v>550.888611</v>
      </c>
      <c r="O107" t="n">
        <v>561.001709</v>
      </c>
      <c r="P107" t="n">
        <v>570.488525</v>
      </c>
      <c r="Q107" t="n">
        <v>579.064331</v>
      </c>
      <c r="R107" t="n">
        <v>586.727844</v>
      </c>
      <c r="S107" t="n">
        <v>594.255859</v>
      </c>
      <c r="T107" t="n">
        <v>601.790527</v>
      </c>
      <c r="U107" t="n">
        <v>609.305115</v>
      </c>
      <c r="V107" t="n">
        <v>616.860046</v>
      </c>
      <c r="W107" t="n">
        <v>624.294067</v>
      </c>
      <c r="X107" t="n">
        <v>631.610718</v>
      </c>
      <c r="Y107" t="n">
        <v>638.941162</v>
      </c>
      <c r="Z107" t="n">
        <v>646.359619</v>
      </c>
      <c r="AA107" t="n">
        <v>653.988892</v>
      </c>
      <c r="AB107" t="n">
        <v>661.77832</v>
      </c>
      <c r="AC107" t="n">
        <v>669.6400149999999</v>
      </c>
      <c r="AD107" t="n">
        <v>677.578613</v>
      </c>
      <c r="AE107" t="n">
        <v>685.612</v>
      </c>
      <c r="AF107" t="n">
        <v>693.744263</v>
      </c>
      <c r="AG107" t="n">
        <v>701.97168</v>
      </c>
      <c r="AH107" t="n">
        <v>710.369324</v>
      </c>
      <c r="AI107" t="n">
        <v>719.009644</v>
      </c>
      <c r="AJ107" t="n">
        <v>727.942505</v>
      </c>
      <c r="AK107" s="131" t="n">
        <v>0.037</v>
      </c>
      <c r="AL107" s="36" t="n"/>
      <c r="AM107" s="146" t="n"/>
    </row>
    <row r="108" ht="15" customHeight="1" s="143">
      <c r="A108" s="66" t="inlineStr">
        <is>
          <t>ATS000:act_NE_Asia-wb</t>
        </is>
      </c>
      <c r="B108" t="inlineStr">
        <is>
          <t>Wide Body Aircraft</t>
        </is>
      </c>
      <c r="C108" t="inlineStr">
        <is>
          <t>Aircraft Stock: Active: Northeast Asia: Wide Body: High oil and gas supply</t>
        </is>
      </c>
      <c r="D108" t="inlineStr">
        <is>
          <t>148-AEO2021.97.highogs-d120120a</t>
        </is>
      </c>
      <c r="E108" t="inlineStr">
        <is>
          <t>units</t>
        </is>
      </c>
      <c r="F108" t="n">
        <v>190.136597</v>
      </c>
      <c r="G108" t="n">
        <v>237.40625</v>
      </c>
      <c r="H108" t="n">
        <v>307.675507</v>
      </c>
      <c r="I108" t="n">
        <v>350.572571</v>
      </c>
      <c r="J108" t="n">
        <v>381.744843</v>
      </c>
      <c r="K108" t="n">
        <v>402.430237</v>
      </c>
      <c r="L108" t="n">
        <v>411.223694</v>
      </c>
      <c r="M108" t="n">
        <v>418.925354</v>
      </c>
      <c r="N108" t="n">
        <v>425.649872</v>
      </c>
      <c r="O108" t="n">
        <v>431.384827</v>
      </c>
      <c r="P108" t="n">
        <v>436.167389</v>
      </c>
      <c r="Q108" t="n">
        <v>439.693298</v>
      </c>
      <c r="R108" t="n">
        <v>441.937592</v>
      </c>
      <c r="S108" t="n">
        <v>443.990601</v>
      </c>
      <c r="T108" t="n">
        <v>446.056427</v>
      </c>
      <c r="U108" t="n">
        <v>448.104614</v>
      </c>
      <c r="V108" t="n">
        <v>450.281403</v>
      </c>
      <c r="W108" t="n">
        <v>452.306549</v>
      </c>
      <c r="X108" t="n">
        <v>454.188965</v>
      </c>
      <c r="Y108" t="n">
        <v>456.096313</v>
      </c>
      <c r="Z108" t="n">
        <v>458.143005</v>
      </c>
      <c r="AA108" t="n">
        <v>460.513977</v>
      </c>
      <c r="AB108" t="n">
        <v>463.092743</v>
      </c>
      <c r="AC108" t="n">
        <v>465.76123</v>
      </c>
      <c r="AD108" t="n">
        <v>468.519592</v>
      </c>
      <c r="AE108" t="n">
        <v>471.384583</v>
      </c>
      <c r="AF108" t="n">
        <v>474.387695</v>
      </c>
      <c r="AG108" t="n">
        <v>477.496521</v>
      </c>
      <c r="AH108" t="n">
        <v>480.795776</v>
      </c>
      <c r="AI108" t="n">
        <v>484.367493</v>
      </c>
      <c r="AJ108" t="n">
        <v>488.264465</v>
      </c>
      <c r="AK108" s="131" t="n">
        <v>0.032</v>
      </c>
      <c r="AL108" s="36" t="n"/>
      <c r="AM108" s="146" t="n"/>
    </row>
    <row r="109" ht="15" customHeight="1" s="143">
      <c r="A109" s="66" t="inlineStr">
        <is>
          <t>ATS000:act_NE_Asia-rj</t>
        </is>
      </c>
      <c r="B109" t="inlineStr">
        <is>
          <t>Regional Jets</t>
        </is>
      </c>
      <c r="C109" t="inlineStr">
        <is>
          <t>Aircraft Stock: Active: Northeast Asia: Regional: High oil and gas supply</t>
        </is>
      </c>
      <c r="D109" t="inlineStr">
        <is>
          <t>148-AEO2021.98.highogs-d120120a</t>
        </is>
      </c>
      <c r="E109" t="inlineStr">
        <is>
          <t>units</t>
        </is>
      </c>
      <c r="F109" t="n">
        <v>55.06287</v>
      </c>
      <c r="G109" t="n">
        <v>88.148163</v>
      </c>
      <c r="H109" t="n">
        <v>93.14402</v>
      </c>
      <c r="I109" t="n">
        <v>93.668716</v>
      </c>
      <c r="J109" t="n">
        <v>91.403938</v>
      </c>
      <c r="K109" t="n">
        <v>91.426788</v>
      </c>
      <c r="L109" t="n">
        <v>88.96972700000001</v>
      </c>
      <c r="M109" t="n">
        <v>88.268692</v>
      </c>
      <c r="N109" t="n">
        <v>85.913445</v>
      </c>
      <c r="O109" t="n">
        <v>84.896866</v>
      </c>
      <c r="P109" t="n">
        <v>83.405998</v>
      </c>
      <c r="Q109" t="n">
        <v>81.245293</v>
      </c>
      <c r="R109" t="n">
        <v>79.638313</v>
      </c>
      <c r="S109" t="n">
        <v>78.080635</v>
      </c>
      <c r="T109" t="n">
        <v>76.58313</v>
      </c>
      <c r="U109" t="n">
        <v>75.14093</v>
      </c>
      <c r="V109" t="n">
        <v>73.75385300000001</v>
      </c>
      <c r="W109" t="n">
        <v>72.40979799999999</v>
      </c>
      <c r="X109" t="n">
        <v>71.10775</v>
      </c>
      <c r="Y109" t="n">
        <v>69.85740699999999</v>
      </c>
      <c r="Z109" t="n">
        <v>68.661964</v>
      </c>
      <c r="AA109" t="n">
        <v>67.527824</v>
      </c>
      <c r="AB109" t="n">
        <v>66.450699</v>
      </c>
      <c r="AC109" t="n">
        <v>65.421654</v>
      </c>
      <c r="AD109" t="n">
        <v>64.439415</v>
      </c>
      <c r="AE109" t="n">
        <v>63.503597</v>
      </c>
      <c r="AF109" t="n">
        <v>62.611904</v>
      </c>
      <c r="AG109" t="n">
        <v>61.763279</v>
      </c>
      <c r="AH109" t="n">
        <v>60.961575</v>
      </c>
      <c r="AI109" t="n">
        <v>60.210163</v>
      </c>
      <c r="AJ109" t="n">
        <v>59.510712</v>
      </c>
      <c r="AK109" s="131" t="n">
        <v>0.003</v>
      </c>
      <c r="AL109" s="36" t="n"/>
      <c r="AM109" s="146" t="n"/>
    </row>
    <row r="110" ht="15" customHeight="1" s="143">
      <c r="A110" s="66" t="inlineStr">
        <is>
          <t>ATS000:act_SE_Asia</t>
        </is>
      </c>
      <c r="B110" t="inlineStr">
        <is>
          <t>Southeast Asia</t>
        </is>
      </c>
      <c r="C110" t="inlineStr">
        <is>
          <t>Aircraft Stock: Active: Southeast Asia: High oil and gas supply</t>
        </is>
      </c>
      <c r="D110" t="inlineStr">
        <is>
          <t>148-AEO2021.99.highogs-d120120a</t>
        </is>
      </c>
      <c r="E110" t="inlineStr">
        <is>
          <t>units</t>
        </is>
      </c>
      <c r="F110" t="n">
        <v>1365.28418</v>
      </c>
      <c r="G110" t="n">
        <v>1635.705444</v>
      </c>
      <c r="H110" t="n">
        <v>1854.257202</v>
      </c>
      <c r="I110" t="n">
        <v>1988.573242</v>
      </c>
      <c r="J110" t="n">
        <v>2136.036621</v>
      </c>
      <c r="K110" t="n">
        <v>2275.37085</v>
      </c>
      <c r="L110" t="n">
        <v>2411.556396</v>
      </c>
      <c r="M110" t="n">
        <v>2550.518555</v>
      </c>
      <c r="N110" t="n">
        <v>2691.810059</v>
      </c>
      <c r="O110" t="n">
        <v>2834.713867</v>
      </c>
      <c r="P110" t="n">
        <v>2978.390869</v>
      </c>
      <c r="Q110" t="n">
        <v>3125.784668</v>
      </c>
      <c r="R110" t="n">
        <v>3276.797852</v>
      </c>
      <c r="S110" t="n">
        <v>3431.575195</v>
      </c>
      <c r="T110" t="n">
        <v>3591.087891</v>
      </c>
      <c r="U110" t="n">
        <v>3755.655273</v>
      </c>
      <c r="V110" t="n">
        <v>3923.566406</v>
      </c>
      <c r="W110" t="n">
        <v>4096.655762</v>
      </c>
      <c r="X110" t="n">
        <v>4275.384277</v>
      </c>
      <c r="Y110" t="n">
        <v>4459.816895</v>
      </c>
      <c r="Z110" t="n">
        <v>4650.563477</v>
      </c>
      <c r="AA110" t="n">
        <v>4846.845215</v>
      </c>
      <c r="AB110" t="n">
        <v>5049.187988</v>
      </c>
      <c r="AC110" t="n">
        <v>5256.963379</v>
      </c>
      <c r="AD110" t="n">
        <v>5470.850586</v>
      </c>
      <c r="AE110" t="n">
        <v>5690.35498</v>
      </c>
      <c r="AF110" t="n">
        <v>5908.945801</v>
      </c>
      <c r="AG110" t="n">
        <v>6131.771484</v>
      </c>
      <c r="AH110" t="n">
        <v>6359.952637</v>
      </c>
      <c r="AI110" t="n">
        <v>6594.646484</v>
      </c>
      <c r="AJ110" t="n">
        <v>6837.397949</v>
      </c>
      <c r="AK110" s="131" t="n">
        <v>0.055</v>
      </c>
      <c r="AL110" s="36" t="n"/>
      <c r="AM110" s="146" t="n"/>
    </row>
    <row r="111" ht="15" customHeight="1" s="143">
      <c r="A111" s="66" t="inlineStr">
        <is>
          <t>ATS000:act_SE_Asia-nb</t>
        </is>
      </c>
      <c r="B111" t="inlineStr">
        <is>
          <t>Narrow Body Aircraft</t>
        </is>
      </c>
      <c r="C111" t="inlineStr">
        <is>
          <t>Aircraft Stock: Active: Southeast Asia: Narrow Body: High oil and gas supply</t>
        </is>
      </c>
      <c r="D111" t="inlineStr">
        <is>
          <t>148-AEO2021.100.highogs-d120120a</t>
        </is>
      </c>
      <c r="E111" t="inlineStr">
        <is>
          <t>units</t>
        </is>
      </c>
      <c r="F111" t="n">
        <v>815.965515</v>
      </c>
      <c r="G111" t="n">
        <v>1001.163208</v>
      </c>
      <c r="H111" t="n">
        <v>1145.527466</v>
      </c>
      <c r="I111" t="n">
        <v>1223.701538</v>
      </c>
      <c r="J111" t="n">
        <v>1316.38147</v>
      </c>
      <c r="K111" t="n">
        <v>1414.18335</v>
      </c>
      <c r="L111" t="n">
        <v>1511.941528</v>
      </c>
      <c r="M111" t="n">
        <v>1612.7854</v>
      </c>
      <c r="N111" t="n">
        <v>1716.461182</v>
      </c>
      <c r="O111" t="n">
        <v>1822.541138</v>
      </c>
      <c r="P111" t="n">
        <v>1930.505859</v>
      </c>
      <c r="Q111" t="n">
        <v>2042.146729</v>
      </c>
      <c r="R111" t="n">
        <v>2157.466309</v>
      </c>
      <c r="S111" t="n">
        <v>2276.583496</v>
      </c>
      <c r="T111" t="n">
        <v>2400.142334</v>
      </c>
      <c r="U111" t="n">
        <v>2528.390625</v>
      </c>
      <c r="V111" t="n">
        <v>2660.230713</v>
      </c>
      <c r="W111" t="n">
        <v>2796.913818</v>
      </c>
      <c r="X111" t="n">
        <v>2938.782471</v>
      </c>
      <c r="Y111" t="n">
        <v>3085.930664</v>
      </c>
      <c r="Z111" t="n">
        <v>3238.794922</v>
      </c>
      <c r="AA111" t="n">
        <v>3396.87915</v>
      </c>
      <c r="AB111" t="n">
        <v>3560.614502</v>
      </c>
      <c r="AC111" t="n">
        <v>3729.625732</v>
      </c>
      <c r="AD111" t="n">
        <v>3904.417969</v>
      </c>
      <c r="AE111" t="n">
        <v>4084.700439</v>
      </c>
      <c r="AF111" t="n">
        <v>4265.963867</v>
      </c>
      <c r="AG111" t="n">
        <v>4451.779297</v>
      </c>
      <c r="AH111" t="n">
        <v>4642.955078</v>
      </c>
      <c r="AI111" t="n">
        <v>4840.337891</v>
      </c>
      <c r="AJ111" t="n">
        <v>5045.061523</v>
      </c>
      <c r="AK111" s="131" t="n">
        <v>0.063</v>
      </c>
      <c r="AL111" s="36" t="n"/>
      <c r="AM111" s="146" t="n"/>
    </row>
    <row r="112" ht="15" customHeight="1" s="143">
      <c r="A112" s="66" t="inlineStr">
        <is>
          <t>ATS000:act_SE_Asia-wb</t>
        </is>
      </c>
      <c r="B112" t="inlineStr">
        <is>
          <t>Wide Body Aircraft</t>
        </is>
      </c>
      <c r="C112" t="inlineStr">
        <is>
          <t>Aircraft Stock: Active: Southeast Asia: Wide Body: High oil and gas supply</t>
        </is>
      </c>
      <c r="D112" t="inlineStr">
        <is>
          <t>148-AEO2021.101.highogs-d120120a</t>
        </is>
      </c>
      <c r="E112" t="inlineStr">
        <is>
          <t>units</t>
        </is>
      </c>
      <c r="F112" t="n">
        <v>340.037598</v>
      </c>
      <c r="G112" t="n">
        <v>308.282135</v>
      </c>
      <c r="H112" t="n">
        <v>367.070404</v>
      </c>
      <c r="I112" t="n">
        <v>422.834381</v>
      </c>
      <c r="J112" t="n">
        <v>470.602722</v>
      </c>
      <c r="K112" t="n">
        <v>500.100861</v>
      </c>
      <c r="L112" t="n">
        <v>527.320801</v>
      </c>
      <c r="M112" t="n">
        <v>554.502502</v>
      </c>
      <c r="N112" t="n">
        <v>581.5014650000001</v>
      </c>
      <c r="O112" t="n">
        <v>608.105469</v>
      </c>
      <c r="P112" t="n">
        <v>634.0802</v>
      </c>
      <c r="Q112" t="n">
        <v>660.218689</v>
      </c>
      <c r="R112" t="n">
        <v>686.415833</v>
      </c>
      <c r="S112" t="n">
        <v>712.681519</v>
      </c>
      <c r="T112" t="n">
        <v>739.237976</v>
      </c>
      <c r="U112" t="n">
        <v>766.130371</v>
      </c>
      <c r="V112" t="n">
        <v>792.9525149999999</v>
      </c>
      <c r="W112" t="n">
        <v>820.077332</v>
      </c>
      <c r="X112" t="n">
        <v>847.586609</v>
      </c>
      <c r="Y112" t="n">
        <v>875.456238</v>
      </c>
      <c r="Z112" t="n">
        <v>903.8167110000001</v>
      </c>
      <c r="AA112" t="n">
        <v>932.483032</v>
      </c>
      <c r="AB112" t="n">
        <v>961.498047</v>
      </c>
      <c r="AC112" t="n">
        <v>990.674927</v>
      </c>
      <c r="AD112" t="n">
        <v>1020.133789</v>
      </c>
      <c r="AE112" t="n">
        <v>1049.723145</v>
      </c>
      <c r="AF112" t="n">
        <v>1078.013794</v>
      </c>
      <c r="AG112" t="n">
        <v>1106.101074</v>
      </c>
      <c r="AH112" t="n">
        <v>1134.203613</v>
      </c>
      <c r="AI112" t="n">
        <v>1162.540649</v>
      </c>
      <c r="AJ112" t="n">
        <v>1191.409302</v>
      </c>
      <c r="AK112" s="131" t="n">
        <v>0.043</v>
      </c>
      <c r="AL112" s="36" t="n"/>
      <c r="AM112" s="146" t="n"/>
    </row>
    <row r="113" ht="15" customHeight="1" s="143">
      <c r="A113" s="66" t="inlineStr">
        <is>
          <t>ATS000:act_SE_Asia-rj</t>
        </is>
      </c>
      <c r="B113" t="inlineStr">
        <is>
          <t>Regional Jets</t>
        </is>
      </c>
      <c r="C113" t="inlineStr">
        <is>
          <t>Aircraft Stock: Active: Southeast Asia: Regional: High oil and gas supply</t>
        </is>
      </c>
      <c r="D113" t="inlineStr">
        <is>
          <t>148-AEO2021.102.highogs-d120120a</t>
        </is>
      </c>
      <c r="E113" t="inlineStr">
        <is>
          <t>units</t>
        </is>
      </c>
      <c r="F113" t="n">
        <v>209.280945</v>
      </c>
      <c r="G113" t="n">
        <v>326.260132</v>
      </c>
      <c r="H113" t="n">
        <v>341.659271</v>
      </c>
      <c r="I113" t="n">
        <v>342.037384</v>
      </c>
      <c r="J113" t="n">
        <v>349.052582</v>
      </c>
      <c r="K113" t="n">
        <v>361.086731</v>
      </c>
      <c r="L113" t="n">
        <v>372.294128</v>
      </c>
      <c r="M113" t="n">
        <v>383.230621</v>
      </c>
      <c r="N113" t="n">
        <v>393.847443</v>
      </c>
      <c r="O113" t="n">
        <v>404.067444</v>
      </c>
      <c r="P113" t="n">
        <v>413.80484</v>
      </c>
      <c r="Q113" t="n">
        <v>423.419128</v>
      </c>
      <c r="R113" t="n">
        <v>432.91568</v>
      </c>
      <c r="S113" t="n">
        <v>442.31015</v>
      </c>
      <c r="T113" t="n">
        <v>451.70752</v>
      </c>
      <c r="U113" t="n">
        <v>461.134369</v>
      </c>
      <c r="V113" t="n">
        <v>470.383209</v>
      </c>
      <c r="W113" t="n">
        <v>479.664703</v>
      </c>
      <c r="X113" t="n">
        <v>489.015228</v>
      </c>
      <c r="Y113" t="n">
        <v>498.429962</v>
      </c>
      <c r="Z113" t="n">
        <v>507.951874</v>
      </c>
      <c r="AA113" t="n">
        <v>517.482788</v>
      </c>
      <c r="AB113" t="n">
        <v>527.075867</v>
      </c>
      <c r="AC113" t="n">
        <v>536.662659</v>
      </c>
      <c r="AD113" t="n">
        <v>546.29895</v>
      </c>
      <c r="AE113" t="n">
        <v>555.930969</v>
      </c>
      <c r="AF113" t="n">
        <v>564.9683230000001</v>
      </c>
      <c r="AG113" t="n">
        <v>573.891113</v>
      </c>
      <c r="AH113" t="n">
        <v>582.794128</v>
      </c>
      <c r="AI113" t="n">
        <v>591.768066</v>
      </c>
      <c r="AJ113" t="n">
        <v>600.927307</v>
      </c>
      <c r="AK113" s="131" t="n">
        <v>0.036</v>
      </c>
      <c r="AL113" s="36" t="n"/>
      <c r="AM113" s="146" t="n"/>
    </row>
    <row r="114" ht="15" customHeight="1" s="143">
      <c r="A114" s="66" t="inlineStr">
        <is>
          <t>ATS000:act_SW_Asia</t>
        </is>
      </c>
      <c r="B114" t="inlineStr">
        <is>
          <t>Southwest Asia</t>
        </is>
      </c>
      <c r="C114" t="inlineStr">
        <is>
          <t>Aircraft Stock: Active: Southwest Asia: High oil and gas supply</t>
        </is>
      </c>
      <c r="D114" t="inlineStr">
        <is>
          <t>148-AEO2021.103.highogs-d120120a</t>
        </is>
      </c>
      <c r="E114" t="inlineStr">
        <is>
          <t>units</t>
        </is>
      </c>
      <c r="F114" t="n">
        <v>440.386871</v>
      </c>
      <c r="G114" t="n">
        <v>700.071106</v>
      </c>
      <c r="H114" t="n">
        <v>789.134338</v>
      </c>
      <c r="I114" t="n">
        <v>836.353149</v>
      </c>
      <c r="J114" t="n">
        <v>901.839661</v>
      </c>
      <c r="K114" t="n">
        <v>977.588379</v>
      </c>
      <c r="L114" t="n">
        <v>1061.088501</v>
      </c>
      <c r="M114" t="n">
        <v>1151.274902</v>
      </c>
      <c r="N114" t="n">
        <v>1248.467041</v>
      </c>
      <c r="O114" t="n">
        <v>1351.724854</v>
      </c>
      <c r="P114" t="n">
        <v>1459.389771</v>
      </c>
      <c r="Q114" t="n">
        <v>1570.227905</v>
      </c>
      <c r="R114" t="n">
        <v>1682.821411</v>
      </c>
      <c r="S114" t="n">
        <v>1796.090088</v>
      </c>
      <c r="T114" t="n">
        <v>1909.608887</v>
      </c>
      <c r="U114" t="n">
        <v>2026.449097</v>
      </c>
      <c r="V114" t="n">
        <v>2148.065186</v>
      </c>
      <c r="W114" t="n">
        <v>2275.367188</v>
      </c>
      <c r="X114" t="n">
        <v>2408.659424</v>
      </c>
      <c r="Y114" t="n">
        <v>2548.075928</v>
      </c>
      <c r="Z114" t="n">
        <v>2693.706543</v>
      </c>
      <c r="AA114" t="n">
        <v>2844.614502</v>
      </c>
      <c r="AB114" t="n">
        <v>3001.593262</v>
      </c>
      <c r="AC114" t="n">
        <v>3165.070801</v>
      </c>
      <c r="AD114" t="n">
        <v>3335.080811</v>
      </c>
      <c r="AE114" t="n">
        <v>3511.719971</v>
      </c>
      <c r="AF114" t="n">
        <v>3694.033203</v>
      </c>
      <c r="AG114" t="n">
        <v>3882.534912</v>
      </c>
      <c r="AH114" t="n">
        <v>4077.71875</v>
      </c>
      <c r="AI114" t="n">
        <v>4279.529297</v>
      </c>
      <c r="AJ114" t="n">
        <v>4488.200684</v>
      </c>
      <c r="AK114" s="131" t="n">
        <v>0.08</v>
      </c>
      <c r="AL114" s="36" t="n"/>
      <c r="AM114" s="146" t="n"/>
    </row>
    <row r="115" ht="15" customHeight="1" s="143">
      <c r="A115" s="66" t="inlineStr">
        <is>
          <t>ATS000:act_SW_Asia-nb</t>
        </is>
      </c>
      <c r="B115" t="inlineStr">
        <is>
          <t>Narrow Body Aircraft</t>
        </is>
      </c>
      <c r="C115" t="inlineStr">
        <is>
          <t>Aircraft Stock: Active: Southwest Asia: Narrow Body: High oil and gas supply</t>
        </is>
      </c>
      <c r="D115" t="inlineStr">
        <is>
          <t>148-AEO2021.104.highogs-d120120a</t>
        </is>
      </c>
      <c r="E115" t="inlineStr">
        <is>
          <t>units</t>
        </is>
      </c>
      <c r="F115" t="n">
        <v>330.224884</v>
      </c>
      <c r="G115" t="n">
        <v>518.4279790000001</v>
      </c>
      <c r="H115" t="n">
        <v>580.251587</v>
      </c>
      <c r="I115" t="n">
        <v>612.604919</v>
      </c>
      <c r="J115" t="n">
        <v>665.157654</v>
      </c>
      <c r="K115" t="n">
        <v>726.913757</v>
      </c>
      <c r="L115" t="n">
        <v>794.571777</v>
      </c>
      <c r="M115" t="n">
        <v>867.9801639999999</v>
      </c>
      <c r="N115" t="n">
        <v>947.446533</v>
      </c>
      <c r="O115" t="n">
        <v>1032.302246</v>
      </c>
      <c r="P115" t="n">
        <v>1121.293457</v>
      </c>
      <c r="Q115" t="n">
        <v>1213.471558</v>
      </c>
      <c r="R115" t="n">
        <v>1307.708008</v>
      </c>
      <c r="S115" t="n">
        <v>1403.123657</v>
      </c>
      <c r="T115" t="n">
        <v>1499.346802</v>
      </c>
      <c r="U115" t="n">
        <v>1598.807373</v>
      </c>
      <c r="V115" t="n">
        <v>1702.685791</v>
      </c>
      <c r="W115" t="n">
        <v>1811.728149</v>
      </c>
      <c r="X115" t="n">
        <v>1926.206055</v>
      </c>
      <c r="Y115" t="n">
        <v>2046.25293</v>
      </c>
      <c r="Z115" t="n">
        <v>2171.961914</v>
      </c>
      <c r="AA115" t="n">
        <v>2302.596191</v>
      </c>
      <c r="AB115" t="n">
        <v>2438.814453</v>
      </c>
      <c r="AC115" t="n">
        <v>2580.989258</v>
      </c>
      <c r="AD115" t="n">
        <v>2729.166992</v>
      </c>
      <c r="AE115" t="n">
        <v>2883.446289</v>
      </c>
      <c r="AF115" t="n">
        <v>3043.058838</v>
      </c>
      <c r="AG115" t="n">
        <v>3208.432617</v>
      </c>
      <c r="AH115" t="n">
        <v>3379.994141</v>
      </c>
      <c r="AI115" t="n">
        <v>3557.708496</v>
      </c>
      <c r="AJ115" t="n">
        <v>3741.787354</v>
      </c>
      <c r="AK115" s="131" t="n">
        <v>0.08400000000000001</v>
      </c>
      <c r="AL115" s="36" t="n"/>
      <c r="AM115" s="146" t="n"/>
    </row>
    <row r="116" ht="15" customHeight="1" s="143">
      <c r="A116" s="66" t="inlineStr">
        <is>
          <t>ATS000:act_SW_Asia-wb</t>
        </is>
      </c>
      <c r="B116" t="inlineStr">
        <is>
          <t>Wide Body Aircraft</t>
        </is>
      </c>
      <c r="C116" t="inlineStr">
        <is>
          <t>Aircraft Stock: Active: Southwest Asia: Wide Body: High oil and gas supply</t>
        </is>
      </c>
      <c r="D116" t="inlineStr">
        <is>
          <t>148-AEO2021.105.highogs-d120120a</t>
        </is>
      </c>
      <c r="E116" t="inlineStr">
        <is>
          <t>units</t>
        </is>
      </c>
      <c r="F116" t="n">
        <v>53.24379</v>
      </c>
      <c r="G116" t="n">
        <v>64.227119</v>
      </c>
      <c r="H116" t="n">
        <v>87.110809</v>
      </c>
      <c r="I116" t="n">
        <v>102.614288</v>
      </c>
      <c r="J116" t="n">
        <v>111.243378</v>
      </c>
      <c r="K116" t="n">
        <v>118.435143</v>
      </c>
      <c r="L116" t="n">
        <v>127.291275</v>
      </c>
      <c r="M116" t="n">
        <v>136.742996</v>
      </c>
      <c r="N116" t="n">
        <v>146.809418</v>
      </c>
      <c r="O116" t="n">
        <v>157.386063</v>
      </c>
      <c r="P116" t="n">
        <v>168.304016</v>
      </c>
      <c r="Q116" t="n">
        <v>179.433655</v>
      </c>
      <c r="R116" t="n">
        <v>190.648346</v>
      </c>
      <c r="S116" t="n">
        <v>201.848404</v>
      </c>
      <c r="T116" t="n">
        <v>212.997452</v>
      </c>
      <c r="U116" t="n">
        <v>224.381897</v>
      </c>
      <c r="V116" t="n">
        <v>236.123383</v>
      </c>
      <c r="W116" t="n">
        <v>248.308853</v>
      </c>
      <c r="X116" t="n">
        <v>260.959778</v>
      </c>
      <c r="Y116" t="n">
        <v>274.081268</v>
      </c>
      <c r="Z116" t="n">
        <v>287.680878</v>
      </c>
      <c r="AA116" t="n">
        <v>301.653503</v>
      </c>
      <c r="AB116" t="n">
        <v>316.075439</v>
      </c>
      <c r="AC116" t="n">
        <v>330.978729</v>
      </c>
      <c r="AD116" t="n">
        <v>346.361206</v>
      </c>
      <c r="AE116" t="n">
        <v>362.226105</v>
      </c>
      <c r="AF116" t="n">
        <v>378.466919</v>
      </c>
      <c r="AG116" t="n">
        <v>395.139801</v>
      </c>
      <c r="AH116" t="n">
        <v>412.282257</v>
      </c>
      <c r="AI116" t="n">
        <v>429.885132</v>
      </c>
      <c r="AJ116" t="n">
        <v>447.963623</v>
      </c>
      <c r="AK116" s="131" t="n">
        <v>0.074</v>
      </c>
      <c r="AL116" s="36" t="n"/>
      <c r="AM116" s="146" t="n"/>
    </row>
    <row r="117" ht="15" customHeight="1" s="143">
      <c r="A117" s="66" t="inlineStr">
        <is>
          <t>ATS000:act_SW_Asia-rj</t>
        </is>
      </c>
      <c r="B117" t="inlineStr">
        <is>
          <t>Regional Jets</t>
        </is>
      </c>
      <c r="C117" t="inlineStr">
        <is>
          <t>Aircraft Stock: Active: Southwest Asia: Regional: High oil and gas supply</t>
        </is>
      </c>
      <c r="D117" t="inlineStr">
        <is>
          <t>148-AEO2021.106.highogs-d120120a</t>
        </is>
      </c>
      <c r="E117" t="inlineStr">
        <is>
          <t>units</t>
        </is>
      </c>
      <c r="F117" t="n">
        <v>56.918175</v>
      </c>
      <c r="G117" t="n">
        <v>117.416</v>
      </c>
      <c r="H117" t="n">
        <v>121.771904</v>
      </c>
      <c r="I117" t="n">
        <v>121.133888</v>
      </c>
      <c r="J117" t="n">
        <v>125.438644</v>
      </c>
      <c r="K117" t="n">
        <v>132.239502</v>
      </c>
      <c r="L117" t="n">
        <v>139.22551</v>
      </c>
      <c r="M117" t="n">
        <v>146.551819</v>
      </c>
      <c r="N117" t="n">
        <v>154.211014</v>
      </c>
      <c r="O117" t="n">
        <v>162.036514</v>
      </c>
      <c r="P117" t="n">
        <v>169.792343</v>
      </c>
      <c r="Q117" t="n">
        <v>177.322662</v>
      </c>
      <c r="R117" t="n">
        <v>184.465134</v>
      </c>
      <c r="S117" t="n">
        <v>191.118011</v>
      </c>
      <c r="T117" t="n">
        <v>197.264618</v>
      </c>
      <c r="U117" t="n">
        <v>203.259842</v>
      </c>
      <c r="V117" t="n">
        <v>209.256073</v>
      </c>
      <c r="W117" t="n">
        <v>215.330002</v>
      </c>
      <c r="X117" t="n">
        <v>221.493652</v>
      </c>
      <c r="Y117" t="n">
        <v>227.741592</v>
      </c>
      <c r="Z117" t="n">
        <v>234.063721</v>
      </c>
      <c r="AA117" t="n">
        <v>240.364807</v>
      </c>
      <c r="AB117" t="n">
        <v>246.703339</v>
      </c>
      <c r="AC117" t="n">
        <v>253.102737</v>
      </c>
      <c r="AD117" t="n">
        <v>259.552429</v>
      </c>
      <c r="AE117" t="n">
        <v>266.047607</v>
      </c>
      <c r="AF117" t="n">
        <v>272.507233</v>
      </c>
      <c r="AG117" t="n">
        <v>278.962463</v>
      </c>
      <c r="AH117" t="n">
        <v>285.442505</v>
      </c>
      <c r="AI117" t="n">
        <v>291.935303</v>
      </c>
      <c r="AJ117" t="n">
        <v>298.449707</v>
      </c>
      <c r="AK117" s="131" t="n">
        <v>0.057</v>
      </c>
      <c r="AL117" s="36" t="n"/>
      <c r="AM117" s="146" t="n"/>
    </row>
    <row r="118" ht="15" customHeight="1" s="143">
      <c r="A118" s="66" t="inlineStr">
        <is>
          <t>ATS000:act_Oceania</t>
        </is>
      </c>
      <c r="B118" t="inlineStr">
        <is>
          <t>Oceania</t>
        </is>
      </c>
      <c r="C118" t="inlineStr">
        <is>
          <t>Aircraft Stock: Active: Oceania: High oil and gas supply</t>
        </is>
      </c>
      <c r="D118" t="inlineStr">
        <is>
          <t>148-AEO2021.107.highogs-d120120a</t>
        </is>
      </c>
      <c r="E118" t="inlineStr">
        <is>
          <t>units</t>
        </is>
      </c>
      <c r="F118" t="n">
        <v>215.098404</v>
      </c>
      <c r="G118" t="n">
        <v>592.88147</v>
      </c>
      <c r="H118" t="n">
        <v>663.312134</v>
      </c>
      <c r="I118" t="n">
        <v>709.131226</v>
      </c>
      <c r="J118" t="n">
        <v>725.061523</v>
      </c>
      <c r="K118" t="n">
        <v>748.915161</v>
      </c>
      <c r="L118" t="n">
        <v>767.306885</v>
      </c>
      <c r="M118" t="n">
        <v>786.285034</v>
      </c>
      <c r="N118" t="n">
        <v>805.89563</v>
      </c>
      <c r="O118" t="n">
        <v>826.140869</v>
      </c>
      <c r="P118" t="n">
        <v>847.036743</v>
      </c>
      <c r="Q118" t="n">
        <v>868.591553</v>
      </c>
      <c r="R118" t="n">
        <v>890.678345</v>
      </c>
      <c r="S118" t="n">
        <v>913.216309</v>
      </c>
      <c r="T118" t="n">
        <v>936.188232</v>
      </c>
      <c r="U118" t="n">
        <v>959.585266</v>
      </c>
      <c r="V118" t="n">
        <v>983.289001</v>
      </c>
      <c r="W118" t="n">
        <v>1007.171448</v>
      </c>
      <c r="X118" t="n">
        <v>1030.796387</v>
      </c>
      <c r="Y118" t="n">
        <v>1054.422363</v>
      </c>
      <c r="Z118" t="n">
        <v>1078.796021</v>
      </c>
      <c r="AA118" t="n">
        <v>1103.908447</v>
      </c>
      <c r="AB118" t="n">
        <v>1129.802856</v>
      </c>
      <c r="AC118" t="n">
        <v>1156.50354</v>
      </c>
      <c r="AD118" t="n">
        <v>1184.028076</v>
      </c>
      <c r="AE118" t="n">
        <v>1212.408081</v>
      </c>
      <c r="AF118" t="n">
        <v>1241.636719</v>
      </c>
      <c r="AG118" t="n">
        <v>1271.764526</v>
      </c>
      <c r="AH118" t="n">
        <v>1302.828247</v>
      </c>
      <c r="AI118" t="n">
        <v>1334.84729</v>
      </c>
      <c r="AJ118" t="n">
        <v>1367.857178</v>
      </c>
      <c r="AK118" s="131" t="n">
        <v>0.064</v>
      </c>
      <c r="AL118" s="36" t="n"/>
      <c r="AM118" s="146" t="n"/>
    </row>
    <row r="119" ht="15" customHeight="1" s="143">
      <c r="A119" s="66" t="inlineStr">
        <is>
          <t>ATS000:act_Oceania-nb</t>
        </is>
      </c>
      <c r="B119" t="inlineStr">
        <is>
          <t>Narrow Body Aircraft</t>
        </is>
      </c>
      <c r="C119" t="inlineStr">
        <is>
          <t>Aircraft Stock: Active: Oceania: Narrow Body: High oil and gas supply</t>
        </is>
      </c>
      <c r="D119" t="inlineStr">
        <is>
          <t>148-AEO2021.108.highogs-d120120a</t>
        </is>
      </c>
      <c r="E119" t="inlineStr">
        <is>
          <t>units</t>
        </is>
      </c>
      <c r="F119" t="n">
        <v>97.03628500000001</v>
      </c>
      <c r="G119" t="n">
        <v>236.232574</v>
      </c>
      <c r="H119" t="n">
        <v>269.328949</v>
      </c>
      <c r="I119" t="n">
        <v>286.371948</v>
      </c>
      <c r="J119" t="n">
        <v>303.039734</v>
      </c>
      <c r="K119" t="n">
        <v>319.539612</v>
      </c>
      <c r="L119" t="n">
        <v>332.935608</v>
      </c>
      <c r="M119" t="n">
        <v>346.762024</v>
      </c>
      <c r="N119" t="n">
        <v>361.042725</v>
      </c>
      <c r="O119" t="n">
        <v>375.783051</v>
      </c>
      <c r="P119" t="n">
        <v>390.9953</v>
      </c>
      <c r="Q119" t="n">
        <v>406.686829</v>
      </c>
      <c r="R119" t="n">
        <v>422.799652</v>
      </c>
      <c r="S119" t="n">
        <v>439.293884</v>
      </c>
      <c r="T119" t="n">
        <v>456.158539</v>
      </c>
      <c r="U119" t="n">
        <v>473.386353</v>
      </c>
      <c r="V119" t="n">
        <v>490.912537</v>
      </c>
      <c r="W119" t="n">
        <v>508.662048</v>
      </c>
      <c r="X119" t="n">
        <v>526.389587</v>
      </c>
      <c r="Y119" t="n">
        <v>544.219482</v>
      </c>
      <c r="Z119" t="n">
        <v>562.554016</v>
      </c>
      <c r="AA119" t="n">
        <v>581.394043</v>
      </c>
      <c r="AB119" t="n">
        <v>600.765381</v>
      </c>
      <c r="AC119" t="n">
        <v>620.685608</v>
      </c>
      <c r="AD119" t="n">
        <v>641.168823</v>
      </c>
      <c r="AE119" t="n">
        <v>662.237488</v>
      </c>
      <c r="AF119" t="n">
        <v>683.89624</v>
      </c>
      <c r="AG119" t="n">
        <v>706.1745</v>
      </c>
      <c r="AH119" t="n">
        <v>729.097595</v>
      </c>
      <c r="AI119" t="n">
        <v>752.679993</v>
      </c>
      <c r="AJ119" t="n">
        <v>776.948364</v>
      </c>
      <c r="AK119" s="131" t="n">
        <v>0.07199999999999999</v>
      </c>
      <c r="AL119" s="36" t="n"/>
      <c r="AM119" s="146" t="n"/>
    </row>
    <row r="120" ht="15" customHeight="1" s="143">
      <c r="A120" s="66" t="inlineStr">
        <is>
          <t>ATS000:act_Oceania-wb</t>
        </is>
      </c>
      <c r="B120" t="inlineStr">
        <is>
          <t>Wide Body Aircraft</t>
        </is>
      </c>
      <c r="C120" t="inlineStr">
        <is>
          <t>Aircraft Stock: Active: Oceania: Wide Body: High oil and gas supply</t>
        </is>
      </c>
      <c r="D120" t="inlineStr">
        <is>
          <t>148-AEO2021.109.highogs-d120120a</t>
        </is>
      </c>
      <c r="E120" t="inlineStr">
        <is>
          <t>units</t>
        </is>
      </c>
      <c r="F120" t="n">
        <v>51.851082</v>
      </c>
      <c r="G120" t="n">
        <v>66.52608499999999</v>
      </c>
      <c r="H120" t="n">
        <v>90.924561</v>
      </c>
      <c r="I120" t="n">
        <v>107.085571</v>
      </c>
      <c r="J120" t="n">
        <v>116.318649</v>
      </c>
      <c r="K120" t="n">
        <v>123.440041</v>
      </c>
      <c r="L120" t="n">
        <v>127.532249</v>
      </c>
      <c r="M120" t="n">
        <v>131.726791</v>
      </c>
      <c r="N120" t="n">
        <v>136.033875</v>
      </c>
      <c r="O120" t="n">
        <v>140.452911</v>
      </c>
      <c r="P120" t="n">
        <v>144.982376</v>
      </c>
      <c r="Q120" t="n">
        <v>149.626663</v>
      </c>
      <c r="R120" t="n">
        <v>154.370255</v>
      </c>
      <c r="S120" t="n">
        <v>159.206451</v>
      </c>
      <c r="T120" t="n">
        <v>164.135269</v>
      </c>
      <c r="U120" t="n">
        <v>169.157593</v>
      </c>
      <c r="V120" t="n">
        <v>174.262512</v>
      </c>
      <c r="W120" t="n">
        <v>179.442383</v>
      </c>
      <c r="X120" t="n">
        <v>184.659348</v>
      </c>
      <c r="Y120" t="n">
        <v>189.935074</v>
      </c>
      <c r="Z120" t="n">
        <v>195.338394</v>
      </c>
      <c r="AA120" t="n">
        <v>200.863861</v>
      </c>
      <c r="AB120" t="n">
        <v>206.522049</v>
      </c>
      <c r="AC120" t="n">
        <v>212.316666</v>
      </c>
      <c r="AD120" t="n">
        <v>218.25029</v>
      </c>
      <c r="AE120" t="n">
        <v>224.327072</v>
      </c>
      <c r="AF120" t="n">
        <v>230.537354</v>
      </c>
      <c r="AG120" t="n">
        <v>236.897476</v>
      </c>
      <c r="AH120" t="n">
        <v>243.413712</v>
      </c>
      <c r="AI120" t="n">
        <v>250.092361</v>
      </c>
      <c r="AJ120" t="n">
        <v>256.936707</v>
      </c>
      <c r="AK120" s="131" t="n">
        <v>0.055</v>
      </c>
      <c r="AL120" s="36" t="n"/>
      <c r="AM120" s="146" t="n"/>
    </row>
    <row r="121" ht="15" customHeight="1" s="143">
      <c r="A121" s="66" t="inlineStr">
        <is>
          <t>ATS000:act_Oceania-rj</t>
        </is>
      </c>
      <c r="B121" t="inlineStr">
        <is>
          <t>Regional Jets</t>
        </is>
      </c>
      <c r="C121" t="inlineStr">
        <is>
          <t>Aircraft Stock: Active: Oceania: Regional: High oil and gas supply</t>
        </is>
      </c>
      <c r="D121" t="inlineStr">
        <is>
          <t>148-AEO2021.110.highogs-d120120a</t>
        </is>
      </c>
      <c r="E121" t="inlineStr">
        <is>
          <t>units</t>
        </is>
      </c>
      <c r="F121" t="n">
        <v>66.211044</v>
      </c>
      <c r="G121" t="n">
        <v>290.122833</v>
      </c>
      <c r="H121" t="n">
        <v>303.058594</v>
      </c>
      <c r="I121" t="n">
        <v>315.673706</v>
      </c>
      <c r="J121" t="n">
        <v>305.703094</v>
      </c>
      <c r="K121" t="n">
        <v>305.935486</v>
      </c>
      <c r="L121" t="n">
        <v>306.838989</v>
      </c>
      <c r="M121" t="n">
        <v>307.796173</v>
      </c>
      <c r="N121" t="n">
        <v>308.819061</v>
      </c>
      <c r="O121" t="n">
        <v>309.904907</v>
      </c>
      <c r="P121" t="n">
        <v>311.059082</v>
      </c>
      <c r="Q121" t="n">
        <v>312.278107</v>
      </c>
      <c r="R121" t="n">
        <v>313.508392</v>
      </c>
      <c r="S121" t="n">
        <v>314.715973</v>
      </c>
      <c r="T121" t="n">
        <v>315.894409</v>
      </c>
      <c r="U121" t="n">
        <v>317.041321</v>
      </c>
      <c r="V121" t="n">
        <v>318.113953</v>
      </c>
      <c r="W121" t="n">
        <v>319.067017</v>
      </c>
      <c r="X121" t="n">
        <v>319.747498</v>
      </c>
      <c r="Y121" t="n">
        <v>320.267853</v>
      </c>
      <c r="Z121" t="n">
        <v>320.903656</v>
      </c>
      <c r="AA121" t="n">
        <v>321.650543</v>
      </c>
      <c r="AB121" t="n">
        <v>322.515411</v>
      </c>
      <c r="AC121" t="n">
        <v>323.501251</v>
      </c>
      <c r="AD121" t="n">
        <v>324.608917</v>
      </c>
      <c r="AE121" t="n">
        <v>325.843506</v>
      </c>
      <c r="AF121" t="n">
        <v>327.203064</v>
      </c>
      <c r="AG121" t="n">
        <v>328.692596</v>
      </c>
      <c r="AH121" t="n">
        <v>330.316956</v>
      </c>
      <c r="AI121" t="n">
        <v>332.074951</v>
      </c>
      <c r="AJ121" t="n">
        <v>333.972168</v>
      </c>
      <c r="AK121" s="131" t="n">
        <v>0.055</v>
      </c>
      <c r="AL121" s="36" t="n"/>
      <c r="AM121" s="146" t="n"/>
    </row>
    <row r="122" ht="15" customHeight="1" s="143">
      <c r="A122" s="66" t="inlineStr">
        <is>
          <t>ATS000:act_WorldTotal</t>
        </is>
      </c>
      <c r="B122" t="inlineStr">
        <is>
          <t>Total World</t>
        </is>
      </c>
      <c r="C122" t="inlineStr">
        <is>
          <t>Aircraft Stock: Active: World: High oil and gas supply</t>
        </is>
      </c>
      <c r="D122" t="inlineStr">
        <is>
          <t>148-AEO2021.111.highogs-d120120a</t>
        </is>
      </c>
      <c r="E122" t="inlineStr">
        <is>
          <t>units</t>
        </is>
      </c>
      <c r="F122" t="n">
        <v>12280.303711</v>
      </c>
      <c r="G122" t="n">
        <v>22980.896484</v>
      </c>
      <c r="H122" t="n">
        <v>25378.0625</v>
      </c>
      <c r="I122" t="n">
        <v>26569.019531</v>
      </c>
      <c r="J122" t="n">
        <v>27711.851562</v>
      </c>
      <c r="K122" t="n">
        <v>28977.505859</v>
      </c>
      <c r="L122" t="n">
        <v>30105.019531</v>
      </c>
      <c r="M122" t="n">
        <v>31124.380859</v>
      </c>
      <c r="N122" t="n">
        <v>32226.033203</v>
      </c>
      <c r="O122" t="n">
        <v>33309.214844</v>
      </c>
      <c r="P122" t="n">
        <v>34444.164062</v>
      </c>
      <c r="Q122" t="n">
        <v>35623.042969</v>
      </c>
      <c r="R122" t="n">
        <v>36857.359375</v>
      </c>
      <c r="S122" t="n">
        <v>38124.085938</v>
      </c>
      <c r="T122" t="n">
        <v>39440.8125</v>
      </c>
      <c r="U122" t="n">
        <v>40810.386719</v>
      </c>
      <c r="V122" t="n">
        <v>42199.804688</v>
      </c>
      <c r="W122" t="n">
        <v>43613.839844</v>
      </c>
      <c r="X122" t="n">
        <v>45073.320312</v>
      </c>
      <c r="Y122" t="n">
        <v>46597.105469</v>
      </c>
      <c r="Z122" t="n">
        <v>48191.488281</v>
      </c>
      <c r="AA122" t="n">
        <v>49831.039062</v>
      </c>
      <c r="AB122" t="n">
        <v>51524.105469</v>
      </c>
      <c r="AC122" t="n">
        <v>53267.585938</v>
      </c>
      <c r="AD122" t="n">
        <v>55056.839844</v>
      </c>
      <c r="AE122" t="n">
        <v>56907.328125</v>
      </c>
      <c r="AF122" t="n">
        <v>58779.902344</v>
      </c>
      <c r="AG122" t="n">
        <v>60688.246094</v>
      </c>
      <c r="AH122" t="n">
        <v>62673.082031</v>
      </c>
      <c r="AI122" t="n">
        <v>64712.183594</v>
      </c>
      <c r="AJ122" t="n">
        <v>66809.179688</v>
      </c>
      <c r="AK122" s="131" t="n">
        <v>0.058</v>
      </c>
      <c r="AL122" s="43" t="n"/>
      <c r="AM122" s="148" t="n"/>
    </row>
    <row r="123" ht="15" customHeight="1" s="143">
      <c r="A123" s="134" t="n"/>
      <c r="B123" t="inlineStr">
        <is>
          <t>Aircraft Parked Stock</t>
        </is>
      </c>
      <c r="D123" t="inlineStr">
        <is>
          <t>148-AEO2021.114.</t>
        </is>
      </c>
    </row>
    <row r="124" ht="15" customHeight="1" s="143">
      <c r="A124" s="66" t="inlineStr">
        <is>
          <t>ATS000:prk_U.S.Total</t>
        </is>
      </c>
      <c r="B124" t="inlineStr">
        <is>
          <t>United States</t>
        </is>
      </c>
      <c r="C124" t="inlineStr">
        <is>
          <t>Aircraft Stock: Parked: United States: High oil and gas supply</t>
        </is>
      </c>
      <c r="D124" t="inlineStr">
        <is>
          <t>148-AEO2021.115.highogs-d120120a</t>
        </is>
      </c>
      <c r="E124" t="inlineStr">
        <is>
          <t>units</t>
        </is>
      </c>
      <c r="F124" t="n">
        <v>4864.580566</v>
      </c>
      <c r="G124" t="n">
        <v>1395.636108</v>
      </c>
      <c r="H124" t="n">
        <v>917.339417</v>
      </c>
      <c r="I124" t="n">
        <v>815.354858</v>
      </c>
      <c r="J124" t="n">
        <v>690.246399</v>
      </c>
      <c r="K124" t="n">
        <v>642.768066</v>
      </c>
      <c r="L124" t="n">
        <v>542.606384</v>
      </c>
      <c r="M124" t="n">
        <v>500.46283</v>
      </c>
      <c r="N124" t="n">
        <v>430.26001</v>
      </c>
      <c r="O124" t="n">
        <v>405.214905</v>
      </c>
      <c r="P124" t="n">
        <v>397.34491</v>
      </c>
      <c r="Q124" t="n">
        <v>389.104187</v>
      </c>
      <c r="R124" t="n">
        <v>380.411621</v>
      </c>
      <c r="S124" t="n">
        <v>371.371643</v>
      </c>
      <c r="T124" t="n">
        <v>361.919037</v>
      </c>
      <c r="U124" t="n">
        <v>352.056061</v>
      </c>
      <c r="V124" t="n">
        <v>341.944092</v>
      </c>
      <c r="W124" t="n">
        <v>331.600952</v>
      </c>
      <c r="X124" t="n">
        <v>320.942993</v>
      </c>
      <c r="Y124" t="n">
        <v>309.887909</v>
      </c>
      <c r="Z124" t="n">
        <v>298.414978</v>
      </c>
      <c r="AA124" t="n">
        <v>286.655273</v>
      </c>
      <c r="AB124" t="n">
        <v>274.59964</v>
      </c>
      <c r="AC124" t="n">
        <v>262.257446</v>
      </c>
      <c r="AD124" t="n">
        <v>249.651779</v>
      </c>
      <c r="AE124" t="n">
        <v>236.652557</v>
      </c>
      <c r="AF124" t="n">
        <v>223.436493</v>
      </c>
      <c r="AG124" t="n">
        <v>210.030121</v>
      </c>
      <c r="AH124" t="n">
        <v>196.147141</v>
      </c>
      <c r="AI124" t="n">
        <v>181.945068</v>
      </c>
      <c r="AJ124" t="n">
        <v>167.394485</v>
      </c>
      <c r="AK124" s="131" t="n">
        <v>-0.106</v>
      </c>
      <c r="AL124" s="36" t="n"/>
      <c r="AM124" s="146" t="n"/>
    </row>
    <row r="125" ht="15" customHeight="1" s="143">
      <c r="A125" s="66" t="inlineStr">
        <is>
          <t>ATS000:prk_USNarrowBody</t>
        </is>
      </c>
      <c r="B125" t="inlineStr">
        <is>
          <t>Narrow Body Aircraft</t>
        </is>
      </c>
      <c r="C125" t="inlineStr">
        <is>
          <t>Aircraft Stock: Parked: U.S.: Narrow Body: High oil and gas supply</t>
        </is>
      </c>
      <c r="D125" t="inlineStr">
        <is>
          <t>148-AEO2021.116.highogs-d120120a</t>
        </is>
      </c>
      <c r="E125" t="inlineStr">
        <is>
          <t>units</t>
        </is>
      </c>
      <c r="F125" t="n">
        <v>2563.594238</v>
      </c>
      <c r="G125" t="n">
        <v>549.384338</v>
      </c>
      <c r="H125" t="n">
        <v>218.669586</v>
      </c>
      <c r="I125" t="n">
        <v>170.023209</v>
      </c>
      <c r="J125" t="n">
        <v>133.226913</v>
      </c>
      <c r="K125" t="n">
        <v>94.66477999999999</v>
      </c>
      <c r="L125" t="n">
        <v>55.308029</v>
      </c>
      <c r="M125" t="n">
        <v>15.151932</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c r="AL125" s="36" t="n"/>
      <c r="AM125" s="146" t="n"/>
    </row>
    <row r="126" ht="15" customHeight="1" s="143">
      <c r="A126" s="66" t="inlineStr">
        <is>
          <t>ATS000:prk_USWideBody</t>
        </is>
      </c>
      <c r="B126" t="inlineStr">
        <is>
          <t>Wide Body Aircraft</t>
        </is>
      </c>
      <c r="C126" t="inlineStr">
        <is>
          <t>Aircraft Stock: Parked: U.S.: Wide Body: High oil and gas supply</t>
        </is>
      </c>
      <c r="D126" t="inlineStr">
        <is>
          <t>148-AEO2021.117.highogs-d120120a</t>
        </is>
      </c>
      <c r="E126" t="inlineStr">
        <is>
          <t>units</t>
        </is>
      </c>
      <c r="F126" t="n">
        <v>289.205231</v>
      </c>
      <c r="G126" t="n">
        <v>141.729263</v>
      </c>
      <c r="H126" t="n">
        <v>91.60536999999999</v>
      </c>
      <c r="I126" t="n">
        <v>71.44995900000001</v>
      </c>
      <c r="J126" t="n">
        <v>6.653881</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inlineStr">
        <is>
          <t>- -</t>
        </is>
      </c>
      <c r="AL126" s="36" t="n"/>
      <c r="AM126" s="146" t="n"/>
    </row>
    <row r="127" ht="15" customHeight="1" s="143">
      <c r="A127" s="66" t="inlineStr">
        <is>
          <t>ATS000:prk_USRegional</t>
        </is>
      </c>
      <c r="B127" t="inlineStr">
        <is>
          <t>Regional Jets</t>
        </is>
      </c>
      <c r="C127" t="inlineStr">
        <is>
          <t>Aircraft Stock: Parked: U.S.: Regional: High oil and gas supply</t>
        </is>
      </c>
      <c r="D127" t="inlineStr">
        <is>
          <t>148-AEO2021.118.highogs-d120120a</t>
        </is>
      </c>
      <c r="E127" t="inlineStr">
        <is>
          <t>units</t>
        </is>
      </c>
      <c r="F127" t="n">
        <v>2011.780884</v>
      </c>
      <c r="G127" t="n">
        <v>704.522522</v>
      </c>
      <c r="H127" t="n">
        <v>607.064453</v>
      </c>
      <c r="I127" t="n">
        <v>573.881714</v>
      </c>
      <c r="J127" t="n">
        <v>550.365601</v>
      </c>
      <c r="K127" t="n">
        <v>548.1032709999999</v>
      </c>
      <c r="L127" t="n">
        <v>487.29834</v>
      </c>
      <c r="M127" t="n">
        <v>485.310883</v>
      </c>
      <c r="N127" t="n">
        <v>430.26001</v>
      </c>
      <c r="O127" t="n">
        <v>405.214905</v>
      </c>
      <c r="P127" t="n">
        <v>397.34491</v>
      </c>
      <c r="Q127" t="n">
        <v>389.104187</v>
      </c>
      <c r="R127" t="n">
        <v>380.411621</v>
      </c>
      <c r="S127" t="n">
        <v>371.371643</v>
      </c>
      <c r="T127" t="n">
        <v>361.919037</v>
      </c>
      <c r="U127" t="n">
        <v>352.056061</v>
      </c>
      <c r="V127" t="n">
        <v>341.944092</v>
      </c>
      <c r="W127" t="n">
        <v>331.600952</v>
      </c>
      <c r="X127" t="n">
        <v>320.942993</v>
      </c>
      <c r="Y127" t="n">
        <v>309.887909</v>
      </c>
      <c r="Z127" t="n">
        <v>298.414978</v>
      </c>
      <c r="AA127" t="n">
        <v>286.655273</v>
      </c>
      <c r="AB127" t="n">
        <v>274.59964</v>
      </c>
      <c r="AC127" t="n">
        <v>262.257446</v>
      </c>
      <c r="AD127" t="n">
        <v>249.651779</v>
      </c>
      <c r="AE127" t="n">
        <v>236.652557</v>
      </c>
      <c r="AF127" t="n">
        <v>223.436493</v>
      </c>
      <c r="AG127" t="n">
        <v>210.030121</v>
      </c>
      <c r="AH127" t="n">
        <v>196.147141</v>
      </c>
      <c r="AI127" t="n">
        <v>181.945068</v>
      </c>
      <c r="AJ127" t="n">
        <v>167.394485</v>
      </c>
      <c r="AK127" s="131" t="n">
        <v>-0.08</v>
      </c>
      <c r="AL127" s="36" t="n"/>
      <c r="AM127" s="146" t="n"/>
    </row>
    <row r="128" ht="15" customHeight="1" s="143">
      <c r="A128" s="66" t="inlineStr">
        <is>
          <t>ATS000:prk_Canada</t>
        </is>
      </c>
      <c r="B128" t="inlineStr">
        <is>
          <t>Canada</t>
        </is>
      </c>
      <c r="C128" t="inlineStr">
        <is>
          <t>Aircraft Stock: Parked: Canada: High oil and gas supply</t>
        </is>
      </c>
      <c r="D128" t="inlineStr">
        <is>
          <t>148-AEO2021.119.highogs-d120120a</t>
        </is>
      </c>
      <c r="E128" t="inlineStr">
        <is>
          <t>units</t>
        </is>
      </c>
      <c r="F128" t="n">
        <v>640.339417</v>
      </c>
      <c r="G128" t="n">
        <v>226.373566</v>
      </c>
      <c r="H128" t="n">
        <v>133.600174</v>
      </c>
      <c r="I128" t="n">
        <v>106.797226</v>
      </c>
      <c r="J128" t="n">
        <v>97.95005</v>
      </c>
      <c r="K128" t="n">
        <v>92.875259</v>
      </c>
      <c r="L128" t="n">
        <v>86.662155</v>
      </c>
      <c r="M128" t="n">
        <v>79.684006</v>
      </c>
      <c r="N128" t="n">
        <v>72.46048</v>
      </c>
      <c r="O128" t="n">
        <v>64.9832</v>
      </c>
      <c r="P128" t="n">
        <v>58.498241</v>
      </c>
      <c r="Q128" t="n">
        <v>54.206318</v>
      </c>
      <c r="R128" t="n">
        <v>52.093918</v>
      </c>
      <c r="S128" t="n">
        <v>50.475182</v>
      </c>
      <c r="T128" t="n">
        <v>48.821709</v>
      </c>
      <c r="U128" t="n">
        <v>47.144321</v>
      </c>
      <c r="V128" t="n">
        <v>45.426121</v>
      </c>
      <c r="W128" t="n">
        <v>43.68655</v>
      </c>
      <c r="X128" t="n">
        <v>41.926773</v>
      </c>
      <c r="Y128" t="n">
        <v>40.144306</v>
      </c>
      <c r="Z128" t="n">
        <v>38.343628</v>
      </c>
      <c r="AA128" t="n">
        <v>36.541077</v>
      </c>
      <c r="AB128" t="n">
        <v>34.724907</v>
      </c>
      <c r="AC128" t="n">
        <v>32.897762</v>
      </c>
      <c r="AD128" t="n">
        <v>31.060665</v>
      </c>
      <c r="AE128" t="n">
        <v>29.21398</v>
      </c>
      <c r="AF128" t="n">
        <v>27.35862</v>
      </c>
      <c r="AG128" t="n">
        <v>25.49835</v>
      </c>
      <c r="AH128" t="n">
        <v>23.639606</v>
      </c>
      <c r="AI128" t="n">
        <v>21.786003</v>
      </c>
      <c r="AJ128" t="n">
        <v>19.934574</v>
      </c>
      <c r="AK128" s="131" t="n">
        <v>-0.109</v>
      </c>
      <c r="AL128" s="36" t="n"/>
      <c r="AM128" s="146" t="n"/>
    </row>
    <row r="129" ht="15" customHeight="1" s="143">
      <c r="A129" s="66" t="inlineStr">
        <is>
          <t>ATS000:prk_Canada-nb</t>
        </is>
      </c>
      <c r="B129" t="inlineStr">
        <is>
          <t>Narrow Body Aircraft</t>
        </is>
      </c>
      <c r="C129" t="inlineStr">
        <is>
          <t>Aircraft Stock: Parked: Canada: Narrow Body: High oil and gas supply</t>
        </is>
      </c>
      <c r="D129" t="inlineStr">
        <is>
          <t>148-AEO2021.120.highogs-d120120a</t>
        </is>
      </c>
      <c r="E129" t="inlineStr">
        <is>
          <t>units</t>
        </is>
      </c>
      <c r="F129" t="n">
        <v>214.025635</v>
      </c>
      <c r="G129" t="n">
        <v>61.250546</v>
      </c>
      <c r="H129" t="n">
        <v>21.950832</v>
      </c>
      <c r="I129" t="n">
        <v>18.375166</v>
      </c>
      <c r="J129" t="n">
        <v>18.375166</v>
      </c>
      <c r="K129" t="n">
        <v>15.456478</v>
      </c>
      <c r="L129" t="n">
        <v>12.306618</v>
      </c>
      <c r="M129" t="n">
        <v>9.0641</v>
      </c>
      <c r="N129" t="n">
        <v>5.729271</v>
      </c>
      <c r="O129" t="n">
        <v>2.303008</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inlineStr">
        <is>
          <t>- -</t>
        </is>
      </c>
      <c r="AL129" s="36" t="n"/>
      <c r="AM129" s="146" t="n"/>
    </row>
    <row r="130" ht="15" customHeight="1" s="143">
      <c r="A130" s="66" t="inlineStr">
        <is>
          <t>ATS000:prk_Canada-wb</t>
        </is>
      </c>
      <c r="B130" t="inlineStr">
        <is>
          <t>Wide Body Aircraft</t>
        </is>
      </c>
      <c r="C130" t="inlineStr">
        <is>
          <t>Aircraft Stock: Parked: Canada: Wide Body: High oil and gas supply</t>
        </is>
      </c>
      <c r="D130" t="inlineStr">
        <is>
          <t>148-AEO2021.121.highogs-d120120a</t>
        </is>
      </c>
      <c r="E130" t="inlineStr">
        <is>
          <t>units</t>
        </is>
      </c>
      <c r="F130" t="n">
        <v>78.87554900000001</v>
      </c>
      <c r="G130" t="n">
        <v>53.105804</v>
      </c>
      <c r="H130" t="n">
        <v>27.871716</v>
      </c>
      <c r="I130" t="n">
        <v>20.024103</v>
      </c>
      <c r="J130" t="n">
        <v>18.016726</v>
      </c>
      <c r="K130" t="n">
        <v>15.860622</v>
      </c>
      <c r="L130" t="n">
        <v>13.56753</v>
      </c>
      <c r="M130" t="n">
        <v>11.150591</v>
      </c>
      <c r="N130" t="n">
        <v>8.631304</v>
      </c>
      <c r="O130" t="n">
        <v>6.011417</v>
      </c>
      <c r="P130" t="n">
        <v>3.305455</v>
      </c>
      <c r="Q130" t="n">
        <v>0.5390239999999999</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inlineStr">
        <is>
          <t>- -</t>
        </is>
      </c>
      <c r="AL130" s="36" t="n"/>
      <c r="AM130" s="146" t="n"/>
    </row>
    <row r="131" ht="15" customHeight="1" s="143">
      <c r="A131" s="66" t="inlineStr">
        <is>
          <t>ATS000:prk_Canada-rj</t>
        </is>
      </c>
      <c r="B131" t="inlineStr">
        <is>
          <t>Regional Jets</t>
        </is>
      </c>
      <c r="C131" t="inlineStr">
        <is>
          <t>Aircraft Stock: Parked: Canada: Regional: High oil and gas supply</t>
        </is>
      </c>
      <c r="D131" t="inlineStr">
        <is>
          <t>148-AEO2021.122.highogs-d120120a</t>
        </is>
      </c>
      <c r="E131" t="inlineStr">
        <is>
          <t>units</t>
        </is>
      </c>
      <c r="F131" t="n">
        <v>347.438232</v>
      </c>
      <c r="G131" t="n">
        <v>112.01722</v>
      </c>
      <c r="H131" t="n">
        <v>83.777626</v>
      </c>
      <c r="I131" t="n">
        <v>68.39795700000001</v>
      </c>
      <c r="J131" t="n">
        <v>61.558159</v>
      </c>
      <c r="K131" t="n">
        <v>61.558159</v>
      </c>
      <c r="L131" t="n">
        <v>60.78801</v>
      </c>
      <c r="M131" t="n">
        <v>59.469315</v>
      </c>
      <c r="N131" t="n">
        <v>58.099903</v>
      </c>
      <c r="O131" t="n">
        <v>56.668774</v>
      </c>
      <c r="P131" t="n">
        <v>55.192787</v>
      </c>
      <c r="Q131" t="n">
        <v>53.667294</v>
      </c>
      <c r="R131" t="n">
        <v>52.093918</v>
      </c>
      <c r="S131" t="n">
        <v>50.475182</v>
      </c>
      <c r="T131" t="n">
        <v>48.821709</v>
      </c>
      <c r="U131" t="n">
        <v>47.144321</v>
      </c>
      <c r="V131" t="n">
        <v>45.426121</v>
      </c>
      <c r="W131" t="n">
        <v>43.68655</v>
      </c>
      <c r="X131" t="n">
        <v>41.926773</v>
      </c>
      <c r="Y131" t="n">
        <v>40.144306</v>
      </c>
      <c r="Z131" t="n">
        <v>38.343628</v>
      </c>
      <c r="AA131" t="n">
        <v>36.541077</v>
      </c>
      <c r="AB131" t="n">
        <v>34.724907</v>
      </c>
      <c r="AC131" t="n">
        <v>32.897762</v>
      </c>
      <c r="AD131" t="n">
        <v>31.060665</v>
      </c>
      <c r="AE131" t="n">
        <v>29.21398</v>
      </c>
      <c r="AF131" t="n">
        <v>27.35862</v>
      </c>
      <c r="AG131" t="n">
        <v>25.49835</v>
      </c>
      <c r="AH131" t="n">
        <v>23.639606</v>
      </c>
      <c r="AI131" t="n">
        <v>21.786003</v>
      </c>
      <c r="AJ131" t="n">
        <v>19.934574</v>
      </c>
      <c r="AK131" s="131" t="n">
        <v>-0.091</v>
      </c>
      <c r="AL131" s="36" t="n"/>
      <c r="AM131" s="146" t="n"/>
    </row>
    <row r="132" ht="15" customHeight="1" s="143">
      <c r="A132" s="66" t="inlineStr">
        <is>
          <t>ATS000:prk_Central_Am</t>
        </is>
      </c>
      <c r="B132" t="inlineStr">
        <is>
          <t>Central America</t>
        </is>
      </c>
      <c r="C132" t="inlineStr">
        <is>
          <t>Aircraft Stock: Parked: Central America: High oil and gas supply</t>
        </is>
      </c>
      <c r="D132" t="inlineStr">
        <is>
          <t>148-AEO2021.123.highogs-d120120a</t>
        </is>
      </c>
      <c r="E132" t="inlineStr">
        <is>
          <t>units</t>
        </is>
      </c>
      <c r="F132" t="n">
        <v>390.698792</v>
      </c>
      <c r="G132" t="n">
        <v>196.307632</v>
      </c>
      <c r="H132" t="n">
        <v>116.827896</v>
      </c>
      <c r="I132" t="n">
        <v>96.959732</v>
      </c>
      <c r="J132" t="n">
        <v>87.54817199999999</v>
      </c>
      <c r="K132" t="n">
        <v>77.701492</v>
      </c>
      <c r="L132" t="n">
        <v>70.734138</v>
      </c>
      <c r="M132" t="n">
        <v>64.619553</v>
      </c>
      <c r="N132" t="n">
        <v>58.540825</v>
      </c>
      <c r="O132" t="n">
        <v>52.690849</v>
      </c>
      <c r="P132" t="n">
        <v>46.430149</v>
      </c>
      <c r="Q132" t="n">
        <v>39.962509</v>
      </c>
      <c r="R132" t="n">
        <v>33.324692</v>
      </c>
      <c r="S132" t="n">
        <v>28.395565</v>
      </c>
      <c r="T132" t="n">
        <v>27.111294</v>
      </c>
      <c r="U132" t="n">
        <v>25.776934</v>
      </c>
      <c r="V132" t="n">
        <v>24.39838</v>
      </c>
      <c r="W132" t="n">
        <v>22.974331</v>
      </c>
      <c r="X132" t="n">
        <v>21.505396</v>
      </c>
      <c r="Y132" t="n">
        <v>19.992275</v>
      </c>
      <c r="Z132" t="n">
        <v>18.435572</v>
      </c>
      <c r="AA132" t="n">
        <v>16.836693</v>
      </c>
      <c r="AB132" t="n">
        <v>15.19566</v>
      </c>
      <c r="AC132" t="n">
        <v>13.512641</v>
      </c>
      <c r="AD132" t="n">
        <v>11.787457</v>
      </c>
      <c r="AE132" t="n">
        <v>10.019955</v>
      </c>
      <c r="AF132" t="n">
        <v>8.220169</v>
      </c>
      <c r="AG132" t="n">
        <v>6.378332</v>
      </c>
      <c r="AH132" t="n">
        <v>4.493858</v>
      </c>
      <c r="AI132" t="n">
        <v>2.566076</v>
      </c>
      <c r="AJ132" t="n">
        <v>0.58139</v>
      </c>
      <c r="AK132" s="131" t="n">
        <v>-0.195</v>
      </c>
      <c r="AL132" s="36" t="n"/>
      <c r="AM132" s="146" t="n"/>
    </row>
    <row r="133" ht="15" customHeight="1" s="143">
      <c r="A133" s="66" t="inlineStr">
        <is>
          <t>ATS000:prk_Central_Am-n</t>
        </is>
      </c>
      <c r="B133" t="inlineStr">
        <is>
          <t>Narrow Body Aircraft</t>
        </is>
      </c>
      <c r="C133" t="inlineStr">
        <is>
          <t>Aircraft Stock: Parked: Central America: Narrow Body: High oil and gas supply</t>
        </is>
      </c>
      <c r="D133" t="inlineStr">
        <is>
          <t>148-AEO2021.124.highogs-d120120a</t>
        </is>
      </c>
      <c r="E133" t="inlineStr">
        <is>
          <t>units</t>
        </is>
      </c>
      <c r="F133" t="n">
        <v>196.605972</v>
      </c>
      <c r="G133" t="n">
        <v>113.079567</v>
      </c>
      <c r="H133" t="n">
        <v>56.968735</v>
      </c>
      <c r="I133" t="n">
        <v>46.56831</v>
      </c>
      <c r="J133" t="n">
        <v>42.675571</v>
      </c>
      <c r="K133" t="n">
        <v>38.526047</v>
      </c>
      <c r="L133" t="n">
        <v>34.138901</v>
      </c>
      <c r="M133" t="n">
        <v>29.538012</v>
      </c>
      <c r="N133" t="n">
        <v>24.725134</v>
      </c>
      <c r="O133" t="n">
        <v>19.70709</v>
      </c>
      <c r="P133" t="n">
        <v>14.5084</v>
      </c>
      <c r="Q133" t="n">
        <v>9.160164999999999</v>
      </c>
      <c r="R133" t="n">
        <v>3.698003</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inlineStr">
        <is>
          <t>- -</t>
        </is>
      </c>
      <c r="AL133" s="36" t="n"/>
      <c r="AM133" s="146" t="n"/>
    </row>
    <row r="134" ht="15" customHeight="1" s="143">
      <c r="A134" s="66" t="inlineStr">
        <is>
          <t>ATS000:prk_Central_Am-w</t>
        </is>
      </c>
      <c r="B134" t="inlineStr">
        <is>
          <t>Wide Body Aircraft</t>
        </is>
      </c>
      <c r="C134" t="inlineStr">
        <is>
          <t>Aircraft Stock: Parked: Central America: Wide Body: High oil and gas supply</t>
        </is>
      </c>
      <c r="D134" t="inlineStr">
        <is>
          <t>148-AEO2021.125.highogs-d120120a</t>
        </is>
      </c>
      <c r="E134" t="inlineStr">
        <is>
          <t>units</t>
        </is>
      </c>
      <c r="F134" t="n">
        <v>17.731319</v>
      </c>
      <c r="G134" t="n">
        <v>16.648687</v>
      </c>
      <c r="H134" t="n">
        <v>9.836912</v>
      </c>
      <c r="I134" t="n">
        <v>8.506912</v>
      </c>
      <c r="J134" t="n">
        <v>7.176538</v>
      </c>
      <c r="K134" t="n">
        <v>5.248992</v>
      </c>
      <c r="L134" t="n">
        <v>3.543571</v>
      </c>
      <c r="M134" t="n">
        <v>2.029875</v>
      </c>
      <c r="N134" t="n">
        <v>0.764026</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inlineStr">
        <is>
          <t>- -</t>
        </is>
      </c>
      <c r="AL134" s="36" t="n"/>
      <c r="AM134" s="146" t="n"/>
    </row>
    <row r="135" ht="15" customHeight="1" s="143">
      <c r="A135" s="66" t="inlineStr">
        <is>
          <t>ATS000:prk_Central_Am-r</t>
        </is>
      </c>
      <c r="B135" t="inlineStr">
        <is>
          <t>Regional Jets</t>
        </is>
      </c>
      <c r="C135" t="inlineStr">
        <is>
          <t>Aircraft Stock: Parked: Central America: Regional: High oil and gas supply</t>
        </is>
      </c>
      <c r="D135" t="inlineStr">
        <is>
          <t>148-AEO2021.126.highogs-d120120a</t>
        </is>
      </c>
      <c r="E135" t="inlineStr">
        <is>
          <t>units</t>
        </is>
      </c>
      <c r="F135" t="n">
        <v>176.361511</v>
      </c>
      <c r="G135" t="n">
        <v>66.579376</v>
      </c>
      <c r="H135" t="n">
        <v>50.022247</v>
      </c>
      <c r="I135" t="n">
        <v>41.884506</v>
      </c>
      <c r="J135" t="n">
        <v>37.69606</v>
      </c>
      <c r="K135" t="n">
        <v>33.926453</v>
      </c>
      <c r="L135" t="n">
        <v>33.051666</v>
      </c>
      <c r="M135" t="n">
        <v>33.051666</v>
      </c>
      <c r="N135" t="n">
        <v>33.051666</v>
      </c>
      <c r="O135" t="n">
        <v>32.983757</v>
      </c>
      <c r="P135" t="n">
        <v>31.921749</v>
      </c>
      <c r="Q135" t="n">
        <v>30.802343</v>
      </c>
      <c r="R135" t="n">
        <v>29.62669</v>
      </c>
      <c r="S135" t="n">
        <v>28.395565</v>
      </c>
      <c r="T135" t="n">
        <v>27.111294</v>
      </c>
      <c r="U135" t="n">
        <v>25.776934</v>
      </c>
      <c r="V135" t="n">
        <v>24.39838</v>
      </c>
      <c r="W135" t="n">
        <v>22.974331</v>
      </c>
      <c r="X135" t="n">
        <v>21.505396</v>
      </c>
      <c r="Y135" t="n">
        <v>19.992275</v>
      </c>
      <c r="Z135" t="n">
        <v>18.435572</v>
      </c>
      <c r="AA135" t="n">
        <v>16.836693</v>
      </c>
      <c r="AB135" t="n">
        <v>15.19566</v>
      </c>
      <c r="AC135" t="n">
        <v>13.512641</v>
      </c>
      <c r="AD135" t="n">
        <v>11.787457</v>
      </c>
      <c r="AE135" t="n">
        <v>10.019955</v>
      </c>
      <c r="AF135" t="n">
        <v>8.220169</v>
      </c>
      <c r="AG135" t="n">
        <v>6.378332</v>
      </c>
      <c r="AH135" t="n">
        <v>4.493858</v>
      </c>
      <c r="AI135" t="n">
        <v>2.566076</v>
      </c>
      <c r="AJ135" t="n">
        <v>0.58139</v>
      </c>
      <c r="AK135" s="131" t="n">
        <v>-0.173</v>
      </c>
      <c r="AL135" s="36" t="n"/>
      <c r="AM135" s="146" t="n"/>
    </row>
    <row r="136" ht="15" customHeight="1" s="143">
      <c r="A136" s="66" t="inlineStr">
        <is>
          <t>ATS000:prk_South_Am</t>
        </is>
      </c>
      <c r="B136" t="inlineStr">
        <is>
          <t>South America</t>
        </is>
      </c>
      <c r="C136" t="inlineStr">
        <is>
          <t>Aircraft Stock: Parked: South America: High oil and gas supply</t>
        </is>
      </c>
      <c r="D136" t="inlineStr">
        <is>
          <t>148-AEO2021.127.highogs-d120120a</t>
        </is>
      </c>
      <c r="E136" t="inlineStr">
        <is>
          <t>units</t>
        </is>
      </c>
      <c r="F136" t="n">
        <v>777.227661</v>
      </c>
      <c r="G136" t="n">
        <v>289.449677</v>
      </c>
      <c r="H136" t="n">
        <v>178.513092</v>
      </c>
      <c r="I136" t="n">
        <v>152.543976</v>
      </c>
      <c r="J136" t="n">
        <v>144.000412</v>
      </c>
      <c r="K136" t="n">
        <v>134.844238</v>
      </c>
      <c r="L136" t="n">
        <v>125.113594</v>
      </c>
      <c r="M136" t="n">
        <v>115.138611</v>
      </c>
      <c r="N136" t="n">
        <v>104.905884</v>
      </c>
      <c r="O136" t="n">
        <v>94.4552</v>
      </c>
      <c r="P136" t="n">
        <v>86.778999</v>
      </c>
      <c r="Q136" t="n">
        <v>83.866058</v>
      </c>
      <c r="R136" t="n">
        <v>80.75836200000001</v>
      </c>
      <c r="S136" t="n">
        <v>77.448723</v>
      </c>
      <c r="T136" t="n">
        <v>76.005554</v>
      </c>
      <c r="U136" t="n">
        <v>75.711586</v>
      </c>
      <c r="V136" t="n">
        <v>75.423981</v>
      </c>
      <c r="W136" t="n">
        <v>75.1418</v>
      </c>
      <c r="X136" t="n">
        <v>74.86584499999999</v>
      </c>
      <c r="Y136" t="n">
        <v>74.59697</v>
      </c>
      <c r="Z136" t="n">
        <v>74.335953</v>
      </c>
      <c r="AA136" t="n">
        <v>74.07054100000001</v>
      </c>
      <c r="AB136" t="n">
        <v>73.714417</v>
      </c>
      <c r="AC136" t="n">
        <v>73.35264599999999</v>
      </c>
      <c r="AD136" t="n">
        <v>72.985153</v>
      </c>
      <c r="AE136" t="n">
        <v>72.61191599999999</v>
      </c>
      <c r="AF136" t="n">
        <v>72.235992</v>
      </c>
      <c r="AG136" t="n">
        <v>71.85457599999999</v>
      </c>
      <c r="AH136" t="n">
        <v>71.46766700000001</v>
      </c>
      <c r="AI136" t="n">
        <v>71.075287</v>
      </c>
      <c r="AJ136" t="n">
        <v>70.677406</v>
      </c>
      <c r="AK136" s="131" t="n">
        <v>-0.077</v>
      </c>
      <c r="AL136" s="36" t="n"/>
      <c r="AM136" s="146" t="n"/>
    </row>
    <row r="137" ht="15" customHeight="1" s="143">
      <c r="A137" s="66" t="inlineStr">
        <is>
          <t>ATS000:prk_South_Am-nb</t>
        </is>
      </c>
      <c r="B137" t="inlineStr">
        <is>
          <t>Narrow Body Aircraft</t>
        </is>
      </c>
      <c r="C137" t="inlineStr">
        <is>
          <t>Aircraft Stock: Parked: South America: Narrow Body: High oil and gas supply</t>
        </is>
      </c>
      <c r="D137" t="inlineStr">
        <is>
          <t>148-AEO2021.128.highogs-d120120a</t>
        </is>
      </c>
      <c r="E137" t="inlineStr">
        <is>
          <t>units</t>
        </is>
      </c>
      <c r="F137" t="n">
        <v>476.402527</v>
      </c>
      <c r="G137" t="n">
        <v>129.981415</v>
      </c>
      <c r="H137" t="n">
        <v>55.62067</v>
      </c>
      <c r="I137" t="n">
        <v>49.441441</v>
      </c>
      <c r="J137" t="n">
        <v>42.930035</v>
      </c>
      <c r="K137" t="n">
        <v>35.73756</v>
      </c>
      <c r="L137" t="n">
        <v>28.199135</v>
      </c>
      <c r="M137" t="n">
        <v>20.544163</v>
      </c>
      <c r="N137" t="n">
        <v>12.773724</v>
      </c>
      <c r="O137" t="n">
        <v>4.928993</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inlineStr">
        <is>
          <t>- -</t>
        </is>
      </c>
      <c r="AL137" s="36" t="n"/>
      <c r="AM137" s="146" t="n"/>
    </row>
    <row r="138" ht="15" customHeight="1" s="143">
      <c r="A138" s="66" t="inlineStr">
        <is>
          <t>ATS000:prk_South_Am-wb</t>
        </is>
      </c>
      <c r="B138" t="inlineStr">
        <is>
          <t>Wide Body Aircraft</t>
        </is>
      </c>
      <c r="C138" t="inlineStr">
        <is>
          <t>Aircraft Stock: Parked: South America: Wide Body: High oil and gas supply</t>
        </is>
      </c>
      <c r="D138" t="inlineStr">
        <is>
          <t>148-AEO2021.129.highogs-d120120a</t>
        </is>
      </c>
      <c r="E138" t="inlineStr">
        <is>
          <t>units</t>
        </is>
      </c>
      <c r="F138" t="n">
        <v>61.300446</v>
      </c>
      <c r="G138" t="n">
        <v>61.677475</v>
      </c>
      <c r="H138" t="n">
        <v>39.185295</v>
      </c>
      <c r="I138" t="n">
        <v>24.162716</v>
      </c>
      <c r="J138" t="n">
        <v>22.13055</v>
      </c>
      <c r="K138" t="n">
        <v>20.367094</v>
      </c>
      <c r="L138" t="n">
        <v>18.478994</v>
      </c>
      <c r="M138" t="n">
        <v>16.465775</v>
      </c>
      <c r="N138" t="n">
        <v>14.313124</v>
      </c>
      <c r="O138" t="n">
        <v>12.016073</v>
      </c>
      <c r="P138" t="n">
        <v>9.573717</v>
      </c>
      <c r="Q138" t="n">
        <v>6.962826</v>
      </c>
      <c r="R138" t="n">
        <v>4.155977</v>
      </c>
      <c r="S138" t="n">
        <v>1.14592</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inlineStr">
        <is>
          <t>- -</t>
        </is>
      </c>
      <c r="AL138" s="36" t="n"/>
      <c r="AM138" s="146" t="n"/>
    </row>
    <row r="139" ht="15" customHeight="1" s="143">
      <c r="A139" s="66" t="inlineStr">
        <is>
          <t>ATS000:prk_South_Am-rj</t>
        </is>
      </c>
      <c r="B139" t="inlineStr">
        <is>
          <t>Regional Jets</t>
        </is>
      </c>
      <c r="C139" t="inlineStr">
        <is>
          <t>Aircraft Stock: Parked: South America: Regional: High oil and gas supply</t>
        </is>
      </c>
      <c r="D139" t="inlineStr">
        <is>
          <t>148-AEO2021.130.highogs-d120120a</t>
        </is>
      </c>
      <c r="E139" t="inlineStr">
        <is>
          <t>units</t>
        </is>
      </c>
      <c r="F139" t="n">
        <v>239.524658</v>
      </c>
      <c r="G139" t="n">
        <v>97.790779</v>
      </c>
      <c r="H139" t="n">
        <v>83.70713000000001</v>
      </c>
      <c r="I139" t="n">
        <v>78.93982699999999</v>
      </c>
      <c r="J139" t="n">
        <v>78.93982699999999</v>
      </c>
      <c r="K139" t="n">
        <v>78.73957799999999</v>
      </c>
      <c r="L139" t="n">
        <v>78.435463</v>
      </c>
      <c r="M139" t="n">
        <v>78.128677</v>
      </c>
      <c r="N139" t="n">
        <v>77.81903800000001</v>
      </c>
      <c r="O139" t="n">
        <v>77.510132</v>
      </c>
      <c r="P139" t="n">
        <v>77.20528400000001</v>
      </c>
      <c r="Q139" t="n">
        <v>76.90323600000001</v>
      </c>
      <c r="R139" t="n">
        <v>76.602386</v>
      </c>
      <c r="S139" t="n">
        <v>76.302803</v>
      </c>
      <c r="T139" t="n">
        <v>76.005554</v>
      </c>
      <c r="U139" t="n">
        <v>75.711586</v>
      </c>
      <c r="V139" t="n">
        <v>75.423981</v>
      </c>
      <c r="W139" t="n">
        <v>75.1418</v>
      </c>
      <c r="X139" t="n">
        <v>74.86584499999999</v>
      </c>
      <c r="Y139" t="n">
        <v>74.59697</v>
      </c>
      <c r="Z139" t="n">
        <v>74.335953</v>
      </c>
      <c r="AA139" t="n">
        <v>74.07054100000001</v>
      </c>
      <c r="AB139" t="n">
        <v>73.714417</v>
      </c>
      <c r="AC139" t="n">
        <v>73.35264599999999</v>
      </c>
      <c r="AD139" t="n">
        <v>72.985153</v>
      </c>
      <c r="AE139" t="n">
        <v>72.61191599999999</v>
      </c>
      <c r="AF139" t="n">
        <v>72.235992</v>
      </c>
      <c r="AG139" t="n">
        <v>71.85457599999999</v>
      </c>
      <c r="AH139" t="n">
        <v>71.46766700000001</v>
      </c>
      <c r="AI139" t="n">
        <v>71.075287</v>
      </c>
      <c r="AJ139" t="n">
        <v>70.677406</v>
      </c>
      <c r="AK139" s="131" t="n">
        <v>-0.04</v>
      </c>
      <c r="AL139" s="36" t="n"/>
      <c r="AM139" s="146" t="n"/>
    </row>
    <row r="140" ht="15" customHeight="1" s="143">
      <c r="A140" s="66" t="inlineStr">
        <is>
          <t>ATS000:prk_Europe</t>
        </is>
      </c>
      <c r="B140" t="inlineStr">
        <is>
          <t>Europe</t>
        </is>
      </c>
      <c r="C140" t="inlineStr">
        <is>
          <t>Aircraft Stock: Parked: Europe: High oil and gas supply</t>
        </is>
      </c>
      <c r="D140" t="inlineStr">
        <is>
          <t>148-AEO2021.131.highogs-d120120a</t>
        </is>
      </c>
      <c r="E140" t="inlineStr">
        <is>
          <t>units</t>
        </is>
      </c>
      <c r="F140" t="n">
        <v>3963.21875</v>
      </c>
      <c r="G140" t="n">
        <v>1363.076172</v>
      </c>
      <c r="H140" t="n">
        <v>786.9938959999999</v>
      </c>
      <c r="I140" t="n">
        <v>611.617676</v>
      </c>
      <c r="J140" t="n">
        <v>557.165344</v>
      </c>
      <c r="K140" t="n">
        <v>498.580505</v>
      </c>
      <c r="L140" t="n">
        <v>441.577087</v>
      </c>
      <c r="M140" t="n">
        <v>400.305939</v>
      </c>
      <c r="N140" t="n">
        <v>357.834747</v>
      </c>
      <c r="O140" t="n">
        <v>313.257385</v>
      </c>
      <c r="P140" t="n">
        <v>266.615295</v>
      </c>
      <c r="Q140" t="n">
        <v>217.9608</v>
      </c>
      <c r="R140" t="n">
        <v>186.535416</v>
      </c>
      <c r="S140" t="n">
        <v>156.915649</v>
      </c>
      <c r="T140" t="n">
        <v>125.785675</v>
      </c>
      <c r="U140" t="n">
        <v>108.849274</v>
      </c>
      <c r="V140" t="n">
        <v>99.910561</v>
      </c>
      <c r="W140" t="n">
        <v>90.924904</v>
      </c>
      <c r="X140" t="n">
        <v>81.918747</v>
      </c>
      <c r="Y140" t="n">
        <v>72.909721</v>
      </c>
      <c r="Z140" t="n">
        <v>63.90686</v>
      </c>
      <c r="AA140" t="n">
        <v>54.927155</v>
      </c>
      <c r="AB140" t="n">
        <v>45.984215</v>
      </c>
      <c r="AC140" t="n">
        <v>37.091827</v>
      </c>
      <c r="AD140" t="n">
        <v>28.263947</v>
      </c>
      <c r="AE140" t="n">
        <v>19.503868</v>
      </c>
      <c r="AF140" t="n">
        <v>9.085502999999999</v>
      </c>
      <c r="AG140" t="n">
        <v>0</v>
      </c>
      <c r="AH140" t="n">
        <v>0</v>
      </c>
      <c r="AI140" t="n">
        <v>0</v>
      </c>
      <c r="AJ140" t="n">
        <v>0</v>
      </c>
      <c r="AK140" t="inlineStr">
        <is>
          <t>- -</t>
        </is>
      </c>
      <c r="AL140" s="36" t="n"/>
      <c r="AM140" s="146" t="n"/>
    </row>
    <row r="141" ht="15" customHeight="1" s="143">
      <c r="A141" s="66" t="inlineStr">
        <is>
          <t>ATS000:prk_Europe-nb</t>
        </is>
      </c>
      <c r="B141" t="inlineStr">
        <is>
          <t>Narrow Body Aircraft</t>
        </is>
      </c>
      <c r="C141" t="inlineStr">
        <is>
          <t>Aircraft Stock: Parked: Europe: Narrow Body: High oil and gas supply</t>
        </is>
      </c>
      <c r="D141" t="inlineStr">
        <is>
          <t>148-AEO2021.132.highogs-d120120a</t>
        </is>
      </c>
      <c r="E141" t="inlineStr">
        <is>
          <t>units</t>
        </is>
      </c>
      <c r="F141" t="n">
        <v>2294.623291</v>
      </c>
      <c r="G141" t="n">
        <v>574.3203119999999</v>
      </c>
      <c r="H141" t="n">
        <v>226.262604</v>
      </c>
      <c r="I141" t="n">
        <v>153.547806</v>
      </c>
      <c r="J141" t="n">
        <v>137.92366</v>
      </c>
      <c r="K141" t="n">
        <v>121.506973</v>
      </c>
      <c r="L141" t="n">
        <v>104.127121</v>
      </c>
      <c r="M141" t="n">
        <v>85.706131</v>
      </c>
      <c r="N141" t="n">
        <v>66.288025</v>
      </c>
      <c r="O141" t="n">
        <v>45.987213</v>
      </c>
      <c r="P141" t="n">
        <v>24.921398</v>
      </c>
      <c r="Q141" t="n">
        <v>3.166821</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inlineStr">
        <is>
          <t>- -</t>
        </is>
      </c>
      <c r="AL141" s="36" t="n"/>
      <c r="AM141" s="146" t="n"/>
    </row>
    <row r="142" ht="15" customHeight="1" s="143">
      <c r="A142" s="66" t="inlineStr">
        <is>
          <t>ATS000:prk_Europe-wb</t>
        </is>
      </c>
      <c r="B142" t="inlineStr">
        <is>
          <t>Wide Body Aircraft</t>
        </is>
      </c>
      <c r="C142" t="inlineStr">
        <is>
          <t>Aircraft Stock: Parked: Europe: Wide Body: High oil and gas supply</t>
        </is>
      </c>
      <c r="D142" t="inlineStr">
        <is>
          <t>148-AEO2021.133.highogs-d120120a</t>
        </is>
      </c>
      <c r="E142" t="inlineStr">
        <is>
          <t>units</t>
        </is>
      </c>
      <c r="F142" t="n">
        <v>615.654541</v>
      </c>
      <c r="G142" t="n">
        <v>441.148407</v>
      </c>
      <c r="H142" t="n">
        <v>271.095001</v>
      </c>
      <c r="I142" t="n">
        <v>189.051956</v>
      </c>
      <c r="J142" t="n">
        <v>177.630051</v>
      </c>
      <c r="K142" t="n">
        <v>165.454742</v>
      </c>
      <c r="L142" t="n">
        <v>152.418152</v>
      </c>
      <c r="M142" t="n">
        <v>138.295029</v>
      </c>
      <c r="N142" t="n">
        <v>123.099777</v>
      </c>
      <c r="O142" t="n">
        <v>106.892982</v>
      </c>
      <c r="P142" t="n">
        <v>89.558525</v>
      </c>
      <c r="Q142" t="n">
        <v>71.076385</v>
      </c>
      <c r="R142" t="n">
        <v>51.358349</v>
      </c>
      <c r="S142" t="n">
        <v>30.400967</v>
      </c>
      <c r="T142" t="n">
        <v>8.057278</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inlineStr">
        <is>
          <t>- -</t>
        </is>
      </c>
      <c r="AL142" s="36" t="n"/>
      <c r="AM142" s="146" t="n"/>
    </row>
    <row r="143" ht="15" customHeight="1" s="143">
      <c r="A143" s="66" t="inlineStr">
        <is>
          <t>ATS000:prk_Europe-rj</t>
        </is>
      </c>
      <c r="B143" t="inlineStr">
        <is>
          <t>Regional Jets</t>
        </is>
      </c>
      <c r="C143" t="inlineStr">
        <is>
          <t>Aircraft Stock: Parked: Europe: Regional: High oil and gas supply</t>
        </is>
      </c>
      <c r="D143" t="inlineStr">
        <is>
          <t>148-AEO2021.134.highogs-d120120a</t>
        </is>
      </c>
      <c r="E143" t="inlineStr">
        <is>
          <t>units</t>
        </is>
      </c>
      <c r="F143" t="n">
        <v>1052.94104</v>
      </c>
      <c r="G143" t="n">
        <v>347.607391</v>
      </c>
      <c r="H143" t="n">
        <v>289.636322</v>
      </c>
      <c r="I143" t="n">
        <v>269.017883</v>
      </c>
      <c r="J143" t="n">
        <v>241.611618</v>
      </c>
      <c r="K143" t="n">
        <v>211.618759</v>
      </c>
      <c r="L143" t="n">
        <v>185.031799</v>
      </c>
      <c r="M143" t="n">
        <v>176.304779</v>
      </c>
      <c r="N143" t="n">
        <v>168.446945</v>
      </c>
      <c r="O143" t="n">
        <v>160.377182</v>
      </c>
      <c r="P143" t="n">
        <v>152.135391</v>
      </c>
      <c r="Q143" t="n">
        <v>143.71759</v>
      </c>
      <c r="R143" t="n">
        <v>135.177063</v>
      </c>
      <c r="S143" t="n">
        <v>126.514679</v>
      </c>
      <c r="T143" t="n">
        <v>117.728401</v>
      </c>
      <c r="U143" t="n">
        <v>108.849274</v>
      </c>
      <c r="V143" t="n">
        <v>99.910561</v>
      </c>
      <c r="W143" t="n">
        <v>90.924904</v>
      </c>
      <c r="X143" t="n">
        <v>81.918747</v>
      </c>
      <c r="Y143" t="n">
        <v>72.909721</v>
      </c>
      <c r="Z143" t="n">
        <v>63.90686</v>
      </c>
      <c r="AA143" t="n">
        <v>54.927155</v>
      </c>
      <c r="AB143" t="n">
        <v>45.984215</v>
      </c>
      <c r="AC143" t="n">
        <v>37.091827</v>
      </c>
      <c r="AD143" t="n">
        <v>28.263947</v>
      </c>
      <c r="AE143" t="n">
        <v>19.503868</v>
      </c>
      <c r="AF143" t="n">
        <v>9.085502999999999</v>
      </c>
      <c r="AG143" t="n">
        <v>0</v>
      </c>
      <c r="AH143" t="n">
        <v>0</v>
      </c>
      <c r="AI143" t="n">
        <v>0</v>
      </c>
      <c r="AJ143" t="n">
        <v>0</v>
      </c>
      <c r="AK143" t="inlineStr">
        <is>
          <t>- -</t>
        </is>
      </c>
      <c r="AL143" s="36" t="n"/>
      <c r="AM143" s="146" t="n"/>
    </row>
    <row r="144" ht="15" customHeight="1" s="143">
      <c r="A144" s="66" t="inlineStr">
        <is>
          <t>ATS000:prk_Africa</t>
        </is>
      </c>
      <c r="B144" t="inlineStr">
        <is>
          <t>Africa</t>
        </is>
      </c>
      <c r="C144" t="inlineStr">
        <is>
          <t>Aircraft Stock: Parked: Africa: High oil and gas supply</t>
        </is>
      </c>
      <c r="D144" t="inlineStr">
        <is>
          <t>148-AEO2021.135.highogs-d120120a</t>
        </is>
      </c>
      <c r="E144" t="inlineStr">
        <is>
          <t>units</t>
        </is>
      </c>
      <c r="F144" t="n">
        <v>970.883789</v>
      </c>
      <c r="G144" t="n">
        <v>406.298615</v>
      </c>
      <c r="H144" t="n">
        <v>258.700623</v>
      </c>
      <c r="I144" t="n">
        <v>187.048157</v>
      </c>
      <c r="J144" t="n">
        <v>176.998245</v>
      </c>
      <c r="K144" t="n">
        <v>166.895508</v>
      </c>
      <c r="L144" t="n">
        <v>156.138931</v>
      </c>
      <c r="M144" t="n">
        <v>144.788727</v>
      </c>
      <c r="N144" t="n">
        <v>132.871811</v>
      </c>
      <c r="O144" t="n">
        <v>120.403183</v>
      </c>
      <c r="P144" t="n">
        <v>107.400162</v>
      </c>
      <c r="Q144" t="n">
        <v>93.889954</v>
      </c>
      <c r="R144" t="n">
        <v>81.922241</v>
      </c>
      <c r="S144" t="n">
        <v>76.217331</v>
      </c>
      <c r="T144" t="n">
        <v>70.270195</v>
      </c>
      <c r="U144" t="n">
        <v>64.07081599999999</v>
      </c>
      <c r="V144" t="n">
        <v>57.613438</v>
      </c>
      <c r="W144" t="n">
        <v>51.810135</v>
      </c>
      <c r="X144" t="n">
        <v>48.675541</v>
      </c>
      <c r="Y144" t="n">
        <v>45.461311</v>
      </c>
      <c r="Z144" t="n">
        <v>42.170387</v>
      </c>
      <c r="AA144" t="n">
        <v>38.810295</v>
      </c>
      <c r="AB144" t="n">
        <v>35.376957</v>
      </c>
      <c r="AC144" t="n">
        <v>31.869423</v>
      </c>
      <c r="AD144" t="n">
        <v>28.288342</v>
      </c>
      <c r="AE144" t="n">
        <v>24.634842</v>
      </c>
      <c r="AF144" t="n">
        <v>20.917431</v>
      </c>
      <c r="AG144" t="n">
        <v>17.128845</v>
      </c>
      <c r="AH144" t="n">
        <v>13.269321</v>
      </c>
      <c r="AI144" t="n">
        <v>9.338238</v>
      </c>
      <c r="AJ144" t="n">
        <v>5.335617</v>
      </c>
      <c r="AK144" s="131" t="n">
        <v>-0.159</v>
      </c>
      <c r="AL144" s="36" t="n"/>
      <c r="AM144" s="146" t="n"/>
    </row>
    <row r="145" ht="15" customHeight="1" s="143">
      <c r="A145" s="66" t="inlineStr">
        <is>
          <t>ATS000:prk_Africa-nb</t>
        </is>
      </c>
      <c r="B145" t="inlineStr">
        <is>
          <t>Narrow Body Aircraft</t>
        </is>
      </c>
      <c r="C145" t="inlineStr">
        <is>
          <t>Aircraft Stock: Parked: Africa: Narrow Body: High oil and gas supply</t>
        </is>
      </c>
      <c r="D145" t="inlineStr">
        <is>
          <t>148-AEO2021.136.highogs-d120120a</t>
        </is>
      </c>
      <c r="E145" t="inlineStr">
        <is>
          <t>units</t>
        </is>
      </c>
      <c r="F145" t="n">
        <v>396.368164</v>
      </c>
      <c r="G145" t="n">
        <v>163.613739</v>
      </c>
      <c r="H145" t="n">
        <v>93.62204</v>
      </c>
      <c r="I145" t="n">
        <v>64.819046</v>
      </c>
      <c r="J145" t="n">
        <v>58.741032</v>
      </c>
      <c r="K145" t="n">
        <v>52.203865</v>
      </c>
      <c r="L145" t="n">
        <v>45.320862</v>
      </c>
      <c r="M145" t="n">
        <v>38.128448</v>
      </c>
      <c r="N145" t="n">
        <v>30.643341</v>
      </c>
      <c r="O145" t="n">
        <v>22.873995</v>
      </c>
      <c r="P145" t="n">
        <v>14.826408</v>
      </c>
      <c r="Q145" t="n">
        <v>6.514205</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inlineStr">
        <is>
          <t>- -</t>
        </is>
      </c>
      <c r="AL145" s="36" t="n"/>
      <c r="AM145" s="146" t="n"/>
    </row>
    <row r="146" ht="15" customHeight="1" s="143">
      <c r="A146" s="66" t="inlineStr">
        <is>
          <t>ATS000:prk_Africa-wb</t>
        </is>
      </c>
      <c r="B146" t="inlineStr">
        <is>
          <t>Wide Body Aircraft</t>
        </is>
      </c>
      <c r="C146" t="inlineStr">
        <is>
          <t>Aircraft Stock: Parked: Africa: Wide Body: High oil and gas supply</t>
        </is>
      </c>
      <c r="D146" t="inlineStr">
        <is>
          <t>148-AEO2021.137.highogs-d120120a</t>
        </is>
      </c>
      <c r="E146" t="inlineStr">
        <is>
          <t>units</t>
        </is>
      </c>
      <c r="F146" t="n">
        <v>92.159279</v>
      </c>
      <c r="G146" t="n">
        <v>85.196068</v>
      </c>
      <c r="H146" t="n">
        <v>55.093311</v>
      </c>
      <c r="I146" t="n">
        <v>36.590191</v>
      </c>
      <c r="J146" t="n">
        <v>34.091076</v>
      </c>
      <c r="K146" t="n">
        <v>32.358452</v>
      </c>
      <c r="L146" t="n">
        <v>30.466198</v>
      </c>
      <c r="M146" t="n">
        <v>28.403645</v>
      </c>
      <c r="N146" t="n">
        <v>26.173941</v>
      </c>
      <c r="O146" t="n">
        <v>23.78161</v>
      </c>
      <c r="P146" t="n">
        <v>21.235546</v>
      </c>
      <c r="Q146" t="n">
        <v>18.543043</v>
      </c>
      <c r="R146" t="n">
        <v>15.694994</v>
      </c>
      <c r="S146" t="n">
        <v>12.694145</v>
      </c>
      <c r="T146" t="n">
        <v>9.544495</v>
      </c>
      <c r="U146" t="n">
        <v>6.233106</v>
      </c>
      <c r="V146" t="n">
        <v>2.748296</v>
      </c>
      <c r="W146" t="n">
        <v>0</v>
      </c>
      <c r="X146" t="n">
        <v>0</v>
      </c>
      <c r="Y146" t="n">
        <v>0</v>
      </c>
      <c r="Z146" t="n">
        <v>0</v>
      </c>
      <c r="AA146" t="n">
        <v>0</v>
      </c>
      <c r="AB146" t="n">
        <v>0</v>
      </c>
      <c r="AC146" t="n">
        <v>0</v>
      </c>
      <c r="AD146" t="n">
        <v>0</v>
      </c>
      <c r="AE146" t="n">
        <v>0</v>
      </c>
      <c r="AF146" t="n">
        <v>0</v>
      </c>
      <c r="AG146" t="n">
        <v>0</v>
      </c>
      <c r="AH146" t="n">
        <v>0</v>
      </c>
      <c r="AI146" t="n">
        <v>0</v>
      </c>
      <c r="AJ146" t="n">
        <v>0</v>
      </c>
      <c r="AK146" t="inlineStr">
        <is>
          <t>- -</t>
        </is>
      </c>
      <c r="AL146" s="36" t="n"/>
      <c r="AM146" s="146" t="n"/>
    </row>
    <row r="147" ht="15" customHeight="1" s="143">
      <c r="A147" s="66" t="inlineStr">
        <is>
          <t>ATS000:prk_Africa-rj</t>
        </is>
      </c>
      <c r="B147" t="inlineStr">
        <is>
          <t>Regional Jets</t>
        </is>
      </c>
      <c r="C147" t="inlineStr">
        <is>
          <t>Aircraft Stock: Parked: Africa: Regional: High oil and gas supply</t>
        </is>
      </c>
      <c r="D147" t="inlineStr">
        <is>
          <t>148-AEO2021.138.highogs-d120120a</t>
        </is>
      </c>
      <c r="E147" t="inlineStr">
        <is>
          <t>units</t>
        </is>
      </c>
      <c r="F147" t="n">
        <v>482.356323</v>
      </c>
      <c r="G147" t="n">
        <v>157.4888</v>
      </c>
      <c r="H147" t="n">
        <v>109.985283</v>
      </c>
      <c r="I147" t="n">
        <v>85.63891599999999</v>
      </c>
      <c r="J147" t="n">
        <v>84.166138</v>
      </c>
      <c r="K147" t="n">
        <v>82.333191</v>
      </c>
      <c r="L147" t="n">
        <v>80.351868</v>
      </c>
      <c r="M147" t="n">
        <v>78.25663</v>
      </c>
      <c r="N147" t="n">
        <v>76.05452699999999</v>
      </c>
      <c r="O147" t="n">
        <v>73.747574</v>
      </c>
      <c r="P147" t="n">
        <v>71.33820299999999</v>
      </c>
      <c r="Q147" t="n">
        <v>68.83271000000001</v>
      </c>
      <c r="R147" t="n">
        <v>66.227249</v>
      </c>
      <c r="S147" t="n">
        <v>63.523186</v>
      </c>
      <c r="T147" t="n">
        <v>60.7257</v>
      </c>
      <c r="U147" t="n">
        <v>57.837708</v>
      </c>
      <c r="V147" t="n">
        <v>54.865143</v>
      </c>
      <c r="W147" t="n">
        <v>51.810135</v>
      </c>
      <c r="X147" t="n">
        <v>48.675541</v>
      </c>
      <c r="Y147" t="n">
        <v>45.461311</v>
      </c>
      <c r="Z147" t="n">
        <v>42.170387</v>
      </c>
      <c r="AA147" t="n">
        <v>38.810295</v>
      </c>
      <c r="AB147" t="n">
        <v>35.376957</v>
      </c>
      <c r="AC147" t="n">
        <v>31.869423</v>
      </c>
      <c r="AD147" t="n">
        <v>28.288342</v>
      </c>
      <c r="AE147" t="n">
        <v>24.634842</v>
      </c>
      <c r="AF147" t="n">
        <v>20.917431</v>
      </c>
      <c r="AG147" t="n">
        <v>17.128845</v>
      </c>
      <c r="AH147" t="n">
        <v>13.269321</v>
      </c>
      <c r="AI147" t="n">
        <v>9.338238</v>
      </c>
      <c r="AJ147" t="n">
        <v>5.335617</v>
      </c>
      <c r="AK147" s="131" t="n">
        <v>-0.139</v>
      </c>
      <c r="AL147" s="36" t="n"/>
      <c r="AM147" s="146" t="n"/>
    </row>
    <row r="148" ht="15" customHeight="1" s="143">
      <c r="A148" s="66" t="inlineStr">
        <is>
          <t>ATS000:prk_Mideast</t>
        </is>
      </c>
      <c r="B148" t="inlineStr">
        <is>
          <t>Mideast</t>
        </is>
      </c>
      <c r="C148" t="inlineStr">
        <is>
          <t>Aircraft Stock: Parked: Mideast: High oil and gas supply</t>
        </is>
      </c>
      <c r="D148" t="inlineStr">
        <is>
          <t>148-AEO2021.139.highogs-d120120a</t>
        </is>
      </c>
      <c r="E148" t="inlineStr">
        <is>
          <t>units</t>
        </is>
      </c>
      <c r="F148" t="n">
        <v>1045.582031</v>
      </c>
      <c r="G148" t="n">
        <v>677.930664</v>
      </c>
      <c r="H148" t="n">
        <v>446.938873</v>
      </c>
      <c r="I148" t="n">
        <v>314.781891</v>
      </c>
      <c r="J148" t="n">
        <v>296.703217</v>
      </c>
      <c r="K148" t="n">
        <v>279.550049</v>
      </c>
      <c r="L148" t="n">
        <v>264.61087</v>
      </c>
      <c r="M148" t="n">
        <v>247.640762</v>
      </c>
      <c r="N148" t="n">
        <v>234.838882</v>
      </c>
      <c r="O148" t="n">
        <v>224.66803</v>
      </c>
      <c r="P148" t="n">
        <v>213.864395</v>
      </c>
      <c r="Q148" t="n">
        <v>202.411133</v>
      </c>
      <c r="R148" t="n">
        <v>190.28183</v>
      </c>
      <c r="S148" t="n">
        <v>177.391541</v>
      </c>
      <c r="T148" t="n">
        <v>163.71228</v>
      </c>
      <c r="U148" t="n">
        <v>149.133438</v>
      </c>
      <c r="V148" t="n">
        <v>133.609756</v>
      </c>
      <c r="W148" t="n">
        <v>117.030678</v>
      </c>
      <c r="X148" t="n">
        <v>109.566574</v>
      </c>
      <c r="Y148" t="n">
        <v>107.544708</v>
      </c>
      <c r="Z148" t="n">
        <v>105.47213</v>
      </c>
      <c r="AA148" t="n">
        <v>103.352692</v>
      </c>
      <c r="AB148" t="n">
        <v>101.182556</v>
      </c>
      <c r="AC148" t="n">
        <v>98.96073199999999</v>
      </c>
      <c r="AD148" t="n">
        <v>96.686623</v>
      </c>
      <c r="AE148" t="n">
        <v>94.358963</v>
      </c>
      <c r="AF148" t="n">
        <v>91.977379</v>
      </c>
      <c r="AG148" t="n">
        <v>89.53982499999999</v>
      </c>
      <c r="AH148" t="n">
        <v>87.04547100000001</v>
      </c>
      <c r="AI148" t="n">
        <v>84.493317</v>
      </c>
      <c r="AJ148" t="n">
        <v>81.88088999999999</v>
      </c>
      <c r="AK148" s="131" t="n">
        <v>-0.081</v>
      </c>
      <c r="AL148" s="36" t="n"/>
      <c r="AM148" s="146" t="n"/>
    </row>
    <row r="149" ht="15" customHeight="1" s="143">
      <c r="A149" s="66" t="inlineStr">
        <is>
          <t>ATS000:prk_Mideast-nb</t>
        </is>
      </c>
      <c r="B149" t="inlineStr">
        <is>
          <t>Narrow Body Aircraft</t>
        </is>
      </c>
      <c r="C149" t="inlineStr">
        <is>
          <t>Aircraft Stock: Parked: Mideast: Narrow Body: High oil and gas supply</t>
        </is>
      </c>
      <c r="D149" t="inlineStr">
        <is>
          <t>148-AEO2021.140.highogs-d120120a</t>
        </is>
      </c>
      <c r="E149" t="inlineStr">
        <is>
          <t>units</t>
        </is>
      </c>
      <c r="F149" t="n">
        <v>491.415924</v>
      </c>
      <c r="G149" t="n">
        <v>244.780701</v>
      </c>
      <c r="H149" t="n">
        <v>149.064163</v>
      </c>
      <c r="I149" t="n">
        <v>101.225601</v>
      </c>
      <c r="J149" t="n">
        <v>100.174622</v>
      </c>
      <c r="K149" t="n">
        <v>99.071907</v>
      </c>
      <c r="L149" t="n">
        <v>97.90250399999999</v>
      </c>
      <c r="M149" t="n">
        <v>96.667542</v>
      </c>
      <c r="N149" t="n">
        <v>95.36610400000001</v>
      </c>
      <c r="O149" t="n">
        <v>94.00606500000001</v>
      </c>
      <c r="P149" t="n">
        <v>92.58970600000001</v>
      </c>
      <c r="Q149" t="n">
        <v>91.117569</v>
      </c>
      <c r="R149" t="n">
        <v>89.59309399999999</v>
      </c>
      <c r="S149" t="n">
        <v>88.01561</v>
      </c>
      <c r="T149" t="n">
        <v>86.38690200000001</v>
      </c>
      <c r="U149" t="n">
        <v>84.70761899999999</v>
      </c>
      <c r="V149" t="n">
        <v>82.983582</v>
      </c>
      <c r="W149" t="n">
        <v>81.213013</v>
      </c>
      <c r="X149" t="n">
        <v>79.394569</v>
      </c>
      <c r="Y149" t="n">
        <v>77.52827499999999</v>
      </c>
      <c r="Z149" t="n">
        <v>75.61496699999999</v>
      </c>
      <c r="AA149" t="n">
        <v>73.658089</v>
      </c>
      <c r="AB149" t="n">
        <v>71.654251</v>
      </c>
      <c r="AC149" t="n">
        <v>69.602554</v>
      </c>
      <c r="AD149" t="n">
        <v>67.50245700000001</v>
      </c>
      <c r="AE149" t="n">
        <v>65.352806</v>
      </c>
      <c r="AF149" t="n">
        <v>63.153236</v>
      </c>
      <c r="AG149" t="n">
        <v>60.901901</v>
      </c>
      <c r="AH149" t="n">
        <v>58.598015</v>
      </c>
      <c r="AI149" t="n">
        <v>56.240662</v>
      </c>
      <c r="AJ149" t="n">
        <v>53.82761</v>
      </c>
      <c r="AK149" s="131" t="n">
        <v>-0.07099999999999999</v>
      </c>
      <c r="AL149" s="36" t="n"/>
      <c r="AM149" s="146" t="n"/>
    </row>
    <row r="150" ht="15" customHeight="1" s="143">
      <c r="A150" s="66" t="inlineStr">
        <is>
          <t>ATS000:prk_Mideast-wb</t>
        </is>
      </c>
      <c r="B150" t="inlineStr">
        <is>
          <t>Wide Body Aircraft</t>
        </is>
      </c>
      <c r="C150" t="inlineStr">
        <is>
          <t>Aircraft Stock: Parked: Mideast: Wide Body: High oil and gas supply</t>
        </is>
      </c>
      <c r="D150" t="inlineStr">
        <is>
          <t>148-AEO2021.141.highogs-d120120a</t>
        </is>
      </c>
      <c r="E150" t="inlineStr">
        <is>
          <t>units</t>
        </is>
      </c>
      <c r="F150" t="n">
        <v>378.808075</v>
      </c>
      <c r="G150" t="n">
        <v>364.753815</v>
      </c>
      <c r="H150" t="n">
        <v>242.248749</v>
      </c>
      <c r="I150" t="n">
        <v>164.924927</v>
      </c>
      <c r="J150" t="n">
        <v>152.838837</v>
      </c>
      <c r="K150" t="n">
        <v>141.239288</v>
      </c>
      <c r="L150" t="n">
        <v>131.480591</v>
      </c>
      <c r="M150" t="n">
        <v>119.360497</v>
      </c>
      <c r="N150" t="n">
        <v>107.968452</v>
      </c>
      <c r="O150" t="n">
        <v>99.270966</v>
      </c>
      <c r="P150" t="n">
        <v>90.00166299999999</v>
      </c>
      <c r="Q150" t="n">
        <v>80.143028</v>
      </c>
      <c r="R150" t="n">
        <v>69.665047</v>
      </c>
      <c r="S150" t="n">
        <v>58.483772</v>
      </c>
      <c r="T150" t="n">
        <v>46.569351</v>
      </c>
      <c r="U150" t="n">
        <v>33.810234</v>
      </c>
      <c r="V150" t="n">
        <v>20.154587</v>
      </c>
      <c r="W150" t="n">
        <v>5.49389</v>
      </c>
      <c r="X150" t="n">
        <v>0</v>
      </c>
      <c r="Y150" t="n">
        <v>0</v>
      </c>
      <c r="Z150" t="n">
        <v>0</v>
      </c>
      <c r="AA150" t="n">
        <v>0</v>
      </c>
      <c r="AB150" t="n">
        <v>0</v>
      </c>
      <c r="AC150" t="n">
        <v>0</v>
      </c>
      <c r="AD150" t="n">
        <v>0</v>
      </c>
      <c r="AE150" t="n">
        <v>0</v>
      </c>
      <c r="AF150" t="n">
        <v>0</v>
      </c>
      <c r="AG150" t="n">
        <v>0</v>
      </c>
      <c r="AH150" t="n">
        <v>0</v>
      </c>
      <c r="AI150" t="n">
        <v>0</v>
      </c>
      <c r="AJ150" t="n">
        <v>0</v>
      </c>
      <c r="AK150" t="inlineStr">
        <is>
          <t>- -</t>
        </is>
      </c>
      <c r="AL150" s="36" t="n"/>
      <c r="AM150" s="146" t="n"/>
    </row>
    <row r="151" ht="15" customHeight="1" s="143">
      <c r="A151" s="66" t="inlineStr">
        <is>
          <t>ATS000:prk_Mideast-rj</t>
        </is>
      </c>
      <c r="B151" t="inlineStr">
        <is>
          <t>Regional Jets</t>
        </is>
      </c>
      <c r="C151" t="inlineStr">
        <is>
          <t>Aircraft Stock: Parked: Mideast: Regional: High oil and gas supply</t>
        </is>
      </c>
      <c r="D151" t="inlineStr">
        <is>
          <t>148-AEO2021.142.highogs-d120120a</t>
        </is>
      </c>
      <c r="E151" t="inlineStr">
        <is>
          <t>units</t>
        </is>
      </c>
      <c r="F151" t="n">
        <v>175.358047</v>
      </c>
      <c r="G151" t="n">
        <v>68.39614899999999</v>
      </c>
      <c r="H151" t="n">
        <v>55.625942</v>
      </c>
      <c r="I151" t="n">
        <v>48.631371</v>
      </c>
      <c r="J151" t="n">
        <v>43.689766</v>
      </c>
      <c r="K151" t="n">
        <v>39.23885</v>
      </c>
      <c r="L151" t="n">
        <v>35.227795</v>
      </c>
      <c r="M151" t="n">
        <v>31.612715</v>
      </c>
      <c r="N151" t="n">
        <v>31.504314</v>
      </c>
      <c r="O151" t="n">
        <v>31.390999</v>
      </c>
      <c r="P151" t="n">
        <v>31.273026</v>
      </c>
      <c r="Q151" t="n">
        <v>31.150543</v>
      </c>
      <c r="R151" t="n">
        <v>31.023685</v>
      </c>
      <c r="S151" t="n">
        <v>30.892143</v>
      </c>
      <c r="T151" t="n">
        <v>30.75602</v>
      </c>
      <c r="U151" t="n">
        <v>30.615591</v>
      </c>
      <c r="V151" t="n">
        <v>30.471588</v>
      </c>
      <c r="W151" t="n">
        <v>30.323776</v>
      </c>
      <c r="X151" t="n">
        <v>30.172003</v>
      </c>
      <c r="Y151" t="n">
        <v>30.016438</v>
      </c>
      <c r="Z151" t="n">
        <v>29.857164</v>
      </c>
      <c r="AA151" t="n">
        <v>29.694603</v>
      </c>
      <c r="AB151" t="n">
        <v>29.528307</v>
      </c>
      <c r="AC151" t="n">
        <v>29.358177</v>
      </c>
      <c r="AD151" t="n">
        <v>29.184166</v>
      </c>
      <c r="AE151" t="n">
        <v>29.006159</v>
      </c>
      <c r="AF151" t="n">
        <v>28.824144</v>
      </c>
      <c r="AG151" t="n">
        <v>28.637928</v>
      </c>
      <c r="AH151" t="n">
        <v>28.447454</v>
      </c>
      <c r="AI151" t="n">
        <v>28.252651</v>
      </c>
      <c r="AJ151" t="n">
        <v>28.053284</v>
      </c>
      <c r="AK151" s="131" t="n">
        <v>-0.059</v>
      </c>
      <c r="AL151" s="36" t="n"/>
      <c r="AM151" s="146" t="n"/>
    </row>
    <row r="152" ht="15" customHeight="1" s="143">
      <c r="A152" s="66" t="inlineStr">
        <is>
          <t>ATS000:prk_Russia</t>
        </is>
      </c>
      <c r="B152" t="inlineStr">
        <is>
          <t>Commonwealth of Independent States</t>
        </is>
      </c>
      <c r="C152" t="inlineStr">
        <is>
          <t>Aircraft Stock: Parked: CIS: High oil and gas supply</t>
        </is>
      </c>
      <c r="D152" t="inlineStr">
        <is>
          <t>148-AEO2021.143.highogs-d120120a</t>
        </is>
      </c>
      <c r="E152" t="inlineStr">
        <is>
          <t>units</t>
        </is>
      </c>
      <c r="F152" t="n">
        <v>1223.904297</v>
      </c>
      <c r="G152" t="n">
        <v>515.437256</v>
      </c>
      <c r="H152" t="n">
        <v>409.656647</v>
      </c>
      <c r="I152" t="n">
        <v>376.135071</v>
      </c>
      <c r="J152" t="n">
        <v>368.478882</v>
      </c>
      <c r="K152" t="n">
        <v>352.361176</v>
      </c>
      <c r="L152" t="n">
        <v>336.948975</v>
      </c>
      <c r="M152" t="n">
        <v>322.305817</v>
      </c>
      <c r="N152" t="n">
        <v>318.107239</v>
      </c>
      <c r="O152" t="n">
        <v>314.906036</v>
      </c>
      <c r="P152" t="n">
        <v>311.427612</v>
      </c>
      <c r="Q152" t="n">
        <v>307.631958</v>
      </c>
      <c r="R152" t="n">
        <v>303.517242</v>
      </c>
      <c r="S152" t="n">
        <v>299.115906</v>
      </c>
      <c r="T152" t="n">
        <v>294.429932</v>
      </c>
      <c r="U152" t="n">
        <v>289.506256</v>
      </c>
      <c r="V152" t="n">
        <v>284.420502</v>
      </c>
      <c r="W152" t="n">
        <v>279.10144</v>
      </c>
      <c r="X152" t="n">
        <v>273.546204</v>
      </c>
      <c r="Y152" t="n">
        <v>267.745575</v>
      </c>
      <c r="Z152" t="n">
        <v>261.698181</v>
      </c>
      <c r="AA152" t="n">
        <v>255.478424</v>
      </c>
      <c r="AB152" t="n">
        <v>249.046783</v>
      </c>
      <c r="AC152" t="n">
        <v>242.409088</v>
      </c>
      <c r="AD152" t="n">
        <v>235.573868</v>
      </c>
      <c r="AE152" t="n">
        <v>228.551086</v>
      </c>
      <c r="AF152" t="n">
        <v>221.414337</v>
      </c>
      <c r="AG152" t="n">
        <v>214.130432</v>
      </c>
      <c r="AH152" t="n">
        <v>206.693115</v>
      </c>
      <c r="AI152" t="n">
        <v>199.095123</v>
      </c>
      <c r="AJ152" t="n">
        <v>191.330612</v>
      </c>
      <c r="AK152" s="131" t="n">
        <v>-0.06</v>
      </c>
      <c r="AL152" s="36" t="n"/>
      <c r="AM152" s="146" t="n"/>
    </row>
    <row r="153" ht="15" customHeight="1" s="143">
      <c r="A153" s="66" t="inlineStr">
        <is>
          <t>ATS000:prk_Russia-nb</t>
        </is>
      </c>
      <c r="B153" t="inlineStr">
        <is>
          <t>Narrow Body Aircraft</t>
        </is>
      </c>
      <c r="C153" t="inlineStr">
        <is>
          <t>Aircraft Stock: Parked: CIS: Narrow Body: High oil and gas supply</t>
        </is>
      </c>
      <c r="D153" t="inlineStr">
        <is>
          <t>148-AEO2021.144.highogs-d120120a</t>
        </is>
      </c>
      <c r="E153" t="inlineStr">
        <is>
          <t>units</t>
        </is>
      </c>
      <c r="F153" t="n">
        <v>793.8865970000001</v>
      </c>
      <c r="G153" t="n">
        <v>307.208221</v>
      </c>
      <c r="H153" t="n">
        <v>234.287048</v>
      </c>
      <c r="I153" t="n">
        <v>221.509216</v>
      </c>
      <c r="J153" t="n">
        <v>219.69957</v>
      </c>
      <c r="K153" t="n">
        <v>217.619141</v>
      </c>
      <c r="L153" t="n">
        <v>215.401733</v>
      </c>
      <c r="M153" t="n">
        <v>212.983597</v>
      </c>
      <c r="N153" t="n">
        <v>210.323929</v>
      </c>
      <c r="O153" t="n">
        <v>207.401367</v>
      </c>
      <c r="P153" t="n">
        <v>204.214905</v>
      </c>
      <c r="Q153" t="n">
        <v>200.727661</v>
      </c>
      <c r="R153" t="n">
        <v>196.936798</v>
      </c>
      <c r="S153" t="n">
        <v>192.871628</v>
      </c>
      <c r="T153" t="n">
        <v>188.531036</v>
      </c>
      <c r="U153" t="n">
        <v>183.958984</v>
      </c>
      <c r="V153" t="n">
        <v>179.224472</v>
      </c>
      <c r="W153" t="n">
        <v>174.262756</v>
      </c>
      <c r="X153" t="n">
        <v>169.071335</v>
      </c>
      <c r="Y153" t="n">
        <v>163.642197</v>
      </c>
      <c r="Z153" t="n">
        <v>157.974335</v>
      </c>
      <c r="AA153" t="n">
        <v>152.136429</v>
      </c>
      <c r="AB153" t="n">
        <v>146.093323</v>
      </c>
      <c r="AC153" t="n">
        <v>139.851212</v>
      </c>
      <c r="AD153" t="n">
        <v>133.418762</v>
      </c>
      <c r="AE153" t="n">
        <v>126.805962</v>
      </c>
      <c r="AF153" t="n">
        <v>120.080933</v>
      </c>
      <c r="AG153" t="n">
        <v>113.214294</v>
      </c>
      <c r="AH153" t="n">
        <v>106.201141</v>
      </c>
      <c r="AI153" t="n">
        <v>99.0354</v>
      </c>
      <c r="AJ153" t="n">
        <v>91.712204</v>
      </c>
      <c r="AK153" s="131" t="n">
        <v>-0.06900000000000001</v>
      </c>
      <c r="AL153" s="36" t="n"/>
      <c r="AM153" s="146" t="n"/>
    </row>
    <row r="154" ht="15" customHeight="1" s="143">
      <c r="A154" s="66" t="inlineStr">
        <is>
          <t>ATS000:prk_Russia-wb</t>
        </is>
      </c>
      <c r="B154" t="inlineStr">
        <is>
          <t>Wide Body Aircraft</t>
        </is>
      </c>
      <c r="C154" t="inlineStr">
        <is>
          <t>Aircraft Stock: Parked: CIS: Wide Body: High oil and gas supply</t>
        </is>
      </c>
      <c r="D154" t="inlineStr">
        <is>
          <t>148-AEO2021.145.highogs-d120120a</t>
        </is>
      </c>
      <c r="E154" t="inlineStr">
        <is>
          <t>units</t>
        </is>
      </c>
      <c r="F154" t="n">
        <v>110.424225</v>
      </c>
      <c r="G154" t="n">
        <v>72.31765</v>
      </c>
      <c r="H154" t="n">
        <v>46.041252</v>
      </c>
      <c r="I154" t="n">
        <v>26.598448</v>
      </c>
      <c r="J154" t="n">
        <v>21.137407</v>
      </c>
      <c r="K154" t="n">
        <v>14.066639</v>
      </c>
      <c r="L154" t="n">
        <v>7.392941</v>
      </c>
      <c r="M154" t="n">
        <v>1.27425</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inlineStr">
        <is>
          <t>- -</t>
        </is>
      </c>
      <c r="AL154" s="36" t="n"/>
      <c r="AM154" s="146" t="n"/>
    </row>
    <row r="155" ht="15" customHeight="1" s="143">
      <c r="A155" s="66" t="inlineStr">
        <is>
          <t>ATS000:prk_Russia-rj</t>
        </is>
      </c>
      <c r="B155" t="inlineStr">
        <is>
          <t>Regional Jets</t>
        </is>
      </c>
      <c r="C155" t="inlineStr">
        <is>
          <t>Aircraft Stock: Parked: CIS: Regional: High oil and gas supply</t>
        </is>
      </c>
      <c r="D155" t="inlineStr">
        <is>
          <t>148-AEO2021.146.highogs-d120120a</t>
        </is>
      </c>
      <c r="E155" t="inlineStr">
        <is>
          <t>units</t>
        </is>
      </c>
      <c r="F155" t="n">
        <v>319.593445</v>
      </c>
      <c r="G155" t="n">
        <v>135.911346</v>
      </c>
      <c r="H155" t="n">
        <v>129.328339</v>
      </c>
      <c r="I155" t="n">
        <v>128.02742</v>
      </c>
      <c r="J155" t="n">
        <v>127.641907</v>
      </c>
      <c r="K155" t="n">
        <v>120.6754</v>
      </c>
      <c r="L155" t="n">
        <v>114.154312</v>
      </c>
      <c r="M155" t="n">
        <v>108.047981</v>
      </c>
      <c r="N155" t="n">
        <v>107.78331</v>
      </c>
      <c r="O155" t="n">
        <v>107.504669</v>
      </c>
      <c r="P155" t="n">
        <v>107.212692</v>
      </c>
      <c r="Q155" t="n">
        <v>106.904312</v>
      </c>
      <c r="R155" t="n">
        <v>106.580444</v>
      </c>
      <c r="S155" t="n">
        <v>106.244286</v>
      </c>
      <c r="T155" t="n">
        <v>105.898911</v>
      </c>
      <c r="U155" t="n">
        <v>105.547264</v>
      </c>
      <c r="V155" t="n">
        <v>105.19603</v>
      </c>
      <c r="W155" t="n">
        <v>104.838699</v>
      </c>
      <c r="X155" t="n">
        <v>104.474861</v>
      </c>
      <c r="Y155" t="n">
        <v>104.103386</v>
      </c>
      <c r="Z155" t="n">
        <v>103.723831</v>
      </c>
      <c r="AA155" t="n">
        <v>103.341995</v>
      </c>
      <c r="AB155" t="n">
        <v>102.953468</v>
      </c>
      <c r="AC155" t="n">
        <v>102.557884</v>
      </c>
      <c r="AD155" t="n">
        <v>102.155106</v>
      </c>
      <c r="AE155" t="n">
        <v>101.745117</v>
      </c>
      <c r="AF155" t="n">
        <v>101.333412</v>
      </c>
      <c r="AG155" t="n">
        <v>100.91613</v>
      </c>
      <c r="AH155" t="n">
        <v>100.491982</v>
      </c>
      <c r="AI155" t="n">
        <v>100.059731</v>
      </c>
      <c r="AJ155" t="n">
        <v>99.618408</v>
      </c>
      <c r="AK155" s="131" t="n">
        <v>-0.038</v>
      </c>
      <c r="AL155" s="36" t="n"/>
      <c r="AM155" s="146" t="n"/>
    </row>
    <row r="156" ht="15" customHeight="1" s="143">
      <c r="A156" s="66" t="inlineStr">
        <is>
          <t>ATS000:prk_China</t>
        </is>
      </c>
      <c r="B156" t="inlineStr">
        <is>
          <t>China</t>
        </is>
      </c>
      <c r="C156" t="inlineStr">
        <is>
          <t>Aircraft Stock: Parked: China: High oil and gas supply</t>
        </is>
      </c>
      <c r="D156" t="inlineStr">
        <is>
          <t>148-AEO2021.147.highogs-d120120a</t>
        </is>
      </c>
      <c r="E156" t="inlineStr">
        <is>
          <t>units</t>
        </is>
      </c>
      <c r="F156" t="n">
        <v>1319.919312</v>
      </c>
      <c r="G156" t="n">
        <v>428.625153</v>
      </c>
      <c r="H156" t="n">
        <v>268.848114</v>
      </c>
      <c r="I156" t="n">
        <v>215.108917</v>
      </c>
      <c r="J156" t="n">
        <v>191.043808</v>
      </c>
      <c r="K156" t="n">
        <v>162.783203</v>
      </c>
      <c r="L156" t="n">
        <v>132.254013</v>
      </c>
      <c r="M156" t="n">
        <v>101.356964</v>
      </c>
      <c r="N156" t="n">
        <v>86.947357</v>
      </c>
      <c r="O156" t="n">
        <v>76.230721</v>
      </c>
      <c r="P156" t="n">
        <v>65.21968099999999</v>
      </c>
      <c r="Q156" t="n">
        <v>53.7724</v>
      </c>
      <c r="R156" t="n">
        <v>41.823685</v>
      </c>
      <c r="S156" t="n">
        <v>31.264505</v>
      </c>
      <c r="T156" t="n">
        <v>30.801792</v>
      </c>
      <c r="U156" t="n">
        <v>30.318769</v>
      </c>
      <c r="V156" t="n">
        <v>29.815699</v>
      </c>
      <c r="W156" t="n">
        <v>29.294064</v>
      </c>
      <c r="X156" t="n">
        <v>28.754164</v>
      </c>
      <c r="Y156" t="n">
        <v>28.195179</v>
      </c>
      <c r="Z156" t="n">
        <v>27.61623</v>
      </c>
      <c r="AA156" t="n">
        <v>27.017084</v>
      </c>
      <c r="AB156" t="n">
        <v>26.398727</v>
      </c>
      <c r="AC156" t="n">
        <v>25.763382</v>
      </c>
      <c r="AD156" t="n">
        <v>25.113604</v>
      </c>
      <c r="AE156" t="n">
        <v>24.452209</v>
      </c>
      <c r="AF156" t="n">
        <v>23.780922</v>
      </c>
      <c r="AG156" t="n">
        <v>23.099981</v>
      </c>
      <c r="AH156" t="n">
        <v>22.414062</v>
      </c>
      <c r="AI156" t="n">
        <v>21.724686</v>
      </c>
      <c r="AJ156" t="n">
        <v>21.033367</v>
      </c>
      <c r="AK156" s="131" t="n">
        <v>-0.129</v>
      </c>
      <c r="AL156" s="36" t="n"/>
      <c r="AM156" s="146" t="n"/>
    </row>
    <row r="157" ht="15" customHeight="1" s="143">
      <c r="A157" s="66" t="inlineStr">
        <is>
          <t>ATS000:prk_China-nb</t>
        </is>
      </c>
      <c r="B157" t="inlineStr">
        <is>
          <t>Narrow Body Aircraft</t>
        </is>
      </c>
      <c r="C157" t="inlineStr">
        <is>
          <t>Aircraft Stock: Parked: China: Narrow Body: High oil and gas supply</t>
        </is>
      </c>
      <c r="D157" t="inlineStr">
        <is>
          <t>148-AEO2021.148.highogs-d120120a</t>
        </is>
      </c>
      <c r="E157" t="inlineStr">
        <is>
          <t>units</t>
        </is>
      </c>
      <c r="F157" t="n">
        <v>1029.55896</v>
      </c>
      <c r="G157" t="n">
        <v>165.586349</v>
      </c>
      <c r="H157" t="n">
        <v>78.86895</v>
      </c>
      <c r="I157" t="n">
        <v>61.755798</v>
      </c>
      <c r="J157" t="n">
        <v>48.129471</v>
      </c>
      <c r="K157" t="n">
        <v>32.714264</v>
      </c>
      <c r="L157" t="n">
        <v>16.766083</v>
      </c>
      <c r="M157" t="n">
        <v>0.224167</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6" t="n"/>
      <c r="AM157" s="146" t="n"/>
    </row>
    <row r="158" ht="15" customHeight="1" s="143">
      <c r="A158" s="66" t="inlineStr">
        <is>
          <t>ATS000:prk_China-wb</t>
        </is>
      </c>
      <c r="B158" t="inlineStr">
        <is>
          <t>Wide Body Aircraft</t>
        </is>
      </c>
      <c r="C158" t="inlineStr">
        <is>
          <t>Aircraft Stock: Parked: China: Wide Body: High oil and gas supply</t>
        </is>
      </c>
      <c r="D158" t="inlineStr">
        <is>
          <t>148-AEO2021.149.highogs-d120120a</t>
        </is>
      </c>
      <c r="E158" t="inlineStr">
        <is>
          <t>units</t>
        </is>
      </c>
      <c r="F158" t="n">
        <v>169.570206</v>
      </c>
      <c r="G158" t="n">
        <v>209.149185</v>
      </c>
      <c r="H158" t="n">
        <v>137.728012</v>
      </c>
      <c r="I158" t="n">
        <v>99.73915100000001</v>
      </c>
      <c r="J158" t="n">
        <v>92.641243</v>
      </c>
      <c r="K158" t="n">
        <v>83.240059</v>
      </c>
      <c r="L158" t="n">
        <v>73.636482</v>
      </c>
      <c r="M158" t="n">
        <v>63.773113</v>
      </c>
      <c r="N158" t="n">
        <v>53.645031</v>
      </c>
      <c r="O158" t="n">
        <v>43.300735</v>
      </c>
      <c r="P158" t="n">
        <v>32.678299</v>
      </c>
      <c r="Q158" t="n">
        <v>21.638777</v>
      </c>
      <c r="R158" t="n">
        <v>10.115339</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6" t="n"/>
      <c r="AM158" s="146" t="n"/>
    </row>
    <row r="159" ht="15" customHeight="1" s="143">
      <c r="A159" s="66" t="inlineStr">
        <is>
          <t>ATS000:prk_China-rj</t>
        </is>
      </c>
      <c r="B159" t="inlineStr">
        <is>
          <t>Regional Jets</t>
        </is>
      </c>
      <c r="C159" t="inlineStr">
        <is>
          <t>Aircraft Stock: Parked: China: Regional: High oil and gas supply</t>
        </is>
      </c>
      <c r="D159" t="inlineStr">
        <is>
          <t>148-AEO2021.150.highogs-d120120a</t>
        </is>
      </c>
      <c r="E159" t="inlineStr">
        <is>
          <t>units</t>
        </is>
      </c>
      <c r="F159" t="n">
        <v>120.790146</v>
      </c>
      <c r="G159" t="n">
        <v>53.889626</v>
      </c>
      <c r="H159" t="n">
        <v>52.251152</v>
      </c>
      <c r="I159" t="n">
        <v>53.613976</v>
      </c>
      <c r="J159" t="n">
        <v>50.273083</v>
      </c>
      <c r="K159" t="n">
        <v>46.828873</v>
      </c>
      <c r="L159" t="n">
        <v>41.851444</v>
      </c>
      <c r="M159" t="n">
        <v>37.359688</v>
      </c>
      <c r="N159" t="n">
        <v>33.302322</v>
      </c>
      <c r="O159" t="n">
        <v>32.929985</v>
      </c>
      <c r="P159" t="n">
        <v>32.541382</v>
      </c>
      <c r="Q159" t="n">
        <v>32.133625</v>
      </c>
      <c r="R159" t="n">
        <v>31.708344</v>
      </c>
      <c r="S159" t="n">
        <v>31.264505</v>
      </c>
      <c r="T159" t="n">
        <v>30.801792</v>
      </c>
      <c r="U159" t="n">
        <v>30.318769</v>
      </c>
      <c r="V159" t="n">
        <v>29.815699</v>
      </c>
      <c r="W159" t="n">
        <v>29.294064</v>
      </c>
      <c r="X159" t="n">
        <v>28.754164</v>
      </c>
      <c r="Y159" t="n">
        <v>28.195179</v>
      </c>
      <c r="Z159" t="n">
        <v>27.61623</v>
      </c>
      <c r="AA159" t="n">
        <v>27.017084</v>
      </c>
      <c r="AB159" t="n">
        <v>26.398727</v>
      </c>
      <c r="AC159" t="n">
        <v>25.763382</v>
      </c>
      <c r="AD159" t="n">
        <v>25.113604</v>
      </c>
      <c r="AE159" t="n">
        <v>24.452209</v>
      </c>
      <c r="AF159" t="n">
        <v>23.780922</v>
      </c>
      <c r="AG159" t="n">
        <v>23.099981</v>
      </c>
      <c r="AH159" t="n">
        <v>22.414062</v>
      </c>
      <c r="AI159" t="n">
        <v>21.724686</v>
      </c>
      <c r="AJ159" t="n">
        <v>21.033367</v>
      </c>
      <c r="AK159" s="131" t="n">
        <v>-0.057</v>
      </c>
      <c r="AL159" s="36" t="n"/>
      <c r="AM159" s="146" t="n"/>
    </row>
    <row r="160" ht="15" customHeight="1" s="143">
      <c r="A160" s="66" t="inlineStr">
        <is>
          <t>ATS000:prk_NE_Asia</t>
        </is>
      </c>
      <c r="B160" t="inlineStr">
        <is>
          <t>Northeast Asia</t>
        </is>
      </c>
      <c r="C160" t="inlineStr">
        <is>
          <t>Aircraft Stock: Parked: Northeast Asia: High oil and gas supply</t>
        </is>
      </c>
      <c r="D160" t="inlineStr">
        <is>
          <t>148-AEO2021.151.highogs-d120120a</t>
        </is>
      </c>
      <c r="E160" t="inlineStr">
        <is>
          <t>units</t>
        </is>
      </c>
      <c r="F160" t="n">
        <v>533.2054440000001</v>
      </c>
      <c r="G160" t="n">
        <v>301.346771</v>
      </c>
      <c r="H160" t="n">
        <v>156.200485</v>
      </c>
      <c r="I160" t="n">
        <v>115.402573</v>
      </c>
      <c r="J160" t="n">
        <v>109.93425</v>
      </c>
      <c r="K160" t="n">
        <v>103.274918</v>
      </c>
      <c r="L160" t="n">
        <v>97.465057</v>
      </c>
      <c r="M160" t="n">
        <v>90.430443</v>
      </c>
      <c r="N160" t="n">
        <v>83.603233</v>
      </c>
      <c r="O160" t="n">
        <v>76.015869</v>
      </c>
      <c r="P160" t="n">
        <v>68.143845</v>
      </c>
      <c r="Q160" t="n">
        <v>60.573784</v>
      </c>
      <c r="R160" t="n">
        <v>52.75256</v>
      </c>
      <c r="S160" t="n">
        <v>44.468063</v>
      </c>
      <c r="T160" t="n">
        <v>37.003181</v>
      </c>
      <c r="U160" t="n">
        <v>36.404209</v>
      </c>
      <c r="V160" t="n">
        <v>35.796368</v>
      </c>
      <c r="W160" t="n">
        <v>35.182873</v>
      </c>
      <c r="X160" t="n">
        <v>34.564423</v>
      </c>
      <c r="Y160" t="n">
        <v>33.939777</v>
      </c>
      <c r="Z160" t="n">
        <v>33.307678</v>
      </c>
      <c r="AA160" t="n">
        <v>32.666908</v>
      </c>
      <c r="AB160" t="n">
        <v>32.018337</v>
      </c>
      <c r="AC160" t="n">
        <v>31.363842</v>
      </c>
      <c r="AD160" t="n">
        <v>30.703724</v>
      </c>
      <c r="AE160" t="n">
        <v>30.038052</v>
      </c>
      <c r="AF160" t="n">
        <v>29.36759</v>
      </c>
      <c r="AG160" t="n">
        <v>28.693144</v>
      </c>
      <c r="AH160" t="n">
        <v>28.013432</v>
      </c>
      <c r="AI160" t="n">
        <v>27.327147</v>
      </c>
      <c r="AJ160" t="n">
        <v>26.890915</v>
      </c>
      <c r="AK160" s="131" t="n">
        <v>-0.095</v>
      </c>
      <c r="AL160" s="36" t="n"/>
      <c r="AM160" s="146" t="n"/>
    </row>
    <row r="161" ht="15" customHeight="1" s="143">
      <c r="A161" s="66" t="inlineStr">
        <is>
          <t>ATS000:prk_NE_Asia-nb</t>
        </is>
      </c>
      <c r="B161" t="inlineStr">
        <is>
          <t>Narrow Body Aircraft</t>
        </is>
      </c>
      <c r="C161" t="inlineStr">
        <is>
          <t>Aircraft Stock: Parked: Northeast Asia: Narrow Body: High oil and gas supply</t>
        </is>
      </c>
      <c r="D161" t="inlineStr">
        <is>
          <t>148-AEO2021.152.highogs-d120120a</t>
        </is>
      </c>
      <c r="E161" t="inlineStr">
        <is>
          <t>units</t>
        </is>
      </c>
      <c r="F161" t="n">
        <v>256.391815</v>
      </c>
      <c r="G161" t="n">
        <v>107.832413</v>
      </c>
      <c r="H161" t="n">
        <v>43.611965</v>
      </c>
      <c r="I161" t="n">
        <v>36.451931</v>
      </c>
      <c r="J161" t="n">
        <v>36.135548</v>
      </c>
      <c r="K161" t="n">
        <v>35.813416</v>
      </c>
      <c r="L161" t="n">
        <v>35.482906</v>
      </c>
      <c r="M161" t="n">
        <v>35.144497</v>
      </c>
      <c r="N161" t="n">
        <v>34.800049</v>
      </c>
      <c r="O161" t="n">
        <v>34.451813</v>
      </c>
      <c r="P161" t="n">
        <v>34.101509</v>
      </c>
      <c r="Q161" t="n">
        <v>33.753292</v>
      </c>
      <c r="R161" t="n">
        <v>33.408531</v>
      </c>
      <c r="S161" t="n">
        <v>33.062</v>
      </c>
      <c r="T161" t="n">
        <v>32.713066</v>
      </c>
      <c r="U161" t="n">
        <v>32.362278</v>
      </c>
      <c r="V161" t="n">
        <v>32.009602</v>
      </c>
      <c r="W161" t="n">
        <v>31.656317</v>
      </c>
      <c r="X161" t="n">
        <v>31.302626</v>
      </c>
      <c r="Y161" t="n">
        <v>30.947657</v>
      </c>
      <c r="Z161" t="n">
        <v>30.590731</v>
      </c>
      <c r="AA161" t="n">
        <v>30.231094</v>
      </c>
      <c r="AB161" t="n">
        <v>29.868889</v>
      </c>
      <c r="AC161" t="n">
        <v>29.504719</v>
      </c>
      <c r="AD161" t="n">
        <v>29.138538</v>
      </c>
      <c r="AE161" t="n">
        <v>28.770203</v>
      </c>
      <c r="AF161" t="n">
        <v>28.399776</v>
      </c>
      <c r="AG161" t="n">
        <v>28.027191</v>
      </c>
      <c r="AH161" t="n">
        <v>27.651888</v>
      </c>
      <c r="AI161" t="n">
        <v>27.273283</v>
      </c>
      <c r="AJ161" t="n">
        <v>26.890915</v>
      </c>
      <c r="AK161" s="131" t="n">
        <v>-0.07199999999999999</v>
      </c>
      <c r="AL161" s="36" t="n"/>
      <c r="AM161" s="146" t="n"/>
    </row>
    <row r="162" ht="15" customHeight="1" s="143">
      <c r="A162" s="66" t="inlineStr">
        <is>
          <t>ATS000:prk_NE_Asia-wb</t>
        </is>
      </c>
      <c r="B162" t="inlineStr">
        <is>
          <t>Wide Body Aircraft</t>
        </is>
      </c>
      <c r="C162" t="inlineStr">
        <is>
          <t>Aircraft Stock: Parked: Northeast Asia: Wide Body: High oil and gas supply</t>
        </is>
      </c>
      <c r="D162" t="inlineStr">
        <is>
          <t>148-AEO2021.153.highogs-d120120a</t>
        </is>
      </c>
      <c r="E162" t="inlineStr">
        <is>
          <t>units</t>
        </is>
      </c>
      <c r="F162" t="n">
        <v>223.491638</v>
      </c>
      <c r="G162" t="n">
        <v>174.102966</v>
      </c>
      <c r="H162" t="n">
        <v>100.074341</v>
      </c>
      <c r="I162" t="n">
        <v>69.12867</v>
      </c>
      <c r="J162" t="n">
        <v>64.05244399999999</v>
      </c>
      <c r="K162" t="n">
        <v>58.883255</v>
      </c>
      <c r="L162" t="n">
        <v>53.537323</v>
      </c>
      <c r="M162" t="n">
        <v>47.882416</v>
      </c>
      <c r="N162" t="n">
        <v>41.878563</v>
      </c>
      <c r="O162" t="n">
        <v>35.53524</v>
      </c>
      <c r="P162" t="n">
        <v>28.822708</v>
      </c>
      <c r="Q162" t="n">
        <v>21.829109</v>
      </c>
      <c r="R162" t="n">
        <v>14.579397</v>
      </c>
      <c r="S162" t="n">
        <v>6.874808</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inlineStr">
        <is>
          <t>- -</t>
        </is>
      </c>
      <c r="AL162" s="36" t="n"/>
      <c r="AM162" s="146" t="n"/>
    </row>
    <row r="163" ht="15" customHeight="1" s="143">
      <c r="A163" s="66" t="inlineStr">
        <is>
          <t>ATS000:prk_NE_Asia-rj</t>
        </is>
      </c>
      <c r="B163" t="inlineStr">
        <is>
          <t>Regional Jets</t>
        </is>
      </c>
      <c r="C163" t="inlineStr">
        <is>
          <t>Aircraft Stock: Parked: Northeast Asia: Regional: High oil and gas supply</t>
        </is>
      </c>
      <c r="D163" t="inlineStr">
        <is>
          <t>148-AEO2021.154.highogs-d120120a</t>
        </is>
      </c>
      <c r="E163" t="inlineStr">
        <is>
          <t>units</t>
        </is>
      </c>
      <c r="F163" t="n">
        <v>53.32198</v>
      </c>
      <c r="G163" t="n">
        <v>19.411404</v>
      </c>
      <c r="H163" t="n">
        <v>12.514181</v>
      </c>
      <c r="I163" t="n">
        <v>9.821974000000001</v>
      </c>
      <c r="J163" t="n">
        <v>9.746264999999999</v>
      </c>
      <c r="K163" t="n">
        <v>8.578251</v>
      </c>
      <c r="L163" t="n">
        <v>8.444822</v>
      </c>
      <c r="M163" t="n">
        <v>7.403525</v>
      </c>
      <c r="N163" t="n">
        <v>6.924619</v>
      </c>
      <c r="O163" t="n">
        <v>6.028817</v>
      </c>
      <c r="P163" t="n">
        <v>5.219627</v>
      </c>
      <c r="Q163" t="n">
        <v>4.991382</v>
      </c>
      <c r="R163" t="n">
        <v>4.764628</v>
      </c>
      <c r="S163" t="n">
        <v>4.531252</v>
      </c>
      <c r="T163" t="n">
        <v>4.290115</v>
      </c>
      <c r="U163" t="n">
        <v>4.04193</v>
      </c>
      <c r="V163" t="n">
        <v>3.786767</v>
      </c>
      <c r="W163" t="n">
        <v>3.526556</v>
      </c>
      <c r="X163" t="n">
        <v>3.261798</v>
      </c>
      <c r="Y163" t="n">
        <v>2.992122</v>
      </c>
      <c r="Z163" t="n">
        <v>2.716948</v>
      </c>
      <c r="AA163" t="n">
        <v>2.435812</v>
      </c>
      <c r="AB163" t="n">
        <v>2.149448</v>
      </c>
      <c r="AC163" t="n">
        <v>1.859123</v>
      </c>
      <c r="AD163" t="n">
        <v>1.565186</v>
      </c>
      <c r="AE163" t="n">
        <v>1.267849</v>
      </c>
      <c r="AF163" t="n">
        <v>0.967813</v>
      </c>
      <c r="AG163" t="n">
        <v>0.665953</v>
      </c>
      <c r="AH163" t="n">
        <v>0.361543</v>
      </c>
      <c r="AI163" t="n">
        <v>0.053863</v>
      </c>
      <c r="AJ163" t="n">
        <v>0</v>
      </c>
      <c r="AK163" t="inlineStr">
        <is>
          <t>- -</t>
        </is>
      </c>
      <c r="AL163" s="36" t="n"/>
      <c r="AM163" s="146" t="n"/>
    </row>
    <row r="164" ht="15" customHeight="1" s="143">
      <c r="A164" s="66" t="inlineStr">
        <is>
          <t>ATS000:prk_SE_Asia</t>
        </is>
      </c>
      <c r="B164" t="inlineStr">
        <is>
          <t>Southeast Asia</t>
        </is>
      </c>
      <c r="C164" t="inlineStr">
        <is>
          <t>Aircraft Stock: Parked: Southeast Asia: High oil and gas supply</t>
        </is>
      </c>
      <c r="D164" t="inlineStr">
        <is>
          <t>148-AEO2021.155.highogs-d120120a</t>
        </is>
      </c>
      <c r="E164" t="inlineStr">
        <is>
          <t>units</t>
        </is>
      </c>
      <c r="F164" t="n">
        <v>957.527649</v>
      </c>
      <c r="G164" t="n">
        <v>669.47406</v>
      </c>
      <c r="H164" t="n">
        <v>426.620178</v>
      </c>
      <c r="I164" t="n">
        <v>312.827179</v>
      </c>
      <c r="J164" t="n">
        <v>301.514038</v>
      </c>
      <c r="K164" t="n">
        <v>291.409088</v>
      </c>
      <c r="L164" t="n">
        <v>280.91864</v>
      </c>
      <c r="M164" t="n">
        <v>268.326385</v>
      </c>
      <c r="N164" t="n">
        <v>253.842316</v>
      </c>
      <c r="O164" t="n">
        <v>239.244888</v>
      </c>
      <c r="P164" t="n">
        <v>226.834869</v>
      </c>
      <c r="Q164" t="n">
        <v>213.785568</v>
      </c>
      <c r="R164" t="n">
        <v>199.937866</v>
      </c>
      <c r="S164" t="n">
        <v>185.287872</v>
      </c>
      <c r="T164" t="n">
        <v>169.864471</v>
      </c>
      <c r="U164" t="n">
        <v>153.733215</v>
      </c>
      <c r="V164" t="n">
        <v>136.921921</v>
      </c>
      <c r="W164" t="n">
        <v>119.457474</v>
      </c>
      <c r="X164" t="n">
        <v>101.361313</v>
      </c>
      <c r="Y164" t="n">
        <v>85.770798</v>
      </c>
      <c r="Z164" t="n">
        <v>73.81420900000001</v>
      </c>
      <c r="AA164" t="n">
        <v>61.362869</v>
      </c>
      <c r="AB164" t="n">
        <v>56.052319</v>
      </c>
      <c r="AC164" t="n">
        <v>55.072842</v>
      </c>
      <c r="AD164" t="n">
        <v>54.074432</v>
      </c>
      <c r="AE164" t="n">
        <v>53.057384</v>
      </c>
      <c r="AF164" t="n">
        <v>52.026913</v>
      </c>
      <c r="AG164" t="n">
        <v>50.978951</v>
      </c>
      <c r="AH164" t="n">
        <v>49.912727</v>
      </c>
      <c r="AI164" t="n">
        <v>48.827477</v>
      </c>
      <c r="AJ164" t="n">
        <v>47.722267</v>
      </c>
      <c r="AK164" s="131" t="n">
        <v>-0.095</v>
      </c>
      <c r="AL164" s="36" t="n"/>
      <c r="AM164" s="146" t="n"/>
    </row>
    <row r="165" ht="15" customHeight="1" s="143">
      <c r="A165" s="66" t="inlineStr">
        <is>
          <t>ATS000:prk_SE_Asia-nb</t>
        </is>
      </c>
      <c r="B165" t="inlineStr">
        <is>
          <t>Narrow Body Aircraft</t>
        </is>
      </c>
      <c r="C165" t="inlineStr">
        <is>
          <t>Aircraft Stock: Parked: Southeast Asia: Narrow Body: High oil and gas supply</t>
        </is>
      </c>
      <c r="D165" t="inlineStr">
        <is>
          <t>148-AEO2021.156.highogs-d120120a</t>
        </is>
      </c>
      <c r="E165" t="inlineStr">
        <is>
          <t>units</t>
        </is>
      </c>
      <c r="F165" t="n">
        <v>498.696411</v>
      </c>
      <c r="G165" t="n">
        <v>302.769836</v>
      </c>
      <c r="H165" t="n">
        <v>143.696854</v>
      </c>
      <c r="I165" t="n">
        <v>97.735619</v>
      </c>
      <c r="J165" t="n">
        <v>89.22982</v>
      </c>
      <c r="K165" t="n">
        <v>83.123566</v>
      </c>
      <c r="L165" t="n">
        <v>78.138206</v>
      </c>
      <c r="M165" t="n">
        <v>72.969566</v>
      </c>
      <c r="N165" t="n">
        <v>67.618996</v>
      </c>
      <c r="O165" t="n">
        <v>62.089657</v>
      </c>
      <c r="P165" t="n">
        <v>56.388855</v>
      </c>
      <c r="Q165" t="n">
        <v>50.501423</v>
      </c>
      <c r="R165" t="n">
        <v>44.428131</v>
      </c>
      <c r="S165" t="n">
        <v>38.167023</v>
      </c>
      <c r="T165" t="n">
        <v>31.718948</v>
      </c>
      <c r="U165" t="n">
        <v>25.087048</v>
      </c>
      <c r="V165" t="n">
        <v>18.28898</v>
      </c>
      <c r="W165" t="n">
        <v>11.315489</v>
      </c>
      <c r="X165" t="n">
        <v>4.180086</v>
      </c>
      <c r="Y165" t="n">
        <v>0</v>
      </c>
      <c r="Z165" t="n">
        <v>0</v>
      </c>
      <c r="AA165" t="n">
        <v>0</v>
      </c>
      <c r="AB165" t="n">
        <v>0</v>
      </c>
      <c r="AC165" t="n">
        <v>0</v>
      </c>
      <c r="AD165" t="n">
        <v>0</v>
      </c>
      <c r="AE165" t="n">
        <v>0</v>
      </c>
      <c r="AF165" t="n">
        <v>0</v>
      </c>
      <c r="AG165" t="n">
        <v>0</v>
      </c>
      <c r="AH165" t="n">
        <v>0</v>
      </c>
      <c r="AI165" t="n">
        <v>0</v>
      </c>
      <c r="AJ165" t="n">
        <v>0</v>
      </c>
      <c r="AK165" t="inlineStr">
        <is>
          <t>- -</t>
        </is>
      </c>
      <c r="AL165" s="36" t="n"/>
      <c r="AM165" s="146" t="n"/>
    </row>
    <row r="166" ht="15" customHeight="1" s="143">
      <c r="A166" s="66" t="inlineStr">
        <is>
          <t>ATS000:prk_SE_Asia-wb</t>
        </is>
      </c>
      <c r="B166" t="inlineStr">
        <is>
          <t>Wide Body Aircraft</t>
        </is>
      </c>
      <c r="C166" t="inlineStr">
        <is>
          <t>Aircraft Stock: Parked: Southeast Asia: Wide Body: High oil and gas supply</t>
        </is>
      </c>
      <c r="D166" t="inlineStr">
        <is>
          <t>148-AEO2021.157.highogs-d120120a</t>
        </is>
      </c>
      <c r="E166" t="inlineStr">
        <is>
          <t>units</t>
        </is>
      </c>
      <c r="F166" t="n">
        <v>228.327423</v>
      </c>
      <c r="G166" t="n">
        <v>256.322296</v>
      </c>
      <c r="H166" t="n">
        <v>194.076996</v>
      </c>
      <c r="I166" t="n">
        <v>133.920959</v>
      </c>
      <c r="J166" t="n">
        <v>131.495224</v>
      </c>
      <c r="K166" t="n">
        <v>128.221573</v>
      </c>
      <c r="L166" t="n">
        <v>124.450615</v>
      </c>
      <c r="M166" t="n">
        <v>120.151955</v>
      </c>
      <c r="N166" t="n">
        <v>115.323914</v>
      </c>
      <c r="O166" t="n">
        <v>109.966034</v>
      </c>
      <c r="P166" t="n">
        <v>104.102249</v>
      </c>
      <c r="Q166" t="n">
        <v>97.688171</v>
      </c>
      <c r="R166" t="n">
        <v>90.68388400000001</v>
      </c>
      <c r="S166" t="n">
        <v>83.086327</v>
      </c>
      <c r="T166" t="n">
        <v>74.923233</v>
      </c>
      <c r="U166" t="n">
        <v>66.25625599999999</v>
      </c>
      <c r="V166" t="n">
        <v>57.092354</v>
      </c>
      <c r="W166" t="n">
        <v>47.469475</v>
      </c>
      <c r="X166" t="n">
        <v>37.395493</v>
      </c>
      <c r="Y166" t="n">
        <v>26.890532</v>
      </c>
      <c r="Z166" t="n">
        <v>15.858538</v>
      </c>
      <c r="AA166" t="n">
        <v>4.349485</v>
      </c>
      <c r="AB166" t="n">
        <v>0</v>
      </c>
      <c r="AC166" t="n">
        <v>0</v>
      </c>
      <c r="AD166" t="n">
        <v>0</v>
      </c>
      <c r="AE166" t="n">
        <v>0</v>
      </c>
      <c r="AF166" t="n">
        <v>0</v>
      </c>
      <c r="AG166" t="n">
        <v>0</v>
      </c>
      <c r="AH166" t="n">
        <v>0</v>
      </c>
      <c r="AI166" t="n">
        <v>0</v>
      </c>
      <c r="AJ166" t="n">
        <v>0</v>
      </c>
      <c r="AK166" t="inlineStr">
        <is>
          <t>- -</t>
        </is>
      </c>
      <c r="AL166" s="36" t="n"/>
      <c r="AM166" s="146" t="n"/>
    </row>
    <row r="167" ht="15" customHeight="1" s="143">
      <c r="A167" s="66" t="inlineStr">
        <is>
          <t>ATS000:prk_SE_Asia-rj</t>
        </is>
      </c>
      <c r="B167" t="inlineStr">
        <is>
          <t>Regional Jets</t>
        </is>
      </c>
      <c r="C167" t="inlineStr">
        <is>
          <t>Aircraft Stock: Parked: Southeast Asia: Regional: High oil and gas supply</t>
        </is>
      </c>
      <c r="D167" t="inlineStr">
        <is>
          <t>148-AEO2021.158.highogs-d120120a</t>
        </is>
      </c>
      <c r="E167" t="inlineStr">
        <is>
          <t>units</t>
        </is>
      </c>
      <c r="F167" t="n">
        <v>230.50386</v>
      </c>
      <c r="G167" t="n">
        <v>110.381897</v>
      </c>
      <c r="H167" t="n">
        <v>88.846321</v>
      </c>
      <c r="I167" t="n">
        <v>81.170601</v>
      </c>
      <c r="J167" t="n">
        <v>80.789001</v>
      </c>
      <c r="K167" t="n">
        <v>80.06395000000001</v>
      </c>
      <c r="L167" t="n">
        <v>78.329826</v>
      </c>
      <c r="M167" t="n">
        <v>75.20487199999999</v>
      </c>
      <c r="N167" t="n">
        <v>70.89941399999999</v>
      </c>
      <c r="O167" t="n">
        <v>67.189194</v>
      </c>
      <c r="P167" t="n">
        <v>66.343773</v>
      </c>
      <c r="Q167" t="n">
        <v>65.595978</v>
      </c>
      <c r="R167" t="n">
        <v>64.82585899999999</v>
      </c>
      <c r="S167" t="n">
        <v>64.03452299999999</v>
      </c>
      <c r="T167" t="n">
        <v>63.222294</v>
      </c>
      <c r="U167" t="n">
        <v>62.389908</v>
      </c>
      <c r="V167" t="n">
        <v>61.540588</v>
      </c>
      <c r="W167" t="n">
        <v>60.672512</v>
      </c>
      <c r="X167" t="n">
        <v>59.78574</v>
      </c>
      <c r="Y167" t="n">
        <v>58.880268</v>
      </c>
      <c r="Z167" t="n">
        <v>57.955673</v>
      </c>
      <c r="AA167" t="n">
        <v>57.013382</v>
      </c>
      <c r="AB167" t="n">
        <v>56.052319</v>
      </c>
      <c r="AC167" t="n">
        <v>55.072842</v>
      </c>
      <c r="AD167" t="n">
        <v>54.074432</v>
      </c>
      <c r="AE167" t="n">
        <v>53.057384</v>
      </c>
      <c r="AF167" t="n">
        <v>52.026913</v>
      </c>
      <c r="AG167" t="n">
        <v>50.978951</v>
      </c>
      <c r="AH167" t="n">
        <v>49.912727</v>
      </c>
      <c r="AI167" t="n">
        <v>48.827477</v>
      </c>
      <c r="AJ167" t="n">
        <v>47.722267</v>
      </c>
      <c r="AK167" s="131" t="n">
        <v>-0.051</v>
      </c>
      <c r="AL167" s="36" t="n"/>
      <c r="AM167" s="146" t="n"/>
    </row>
    <row r="168" ht="15" customHeight="1" s="143">
      <c r="A168" s="66" t="inlineStr">
        <is>
          <t>ATS000:prk_SW_Asia</t>
        </is>
      </c>
      <c r="B168" t="inlineStr">
        <is>
          <t>Southwest Asia</t>
        </is>
      </c>
      <c r="C168" t="inlineStr">
        <is>
          <t>Aircraft Stock: Parked: Southwest Asia: High oil and gas supply</t>
        </is>
      </c>
      <c r="D168" t="inlineStr">
        <is>
          <t>148-AEO2021.159.highogs-d120120a</t>
        </is>
      </c>
      <c r="E168" t="inlineStr">
        <is>
          <t>units</t>
        </is>
      </c>
      <c r="F168" t="n">
        <v>483.900574</v>
      </c>
      <c r="G168" t="n">
        <v>218.569519</v>
      </c>
      <c r="H168" t="n">
        <v>117.546036</v>
      </c>
      <c r="I168" t="n">
        <v>85.800026</v>
      </c>
      <c r="J168" t="n">
        <v>80.744759</v>
      </c>
      <c r="K168" t="n">
        <v>77.668747</v>
      </c>
      <c r="L168" t="n">
        <v>74.218987</v>
      </c>
      <c r="M168" t="n">
        <v>70.21144099999999</v>
      </c>
      <c r="N168" t="n">
        <v>65.92461400000001</v>
      </c>
      <c r="O168" t="n">
        <v>61.385483</v>
      </c>
      <c r="P168" t="n">
        <v>56.633026</v>
      </c>
      <c r="Q168" t="n">
        <v>51.696991</v>
      </c>
      <c r="R168" t="n">
        <v>46.582771</v>
      </c>
      <c r="S168" t="n">
        <v>41.297401</v>
      </c>
      <c r="T168" t="n">
        <v>35.865402</v>
      </c>
      <c r="U168" t="n">
        <v>30.30125</v>
      </c>
      <c r="V168" t="n">
        <v>28.403584</v>
      </c>
      <c r="W168" t="n">
        <v>26.436874</v>
      </c>
      <c r="X168" t="n">
        <v>24.40489</v>
      </c>
      <c r="Y168" t="n">
        <v>22.306997</v>
      </c>
      <c r="Z168" t="n">
        <v>20.139675</v>
      </c>
      <c r="AA168" t="n">
        <v>17.906076</v>
      </c>
      <c r="AB168" t="n">
        <v>15.605115</v>
      </c>
      <c r="AC168" t="n">
        <v>13.237765</v>
      </c>
      <c r="AD168" t="n">
        <v>12.297935</v>
      </c>
      <c r="AE168" t="n">
        <v>11.426282</v>
      </c>
      <c r="AF168" t="n">
        <v>10.534847</v>
      </c>
      <c r="AG168" t="n">
        <v>9.622567999999999</v>
      </c>
      <c r="AH168" t="n">
        <v>8.688874</v>
      </c>
      <c r="AI168" t="n">
        <v>7.73376</v>
      </c>
      <c r="AJ168" t="n">
        <v>6.756925</v>
      </c>
      <c r="AK168" s="131" t="n">
        <v>-0.133</v>
      </c>
      <c r="AL168" s="36" t="n"/>
      <c r="AM168" s="146" t="n"/>
    </row>
    <row r="169" ht="15" customHeight="1" s="143">
      <c r="A169" s="66" t="inlineStr">
        <is>
          <t>ATS000:prk_SW_Asia-nb</t>
        </is>
      </c>
      <c r="B169" t="inlineStr">
        <is>
          <t>Narrow Body Aircraft</t>
        </is>
      </c>
      <c r="C169" t="inlineStr">
        <is>
          <t>Aircraft Stock: Parked: Southwest Asia: Narrow Body: High oil and gas supply</t>
        </is>
      </c>
      <c r="D169" t="inlineStr">
        <is>
          <t>148-AEO2021.160.highogs-d120120a</t>
        </is>
      </c>
      <c r="E169" t="inlineStr">
        <is>
          <t>units</t>
        </is>
      </c>
      <c r="F169" t="n">
        <v>314.492767</v>
      </c>
      <c r="G169" t="n">
        <v>122.086678</v>
      </c>
      <c r="H169" t="n">
        <v>51.876537</v>
      </c>
      <c r="I169" t="n">
        <v>36.986267</v>
      </c>
      <c r="J169" t="n">
        <v>34.811249</v>
      </c>
      <c r="K169" t="n">
        <v>32.433578</v>
      </c>
      <c r="L169" t="n">
        <v>29.865459</v>
      </c>
      <c r="M169" t="n">
        <v>27.104439</v>
      </c>
      <c r="N169" t="n">
        <v>24.160715</v>
      </c>
      <c r="O169" t="n">
        <v>21.054155</v>
      </c>
      <c r="P169" t="n">
        <v>17.811604</v>
      </c>
      <c r="Q169" t="n">
        <v>14.452688</v>
      </c>
      <c r="R169" t="n">
        <v>10.980217</v>
      </c>
      <c r="S169" t="n">
        <v>7.399203</v>
      </c>
      <c r="T169" t="n">
        <v>3.732274</v>
      </c>
      <c r="U169" t="n">
        <v>9.000000000000001e-05</v>
      </c>
      <c r="V169" t="n">
        <v>0</v>
      </c>
      <c r="W169" t="n">
        <v>0</v>
      </c>
      <c r="X169" t="n">
        <v>0</v>
      </c>
      <c r="Y169" t="n">
        <v>0</v>
      </c>
      <c r="Z169" t="n">
        <v>0</v>
      </c>
      <c r="AA169" t="n">
        <v>0</v>
      </c>
      <c r="AB169" t="n">
        <v>0</v>
      </c>
      <c r="AC169" t="n">
        <v>0</v>
      </c>
      <c r="AD169" t="n">
        <v>0</v>
      </c>
      <c r="AE169" t="n">
        <v>0</v>
      </c>
      <c r="AF169" t="n">
        <v>0</v>
      </c>
      <c r="AG169" t="n">
        <v>0</v>
      </c>
      <c r="AH169" t="n">
        <v>0</v>
      </c>
      <c r="AI169" t="n">
        <v>0</v>
      </c>
      <c r="AJ169" t="n">
        <v>0</v>
      </c>
      <c r="AK169" t="inlineStr">
        <is>
          <t>- -</t>
        </is>
      </c>
      <c r="AL169" s="36" t="n"/>
      <c r="AM169" s="146" t="n"/>
    </row>
    <row r="170" ht="15" customHeight="1" s="143">
      <c r="A170" s="66" t="inlineStr">
        <is>
          <t>ATS000:prk_SW_Asia-wb</t>
        </is>
      </c>
      <c r="B170" t="inlineStr">
        <is>
          <t>Wide Body Aircraft</t>
        </is>
      </c>
      <c r="C170" t="inlineStr">
        <is>
          <t>Aircraft Stock: Parked: Southwest Asia: Wide Body: High oil and gas supply</t>
        </is>
      </c>
      <c r="D170" t="inlineStr">
        <is>
          <t>148-AEO2021.161.highogs-d120120a</t>
        </is>
      </c>
      <c r="E170" t="inlineStr">
        <is>
          <t>units</t>
        </is>
      </c>
      <c r="F170" t="n">
        <v>74.079674</v>
      </c>
      <c r="G170" t="n">
        <v>62.499168</v>
      </c>
      <c r="H170" t="n">
        <v>38.359329</v>
      </c>
      <c r="I170" t="n">
        <v>23.553005</v>
      </c>
      <c r="J170" t="n">
        <v>21.779373</v>
      </c>
      <c r="K170" t="n">
        <v>21.08103</v>
      </c>
      <c r="L170" t="n">
        <v>20.325411</v>
      </c>
      <c r="M170" t="n">
        <v>19.510214</v>
      </c>
      <c r="N170" t="n">
        <v>18.63588</v>
      </c>
      <c r="O170" t="n">
        <v>17.704645</v>
      </c>
      <c r="P170" t="n">
        <v>16.721918</v>
      </c>
      <c r="Q170" t="n">
        <v>15.695824</v>
      </c>
      <c r="R170" t="n">
        <v>14.627274</v>
      </c>
      <c r="S170" t="n">
        <v>13.516712</v>
      </c>
      <c r="T170" t="n">
        <v>12.365027</v>
      </c>
      <c r="U170" t="n">
        <v>11.16963</v>
      </c>
      <c r="V170" t="n">
        <v>9.933488000000001</v>
      </c>
      <c r="W170" t="n">
        <v>8.654093</v>
      </c>
      <c r="X170" t="n">
        <v>7.334644</v>
      </c>
      <c r="Y170" t="n">
        <v>5.97447</v>
      </c>
      <c r="Z170" t="n">
        <v>4.569946</v>
      </c>
      <c r="AA170" t="n">
        <v>3.121225</v>
      </c>
      <c r="AB170" t="n">
        <v>1.627778</v>
      </c>
      <c r="AC170" t="n">
        <v>0.089533</v>
      </c>
      <c r="AD170" t="n">
        <v>0</v>
      </c>
      <c r="AE170" t="n">
        <v>0</v>
      </c>
      <c r="AF170" t="n">
        <v>0</v>
      </c>
      <c r="AG170" t="n">
        <v>0</v>
      </c>
      <c r="AH170" t="n">
        <v>0</v>
      </c>
      <c r="AI170" t="n">
        <v>0</v>
      </c>
      <c r="AJ170" t="n">
        <v>0</v>
      </c>
      <c r="AK170" t="inlineStr">
        <is>
          <t>- -</t>
        </is>
      </c>
      <c r="AL170" s="36" t="n"/>
      <c r="AM170" s="146" t="n"/>
    </row>
    <row r="171" ht="15" customHeight="1" s="143">
      <c r="A171" s="66" t="inlineStr">
        <is>
          <t>ATS000:prk_SW_Asia-rj</t>
        </is>
      </c>
      <c r="B171" t="inlineStr">
        <is>
          <t>Regional Jets</t>
        </is>
      </c>
      <c r="C171" t="inlineStr">
        <is>
          <t>Aircraft Stock: Parked: Southwest Asia: Regional: High oil and gas supply</t>
        </is>
      </c>
      <c r="D171" t="inlineStr">
        <is>
          <t>148-AEO2021.162.highogs-d120120a</t>
        </is>
      </c>
      <c r="E171" t="inlineStr">
        <is>
          <t>units</t>
        </is>
      </c>
      <c r="F171" t="n">
        <v>95.32811700000001</v>
      </c>
      <c r="G171" t="n">
        <v>33.983665</v>
      </c>
      <c r="H171" t="n">
        <v>27.310165</v>
      </c>
      <c r="I171" t="n">
        <v>25.260752</v>
      </c>
      <c r="J171" t="n">
        <v>24.154135</v>
      </c>
      <c r="K171" t="n">
        <v>24.154135</v>
      </c>
      <c r="L171" t="n">
        <v>24.028112</v>
      </c>
      <c r="M171" t="n">
        <v>23.596788</v>
      </c>
      <c r="N171" t="n">
        <v>23.128023</v>
      </c>
      <c r="O171" t="n">
        <v>22.626684</v>
      </c>
      <c r="P171" t="n">
        <v>22.099504</v>
      </c>
      <c r="Q171" t="n">
        <v>21.548477</v>
      </c>
      <c r="R171" t="n">
        <v>20.975279</v>
      </c>
      <c r="S171" t="n">
        <v>20.381485</v>
      </c>
      <c r="T171" t="n">
        <v>19.768101</v>
      </c>
      <c r="U171" t="n">
        <v>19.131529</v>
      </c>
      <c r="V171" t="n">
        <v>18.470097</v>
      </c>
      <c r="W171" t="n">
        <v>17.782782</v>
      </c>
      <c r="X171" t="n">
        <v>17.070246</v>
      </c>
      <c r="Y171" t="n">
        <v>16.332527</v>
      </c>
      <c r="Z171" t="n">
        <v>15.569729</v>
      </c>
      <c r="AA171" t="n">
        <v>14.784851</v>
      </c>
      <c r="AB171" t="n">
        <v>13.977337</v>
      </c>
      <c r="AC171" t="n">
        <v>13.148232</v>
      </c>
      <c r="AD171" t="n">
        <v>12.297935</v>
      </c>
      <c r="AE171" t="n">
        <v>11.426282</v>
      </c>
      <c r="AF171" t="n">
        <v>10.534847</v>
      </c>
      <c r="AG171" t="n">
        <v>9.622567999999999</v>
      </c>
      <c r="AH171" t="n">
        <v>8.688874</v>
      </c>
      <c r="AI171" t="n">
        <v>7.73376</v>
      </c>
      <c r="AJ171" t="n">
        <v>6.756925</v>
      </c>
      <c r="AK171" s="131" t="n">
        <v>-0.08400000000000001</v>
      </c>
      <c r="AL171" s="36" t="n"/>
      <c r="AM171" s="146" t="n"/>
    </row>
    <row r="172" ht="15" customHeight="1" s="143">
      <c r="A172" s="66" t="inlineStr">
        <is>
          <t>ATS000:prk_Oceania</t>
        </is>
      </c>
      <c r="B172" t="inlineStr">
        <is>
          <t>Oceania</t>
        </is>
      </c>
      <c r="C172" t="inlineStr">
        <is>
          <t>Aircraft Stock: Parked: Oceania: High oil and gas supply</t>
        </is>
      </c>
      <c r="D172" t="inlineStr">
        <is>
          <t>148-AEO2021.163.highogs-d120120a</t>
        </is>
      </c>
      <c r="E172" t="inlineStr">
        <is>
          <t>units</t>
        </is>
      </c>
      <c r="F172" t="n">
        <v>573.8350830000001</v>
      </c>
      <c r="G172" t="n">
        <v>193.18042</v>
      </c>
      <c r="H172" t="n">
        <v>115.193939</v>
      </c>
      <c r="I172" t="n">
        <v>80.599884</v>
      </c>
      <c r="J172" t="n">
        <v>74.38434599999999</v>
      </c>
      <c r="K172" t="n">
        <v>69.834503</v>
      </c>
      <c r="L172" t="n">
        <v>65.08493</v>
      </c>
      <c r="M172" t="n">
        <v>60.10273</v>
      </c>
      <c r="N172" t="n">
        <v>54.865818</v>
      </c>
      <c r="O172" t="n">
        <v>49.351997</v>
      </c>
      <c r="P172" t="n">
        <v>43.55621</v>
      </c>
      <c r="Q172" t="n">
        <v>37.483894</v>
      </c>
      <c r="R172" t="n">
        <v>31.135128</v>
      </c>
      <c r="S172" t="n">
        <v>24.506897</v>
      </c>
      <c r="T172" t="n">
        <v>20.944502</v>
      </c>
      <c r="U172" t="n">
        <v>20.453787</v>
      </c>
      <c r="V172" t="n">
        <v>19.915462</v>
      </c>
      <c r="W172" t="n">
        <v>19.329489</v>
      </c>
      <c r="X172" t="n">
        <v>18.700163</v>
      </c>
      <c r="Y172" t="n">
        <v>18.02783</v>
      </c>
      <c r="Z172" t="n">
        <v>17.309786</v>
      </c>
      <c r="AA172" t="n">
        <v>16.546873</v>
      </c>
      <c r="AB172" t="n">
        <v>15.741776</v>
      </c>
      <c r="AC172" t="n">
        <v>14.896111</v>
      </c>
      <c r="AD172" t="n">
        <v>14.011675</v>
      </c>
      <c r="AE172" t="n">
        <v>13.090522</v>
      </c>
      <c r="AF172" t="n">
        <v>12.134993</v>
      </c>
      <c r="AG172" t="n">
        <v>11.146912</v>
      </c>
      <c r="AH172" t="n">
        <v>10.127914</v>
      </c>
      <c r="AI172" t="n">
        <v>9.079393</v>
      </c>
      <c r="AJ172" t="n">
        <v>8.001787999999999</v>
      </c>
      <c r="AK172" s="131" t="n">
        <v>-0.133</v>
      </c>
      <c r="AL172" s="36" t="n"/>
      <c r="AM172" s="146" t="n"/>
    </row>
    <row r="173" ht="15" customHeight="1" s="143">
      <c r="A173" s="66" t="inlineStr">
        <is>
          <t>ATS000:prk_Oceania-nb</t>
        </is>
      </c>
      <c r="B173" t="inlineStr">
        <is>
          <t>Narrow Body Aircraft</t>
        </is>
      </c>
      <c r="C173" t="inlineStr">
        <is>
          <t>Aircraft Stock: Parked: Oceania: Narrow Body: High oil and gas supply</t>
        </is>
      </c>
      <c r="D173" t="inlineStr">
        <is>
          <t>148-AEO2021.164.highogs-d120120a</t>
        </is>
      </c>
      <c r="E173" t="inlineStr">
        <is>
          <t>units</t>
        </is>
      </c>
      <c r="F173" t="n">
        <v>197.129059</v>
      </c>
      <c r="G173" t="n">
        <v>56.629982</v>
      </c>
      <c r="H173" t="n">
        <v>28.75234</v>
      </c>
      <c r="I173" t="n">
        <v>27.252497</v>
      </c>
      <c r="J173" t="n">
        <v>25.814968</v>
      </c>
      <c r="K173" t="n">
        <v>23.429077</v>
      </c>
      <c r="L173" t="n">
        <v>21.032101</v>
      </c>
      <c r="M173" t="n">
        <v>18.553219</v>
      </c>
      <c r="N173" t="n">
        <v>15.972968</v>
      </c>
      <c r="O173" t="n">
        <v>13.269055</v>
      </c>
      <c r="P173" t="n">
        <v>10.434659</v>
      </c>
      <c r="Q173" t="n">
        <v>7.464446</v>
      </c>
      <c r="R173" t="n">
        <v>4.357537</v>
      </c>
      <c r="S173" t="n">
        <v>1.111388</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inlineStr">
        <is>
          <t>- -</t>
        </is>
      </c>
      <c r="AL173" s="36" t="n"/>
      <c r="AM173" s="146" t="n"/>
    </row>
    <row r="174" ht="15" customHeight="1" s="143">
      <c r="A174" s="66" t="inlineStr">
        <is>
          <t>ATS000:prk_Oceania-wb</t>
        </is>
      </c>
      <c r="B174" t="inlineStr">
        <is>
          <t>Wide Body Aircraft</t>
        </is>
      </c>
      <c r="C174" t="inlineStr">
        <is>
          <t>Aircraft Stock: Parked: Oceania: Wide Body: High oil and gas supply</t>
        </is>
      </c>
      <c r="D174" t="inlineStr">
        <is>
          <t>148-AEO2021.165.highogs-d120120a</t>
        </is>
      </c>
      <c r="E174" t="inlineStr">
        <is>
          <t>units</t>
        </is>
      </c>
      <c r="F174" t="n">
        <v>76.606613</v>
      </c>
      <c r="G174" t="n">
        <v>61.356586</v>
      </c>
      <c r="H174" t="n">
        <v>36.168823</v>
      </c>
      <c r="I174" t="n">
        <v>24.075949</v>
      </c>
      <c r="J174" t="n">
        <v>23.902103</v>
      </c>
      <c r="K174" t="n">
        <v>23.727404</v>
      </c>
      <c r="L174" t="n">
        <v>23.535683</v>
      </c>
      <c r="M174" t="n">
        <v>23.318258</v>
      </c>
      <c r="N174" t="n">
        <v>23.073652</v>
      </c>
      <c r="O174" t="n">
        <v>22.798628</v>
      </c>
      <c r="P174" t="n">
        <v>22.490204</v>
      </c>
      <c r="Q174" t="n">
        <v>22.156876</v>
      </c>
      <c r="R174" t="n">
        <v>21.791813</v>
      </c>
      <c r="S174" t="n">
        <v>21.389307</v>
      </c>
      <c r="T174" t="n">
        <v>20.944502</v>
      </c>
      <c r="U174" t="n">
        <v>20.453787</v>
      </c>
      <c r="V174" t="n">
        <v>19.915462</v>
      </c>
      <c r="W174" t="n">
        <v>19.329489</v>
      </c>
      <c r="X174" t="n">
        <v>18.700163</v>
      </c>
      <c r="Y174" t="n">
        <v>18.02783</v>
      </c>
      <c r="Z174" t="n">
        <v>17.309786</v>
      </c>
      <c r="AA174" t="n">
        <v>16.546873</v>
      </c>
      <c r="AB174" t="n">
        <v>15.741776</v>
      </c>
      <c r="AC174" t="n">
        <v>14.896111</v>
      </c>
      <c r="AD174" t="n">
        <v>14.011675</v>
      </c>
      <c r="AE174" t="n">
        <v>13.090522</v>
      </c>
      <c r="AF174" t="n">
        <v>12.134993</v>
      </c>
      <c r="AG174" t="n">
        <v>11.146912</v>
      </c>
      <c r="AH174" t="n">
        <v>10.127914</v>
      </c>
      <c r="AI174" t="n">
        <v>9.079393</v>
      </c>
      <c r="AJ174" t="n">
        <v>8.001787999999999</v>
      </c>
      <c r="AK174" s="131" t="n">
        <v>-0.073</v>
      </c>
      <c r="AL174" s="36" t="n"/>
      <c r="AM174" s="146" t="n"/>
    </row>
    <row r="175" ht="15" customHeight="1" s="143">
      <c r="A175" s="66" t="inlineStr">
        <is>
          <t>ATS000:prk_Oceania-rj</t>
        </is>
      </c>
      <c r="B175" t="inlineStr">
        <is>
          <t>Regional Jets</t>
        </is>
      </c>
      <c r="C175" t="inlineStr">
        <is>
          <t>Aircraft Stock: Parked: Oceania: Regional: High oil and gas supply</t>
        </is>
      </c>
      <c r="D175" t="inlineStr">
        <is>
          <t>148-AEO2021.166.highogs-d120120a</t>
        </is>
      </c>
      <c r="E175" t="inlineStr">
        <is>
          <t>units</t>
        </is>
      </c>
      <c r="F175" t="n">
        <v>300.099396</v>
      </c>
      <c r="G175" t="n">
        <v>75.19383999999999</v>
      </c>
      <c r="H175" t="n">
        <v>50.27277</v>
      </c>
      <c r="I175" t="n">
        <v>29.271439</v>
      </c>
      <c r="J175" t="n">
        <v>24.667273</v>
      </c>
      <c r="K175" t="n">
        <v>22.67802</v>
      </c>
      <c r="L175" t="n">
        <v>20.517147</v>
      </c>
      <c r="M175" t="n">
        <v>18.231255</v>
      </c>
      <c r="N175" t="n">
        <v>15.819198</v>
      </c>
      <c r="O175" t="n">
        <v>13.284314</v>
      </c>
      <c r="P175" t="n">
        <v>10.631349</v>
      </c>
      <c r="Q175" t="n">
        <v>7.862573</v>
      </c>
      <c r="R175" t="n">
        <v>4.985778</v>
      </c>
      <c r="S175" t="n">
        <v>2.006204</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inlineStr">
        <is>
          <t>- -</t>
        </is>
      </c>
      <c r="AL175" s="36" t="n"/>
      <c r="AM175" s="146" t="n"/>
    </row>
    <row r="176" ht="15" customHeight="1" s="143">
      <c r="A176" s="66" t="inlineStr">
        <is>
          <t>ATS000:prk_WorldTotal</t>
        </is>
      </c>
      <c r="B176" t="inlineStr">
        <is>
          <t>Total World</t>
        </is>
      </c>
      <c r="C176" t="inlineStr">
        <is>
          <t>Aircraft Stock: Parked: World: High oil and gas supply</t>
        </is>
      </c>
      <c r="D176" t="inlineStr">
        <is>
          <t>148-AEO2021.167.highogs-d120120a</t>
        </is>
      </c>
      <c r="E176" t="inlineStr">
        <is>
          <t>units</t>
        </is>
      </c>
      <c r="F176" t="n">
        <v>17744.822266</v>
      </c>
      <c r="G176" t="n">
        <v>6881.706055</v>
      </c>
      <c r="H176" t="n">
        <v>4332.97998</v>
      </c>
      <c r="I176" t="n">
        <v>3470.977295</v>
      </c>
      <c r="J176" t="n">
        <v>3176.71167</v>
      </c>
      <c r="K176" t="n">
        <v>2950.546387</v>
      </c>
      <c r="L176" t="n">
        <v>2674.33374</v>
      </c>
      <c r="M176" t="n">
        <v>2465.374023</v>
      </c>
      <c r="N176" t="n">
        <v>2255.003174</v>
      </c>
      <c r="O176" t="n">
        <v>2092.807861</v>
      </c>
      <c r="P176" t="n">
        <v>1948.747681</v>
      </c>
      <c r="Q176" t="n">
        <v>1806.345581</v>
      </c>
      <c r="R176" t="n">
        <v>1681.077271</v>
      </c>
      <c r="S176" t="n">
        <v>1564.156006</v>
      </c>
      <c r="T176" t="n">
        <v>1462.534912</v>
      </c>
      <c r="U176" t="n">
        <v>1383.459839</v>
      </c>
      <c r="V176" t="n">
        <v>1313.599731</v>
      </c>
      <c r="W176" t="n">
        <v>1241.971558</v>
      </c>
      <c r="X176" t="n">
        <v>1180.733032</v>
      </c>
      <c r="Y176" t="n">
        <v>1126.523315</v>
      </c>
      <c r="Z176" t="n">
        <v>1074.965332</v>
      </c>
      <c r="AA176" t="n">
        <v>1022.171875</v>
      </c>
      <c r="AB176" t="n">
        <v>975.641541</v>
      </c>
      <c r="AC176" t="n">
        <v>932.685425</v>
      </c>
      <c r="AD176" t="n">
        <v>890.499146</v>
      </c>
      <c r="AE176" t="n">
        <v>847.611572</v>
      </c>
      <c r="AF176" t="n">
        <v>802.491272</v>
      </c>
      <c r="AG176" t="n">
        <v>758.10199</v>
      </c>
      <c r="AH176" t="n">
        <v>721.91333</v>
      </c>
      <c r="AI176" t="n">
        <v>684.991516</v>
      </c>
      <c r="AJ176" t="n">
        <v>647.540222</v>
      </c>
      <c r="AK176" s="131" t="n">
        <v>-0.104</v>
      </c>
      <c r="AL176" s="43" t="n"/>
      <c r="AM176" s="148" t="n"/>
    </row>
    <row r="177" ht="15" customHeight="1" s="143">
      <c r="A177" s="134" t="n"/>
      <c r="B177" t="inlineStr">
        <is>
          <t>Aircraft Cargo Stock</t>
        </is>
      </c>
      <c r="D177" t="inlineStr">
        <is>
          <t>148-AEO2021.170.</t>
        </is>
      </c>
    </row>
    <row r="178" ht="15" customHeight="1" s="143">
      <c r="A178" s="66" t="inlineStr">
        <is>
          <t>ATS000:crg_U.S.Total</t>
        </is>
      </c>
      <c r="B178" t="inlineStr">
        <is>
          <t>United States</t>
        </is>
      </c>
      <c r="C178" t="inlineStr">
        <is>
          <t>Aircraft Stock: Cargo: United States: High oil and gas supply</t>
        </is>
      </c>
      <c r="D178" t="inlineStr">
        <is>
          <t>148-AEO2021.171.highogs-d120120a</t>
        </is>
      </c>
      <c r="E178" t="inlineStr">
        <is>
          <t>units</t>
        </is>
      </c>
      <c r="F178" t="n">
        <v>1152.675293</v>
      </c>
      <c r="G178" t="n">
        <v>1087.227417</v>
      </c>
      <c r="H178" t="n">
        <v>1063.774902</v>
      </c>
      <c r="I178" t="n">
        <v>1051.644043</v>
      </c>
      <c r="J178" t="n">
        <v>1080.10376</v>
      </c>
      <c r="K178" t="n">
        <v>1107.34436</v>
      </c>
      <c r="L178" t="n">
        <v>1135.603394</v>
      </c>
      <c r="M178" t="n">
        <v>1160.052734</v>
      </c>
      <c r="N178" t="n">
        <v>1183.176636</v>
      </c>
      <c r="O178" t="n">
        <v>1205.734131</v>
      </c>
      <c r="P178" t="n">
        <v>1228.825806</v>
      </c>
      <c r="Q178" t="n">
        <v>1253.482178</v>
      </c>
      <c r="R178" t="n">
        <v>1281.163452</v>
      </c>
      <c r="S178" t="n">
        <v>1309.310181</v>
      </c>
      <c r="T178" t="n">
        <v>1339.414795</v>
      </c>
      <c r="U178" t="n">
        <v>1371.291016</v>
      </c>
      <c r="V178" t="n">
        <v>1401.848267</v>
      </c>
      <c r="W178" t="n">
        <v>1431.156006</v>
      </c>
      <c r="X178" t="n">
        <v>1461.197021</v>
      </c>
      <c r="Y178" t="n">
        <v>1493.453003</v>
      </c>
      <c r="Z178" t="n">
        <v>1528.128296</v>
      </c>
      <c r="AA178" t="n">
        <v>1562.879761</v>
      </c>
      <c r="AB178" t="n">
        <v>1597.885986</v>
      </c>
      <c r="AC178" t="n">
        <v>1633.015137</v>
      </c>
      <c r="AD178" t="n">
        <v>1667.94043</v>
      </c>
      <c r="AE178" t="n">
        <v>1704.624878</v>
      </c>
      <c r="AF178" t="n">
        <v>1740.326172</v>
      </c>
      <c r="AG178" t="n">
        <v>1774.807251</v>
      </c>
      <c r="AH178" t="n">
        <v>1812.252563</v>
      </c>
      <c r="AI178" t="n">
        <v>1850.167236</v>
      </c>
      <c r="AJ178" t="n">
        <v>1888.923828</v>
      </c>
      <c r="AK178" s="131" t="n">
        <v>0.017</v>
      </c>
      <c r="AL178" s="36" t="n"/>
      <c r="AM178" s="146" t="n"/>
    </row>
    <row r="179" ht="15" customHeight="1" s="143">
      <c r="A179" s="66" t="inlineStr">
        <is>
          <t>ATS000:crg_Canada</t>
        </is>
      </c>
      <c r="B179" t="inlineStr">
        <is>
          <t>Canada</t>
        </is>
      </c>
      <c r="C179" t="inlineStr">
        <is>
          <t>Aircraft Stock: Cargo: Canada: High oil and gas supply</t>
        </is>
      </c>
      <c r="D179" t="inlineStr">
        <is>
          <t>148-AEO2021.172.highogs-d120120a</t>
        </is>
      </c>
      <c r="E179" t="inlineStr">
        <is>
          <t>units</t>
        </is>
      </c>
      <c r="F179" t="n">
        <v>72.59877</v>
      </c>
      <c r="G179" t="n">
        <v>68.105934</v>
      </c>
      <c r="H179" t="n">
        <v>67.49202</v>
      </c>
      <c r="I179" t="n">
        <v>64.56418600000001</v>
      </c>
      <c r="J179" t="n">
        <v>61.320564</v>
      </c>
      <c r="K179" t="n">
        <v>60.80864</v>
      </c>
      <c r="L179" t="n">
        <v>61.127289</v>
      </c>
      <c r="M179" t="n">
        <v>61.93412</v>
      </c>
      <c r="N179" t="n">
        <v>62.732738</v>
      </c>
      <c r="O179" t="n">
        <v>63.533073</v>
      </c>
      <c r="P179" t="n">
        <v>64.32661400000001</v>
      </c>
      <c r="Q179" t="n">
        <v>65.139061</v>
      </c>
      <c r="R179" t="n">
        <v>65.975555</v>
      </c>
      <c r="S179" t="n">
        <v>66.838493</v>
      </c>
      <c r="T179" t="n">
        <v>67.708305</v>
      </c>
      <c r="U179" t="n">
        <v>68.570427</v>
      </c>
      <c r="V179" t="n">
        <v>69.476913</v>
      </c>
      <c r="W179" t="n">
        <v>70.380447</v>
      </c>
      <c r="X179" t="n">
        <v>71.28143300000001</v>
      </c>
      <c r="Y179" t="n">
        <v>72.190613</v>
      </c>
      <c r="Z179" t="n">
        <v>73.09876300000001</v>
      </c>
      <c r="AA179" t="n">
        <v>73.964821</v>
      </c>
      <c r="AB179" t="n">
        <v>74.827316</v>
      </c>
      <c r="AC179" t="n">
        <v>75.682953</v>
      </c>
      <c r="AD179" t="n">
        <v>76.532753</v>
      </c>
      <c r="AE179" t="n">
        <v>77.379471</v>
      </c>
      <c r="AF179" t="n">
        <v>78.22403</v>
      </c>
      <c r="AG179" t="n">
        <v>79.05956999999999</v>
      </c>
      <c r="AH179" t="n">
        <v>79.872192</v>
      </c>
      <c r="AI179" t="n">
        <v>80.656761</v>
      </c>
      <c r="AJ179" t="n">
        <v>81.426666</v>
      </c>
      <c r="AK179" s="131" t="n">
        <v>0.004</v>
      </c>
      <c r="AL179" s="36" t="n"/>
      <c r="AM179" s="146" t="n"/>
    </row>
    <row r="180" ht="15" customHeight="1" s="143">
      <c r="A180" s="66" t="inlineStr">
        <is>
          <t>ATS000:crg_Central_Am</t>
        </is>
      </c>
      <c r="B180" t="inlineStr">
        <is>
          <t>Central America</t>
        </is>
      </c>
      <c r="C180" t="inlineStr">
        <is>
          <t>Aircraft Stock: Cargo: Central America: High oil and gas supply</t>
        </is>
      </c>
      <c r="D180" t="inlineStr">
        <is>
          <t>148-AEO2021.173.highogs-d120120a</t>
        </is>
      </c>
      <c r="E180" t="inlineStr">
        <is>
          <t>units</t>
        </is>
      </c>
      <c r="F180" t="n">
        <v>59.71217</v>
      </c>
      <c r="G180" t="n">
        <v>56.137718</v>
      </c>
      <c r="H180" t="n">
        <v>54.210922</v>
      </c>
      <c r="I180" t="n">
        <v>52.211136</v>
      </c>
      <c r="J180" t="n">
        <v>53.192791</v>
      </c>
      <c r="K180" t="n">
        <v>54.138531</v>
      </c>
      <c r="L180" t="n">
        <v>55.05508</v>
      </c>
      <c r="M180" t="n">
        <v>55.937992</v>
      </c>
      <c r="N180" t="n">
        <v>56.785416</v>
      </c>
      <c r="O180" t="n">
        <v>57.663673</v>
      </c>
      <c r="P180" t="n">
        <v>59.494202</v>
      </c>
      <c r="Q180" t="n">
        <v>61.33279</v>
      </c>
      <c r="R180" t="n">
        <v>63.188828</v>
      </c>
      <c r="S180" t="n">
        <v>65.075684</v>
      </c>
      <c r="T180" t="n">
        <v>66.996071</v>
      </c>
      <c r="U180" t="n">
        <v>68.95523799999999</v>
      </c>
      <c r="V180" t="n">
        <v>70.934082</v>
      </c>
      <c r="W180" t="n">
        <v>72.947754</v>
      </c>
      <c r="X180" t="n">
        <v>74.999588</v>
      </c>
      <c r="Y180" t="n">
        <v>77.091095</v>
      </c>
      <c r="Z180" t="n">
        <v>79.223015</v>
      </c>
      <c r="AA180" t="n">
        <v>81.390953</v>
      </c>
      <c r="AB180" t="n">
        <v>83.596771</v>
      </c>
      <c r="AC180" t="n">
        <v>85.843216</v>
      </c>
      <c r="AD180" t="n">
        <v>88.13072200000001</v>
      </c>
      <c r="AE180" t="n">
        <v>90.459457</v>
      </c>
      <c r="AF180" t="n">
        <v>92.77664900000001</v>
      </c>
      <c r="AG180" t="n">
        <v>95.132942</v>
      </c>
      <c r="AH180" t="n">
        <v>97.528374</v>
      </c>
      <c r="AI180" t="n">
        <v>99.96341700000001</v>
      </c>
      <c r="AJ180" t="n">
        <v>102.45063</v>
      </c>
      <c r="AK180" s="131" t="n">
        <v>0.018</v>
      </c>
      <c r="AL180" s="36" t="n"/>
      <c r="AM180" s="146" t="n"/>
    </row>
    <row r="181" ht="15" customHeight="1" s="143">
      <c r="A181" s="66" t="inlineStr">
        <is>
          <t>ATS000:crg_South_Am</t>
        </is>
      </c>
      <c r="B181" t="inlineStr">
        <is>
          <t>South America</t>
        </is>
      </c>
      <c r="C181" t="inlineStr">
        <is>
          <t>Aircraft Stock: Cargo: South America: High oil and gas supply</t>
        </is>
      </c>
      <c r="D181" t="inlineStr">
        <is>
          <t>148-AEO2021.174.highogs-d120120a</t>
        </is>
      </c>
      <c r="E181" t="inlineStr">
        <is>
          <t>units</t>
        </is>
      </c>
      <c r="F181" t="n">
        <v>77.24288900000001</v>
      </c>
      <c r="G181" t="n">
        <v>74.664619</v>
      </c>
      <c r="H181" t="n">
        <v>74.242554</v>
      </c>
      <c r="I181" t="n">
        <v>74.206688</v>
      </c>
      <c r="J181" t="n">
        <v>75.55732</v>
      </c>
      <c r="K181" t="n">
        <v>77.52975499999999</v>
      </c>
      <c r="L181" t="n">
        <v>79.66674</v>
      </c>
      <c r="M181" t="n">
        <v>81.620468</v>
      </c>
      <c r="N181" t="n">
        <v>83.438766</v>
      </c>
      <c r="O181" t="n">
        <v>85.104889</v>
      </c>
      <c r="P181" t="n">
        <v>86.59201</v>
      </c>
      <c r="Q181" t="n">
        <v>87.946907</v>
      </c>
      <c r="R181" t="n">
        <v>89.23922</v>
      </c>
      <c r="S181" t="n">
        <v>90.48912799999999</v>
      </c>
      <c r="T181" t="n">
        <v>91.696602</v>
      </c>
      <c r="U181" t="n">
        <v>92.86488300000001</v>
      </c>
      <c r="V181" t="n">
        <v>93.949348</v>
      </c>
      <c r="W181" t="n">
        <v>94.989639</v>
      </c>
      <c r="X181" t="n">
        <v>95.981888</v>
      </c>
      <c r="Y181" t="n">
        <v>96.923531</v>
      </c>
      <c r="Z181" t="n">
        <v>97.810295</v>
      </c>
      <c r="AA181" t="n">
        <v>98.568459</v>
      </c>
      <c r="AB181" t="n">
        <v>99.369789</v>
      </c>
      <c r="AC181" t="n">
        <v>100.119781</v>
      </c>
      <c r="AD181" t="n">
        <v>100.816757</v>
      </c>
      <c r="AE181" t="n">
        <v>101.457703</v>
      </c>
      <c r="AF181" t="n">
        <v>101.954384</v>
      </c>
      <c r="AG181" t="n">
        <v>102.38868</v>
      </c>
      <c r="AH181" t="n">
        <v>102.755013</v>
      </c>
      <c r="AI181" t="n">
        <v>103.046608</v>
      </c>
      <c r="AJ181" t="n">
        <v>103.258812</v>
      </c>
      <c r="AK181" s="131" t="n">
        <v>0.01</v>
      </c>
      <c r="AL181" s="36" t="n"/>
      <c r="AM181" s="146" t="n"/>
    </row>
    <row r="182" ht="15" customHeight="1" s="143">
      <c r="A182" s="66" t="inlineStr">
        <is>
          <t>ATS000:crg_Europe</t>
        </is>
      </c>
      <c r="B182" t="inlineStr">
        <is>
          <t>Europe</t>
        </is>
      </c>
      <c r="C182" t="inlineStr">
        <is>
          <t>Aircraft Stock: Cargo: Europe: High oil and gas supply</t>
        </is>
      </c>
      <c r="D182" t="inlineStr">
        <is>
          <t>148-AEO2021.175.highogs-d120120a</t>
        </is>
      </c>
      <c r="E182" t="inlineStr">
        <is>
          <t>units</t>
        </is>
      </c>
      <c r="F182" t="n">
        <v>481.272125</v>
      </c>
      <c r="G182" t="n">
        <v>459.730621</v>
      </c>
      <c r="H182" t="n">
        <v>446.259857</v>
      </c>
      <c r="I182" t="n">
        <v>435.93573</v>
      </c>
      <c r="J182" t="n">
        <v>438.509277</v>
      </c>
      <c r="K182" t="n">
        <v>445.583832</v>
      </c>
      <c r="L182" t="n">
        <v>452.420563</v>
      </c>
      <c r="M182" t="n">
        <v>458.948547</v>
      </c>
      <c r="N182" t="n">
        <v>465.288147</v>
      </c>
      <c r="O182" t="n">
        <v>471.335754</v>
      </c>
      <c r="P182" t="n">
        <v>477.077942</v>
      </c>
      <c r="Q182" t="n">
        <v>482.66214</v>
      </c>
      <c r="R182" t="n">
        <v>487.995148</v>
      </c>
      <c r="S182" t="n">
        <v>493.214172</v>
      </c>
      <c r="T182" t="n">
        <v>498.430847</v>
      </c>
      <c r="U182" t="n">
        <v>503.831085</v>
      </c>
      <c r="V182" t="n">
        <v>509.262726</v>
      </c>
      <c r="W182" t="n">
        <v>514.703308</v>
      </c>
      <c r="X182" t="n">
        <v>520.142578</v>
      </c>
      <c r="Y182" t="n">
        <v>525.585632</v>
      </c>
      <c r="Z182" t="n">
        <v>531.049316</v>
      </c>
      <c r="AA182" t="n">
        <v>536.501221</v>
      </c>
      <c r="AB182" t="n">
        <v>541.9198</v>
      </c>
      <c r="AC182" t="n">
        <v>547.28363</v>
      </c>
      <c r="AD182" t="n">
        <v>552.568054</v>
      </c>
      <c r="AE182" t="n">
        <v>557.796692</v>
      </c>
      <c r="AF182" t="n">
        <v>564.6989139999999</v>
      </c>
      <c r="AG182" t="n">
        <v>571.7054440000001</v>
      </c>
      <c r="AH182" t="n">
        <v>578.786987</v>
      </c>
      <c r="AI182" t="n">
        <v>585.9721070000001</v>
      </c>
      <c r="AJ182" t="n">
        <v>593.252258</v>
      </c>
      <c r="AK182" s="131" t="n">
        <v>0.007</v>
      </c>
      <c r="AL182" s="36" t="n"/>
      <c r="AM182" s="146" t="n"/>
    </row>
    <row r="183" ht="15" customHeight="1" s="143">
      <c r="A183" s="66" t="inlineStr">
        <is>
          <t>ATS000:crg_Africa</t>
        </is>
      </c>
      <c r="B183" t="inlineStr">
        <is>
          <t>Africa</t>
        </is>
      </c>
      <c r="C183" t="inlineStr">
        <is>
          <t>Aircraft Stock: Cargo: Africa: High oil and gas supply</t>
        </is>
      </c>
      <c r="D183" t="inlineStr">
        <is>
          <t>148-AEO2021.176.highogs-d120120a</t>
        </is>
      </c>
      <c r="E183" t="inlineStr">
        <is>
          <t>units</t>
        </is>
      </c>
      <c r="F183" t="n">
        <v>96.432091</v>
      </c>
      <c r="G183" t="n">
        <v>89.732208</v>
      </c>
      <c r="H183" t="n">
        <v>84.713348</v>
      </c>
      <c r="I183" t="n">
        <v>82.798019</v>
      </c>
      <c r="J183" t="n">
        <v>85.254639</v>
      </c>
      <c r="K183" t="n">
        <v>88.108521</v>
      </c>
      <c r="L183" t="n">
        <v>91.029747</v>
      </c>
      <c r="M183" t="n">
        <v>93.984138</v>
      </c>
      <c r="N183" t="n">
        <v>96.96704099999999</v>
      </c>
      <c r="O183" t="n">
        <v>99.983276</v>
      </c>
      <c r="P183" t="n">
        <v>103.039505</v>
      </c>
      <c r="Q183" t="n">
        <v>106.12365</v>
      </c>
      <c r="R183" t="n">
        <v>109.268631</v>
      </c>
      <c r="S183" t="n">
        <v>112.490646</v>
      </c>
      <c r="T183" t="n">
        <v>115.797546</v>
      </c>
      <c r="U183" t="n">
        <v>119.196922</v>
      </c>
      <c r="V183" t="n">
        <v>122.679268</v>
      </c>
      <c r="W183" t="n">
        <v>126.249214</v>
      </c>
      <c r="X183" t="n">
        <v>129.906403</v>
      </c>
      <c r="Y183" t="n">
        <v>133.659622</v>
      </c>
      <c r="Z183" t="n">
        <v>137.505219</v>
      </c>
      <c r="AA183" t="n">
        <v>141.478088</v>
      </c>
      <c r="AB183" t="n">
        <v>145.552429</v>
      </c>
      <c r="AC183" t="n">
        <v>149.736404</v>
      </c>
      <c r="AD183" t="n">
        <v>154.033661</v>
      </c>
      <c r="AE183" t="n">
        <v>158.44455</v>
      </c>
      <c r="AF183" t="n">
        <v>162.935059</v>
      </c>
      <c r="AG183" t="n">
        <v>167.546906</v>
      </c>
      <c r="AH183" t="n">
        <v>172.286438</v>
      </c>
      <c r="AI183" t="n">
        <v>177.163101</v>
      </c>
      <c r="AJ183" t="n">
        <v>182.182022</v>
      </c>
      <c r="AK183" s="131" t="n">
        <v>0.021</v>
      </c>
      <c r="AL183" s="36" t="n"/>
      <c r="AM183" s="146" t="n"/>
    </row>
    <row r="184" ht="15" customHeight="1" s="143">
      <c r="A184" s="66" t="inlineStr">
        <is>
          <t>ATS000:crg_Mideast</t>
        </is>
      </c>
      <c r="B184" t="inlineStr">
        <is>
          <t>Mideast</t>
        </is>
      </c>
      <c r="C184" t="inlineStr">
        <is>
          <t>Aircraft Stock: Cargo: Mideast: High oil and gas supply</t>
        </is>
      </c>
      <c r="D184" t="inlineStr">
        <is>
          <t>148-AEO2021.177.highogs-d120120a</t>
        </is>
      </c>
      <c r="E184" t="inlineStr">
        <is>
          <t>units</t>
        </is>
      </c>
      <c r="F184" t="n">
        <v>93.456543</v>
      </c>
      <c r="G184" t="n">
        <v>90.925972</v>
      </c>
      <c r="H184" t="n">
        <v>91.333626</v>
      </c>
      <c r="I184" t="n">
        <v>91.546387</v>
      </c>
      <c r="J184" t="n">
        <v>94.523262</v>
      </c>
      <c r="K184" t="n">
        <v>97.298378</v>
      </c>
      <c r="L184" t="n">
        <v>100.093971</v>
      </c>
      <c r="M184" t="n">
        <v>102.93071</v>
      </c>
      <c r="N184" t="n">
        <v>105.85228</v>
      </c>
      <c r="O184" t="n">
        <v>108.801025</v>
      </c>
      <c r="P184" t="n">
        <v>111.788223</v>
      </c>
      <c r="Q184" t="n">
        <v>114.841179</v>
      </c>
      <c r="R184" t="n">
        <v>117.948509</v>
      </c>
      <c r="S184" t="n">
        <v>121.14193</v>
      </c>
      <c r="T184" t="n">
        <v>124.416985</v>
      </c>
      <c r="U184" t="n">
        <v>127.777908</v>
      </c>
      <c r="V184" t="n">
        <v>131.166656</v>
      </c>
      <c r="W184" t="n">
        <v>134.613129</v>
      </c>
      <c r="X184" t="n">
        <v>138.135498</v>
      </c>
      <c r="Y184" t="n">
        <v>141.731644</v>
      </c>
      <c r="Z184" t="n">
        <v>145.388748</v>
      </c>
      <c r="AA184" t="n">
        <v>149.064911</v>
      </c>
      <c r="AB184" t="n">
        <v>152.798004</v>
      </c>
      <c r="AC184" t="n">
        <v>156.592545</v>
      </c>
      <c r="AD184" t="n">
        <v>160.447968</v>
      </c>
      <c r="AE184" t="n">
        <v>164.369904</v>
      </c>
      <c r="AF184" t="n">
        <v>168.354309</v>
      </c>
      <c r="AG184" t="n">
        <v>172.413483</v>
      </c>
      <c r="AH184" t="n">
        <v>176.546829</v>
      </c>
      <c r="AI184" t="n">
        <v>180.754883</v>
      </c>
      <c r="AJ184" t="n">
        <v>185.052795</v>
      </c>
      <c r="AK184" s="131" t="n">
        <v>0.023</v>
      </c>
      <c r="AL184" s="36" t="n"/>
      <c r="AM184" s="146" t="n"/>
    </row>
    <row r="185" ht="15" customHeight="1" s="143">
      <c r="A185" s="66" t="inlineStr">
        <is>
          <t>ATS000:crg_Russia</t>
        </is>
      </c>
      <c r="B185" t="inlineStr">
        <is>
          <t>Commonwealth of Independent States</t>
        </is>
      </c>
      <c r="C185" t="inlineStr">
        <is>
          <t>Aircraft Stock: Cargo: CIS: High oil and gas supply</t>
        </is>
      </c>
      <c r="D185" t="inlineStr">
        <is>
          <t>148-AEO2021.178.highogs-d120120a</t>
        </is>
      </c>
      <c r="E185" t="inlineStr">
        <is>
          <t>units</t>
        </is>
      </c>
      <c r="F185" t="n">
        <v>87.764458</v>
      </c>
      <c r="G185" t="n">
        <v>83.522087</v>
      </c>
      <c r="H185" t="n">
        <v>80.987183</v>
      </c>
      <c r="I185" t="n">
        <v>81.73271200000001</v>
      </c>
      <c r="J185" t="n">
        <v>83.59343699999999</v>
      </c>
      <c r="K185" t="n">
        <v>86.099197</v>
      </c>
      <c r="L185" t="n">
        <v>88.632988</v>
      </c>
      <c r="M185" t="n">
        <v>91.228004</v>
      </c>
      <c r="N185" t="n">
        <v>93.985603</v>
      </c>
      <c r="O185" t="n">
        <v>96.914497</v>
      </c>
      <c r="P185" t="n">
        <v>99.998245</v>
      </c>
      <c r="Q185" t="n">
        <v>103.34716</v>
      </c>
      <c r="R185" t="n">
        <v>106.924438</v>
      </c>
      <c r="S185" t="n">
        <v>110.622948</v>
      </c>
      <c r="T185" t="n">
        <v>114.336243</v>
      </c>
      <c r="U185" t="n">
        <v>117.969337</v>
      </c>
      <c r="V185" t="n">
        <v>121.305511</v>
      </c>
      <c r="W185" t="n">
        <v>124.594383</v>
      </c>
      <c r="X185" t="n">
        <v>127.858238</v>
      </c>
      <c r="Y185" t="n">
        <v>131.14064</v>
      </c>
      <c r="Z185" t="n">
        <v>134.463028</v>
      </c>
      <c r="AA185" t="n">
        <v>137.623688</v>
      </c>
      <c r="AB185" t="n">
        <v>140.786163</v>
      </c>
      <c r="AC185" t="n">
        <v>143.962784</v>
      </c>
      <c r="AD185" t="n">
        <v>147.157745</v>
      </c>
      <c r="AE185" t="n">
        <v>150.370377</v>
      </c>
      <c r="AF185" t="n">
        <v>153.41124</v>
      </c>
      <c r="AG185" t="n">
        <v>156.425369</v>
      </c>
      <c r="AH185" t="n">
        <v>159.459473</v>
      </c>
      <c r="AI185" t="n">
        <v>162.554779</v>
      </c>
      <c r="AJ185" t="n">
        <v>165.740234</v>
      </c>
      <c r="AK185" s="131" t="n">
        <v>0.021</v>
      </c>
      <c r="AL185" s="36" t="n"/>
      <c r="AM185" s="146" t="n"/>
    </row>
    <row r="186" ht="15" customHeight="1" s="143">
      <c r="A186" s="66" t="inlineStr">
        <is>
          <t>ATS000:crg_China</t>
        </is>
      </c>
      <c r="B186" t="inlineStr">
        <is>
          <t>China</t>
        </is>
      </c>
      <c r="C186" t="inlineStr">
        <is>
          <t>Aircraft Stock: Cargo: China: High oil and gas supply</t>
        </is>
      </c>
      <c r="D186" t="inlineStr">
        <is>
          <t>148-AEO2021.179.highogs-d120120a</t>
        </is>
      </c>
      <c r="E186" t="inlineStr">
        <is>
          <t>units</t>
        </is>
      </c>
      <c r="F186" t="n">
        <v>269.005219</v>
      </c>
      <c r="G186" t="n">
        <v>269.499695</v>
      </c>
      <c r="H186" t="n">
        <v>270.325317</v>
      </c>
      <c r="I186" t="n">
        <v>274.253387</v>
      </c>
      <c r="J186" t="n">
        <v>283.017212</v>
      </c>
      <c r="K186" t="n">
        <v>294.67572</v>
      </c>
      <c r="L186" t="n">
        <v>305.632111</v>
      </c>
      <c r="M186" t="n">
        <v>316.079041</v>
      </c>
      <c r="N186" t="n">
        <v>326.181152</v>
      </c>
      <c r="O186" t="n">
        <v>335.858246</v>
      </c>
      <c r="P186" t="n">
        <v>345.09729</v>
      </c>
      <c r="Q186" t="n">
        <v>354.021973</v>
      </c>
      <c r="R186" t="n">
        <v>362.46167</v>
      </c>
      <c r="S186" t="n">
        <v>371.210022</v>
      </c>
      <c r="T186" t="n">
        <v>379.820221</v>
      </c>
      <c r="U186" t="n">
        <v>388.160736</v>
      </c>
      <c r="V186" t="n">
        <v>396.214966</v>
      </c>
      <c r="W186" t="n">
        <v>403.904938</v>
      </c>
      <c r="X186" t="n">
        <v>411.247375</v>
      </c>
      <c r="Y186" t="n">
        <v>418.341522</v>
      </c>
      <c r="Z186" t="n">
        <v>425.292908</v>
      </c>
      <c r="AA186" t="n">
        <v>432.16568</v>
      </c>
      <c r="AB186" t="n">
        <v>438.947449</v>
      </c>
      <c r="AC186" t="n">
        <v>445.553741</v>
      </c>
      <c r="AD186" t="n">
        <v>451.888336</v>
      </c>
      <c r="AE186" t="n">
        <v>457.848724</v>
      </c>
      <c r="AF186" t="n">
        <v>463.418274</v>
      </c>
      <c r="AG186" t="n">
        <v>468.667938</v>
      </c>
      <c r="AH186" t="n">
        <v>473.572021</v>
      </c>
      <c r="AI186" t="n">
        <v>478.055023</v>
      </c>
      <c r="AJ186" t="n">
        <v>482.048492</v>
      </c>
      <c r="AK186" s="131" t="n">
        <v>0.02</v>
      </c>
      <c r="AL186" s="36" t="n"/>
      <c r="AM186" s="146" t="n"/>
    </row>
    <row r="187" ht="15" customHeight="1" s="143">
      <c r="A187" s="66" t="inlineStr">
        <is>
          <t>ATS000:crg_NE_Asia</t>
        </is>
      </c>
      <c r="B187" t="inlineStr">
        <is>
          <t>Northeast Asia</t>
        </is>
      </c>
      <c r="C187" t="inlineStr">
        <is>
          <t>Aircraft Stock: Cargo: Northeast Asia: High oil and gas supply</t>
        </is>
      </c>
      <c r="D187" t="inlineStr">
        <is>
          <t>148-AEO2021.180.highogs-d120120a</t>
        </is>
      </c>
      <c r="E187" t="inlineStr">
        <is>
          <t>units</t>
        </is>
      </c>
      <c r="F187" t="n">
        <v>76.395866</v>
      </c>
      <c r="G187" t="n">
        <v>74.57141900000001</v>
      </c>
      <c r="H187" t="n">
        <v>74.506691</v>
      </c>
      <c r="I187" t="n">
        <v>76.497215</v>
      </c>
      <c r="J187" t="n">
        <v>79.366692</v>
      </c>
      <c r="K187" t="n">
        <v>81.848648</v>
      </c>
      <c r="L187" t="n">
        <v>83.998245</v>
      </c>
      <c r="M187" t="n">
        <v>85.904518</v>
      </c>
      <c r="N187" t="n">
        <v>87.589378</v>
      </c>
      <c r="O187" t="n">
        <v>89.048851</v>
      </c>
      <c r="P187" t="n">
        <v>90.28945899999999</v>
      </c>
      <c r="Q187" t="n">
        <v>91.224525</v>
      </c>
      <c r="R187" t="n">
        <v>91.86758399999999</v>
      </c>
      <c r="S187" t="n">
        <v>92.453537</v>
      </c>
      <c r="T187" t="n">
        <v>93.024429</v>
      </c>
      <c r="U187" t="n">
        <v>93.572395</v>
      </c>
      <c r="V187" t="n">
        <v>94.10787999999999</v>
      </c>
      <c r="W187" t="n">
        <v>94.592415</v>
      </c>
      <c r="X187" t="n">
        <v>95.02829699999999</v>
      </c>
      <c r="Y187" t="n">
        <v>95.453491</v>
      </c>
      <c r="Z187" t="n">
        <v>95.89344800000001</v>
      </c>
      <c r="AA187" t="n">
        <v>96.372604</v>
      </c>
      <c r="AB187" t="n">
        <v>96.88097399999999</v>
      </c>
      <c r="AC187" t="n">
        <v>97.39413500000001</v>
      </c>
      <c r="AD187" t="n">
        <v>97.913078</v>
      </c>
      <c r="AE187" t="n">
        <v>98.44207</v>
      </c>
      <c r="AF187" t="n">
        <v>98.977661</v>
      </c>
      <c r="AG187" t="n">
        <v>99.52134700000001</v>
      </c>
      <c r="AH187" t="n">
        <v>100.091629</v>
      </c>
      <c r="AI187" t="n">
        <v>100.705345</v>
      </c>
      <c r="AJ187" t="n">
        <v>101.373146</v>
      </c>
      <c r="AK187" s="131" t="n">
        <v>0.008999999999999999</v>
      </c>
      <c r="AL187" s="36" t="n"/>
      <c r="AM187" s="146" t="n"/>
    </row>
    <row r="188" ht="15" customHeight="1" s="143">
      <c r="A188" s="66" t="inlineStr">
        <is>
          <t>ATS000:crg_SE_Asia</t>
        </is>
      </c>
      <c r="B188" t="inlineStr">
        <is>
          <t>Southeast Asia</t>
        </is>
      </c>
      <c r="C188" t="inlineStr">
        <is>
          <t>Aircraft Stock: Cargo: Southeast Asia: High oil and gas supply</t>
        </is>
      </c>
      <c r="D188" t="inlineStr">
        <is>
          <t>148-AEO2021.181.highogs-d120120a</t>
        </is>
      </c>
      <c r="E188" t="inlineStr">
        <is>
          <t>units</t>
        </is>
      </c>
      <c r="F188" t="n">
        <v>90.005814</v>
      </c>
      <c r="G188" t="n">
        <v>84.97352600000001</v>
      </c>
      <c r="H188" t="n">
        <v>84.971107</v>
      </c>
      <c r="I188" t="n">
        <v>81.848862</v>
      </c>
      <c r="J188" t="n">
        <v>84.028183</v>
      </c>
      <c r="K188" t="n">
        <v>86.53743</v>
      </c>
      <c r="L188" t="n">
        <v>89.387794</v>
      </c>
      <c r="M188" t="n">
        <v>92.438866</v>
      </c>
      <c r="N188" t="n">
        <v>95.46693399999999</v>
      </c>
      <c r="O188" t="n">
        <v>98.464859</v>
      </c>
      <c r="P188" t="n">
        <v>101.424408</v>
      </c>
      <c r="Q188" t="n">
        <v>104.370407</v>
      </c>
      <c r="R188" t="n">
        <v>107.316711</v>
      </c>
      <c r="S188" t="n">
        <v>110.26442</v>
      </c>
      <c r="T188" t="n">
        <v>113.222527</v>
      </c>
      <c r="U188" t="n">
        <v>116.193336</v>
      </c>
      <c r="V188" t="n">
        <v>119.145065</v>
      </c>
      <c r="W188" t="n">
        <v>122.1101</v>
      </c>
      <c r="X188" t="n">
        <v>125.090393</v>
      </c>
      <c r="Y188" t="n">
        <v>128.085449</v>
      </c>
      <c r="Z188" t="n">
        <v>131.221725</v>
      </c>
      <c r="AA188" t="n">
        <v>134.382904</v>
      </c>
      <c r="AB188" t="n">
        <v>137.566803</v>
      </c>
      <c r="AC188" t="n">
        <v>140.766617</v>
      </c>
      <c r="AD188" t="n">
        <v>143.988388</v>
      </c>
      <c r="AE188" t="n">
        <v>147.226395</v>
      </c>
      <c r="AF188" t="n">
        <v>150.40834</v>
      </c>
      <c r="AG188" t="n">
        <v>153.593887</v>
      </c>
      <c r="AH188" t="n">
        <v>156.793243</v>
      </c>
      <c r="AI188" t="n">
        <v>160.015808</v>
      </c>
      <c r="AJ188" t="n">
        <v>163.272552</v>
      </c>
      <c r="AK188" s="131" t="n">
        <v>0.02</v>
      </c>
      <c r="AL188" s="36" t="n"/>
      <c r="AM188" s="146" t="n"/>
    </row>
    <row r="189" ht="15" customHeight="1" s="143">
      <c r="A189" s="66" t="inlineStr">
        <is>
          <t>ATS000:crg_SW_Asia</t>
        </is>
      </c>
      <c r="B189" t="inlineStr">
        <is>
          <t>Southwest Asia</t>
        </is>
      </c>
      <c r="C189" t="inlineStr">
        <is>
          <t>Aircraft Stock: Cargo: Southwest Asia: High oil and gas supply</t>
        </is>
      </c>
      <c r="D189" t="inlineStr">
        <is>
          <t>148-AEO2021.182.highogs-d120120a</t>
        </is>
      </c>
      <c r="E189" t="inlineStr">
        <is>
          <t>units</t>
        </is>
      </c>
      <c r="F189" t="n">
        <v>24.635607</v>
      </c>
      <c r="G189" t="n">
        <v>22.797985</v>
      </c>
      <c r="H189" t="n">
        <v>21.722626</v>
      </c>
      <c r="I189" t="n">
        <v>21.87512</v>
      </c>
      <c r="J189" t="n">
        <v>22.811209</v>
      </c>
      <c r="K189" t="n">
        <v>23.752295</v>
      </c>
      <c r="L189" t="n">
        <v>24.814838</v>
      </c>
      <c r="M189" t="n">
        <v>26.188387</v>
      </c>
      <c r="N189" t="n">
        <v>27.601585</v>
      </c>
      <c r="O189" t="n">
        <v>29.038982</v>
      </c>
      <c r="P189" t="n">
        <v>30.479816</v>
      </c>
      <c r="Q189" t="n">
        <v>31.909197</v>
      </c>
      <c r="R189" t="n">
        <v>33.316441</v>
      </c>
      <c r="S189" t="n">
        <v>34.693562</v>
      </c>
      <c r="T189" t="n">
        <v>36.039707</v>
      </c>
      <c r="U189" t="n">
        <v>37.385735</v>
      </c>
      <c r="V189" t="n">
        <v>38.742661</v>
      </c>
      <c r="W189" t="n">
        <v>40.119381</v>
      </c>
      <c r="X189" t="n">
        <v>41.516998</v>
      </c>
      <c r="Y189" t="n">
        <v>42.934978</v>
      </c>
      <c r="Z189" t="n">
        <v>44.373249</v>
      </c>
      <c r="AA189" t="n">
        <v>45.82045</v>
      </c>
      <c r="AB189" t="n">
        <v>47.284008</v>
      </c>
      <c r="AC189" t="n">
        <v>48.766045</v>
      </c>
      <c r="AD189" t="n">
        <v>50.265755</v>
      </c>
      <c r="AE189" t="n">
        <v>51.782822</v>
      </c>
      <c r="AF189" t="n">
        <v>53.306534</v>
      </c>
      <c r="AG189" t="n">
        <v>54.842751</v>
      </c>
      <c r="AH189" t="n">
        <v>56.393993</v>
      </c>
      <c r="AI189" t="n">
        <v>57.959171</v>
      </c>
      <c r="AJ189" t="n">
        <v>59.539055</v>
      </c>
      <c r="AK189" s="131" t="n">
        <v>0.03</v>
      </c>
      <c r="AL189" s="36" t="n"/>
      <c r="AM189" s="146" t="n"/>
    </row>
    <row r="190" ht="15" customHeight="1" s="143">
      <c r="A190" s="66" t="inlineStr">
        <is>
          <t>ATS000:crg_Oceania</t>
        </is>
      </c>
      <c r="B190" t="inlineStr">
        <is>
          <t>Oceania</t>
        </is>
      </c>
      <c r="C190" t="inlineStr">
        <is>
          <t>Aircraft Stock: Cargo: Oceania: High oil and gas supply</t>
        </is>
      </c>
      <c r="D190" t="inlineStr">
        <is>
          <t>148-AEO2021.183.highogs-d120120a</t>
        </is>
      </c>
      <c r="E190" t="inlineStr">
        <is>
          <t>units</t>
        </is>
      </c>
      <c r="F190" t="n">
        <v>42.956429</v>
      </c>
      <c r="G190" t="n">
        <v>40.740356</v>
      </c>
      <c r="H190" t="n">
        <v>40.00597</v>
      </c>
      <c r="I190" t="n">
        <v>39.576</v>
      </c>
      <c r="J190" t="n">
        <v>40.789482</v>
      </c>
      <c r="K190" t="n">
        <v>42.816299</v>
      </c>
      <c r="L190" t="n">
        <v>44.852913</v>
      </c>
      <c r="M190" t="n">
        <v>46.92672</v>
      </c>
      <c r="N190" t="n">
        <v>49.04129</v>
      </c>
      <c r="O190" t="n">
        <v>51.195923</v>
      </c>
      <c r="P190" t="n">
        <v>53.391029</v>
      </c>
      <c r="Q190" t="n">
        <v>55.626423</v>
      </c>
      <c r="R190" t="n">
        <v>57.888401</v>
      </c>
      <c r="S190" t="n">
        <v>60.167324</v>
      </c>
      <c r="T190" t="n">
        <v>62.459938</v>
      </c>
      <c r="U190" t="n">
        <v>64.763626</v>
      </c>
      <c r="V190" t="n">
        <v>67.064514</v>
      </c>
      <c r="W190" t="n">
        <v>69.34744999999999</v>
      </c>
      <c r="X190" t="n">
        <v>71.56527699999999</v>
      </c>
      <c r="Y190" t="n">
        <v>73.74185199999999</v>
      </c>
      <c r="Z190" t="n">
        <v>75.955917</v>
      </c>
      <c r="AA190" t="n">
        <v>78.20359000000001</v>
      </c>
      <c r="AB190" t="n">
        <v>80.488129</v>
      </c>
      <c r="AC190" t="n">
        <v>82.810593</v>
      </c>
      <c r="AD190" t="n">
        <v>85.17147799999999</v>
      </c>
      <c r="AE190" t="n">
        <v>87.572678</v>
      </c>
      <c r="AF190" t="n">
        <v>90.01222199999999</v>
      </c>
      <c r="AG190" t="n">
        <v>92.493774</v>
      </c>
      <c r="AH190" t="n">
        <v>95.019531</v>
      </c>
      <c r="AI190" t="n">
        <v>97.589851</v>
      </c>
      <c r="AJ190" t="n">
        <v>100.206802</v>
      </c>
      <c r="AK190" s="131" t="n">
        <v>0.029</v>
      </c>
      <c r="AL190" s="36" t="n"/>
      <c r="AM190" s="146" t="n"/>
    </row>
    <row r="191" ht="15" customHeight="1" s="143" thickBot="1">
      <c r="A191" s="66" t="inlineStr">
        <is>
          <t>ATS000:crg_WorldTotal</t>
        </is>
      </c>
      <c r="B191" t="inlineStr">
        <is>
          <t>Total World</t>
        </is>
      </c>
      <c r="C191" t="inlineStr">
        <is>
          <t>Aircraft Stock: Cargo: World: High oil and gas supply</t>
        </is>
      </c>
      <c r="D191" t="inlineStr">
        <is>
          <t>148-AEO2021.184.highogs-d120120a</t>
        </is>
      </c>
      <c r="E191" t="inlineStr">
        <is>
          <t>units</t>
        </is>
      </c>
      <c r="F191" t="n">
        <v>2624.15332</v>
      </c>
      <c r="G191" t="n">
        <v>2502.630371</v>
      </c>
      <c r="H191" t="n">
        <v>2454.545898</v>
      </c>
      <c r="I191" t="n">
        <v>2428.688965</v>
      </c>
      <c r="J191" t="n">
        <v>2482.067871</v>
      </c>
      <c r="K191" t="n">
        <v>2546.54126</v>
      </c>
      <c r="L191" t="n">
        <v>2612.31543</v>
      </c>
      <c r="M191" t="n">
        <v>2674.174316</v>
      </c>
      <c r="N191" t="n">
        <v>2734.107422</v>
      </c>
      <c r="O191" t="n">
        <v>2792.677246</v>
      </c>
      <c r="P191" t="n">
        <v>2851.824707</v>
      </c>
      <c r="Q191" t="n">
        <v>2912.027588</v>
      </c>
      <c r="R191" t="n">
        <v>2974.554688</v>
      </c>
      <c r="S191" t="n">
        <v>3037.972412</v>
      </c>
      <c r="T191" t="n">
        <v>3103.363525</v>
      </c>
      <c r="U191" t="n">
        <v>3170.532715</v>
      </c>
      <c r="V191" t="n">
        <v>3235.896973</v>
      </c>
      <c r="W191" t="n">
        <v>3299.708496</v>
      </c>
      <c r="X191" t="n">
        <v>3363.950684</v>
      </c>
      <c r="Y191" t="n">
        <v>3430.333252</v>
      </c>
      <c r="Z191" t="n">
        <v>3499.403809</v>
      </c>
      <c r="AA191" t="n">
        <v>3568.416504</v>
      </c>
      <c r="AB191" t="n">
        <v>3637.903564</v>
      </c>
      <c r="AC191" t="n">
        <v>3707.5271</v>
      </c>
      <c r="AD191" t="n">
        <v>3776.855225</v>
      </c>
      <c r="AE191" t="n">
        <v>3847.775879</v>
      </c>
      <c r="AF191" t="n">
        <v>3918.803467</v>
      </c>
      <c r="AG191" t="n">
        <v>3988.599609</v>
      </c>
      <c r="AH191" t="n">
        <v>4061.35791</v>
      </c>
      <c r="AI191" t="n">
        <v>4134.604004</v>
      </c>
      <c r="AJ191" t="n">
        <v>4208.728027</v>
      </c>
      <c r="AK191" s="131" t="n">
        <v>0.016</v>
      </c>
      <c r="AL191" s="43" t="n"/>
      <c r="AM191" s="148" t="n"/>
    </row>
    <row r="192" ht="15" customHeight="1" s="143">
      <c r="A192" s="134" t="n"/>
      <c r="AL192" s="86" t="n"/>
      <c r="AM192" s="86" t="n"/>
    </row>
  </sheetData>
  <pageMargins left="0.75" right="0.75" top="1" bottom="1" header="0.5" footer="0.5"/>
  <pageSetup orientation="portrait"/>
</worksheet>
</file>

<file path=xl/worksheets/sheet9.xml><?xml version="1.0" encoding="utf-8"?>
<worksheet xmlns="http://schemas.openxmlformats.org/spreadsheetml/2006/main">
  <sheetPr>
    <outlinePr summaryBelow="1" summaryRight="1"/>
    <pageSetUpPr/>
  </sheetPr>
  <dimension ref="A1:AK262"/>
  <sheetViews>
    <sheetView workbookViewId="0">
      <selection activeCell="A1" sqref="A1"/>
    </sheetView>
  </sheetViews>
  <sheetFormatPr baseColWidth="10" defaultColWidth="8.83203125" defaultRowHeight="15"/>
  <cols>
    <col width="37.1640625" customWidth="1" style="51" min="1" max="1"/>
  </cols>
  <sheetData>
    <row r="1" ht="15" customHeight="1" s="143">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3"/>
    <row r="3" ht="15" customHeight="1" s="143"/>
    <row r="4" ht="15" customHeight="1" s="143"/>
    <row r="5" ht="15" customHeight="1" s="143"/>
    <row r="6" ht="15" customHeight="1" s="143"/>
    <row r="10" ht="15" customHeight="1" s="143">
      <c r="A10" s="133" t="inlineStr">
        <is>
          <t>FTE000</t>
        </is>
      </c>
    </row>
    <row r="11" ht="15" customHeight="1" s="143">
      <c r="B11" t="inlineStr">
        <is>
          <t>Table 49.  Freight Transportation Energy Use</t>
        </is>
      </c>
    </row>
    <row r="12" ht="15" customHeight="1" s="143">
      <c r="B12" t="inlineStr">
        <is>
          <t>https://www.eia.gov/outlooks/aeo/data/browser/#/?id=58-AEO2021&amp;region=0-0&amp;cases=highogs&amp;start=2020&amp;end=2050&amp;f=A&amp;linechart=highogs-d120120a.6-58-AEO2021&amp;sourcekey=0</t>
        </is>
      </c>
    </row>
    <row r="13" ht="15" customHeight="1" s="143">
      <c r="B13" t="inlineStr">
        <is>
          <t>Tue Mar 09 2021 13:19:38 GMT-0800 (Pacific Standard Time)</t>
        </is>
      </c>
    </row>
    <row r="14" ht="15" customHeight="1" s="143">
      <c r="B14" t="inlineStr">
        <is>
          <t>Source: U.S. Energy Information Administration</t>
        </is>
      </c>
    </row>
    <row r="15" ht="15" customHeight="1" s="143">
      <c r="C15" t="inlineStr">
        <is>
          <t>full name</t>
        </is>
      </c>
      <c r="D15" t="inlineStr">
        <is>
          <t>api key</t>
        </is>
      </c>
      <c r="E15" t="inlineStr">
        <is>
          <t>units</t>
        </is>
      </c>
      <c r="F15" t="n">
        <v>2020</v>
      </c>
      <c r="G15" t="n">
        <v>2021</v>
      </c>
      <c r="H15" t="n">
        <v>2022</v>
      </c>
      <c r="I15" t="n">
        <v>2023</v>
      </c>
      <c r="J15" t="n">
        <v>2024</v>
      </c>
      <c r="K15" t="n">
        <v>2025</v>
      </c>
      <c r="L15" t="n">
        <v>2026</v>
      </c>
      <c r="M15" t="n">
        <v>2027</v>
      </c>
      <c r="N15" t="n">
        <v>2028</v>
      </c>
      <c r="O15" t="n">
        <v>2029</v>
      </c>
      <c r="P15" t="n">
        <v>2030</v>
      </c>
      <c r="Q15" t="n">
        <v>2031</v>
      </c>
      <c r="R15" t="n">
        <v>2032</v>
      </c>
      <c r="S15" t="n">
        <v>2033</v>
      </c>
      <c r="T15" t="n">
        <v>2034</v>
      </c>
      <c r="U15" t="n">
        <v>2035</v>
      </c>
      <c r="V15" t="n">
        <v>2036</v>
      </c>
      <c r="W15" t="n">
        <v>2037</v>
      </c>
      <c r="X15" t="n">
        <v>2038</v>
      </c>
      <c r="Y15" t="n">
        <v>2039</v>
      </c>
      <c r="Z15" t="n">
        <v>2040</v>
      </c>
      <c r="AA15" t="n">
        <v>2041</v>
      </c>
      <c r="AB15" t="n">
        <v>2042</v>
      </c>
      <c r="AC15" t="n">
        <v>2043</v>
      </c>
      <c r="AD15" t="n">
        <v>2044</v>
      </c>
      <c r="AE15" t="n">
        <v>2045</v>
      </c>
      <c r="AF15" t="n">
        <v>2046</v>
      </c>
      <c r="AG15" t="n">
        <v>2047</v>
      </c>
      <c r="AH15" t="n">
        <v>2048</v>
      </c>
      <c r="AI15" t="n">
        <v>2049</v>
      </c>
      <c r="AJ15" t="n">
        <v>2050</v>
      </c>
      <c r="AK15" t="inlineStr">
        <is>
          <t>Growth (2020-2050)</t>
        </is>
      </c>
    </row>
    <row r="16">
      <c r="B16" t="inlineStr">
        <is>
          <t>Freight Truck Stock by Size Class</t>
        </is>
      </c>
      <c r="D16" t="inlineStr">
        <is>
          <t>58-AEO2021.2.</t>
        </is>
      </c>
    </row>
    <row r="17" ht="15" customHeight="1" s="143">
      <c r="B17" t="inlineStr">
        <is>
          <t>Vehicle Miles Traveled (billion miles)</t>
        </is>
      </c>
      <c r="D17" t="inlineStr">
        <is>
          <t>58-AEO2021.4.</t>
        </is>
      </c>
    </row>
    <row r="18" ht="15" customHeight="1" s="143">
      <c r="B18" t="inlineStr">
        <is>
          <t>Light Medium</t>
        </is>
      </c>
      <c r="D18" t="inlineStr">
        <is>
          <t>58-AEO2021.5.</t>
        </is>
      </c>
    </row>
    <row r="19" ht="15" customHeight="1" s="143">
      <c r="A19" s="133" t="inlineStr">
        <is>
          <t>FTE000:lm_vmt_stk_Dies</t>
        </is>
      </c>
      <c r="B19" t="inlineStr">
        <is>
          <t>Diesel</t>
        </is>
      </c>
      <c r="C19" t="inlineStr">
        <is>
          <t>Freight: Truck Stock: Vehicle Miles Traveled: Light Medium: Diesel: High oil and gas supply</t>
        </is>
      </c>
      <c r="D19" t="inlineStr">
        <is>
          <t>58-AEO2021.6.highogs-d120120a</t>
        </is>
      </c>
      <c r="E19" t="inlineStr">
        <is>
          <t>billion miles</t>
        </is>
      </c>
      <c r="F19" t="n">
        <v>44.303616</v>
      </c>
      <c r="G19" t="n">
        <v>46.46851</v>
      </c>
      <c r="H19" t="n">
        <v>48.64381</v>
      </c>
      <c r="I19" t="n">
        <v>49.78685</v>
      </c>
      <c r="J19" t="n">
        <v>50.975182</v>
      </c>
      <c r="K19" t="n">
        <v>52.169327</v>
      </c>
      <c r="L19" t="n">
        <v>53.003296</v>
      </c>
      <c r="M19" t="n">
        <v>53.847748</v>
      </c>
      <c r="N19" t="n">
        <v>54.92065</v>
      </c>
      <c r="O19" t="n">
        <v>56.083549</v>
      </c>
      <c r="P19" t="n">
        <v>57.405666</v>
      </c>
      <c r="Q19" t="n">
        <v>58.769749</v>
      </c>
      <c r="R19" t="n">
        <v>60.050926</v>
      </c>
      <c r="S19" t="n">
        <v>61.100975</v>
      </c>
      <c r="T19" t="n">
        <v>62.185032</v>
      </c>
      <c r="U19" t="n">
        <v>63.344463</v>
      </c>
      <c r="V19" t="n">
        <v>64.250336</v>
      </c>
      <c r="W19" t="n">
        <v>64.98942599999999</v>
      </c>
      <c r="X19" t="n">
        <v>65.73689299999999</v>
      </c>
      <c r="Y19" t="n">
        <v>66.457367</v>
      </c>
      <c r="Z19" t="n">
        <v>66.94274900000001</v>
      </c>
      <c r="AA19" t="n">
        <v>67.44704400000001</v>
      </c>
      <c r="AB19" t="n">
        <v>67.93074</v>
      </c>
      <c r="AC19" t="n">
        <v>68.498482</v>
      </c>
      <c r="AD19" t="n">
        <v>68.87376399999999</v>
      </c>
      <c r="AE19" t="n">
        <v>69.274086</v>
      </c>
      <c r="AF19" t="n">
        <v>69.49587200000001</v>
      </c>
      <c r="AG19" t="n">
        <v>69.75305899999999</v>
      </c>
      <c r="AH19" t="n">
        <v>70.15863</v>
      </c>
      <c r="AI19" t="n">
        <v>70.541718</v>
      </c>
      <c r="AJ19" t="n">
        <v>70.972908</v>
      </c>
      <c r="AK19" s="131" t="n">
        <v>0.016</v>
      </c>
    </row>
    <row r="20" ht="15" customHeight="1" s="143">
      <c r="A20" s="133" t="inlineStr">
        <is>
          <t>FTE000:lm_vmt_stk_Gas</t>
        </is>
      </c>
      <c r="B20" t="inlineStr">
        <is>
          <t>Motor Gasoline</t>
        </is>
      </c>
      <c r="C20" t="inlineStr">
        <is>
          <t>Freight: Truck Stock: Vehicle Miles Traveled: Light Medium: Motor Gasoline: High oil and gas supply</t>
        </is>
      </c>
      <c r="D20" t="inlineStr">
        <is>
          <t>58-AEO2021.7.highogs-d120120a</t>
        </is>
      </c>
      <c r="E20" t="inlineStr">
        <is>
          <t>billion miles</t>
        </is>
      </c>
      <c r="F20" t="n">
        <v>11.670487</v>
      </c>
      <c r="G20" t="n">
        <v>12.01163</v>
      </c>
      <c r="H20" t="n">
        <v>12.329393</v>
      </c>
      <c r="I20" t="n">
        <v>12.398815</v>
      </c>
      <c r="J20" t="n">
        <v>12.497584</v>
      </c>
      <c r="K20" t="n">
        <v>12.633912</v>
      </c>
      <c r="L20" t="n">
        <v>12.742443</v>
      </c>
      <c r="M20" t="n">
        <v>12.904199</v>
      </c>
      <c r="N20" t="n">
        <v>13.156378</v>
      </c>
      <c r="O20" t="n">
        <v>13.47327</v>
      </c>
      <c r="P20" t="n">
        <v>13.869823</v>
      </c>
      <c r="Q20" t="n">
        <v>14.298347</v>
      </c>
      <c r="R20" t="n">
        <v>14.758368</v>
      </c>
      <c r="S20" t="n">
        <v>15.217308</v>
      </c>
      <c r="T20" t="n">
        <v>15.705617</v>
      </c>
      <c r="U20" t="n">
        <v>16.229515</v>
      </c>
      <c r="V20" t="n">
        <v>16.727058</v>
      </c>
      <c r="W20" t="n">
        <v>17.217386</v>
      </c>
      <c r="X20" t="n">
        <v>17.729656</v>
      </c>
      <c r="Y20" t="n">
        <v>18.240948</v>
      </c>
      <c r="Z20" t="n">
        <v>18.703653</v>
      </c>
      <c r="AA20" t="n">
        <v>19.203287</v>
      </c>
      <c r="AB20" t="n">
        <v>19.709454</v>
      </c>
      <c r="AC20" t="n">
        <v>20.256687</v>
      </c>
      <c r="AD20" t="n">
        <v>20.762129</v>
      </c>
      <c r="AE20" t="n">
        <v>21.284573</v>
      </c>
      <c r="AF20" t="n">
        <v>21.763906</v>
      </c>
      <c r="AG20" t="n">
        <v>22.258034</v>
      </c>
      <c r="AH20" t="n">
        <v>22.800196</v>
      </c>
      <c r="AI20" t="n">
        <v>23.335905</v>
      </c>
      <c r="AJ20" t="n">
        <v>23.896128</v>
      </c>
      <c r="AK20" s="131" t="n">
        <v>0.024</v>
      </c>
    </row>
    <row r="21" ht="15" customHeight="1" s="143">
      <c r="A21" s="133" t="inlineStr">
        <is>
          <t>FTE000:lm_vmt_stk_Liq</t>
        </is>
      </c>
      <c r="B21" t="inlineStr">
        <is>
          <t>Propane</t>
        </is>
      </c>
      <c r="C21" t="inlineStr">
        <is>
          <t>Freight: Truck Stock: Vehicle Miles Traveled: Light Medium: Propane: High oil and gas supply</t>
        </is>
      </c>
      <c r="D21" t="inlineStr">
        <is>
          <t>58-AEO2021.8.highogs-d120120a</t>
        </is>
      </c>
      <c r="E21" t="inlineStr">
        <is>
          <t>billion miles</t>
        </is>
      </c>
      <c r="F21" t="n">
        <v>0.012334</v>
      </c>
      <c r="G21" t="n">
        <v>0.018281</v>
      </c>
      <c r="H21" t="n">
        <v>0.024646</v>
      </c>
      <c r="I21" t="n">
        <v>0.030636</v>
      </c>
      <c r="J21" t="n">
        <v>0.03672</v>
      </c>
      <c r="K21" t="n">
        <v>0.042852</v>
      </c>
      <c r="L21" t="n">
        <v>0.048635</v>
      </c>
      <c r="M21" t="n">
        <v>0.054351</v>
      </c>
      <c r="N21" t="n">
        <v>0.060354</v>
      </c>
      <c r="O21" t="n">
        <v>0.06658</v>
      </c>
      <c r="P21" t="n">
        <v>0.073035</v>
      </c>
      <c r="Q21" t="n">
        <v>0.079679</v>
      </c>
      <c r="R21" t="n">
        <v>0.086453</v>
      </c>
      <c r="S21" t="n">
        <v>0.093168</v>
      </c>
      <c r="T21" t="n">
        <v>0.10013</v>
      </c>
      <c r="U21" t="n">
        <v>0.107483</v>
      </c>
      <c r="V21" t="n">
        <v>0.114736</v>
      </c>
      <c r="W21" t="n">
        <v>0.122013</v>
      </c>
      <c r="X21" t="n">
        <v>0.129664</v>
      </c>
      <c r="Y21" t="n">
        <v>0.137584</v>
      </c>
      <c r="Z21" t="n">
        <v>0.145181</v>
      </c>
      <c r="AA21" t="n">
        <v>0.153057</v>
      </c>
      <c r="AB21" t="n">
        <v>0.161202</v>
      </c>
      <c r="AC21" t="n">
        <v>0.16979</v>
      </c>
      <c r="AD21" t="n">
        <v>0.178193</v>
      </c>
      <c r="AE21" t="n">
        <v>0.187076</v>
      </c>
      <c r="AF21" t="n">
        <v>0.195868</v>
      </c>
      <c r="AG21" t="n">
        <v>0.205157</v>
      </c>
      <c r="AH21" t="n">
        <v>0.215387</v>
      </c>
      <c r="AI21" t="n">
        <v>0.226093</v>
      </c>
      <c r="AJ21" t="n">
        <v>0.237484</v>
      </c>
      <c r="AK21" s="131" t="n">
        <v>0.104</v>
      </c>
    </row>
    <row r="22" ht="15" customHeight="1" s="143">
      <c r="A22" s="133" t="inlineStr">
        <is>
          <t>FTE000:lm_vmt_stk_NGas</t>
        </is>
      </c>
      <c r="B22" t="inlineStr">
        <is>
          <t>Compressed/Liquefied Natural Gas</t>
        </is>
      </c>
      <c r="C22" t="inlineStr">
        <is>
          <t>Freight: Truck Stock: Vehicle Miles Traveled: Light Medium: Natural Gas: High oil and gas supply</t>
        </is>
      </c>
      <c r="D22" t="inlineStr">
        <is>
          <t>58-AEO2021.9.highogs-d120120a</t>
        </is>
      </c>
      <c r="E22" t="inlineStr">
        <is>
          <t>billion miles</t>
        </is>
      </c>
      <c r="F22" t="n">
        <v>0.00651</v>
      </c>
      <c r="G22" t="n">
        <v>0.009375</v>
      </c>
      <c r="H22" t="n">
        <v>0.012327</v>
      </c>
      <c r="I22" t="n">
        <v>0.014945</v>
      </c>
      <c r="J22" t="n">
        <v>0.017472</v>
      </c>
      <c r="K22" t="n">
        <v>0.019891</v>
      </c>
      <c r="L22" t="n">
        <v>0.022038</v>
      </c>
      <c r="M22" t="n">
        <v>0.024058</v>
      </c>
      <c r="N22" t="n">
        <v>0.0261</v>
      </c>
      <c r="O22" t="n">
        <v>0.028134</v>
      </c>
      <c r="P22" t="n">
        <v>0.03017</v>
      </c>
      <c r="Q22" t="n">
        <v>0.032181</v>
      </c>
      <c r="R22" t="n">
        <v>0.034136</v>
      </c>
      <c r="S22" t="n">
        <v>0.035962</v>
      </c>
      <c r="T22" t="n">
        <v>0.037783</v>
      </c>
      <c r="U22" t="n">
        <v>0.039642</v>
      </c>
      <c r="V22" t="n">
        <v>0.041355</v>
      </c>
      <c r="W22" t="n">
        <v>0.042967</v>
      </c>
      <c r="X22" t="n">
        <v>0.044604</v>
      </c>
      <c r="Y22" t="n">
        <v>0.046205</v>
      </c>
      <c r="Z22" t="n">
        <v>0.047577</v>
      </c>
      <c r="AA22" t="n">
        <v>0.048953</v>
      </c>
      <c r="AB22" t="n">
        <v>0.05033</v>
      </c>
      <c r="AC22" t="n">
        <v>0.051773</v>
      </c>
      <c r="AD22" t="n">
        <v>0.053101</v>
      </c>
      <c r="AE22" t="n">
        <v>0.054511</v>
      </c>
      <c r="AF22" t="n">
        <v>0.05586</v>
      </c>
      <c r="AG22" t="n">
        <v>0.057357</v>
      </c>
      <c r="AH22" t="n">
        <v>0.059118</v>
      </c>
      <c r="AI22" t="n">
        <v>0.061027</v>
      </c>
      <c r="AJ22" t="n">
        <v>0.06314699999999999</v>
      </c>
      <c r="AK22" s="131" t="n">
        <v>0.079</v>
      </c>
    </row>
    <row r="23" ht="15" customHeight="1" s="143">
      <c r="A23" s="133" t="inlineStr">
        <is>
          <t>FTE000:lm_vmt_stk_eff</t>
        </is>
      </c>
      <c r="B23" t="inlineStr">
        <is>
          <t>Ethanol-Flex Fuel</t>
        </is>
      </c>
      <c r="C23" t="inlineStr">
        <is>
          <t>Freight: Truck Stock: Vehicle Miles Traveled: Light Medium: Ethanol-Flex Fuel: High oil and gas supply</t>
        </is>
      </c>
      <c r="D23" t="inlineStr">
        <is>
          <t>58-AEO2021.10.highogs-d120120a</t>
        </is>
      </c>
      <c r="E23" t="inlineStr">
        <is>
          <t>billion miles</t>
        </is>
      </c>
      <c r="F23" t="n">
        <v>4.117043</v>
      </c>
      <c r="G23" t="n">
        <v>4.540388</v>
      </c>
      <c r="H23" t="n">
        <v>4.963326</v>
      </c>
      <c r="I23" t="n">
        <v>5.281196</v>
      </c>
      <c r="J23" t="n">
        <v>5.608263</v>
      </c>
      <c r="K23" t="n">
        <v>5.943142</v>
      </c>
      <c r="L23" t="n">
        <v>6.262032</v>
      </c>
      <c r="M23" t="n">
        <v>6.612732</v>
      </c>
      <c r="N23" t="n">
        <v>7.010355</v>
      </c>
      <c r="O23" t="n">
        <v>7.451281</v>
      </c>
      <c r="P23" t="n">
        <v>7.9248</v>
      </c>
      <c r="Q23" t="n">
        <v>8.423628000000001</v>
      </c>
      <c r="R23" t="n">
        <v>8.942436000000001</v>
      </c>
      <c r="S23" t="n">
        <v>9.462119</v>
      </c>
      <c r="T23" t="n">
        <v>10.000749</v>
      </c>
      <c r="U23" t="n">
        <v>10.569487</v>
      </c>
      <c r="V23" t="n">
        <v>11.123409</v>
      </c>
      <c r="W23" t="n">
        <v>11.685357</v>
      </c>
      <c r="X23" t="n">
        <v>12.272737</v>
      </c>
      <c r="Y23" t="n">
        <v>12.885431</v>
      </c>
      <c r="Z23" t="n">
        <v>13.488983</v>
      </c>
      <c r="AA23" t="n">
        <v>14.153807</v>
      </c>
      <c r="AB23" t="n">
        <v>14.881503</v>
      </c>
      <c r="AC23" t="n">
        <v>15.670287</v>
      </c>
      <c r="AD23" t="n">
        <v>16.454727</v>
      </c>
      <c r="AE23" t="n">
        <v>17.294907</v>
      </c>
      <c r="AF23" t="n">
        <v>18.134251</v>
      </c>
      <c r="AG23" t="n">
        <v>19.022991</v>
      </c>
      <c r="AH23" t="n">
        <v>19.985868</v>
      </c>
      <c r="AI23" t="n">
        <v>20.989632</v>
      </c>
      <c r="AJ23" t="n">
        <v>22.046141</v>
      </c>
      <c r="AK23" s="131" t="n">
        <v>0.058</v>
      </c>
    </row>
    <row r="24" ht="15" customHeight="1" s="143">
      <c r="A24" s="133" t="inlineStr">
        <is>
          <t>FTE000:lm_vmt_stk_elec</t>
        </is>
      </c>
      <c r="B24" t="inlineStr">
        <is>
          <t>Electric</t>
        </is>
      </c>
      <c r="C24" t="inlineStr">
        <is>
          <t>Freight: Truck Stock: Vehicle Miles Traveled: Light Medium: Electric: High oil and gas supply</t>
        </is>
      </c>
      <c r="D24" t="inlineStr">
        <is>
          <t>58-AEO2021.11.highogs-d120120a</t>
        </is>
      </c>
      <c r="E24" t="inlineStr">
        <is>
          <t>billion miles</t>
        </is>
      </c>
      <c r="F24" t="n">
        <v>0.00537</v>
      </c>
      <c r="G24" t="n">
        <v>0.010535</v>
      </c>
      <c r="H24" t="n">
        <v>0.01645</v>
      </c>
      <c r="I24" t="n">
        <v>0.022448</v>
      </c>
      <c r="J24" t="n">
        <v>0.02875</v>
      </c>
      <c r="K24" t="n">
        <v>0.035238</v>
      </c>
      <c r="L24" t="n">
        <v>0.041526</v>
      </c>
      <c r="M24" t="n">
        <v>0.047812</v>
      </c>
      <c r="N24" t="n">
        <v>0.054347</v>
      </c>
      <c r="O24" t="n">
        <v>0.061033</v>
      </c>
      <c r="P24" t="n">
        <v>0.06790400000000001</v>
      </c>
      <c r="Q24" t="n">
        <v>0.074933</v>
      </c>
      <c r="R24" t="n">
        <v>0.082057</v>
      </c>
      <c r="S24" t="n">
        <v>0.08907900000000001</v>
      </c>
      <c r="T24" t="n">
        <v>0.096355</v>
      </c>
      <c r="U24" t="n">
        <v>0.104059</v>
      </c>
      <c r="V24" t="n">
        <v>0.111743</v>
      </c>
      <c r="W24" t="n">
        <v>0.119563</v>
      </c>
      <c r="X24" t="n">
        <v>0.127863</v>
      </c>
      <c r="Y24" t="n">
        <v>0.136441</v>
      </c>
      <c r="Z24" t="n">
        <v>0.144896</v>
      </c>
      <c r="AA24" t="n">
        <v>0.153739</v>
      </c>
      <c r="AB24" t="n">
        <v>0.162937</v>
      </c>
      <c r="AC24" t="n">
        <v>0.172473</v>
      </c>
      <c r="AD24" t="n">
        <v>0.181706</v>
      </c>
      <c r="AE24" t="n">
        <v>0.191288</v>
      </c>
      <c r="AF24" t="n">
        <v>0.200721</v>
      </c>
      <c r="AG24" t="n">
        <v>0.210581</v>
      </c>
      <c r="AH24" t="n">
        <v>0.221283</v>
      </c>
      <c r="AI24" t="n">
        <v>0.232416</v>
      </c>
      <c r="AJ24" t="n">
        <v>0.2443</v>
      </c>
      <c r="AK24" s="131" t="n">
        <v>0.136</v>
      </c>
    </row>
    <row r="25" ht="15" customHeight="1" s="143">
      <c r="A25" s="133" t="inlineStr">
        <is>
          <t>FTE000:lm_vmt_stk_pidh</t>
        </is>
      </c>
      <c r="B25" t="inlineStr">
        <is>
          <t>Plug-in Diesel Hybrid</t>
        </is>
      </c>
      <c r="C25" t="inlineStr">
        <is>
          <t>Freight: Truck Stock: Vehicle Miles Traveled: Light Medium: Plug-in Diesel Hybrid: High oil and gas supply</t>
        </is>
      </c>
      <c r="D25" t="inlineStr">
        <is>
          <t>58-AEO2021.12.highogs-d120120a</t>
        </is>
      </c>
      <c r="E25" t="inlineStr">
        <is>
          <t>billion miles</t>
        </is>
      </c>
      <c r="F25" t="n">
        <v>0.004667</v>
      </c>
      <c r="G25" t="n">
        <v>0.01022</v>
      </c>
      <c r="H25" t="n">
        <v>0.016645</v>
      </c>
      <c r="I25" t="n">
        <v>0.023188</v>
      </c>
      <c r="J25" t="n">
        <v>0.030054</v>
      </c>
      <c r="K25" t="n">
        <v>0.037112</v>
      </c>
      <c r="L25" t="n">
        <v>0.043949</v>
      </c>
      <c r="M25" t="n">
        <v>0.050772</v>
      </c>
      <c r="N25" t="n">
        <v>0.057853</v>
      </c>
      <c r="O25" t="n">
        <v>0.065108</v>
      </c>
      <c r="P25" t="n">
        <v>0.072574</v>
      </c>
      <c r="Q25" t="n">
        <v>0.080206</v>
      </c>
      <c r="R25" t="n">
        <v>0.087937</v>
      </c>
      <c r="S25" t="n">
        <v>0.095593</v>
      </c>
      <c r="T25" t="n">
        <v>0.103528</v>
      </c>
      <c r="U25" t="n">
        <v>0.111907</v>
      </c>
      <c r="V25" t="n">
        <v>0.12025</v>
      </c>
      <c r="W25" t="n">
        <v>0.128729</v>
      </c>
      <c r="X25" t="n">
        <v>0.137715</v>
      </c>
      <c r="Y25" t="n">
        <v>0.146996</v>
      </c>
      <c r="Z25" t="n">
        <v>0.156132</v>
      </c>
      <c r="AA25" t="n">
        <v>0.165678</v>
      </c>
      <c r="AB25" t="n">
        <v>0.175606</v>
      </c>
      <c r="AC25" t="n">
        <v>0.185904</v>
      </c>
      <c r="AD25" t="n">
        <v>0.195889</v>
      </c>
      <c r="AE25" t="n">
        <v>0.206252</v>
      </c>
      <c r="AF25" t="n">
        <v>0.216448</v>
      </c>
      <c r="AG25" t="n">
        <v>0.227098</v>
      </c>
      <c r="AH25" t="n">
        <v>0.238653</v>
      </c>
      <c r="AI25" t="n">
        <v>0.250669</v>
      </c>
      <c r="AJ25" t="n">
        <v>0.263491</v>
      </c>
      <c r="AK25" s="131" t="n">
        <v>0.144</v>
      </c>
    </row>
    <row r="26" ht="15" customHeight="1" s="143">
      <c r="A26" s="133" t="inlineStr">
        <is>
          <t>FTE000:lm_vmt_stk_pigh</t>
        </is>
      </c>
      <c r="B26" t="inlineStr">
        <is>
          <t>Plug-in Gasoline Hybrid</t>
        </is>
      </c>
      <c r="C26" t="inlineStr">
        <is>
          <t>Freight: Truck Stock: Vehicle Miles Traveled: Light Medium: Plug-in Gasoline Hybrid: High oil and gas supply</t>
        </is>
      </c>
      <c r="D26" t="inlineStr">
        <is>
          <t>58-AEO2021.13.highogs-d120120a</t>
        </is>
      </c>
      <c r="E26" t="inlineStr">
        <is>
          <t>billion miles</t>
        </is>
      </c>
      <c r="F26" t="n">
        <v>0.004737</v>
      </c>
      <c r="G26" t="n">
        <v>0.010373</v>
      </c>
      <c r="H26" t="n">
        <v>0.016895</v>
      </c>
      <c r="I26" t="n">
        <v>0.023536</v>
      </c>
      <c r="J26" t="n">
        <v>0.030505</v>
      </c>
      <c r="K26" t="n">
        <v>0.037669</v>
      </c>
      <c r="L26" t="n">
        <v>0.044608</v>
      </c>
      <c r="M26" t="n">
        <v>0.051534</v>
      </c>
      <c r="N26" t="n">
        <v>0.058721</v>
      </c>
      <c r="O26" t="n">
        <v>0.066085</v>
      </c>
      <c r="P26" t="n">
        <v>0.07366200000000001</v>
      </c>
      <c r="Q26" t="n">
        <v>0.081409</v>
      </c>
      <c r="R26" t="n">
        <v>0.089257</v>
      </c>
      <c r="S26" t="n">
        <v>0.097027</v>
      </c>
      <c r="T26" t="n">
        <v>0.105081</v>
      </c>
      <c r="U26" t="n">
        <v>0.113586</v>
      </c>
      <c r="V26" t="n">
        <v>0.122054</v>
      </c>
      <c r="W26" t="n">
        <v>0.13066</v>
      </c>
      <c r="X26" t="n">
        <v>0.139781</v>
      </c>
      <c r="Y26" t="n">
        <v>0.149201</v>
      </c>
      <c r="Z26" t="n">
        <v>0.158475</v>
      </c>
      <c r="AA26" t="n">
        <v>0.168163</v>
      </c>
      <c r="AB26" t="n">
        <v>0.178241</v>
      </c>
      <c r="AC26" t="n">
        <v>0.188694</v>
      </c>
      <c r="AD26" t="n">
        <v>0.198828</v>
      </c>
      <c r="AE26" t="n">
        <v>0.209347</v>
      </c>
      <c r="AF26" t="n">
        <v>0.219695</v>
      </c>
      <c r="AG26" t="n">
        <v>0.230505</v>
      </c>
      <c r="AH26" t="n">
        <v>0.242233</v>
      </c>
      <c r="AI26" t="n">
        <v>0.25443</v>
      </c>
      <c r="AJ26" t="n">
        <v>0.267445</v>
      </c>
      <c r="AK26" s="131" t="n">
        <v>0.144</v>
      </c>
    </row>
    <row r="27" ht="15" customHeight="1" s="143">
      <c r="A27" s="133" t="inlineStr">
        <is>
          <t>FTE000:lm_vmt_stk_cell</t>
        </is>
      </c>
      <c r="B27" t="inlineStr">
        <is>
          <t>Fuel Cell</t>
        </is>
      </c>
      <c r="C27" t="inlineStr">
        <is>
          <t>Freight: Truck Stock: Vehicle Miles Traveled: Light Medium: Fuel Cell: High oil and gas supply</t>
        </is>
      </c>
      <c r="D27" t="inlineStr">
        <is>
          <t>58-AEO2021.14.highogs-d120120a</t>
        </is>
      </c>
      <c r="E27" t="inlineStr">
        <is>
          <t>billion miles</t>
        </is>
      </c>
      <c r="F27" t="n">
        <v>2e-06</v>
      </c>
      <c r="G27" t="n">
        <v>5e-06</v>
      </c>
      <c r="H27" t="n">
        <v>8e-06</v>
      </c>
      <c r="I27" t="n">
        <v>1.1e-05</v>
      </c>
      <c r="J27" t="n">
        <v>1.4e-05</v>
      </c>
      <c r="K27" t="n">
        <v>1.7e-05</v>
      </c>
      <c r="L27" t="n">
        <v>1.9e-05</v>
      </c>
      <c r="M27" t="n">
        <v>2.2e-05</v>
      </c>
      <c r="N27" t="n">
        <v>2.4e-05</v>
      </c>
      <c r="O27" t="n">
        <v>2.7e-05</v>
      </c>
      <c r="P27" t="n">
        <v>2.9e-05</v>
      </c>
      <c r="Q27" t="n">
        <v>3.1e-05</v>
      </c>
      <c r="R27" t="n">
        <v>3.4e-05</v>
      </c>
      <c r="S27" t="n">
        <v>3.5e-05</v>
      </c>
      <c r="T27" t="n">
        <v>3.7e-05</v>
      </c>
      <c r="U27" t="n">
        <v>3.9e-05</v>
      </c>
      <c r="V27" t="n">
        <v>4e-05</v>
      </c>
      <c r="W27" t="n">
        <v>4.2e-05</v>
      </c>
      <c r="X27" t="n">
        <v>4.3e-05</v>
      </c>
      <c r="Y27" t="n">
        <v>4.4e-05</v>
      </c>
      <c r="Z27" t="n">
        <v>4.5e-05</v>
      </c>
      <c r="AA27" t="n">
        <v>4.6e-05</v>
      </c>
      <c r="AB27" t="n">
        <v>4.7e-05</v>
      </c>
      <c r="AC27" t="n">
        <v>4.7e-05</v>
      </c>
      <c r="AD27" t="n">
        <v>4.8e-05</v>
      </c>
      <c r="AE27" t="n">
        <v>4.8e-05</v>
      </c>
      <c r="AF27" t="n">
        <v>4.8e-05</v>
      </c>
      <c r="AG27" t="n">
        <v>4.8e-05</v>
      </c>
      <c r="AH27" t="n">
        <v>4.7e-05</v>
      </c>
      <c r="AI27" t="n">
        <v>4.7e-05</v>
      </c>
      <c r="AJ27" t="n">
        <v>4.7e-05</v>
      </c>
      <c r="AK27" s="131" t="n">
        <v>0.106</v>
      </c>
    </row>
    <row r="28" ht="15" customHeight="1" s="143">
      <c r="A28" s="133" t="inlineStr">
        <is>
          <t>FTE000:lm_vmt_stk_total</t>
        </is>
      </c>
      <c r="B28" t="inlineStr">
        <is>
          <t>Light Medium Subtotal</t>
        </is>
      </c>
      <c r="C28" t="inlineStr">
        <is>
          <t>Freight: Truck Stock: Vehicle Miles Traveled: Light Medium: High oil and gas supply</t>
        </is>
      </c>
      <c r="D28" t="inlineStr">
        <is>
          <t>58-AEO2021.15.highogs-d120120a</t>
        </is>
      </c>
      <c r="E28" t="inlineStr">
        <is>
          <t>billion miles</t>
        </is>
      </c>
      <c r="F28" t="n">
        <v>60.124729</v>
      </c>
      <c r="G28" t="n">
        <v>63.079327</v>
      </c>
      <c r="H28" t="n">
        <v>66.02356</v>
      </c>
      <c r="I28" t="n">
        <v>67.581619</v>
      </c>
      <c r="J28" t="n">
        <v>69.224518</v>
      </c>
      <c r="K28" t="n">
        <v>70.919121</v>
      </c>
      <c r="L28" t="n">
        <v>72.208496</v>
      </c>
      <c r="M28" t="n">
        <v>73.59320099999999</v>
      </c>
      <c r="N28" t="n">
        <v>75.34485599999999</v>
      </c>
      <c r="O28" t="n">
        <v>77.295067</v>
      </c>
      <c r="P28" t="n">
        <v>79.51767</v>
      </c>
      <c r="Q28" t="n">
        <v>81.840126</v>
      </c>
      <c r="R28" t="n">
        <v>84.131516</v>
      </c>
      <c r="S28" t="n">
        <v>86.19136</v>
      </c>
      <c r="T28" t="n">
        <v>88.334435</v>
      </c>
      <c r="U28" t="n">
        <v>90.62022399999999</v>
      </c>
      <c r="V28" t="n">
        <v>92.610786</v>
      </c>
      <c r="W28" t="n">
        <v>94.436134</v>
      </c>
      <c r="X28" t="n">
        <v>96.318832</v>
      </c>
      <c r="Y28" t="n">
        <v>98.200081</v>
      </c>
      <c r="Z28" t="n">
        <v>99.78769699999999</v>
      </c>
      <c r="AA28" t="n">
        <v>101.493889</v>
      </c>
      <c r="AB28" t="n">
        <v>103.250038</v>
      </c>
      <c r="AC28" t="n">
        <v>105.194016</v>
      </c>
      <c r="AD28" t="n">
        <v>106.898254</v>
      </c>
      <c r="AE28" t="n">
        <v>108.701935</v>
      </c>
      <c r="AF28" t="n">
        <v>110.282471</v>
      </c>
      <c r="AG28" t="n">
        <v>111.964691</v>
      </c>
      <c r="AH28" t="n">
        <v>113.921242</v>
      </c>
      <c r="AI28" t="n">
        <v>115.891792</v>
      </c>
      <c r="AJ28" t="n">
        <v>117.991058</v>
      </c>
      <c r="AK28" s="131" t="n">
        <v>0.023</v>
      </c>
    </row>
    <row r="29" ht="15" customHeight="1" s="143">
      <c r="B29" t="inlineStr">
        <is>
          <t>Medium</t>
        </is>
      </c>
      <c r="D29" t="inlineStr">
        <is>
          <t>58-AEO2021.16.</t>
        </is>
      </c>
    </row>
    <row r="30" ht="15" customHeight="1" s="143">
      <c r="A30" s="133" t="inlineStr">
        <is>
          <t>FTE000:ca_Diesel</t>
        </is>
      </c>
      <c r="B30" t="inlineStr">
        <is>
          <t>Diesel</t>
        </is>
      </c>
      <c r="C30" t="inlineStr">
        <is>
          <t>Freight: Truck Stock: Vehicle Miles Traveled: Medium: Diesel: High oil and gas supply</t>
        </is>
      </c>
      <c r="D30" t="inlineStr">
        <is>
          <t>58-AEO2021.17.highogs-d120120a</t>
        </is>
      </c>
      <c r="E30" t="inlineStr">
        <is>
          <t>billion miles</t>
        </is>
      </c>
      <c r="F30" t="n">
        <v>34.473965</v>
      </c>
      <c r="G30" t="n">
        <v>35.473495</v>
      </c>
      <c r="H30" t="n">
        <v>36.95755</v>
      </c>
      <c r="I30" t="n">
        <v>37.959641</v>
      </c>
      <c r="J30" t="n">
        <v>39.124969</v>
      </c>
      <c r="K30" t="n">
        <v>40.335888</v>
      </c>
      <c r="L30" t="n">
        <v>41.264</v>
      </c>
      <c r="M30" t="n">
        <v>42.068516</v>
      </c>
      <c r="N30" t="n">
        <v>42.910355</v>
      </c>
      <c r="O30" t="n">
        <v>43.759945</v>
      </c>
      <c r="P30" t="n">
        <v>44.713017</v>
      </c>
      <c r="Q30" t="n">
        <v>45.715141</v>
      </c>
      <c r="R30" t="n">
        <v>46.789398</v>
      </c>
      <c r="S30" t="n">
        <v>47.786671</v>
      </c>
      <c r="T30" t="n">
        <v>48.873032</v>
      </c>
      <c r="U30" t="n">
        <v>50.144363</v>
      </c>
      <c r="V30" t="n">
        <v>51.413059</v>
      </c>
      <c r="W30" t="n">
        <v>52.670658</v>
      </c>
      <c r="X30" t="n">
        <v>54.011185</v>
      </c>
      <c r="Y30" t="n">
        <v>55.482285</v>
      </c>
      <c r="Z30" t="n">
        <v>56.955433</v>
      </c>
      <c r="AA30" t="n">
        <v>58.566902</v>
      </c>
      <c r="AB30" t="n">
        <v>60.255966</v>
      </c>
      <c r="AC30" t="n">
        <v>62.128014</v>
      </c>
      <c r="AD30" t="n">
        <v>63.896786</v>
      </c>
      <c r="AE30" t="n">
        <v>65.73603799999999</v>
      </c>
      <c r="AF30" t="n">
        <v>67.480141</v>
      </c>
      <c r="AG30" t="n">
        <v>69.220253</v>
      </c>
      <c r="AH30" t="n">
        <v>71.089844</v>
      </c>
      <c r="AI30" t="n">
        <v>73.088112</v>
      </c>
      <c r="AJ30" t="n">
        <v>75.230225</v>
      </c>
      <c r="AK30" s="131" t="n">
        <v>0.026</v>
      </c>
    </row>
    <row r="31" ht="15" customHeight="1" s="143">
      <c r="A31" s="133" t="inlineStr">
        <is>
          <t>FTE000:ca_Gasoline</t>
        </is>
      </c>
      <c r="B31" t="inlineStr">
        <is>
          <t>Motor Gasoline</t>
        </is>
      </c>
      <c r="C31" t="inlineStr">
        <is>
          <t>Freight: Truck Stock: Vehicle Miles Traveled: Medium: Motor Gasoline: High oil and gas supply</t>
        </is>
      </c>
      <c r="D31" t="inlineStr">
        <is>
          <t>58-AEO2021.18.highogs-d120120a</t>
        </is>
      </c>
      <c r="E31" t="inlineStr">
        <is>
          <t>billion miles</t>
        </is>
      </c>
      <c r="F31" t="n">
        <v>16.394169</v>
      </c>
      <c r="G31" t="n">
        <v>16.582535</v>
      </c>
      <c r="H31" t="n">
        <v>16.901983</v>
      </c>
      <c r="I31" t="n">
        <v>16.961668</v>
      </c>
      <c r="J31" t="n">
        <v>17.099653</v>
      </c>
      <c r="K31" t="n">
        <v>17.240475</v>
      </c>
      <c r="L31" t="n">
        <v>17.329367</v>
      </c>
      <c r="M31" t="n">
        <v>17.432796</v>
      </c>
      <c r="N31" t="n">
        <v>17.610531</v>
      </c>
      <c r="O31" t="n">
        <v>17.829197</v>
      </c>
      <c r="P31" t="n">
        <v>18.10059</v>
      </c>
      <c r="Q31" t="n">
        <v>18.393978</v>
      </c>
      <c r="R31" t="n">
        <v>18.731878</v>
      </c>
      <c r="S31" t="n">
        <v>19.043507</v>
      </c>
      <c r="T31" t="n">
        <v>19.403744</v>
      </c>
      <c r="U31" t="n">
        <v>19.829401</v>
      </c>
      <c r="V31" t="n">
        <v>20.229515</v>
      </c>
      <c r="W31" t="n">
        <v>20.658173</v>
      </c>
      <c r="X31" t="n">
        <v>21.11458</v>
      </c>
      <c r="Y31" t="n">
        <v>21.643822</v>
      </c>
      <c r="Z31" t="n">
        <v>22.157524</v>
      </c>
      <c r="AA31" t="n">
        <v>22.724649</v>
      </c>
      <c r="AB31" t="n">
        <v>23.321432</v>
      </c>
      <c r="AC31" t="n">
        <v>23.983839</v>
      </c>
      <c r="AD31" t="n">
        <v>24.599024</v>
      </c>
      <c r="AE31" t="n">
        <v>25.222775</v>
      </c>
      <c r="AF31" t="n">
        <v>25.802208</v>
      </c>
      <c r="AG31" t="n">
        <v>26.379553</v>
      </c>
      <c r="AH31" t="n">
        <v>26.998093</v>
      </c>
      <c r="AI31" t="n">
        <v>27.652967</v>
      </c>
      <c r="AJ31" t="n">
        <v>28.34454</v>
      </c>
      <c r="AK31" s="131" t="n">
        <v>0.018</v>
      </c>
    </row>
    <row r="32" ht="15" customHeight="1" s="143">
      <c r="A32" s="133" t="inlineStr">
        <is>
          <t>FTE000:ca_LiquefiedPetr</t>
        </is>
      </c>
      <c r="B32" t="inlineStr">
        <is>
          <t>Propane</t>
        </is>
      </c>
      <c r="C32" t="inlineStr">
        <is>
          <t>Freight: Truck Stock: Vehicle Miles Traveled: Medium: Propane: High oil and gas supply</t>
        </is>
      </c>
      <c r="D32" t="inlineStr">
        <is>
          <t>58-AEO2021.19.highogs-d120120a</t>
        </is>
      </c>
      <c r="E32" t="inlineStr">
        <is>
          <t>billion miles</t>
        </is>
      </c>
      <c r="F32" t="n">
        <v>0.042377</v>
      </c>
      <c r="G32" t="n">
        <v>0.043695</v>
      </c>
      <c r="H32" t="n">
        <v>0.045804</v>
      </c>
      <c r="I32" t="n">
        <v>0.047491</v>
      </c>
      <c r="J32" t="n">
        <v>0.049514</v>
      </c>
      <c r="K32" t="n">
        <v>0.051738</v>
      </c>
      <c r="L32" t="n">
        <v>0.053756</v>
      </c>
      <c r="M32" t="n">
        <v>0.055728</v>
      </c>
      <c r="N32" t="n">
        <v>0.057872</v>
      </c>
      <c r="O32" t="n">
        <v>0.060161</v>
      </c>
      <c r="P32" t="n">
        <v>0.062822</v>
      </c>
      <c r="Q32" t="n">
        <v>0.065789</v>
      </c>
      <c r="R32" t="n">
        <v>0.06916600000000001</v>
      </c>
      <c r="S32" t="n">
        <v>0.07288600000000001</v>
      </c>
      <c r="T32" t="n">
        <v>0.07710400000000001</v>
      </c>
      <c r="U32" t="n">
        <v>0.081527</v>
      </c>
      <c r="V32" t="n">
        <v>0.086134</v>
      </c>
      <c r="W32" t="n">
        <v>0.09097</v>
      </c>
      <c r="X32" t="n">
        <v>0.096263</v>
      </c>
      <c r="Y32" t="n">
        <v>0.102084</v>
      </c>
      <c r="Z32" t="n">
        <v>0.108285</v>
      </c>
      <c r="AA32" t="n">
        <v>0.115128</v>
      </c>
      <c r="AB32" t="n">
        <v>0.122455</v>
      </c>
      <c r="AC32" t="n">
        <v>0.130414</v>
      </c>
      <c r="AD32" t="n">
        <v>0.138415</v>
      </c>
      <c r="AE32" t="n">
        <v>0.146872</v>
      </c>
      <c r="AF32" t="n">
        <v>0.155459</v>
      </c>
      <c r="AG32" t="n">
        <v>0.16434</v>
      </c>
      <c r="AH32" t="n">
        <v>0.173872</v>
      </c>
      <c r="AI32" t="n">
        <v>0.183736</v>
      </c>
      <c r="AJ32" t="n">
        <v>0.19453</v>
      </c>
      <c r="AK32" s="131" t="n">
        <v>0.052</v>
      </c>
    </row>
    <row r="33" ht="15" customHeight="1" s="143">
      <c r="A33" s="133" t="inlineStr">
        <is>
          <t>FTE000:ca_CompressedNat</t>
        </is>
      </c>
      <c r="B33" t="inlineStr">
        <is>
          <t>Compressed/Liquefied Natural Gas</t>
        </is>
      </c>
      <c r="C33" t="inlineStr">
        <is>
          <t>Freight: Truck Stock: Vehicle Miles Traveled: Medium: Natural Gas: High oil and gas supply</t>
        </is>
      </c>
      <c r="D33" t="inlineStr">
        <is>
          <t>58-AEO2021.20.highogs-d120120a</t>
        </is>
      </c>
      <c r="E33" t="inlineStr">
        <is>
          <t>billion miles</t>
        </is>
      </c>
      <c r="F33" t="n">
        <v>0.051877</v>
      </c>
      <c r="G33" t="n">
        <v>0.060931</v>
      </c>
      <c r="H33" t="n">
        <v>0.071687</v>
      </c>
      <c r="I33" t="n">
        <v>0.08166900000000001</v>
      </c>
      <c r="J33" t="n">
        <v>0.09175700000000001</v>
      </c>
      <c r="K33" t="n">
        <v>0.101626</v>
      </c>
      <c r="L33" t="n">
        <v>0.110331</v>
      </c>
      <c r="M33" t="n">
        <v>0.118092</v>
      </c>
      <c r="N33" t="n">
        <v>0.125515</v>
      </c>
      <c r="O33" t="n">
        <v>0.132515</v>
      </c>
      <c r="P33" t="n">
        <v>0.139316</v>
      </c>
      <c r="Q33" t="n">
        <v>0.145888</v>
      </c>
      <c r="R33" t="n">
        <v>0.152289</v>
      </c>
      <c r="S33" t="n">
        <v>0.15817</v>
      </c>
      <c r="T33" t="n">
        <v>0.164055</v>
      </c>
      <c r="U33" t="n">
        <v>0.170251</v>
      </c>
      <c r="V33" t="n">
        <v>0.176231</v>
      </c>
      <c r="W33" t="n">
        <v>0.182184</v>
      </c>
      <c r="X33" t="n">
        <v>0.188564</v>
      </c>
      <c r="Y33" t="n">
        <v>0.19545</v>
      </c>
      <c r="Z33" t="n">
        <v>0.202531</v>
      </c>
      <c r="AA33" t="n">
        <v>0.210244</v>
      </c>
      <c r="AB33" t="n">
        <v>0.218386</v>
      </c>
      <c r="AC33" t="n">
        <v>0.227067</v>
      </c>
      <c r="AD33" t="n">
        <v>0.235354</v>
      </c>
      <c r="AE33" t="n">
        <v>0.24406</v>
      </c>
      <c r="AF33" t="n">
        <v>0.252594</v>
      </c>
      <c r="AG33" t="n">
        <v>0.261276</v>
      </c>
      <c r="AH33" t="n">
        <v>0.270614</v>
      </c>
      <c r="AI33" t="n">
        <v>0.280722</v>
      </c>
      <c r="AJ33" t="n">
        <v>0.29179</v>
      </c>
      <c r="AK33" s="131" t="n">
        <v>0.059</v>
      </c>
    </row>
    <row r="34" ht="15" customHeight="1" s="143">
      <c r="A34" s="133" t="inlineStr">
        <is>
          <t>FTE000:ca_ethanolflex</t>
        </is>
      </c>
      <c r="B34" t="inlineStr">
        <is>
          <t>Ethanol-Flex Fuel</t>
        </is>
      </c>
      <c r="C34" t="inlineStr">
        <is>
          <t>Freight: Truck Stock: Vehicle Miles Traveled: Medium: Ethanol-Flex Fuel: High oil and gas supply</t>
        </is>
      </c>
      <c r="D34" t="inlineStr">
        <is>
          <t>58-AEO2021.21.highogs-d120120a</t>
        </is>
      </c>
      <c r="E34" t="inlineStr">
        <is>
          <t>billion miles</t>
        </is>
      </c>
      <c r="F34" t="n">
        <v>0.559701</v>
      </c>
      <c r="G34" t="n">
        <v>0.633097</v>
      </c>
      <c r="H34" t="n">
        <v>0.71984</v>
      </c>
      <c r="I34" t="n">
        <v>0.797148</v>
      </c>
      <c r="J34" t="n">
        <v>0.875121</v>
      </c>
      <c r="K34" t="n">
        <v>0.951475</v>
      </c>
      <c r="L34" t="n">
        <v>1.019397</v>
      </c>
      <c r="M34" t="n">
        <v>1.082565</v>
      </c>
      <c r="N34" t="n">
        <v>1.146466</v>
      </c>
      <c r="O34" t="n">
        <v>1.211985</v>
      </c>
      <c r="P34" t="n">
        <v>1.283031</v>
      </c>
      <c r="Q34" t="n">
        <v>1.358459</v>
      </c>
      <c r="R34" t="n">
        <v>1.439514</v>
      </c>
      <c r="S34" t="n">
        <v>1.521416</v>
      </c>
      <c r="T34" t="n">
        <v>1.612492</v>
      </c>
      <c r="U34" t="n">
        <v>1.713944</v>
      </c>
      <c r="V34" t="n">
        <v>1.817046</v>
      </c>
      <c r="W34" t="n">
        <v>1.927241</v>
      </c>
      <c r="X34" t="n">
        <v>2.042423</v>
      </c>
      <c r="Y34" t="n">
        <v>2.17048</v>
      </c>
      <c r="Z34" t="n">
        <v>2.305455</v>
      </c>
      <c r="AA34" t="n">
        <v>2.452369</v>
      </c>
      <c r="AB34" t="n">
        <v>2.608402</v>
      </c>
      <c r="AC34" t="n">
        <v>2.777057</v>
      </c>
      <c r="AD34" t="n">
        <v>2.945768</v>
      </c>
      <c r="AE34" t="n">
        <v>3.123902</v>
      </c>
      <c r="AF34" t="n">
        <v>3.304722</v>
      </c>
      <c r="AG34" t="n">
        <v>3.492079</v>
      </c>
      <c r="AH34" t="n">
        <v>3.692852</v>
      </c>
      <c r="AI34" t="n">
        <v>3.91002</v>
      </c>
      <c r="AJ34" t="n">
        <v>4.145447</v>
      </c>
      <c r="AK34" s="131" t="n">
        <v>0.06900000000000001</v>
      </c>
    </row>
    <row r="35" ht="15" customHeight="1" s="143">
      <c r="A35" s="133" t="inlineStr">
        <is>
          <t>FTE000:ca_electric</t>
        </is>
      </c>
      <c r="B35" t="inlineStr">
        <is>
          <t>Electric</t>
        </is>
      </c>
      <c r="C35" t="inlineStr">
        <is>
          <t>Freight: Truck Stock: Vehicle Miles Traveled: Medium: Electric: High oil and gas supply</t>
        </is>
      </c>
      <c r="D35" t="inlineStr">
        <is>
          <t>58-AEO2021.22.highogs-d120120a</t>
        </is>
      </c>
      <c r="E35" t="inlineStr">
        <is>
          <t>billion miles</t>
        </is>
      </c>
      <c r="F35" t="n">
        <v>0.00542</v>
      </c>
      <c r="G35" t="n">
        <v>0.009429</v>
      </c>
      <c r="H35" t="n">
        <v>0.014236</v>
      </c>
      <c r="I35" t="n">
        <v>0.019151</v>
      </c>
      <c r="J35" t="n">
        <v>0.024204</v>
      </c>
      <c r="K35" t="n">
        <v>0.029276</v>
      </c>
      <c r="L35" t="n">
        <v>0.034014</v>
      </c>
      <c r="M35" t="n">
        <v>0.03843</v>
      </c>
      <c r="N35" t="n">
        <v>0.042785</v>
      </c>
      <c r="O35" t="n">
        <v>0.047171</v>
      </c>
      <c r="P35" t="n">
        <v>0.051713</v>
      </c>
      <c r="Q35" t="n">
        <v>0.056411</v>
      </c>
      <c r="R35" t="n">
        <v>0.061313</v>
      </c>
      <c r="S35" t="n">
        <v>0.066289</v>
      </c>
      <c r="T35" t="n">
        <v>0.071549</v>
      </c>
      <c r="U35" t="n">
        <v>0.077277</v>
      </c>
      <c r="V35" t="n">
        <v>0.08315400000000001</v>
      </c>
      <c r="W35" t="n">
        <v>0.089199</v>
      </c>
      <c r="X35" t="n">
        <v>0.095703</v>
      </c>
      <c r="Y35" t="n">
        <v>0.10258</v>
      </c>
      <c r="Z35" t="n">
        <v>0.109815</v>
      </c>
      <c r="AA35" t="n">
        <v>0.117638</v>
      </c>
      <c r="AB35" t="n">
        <v>0.125907</v>
      </c>
      <c r="AC35" t="n">
        <v>0.134794</v>
      </c>
      <c r="AD35" t="n">
        <v>0.143706</v>
      </c>
      <c r="AE35" t="n">
        <v>0.153095</v>
      </c>
      <c r="AF35" t="n">
        <v>0.162652</v>
      </c>
      <c r="AG35" t="n">
        <v>0.17255</v>
      </c>
      <c r="AH35" t="n">
        <v>0.183171</v>
      </c>
      <c r="AI35" t="n">
        <v>0.194604</v>
      </c>
      <c r="AJ35" t="n">
        <v>0.20696</v>
      </c>
      <c r="AK35" s="131" t="n">
        <v>0.129</v>
      </c>
    </row>
    <row r="36" ht="15" customHeight="1" s="143">
      <c r="A36" s="133" t="inlineStr">
        <is>
          <t>FTE000:ca_plugindiesel</t>
        </is>
      </c>
      <c r="B36" t="inlineStr">
        <is>
          <t>Plug-in Diesel Hybrid</t>
        </is>
      </c>
      <c r="C36" t="inlineStr">
        <is>
          <t>Freight: Truck Stock: Vehicle Miles Traveled: Medium: Plug-in Diesel Hybrid: High oil and gas supply</t>
        </is>
      </c>
      <c r="D36" t="inlineStr">
        <is>
          <t>58-AEO2021.23.highogs-d120120a</t>
        </is>
      </c>
      <c r="E36" t="inlineStr">
        <is>
          <t>billion miles</t>
        </is>
      </c>
      <c r="F36" t="n">
        <v>0.00386</v>
      </c>
      <c r="G36" t="n">
        <v>0.008219000000000001</v>
      </c>
      <c r="H36" t="n">
        <v>0.013495</v>
      </c>
      <c r="I36" t="n">
        <v>0.01894</v>
      </c>
      <c r="J36" t="n">
        <v>0.024531</v>
      </c>
      <c r="K36" t="n">
        <v>0.030138</v>
      </c>
      <c r="L36" t="n">
        <v>0.035384</v>
      </c>
      <c r="M36" t="n">
        <v>0.04027</v>
      </c>
      <c r="N36" t="n">
        <v>0.045077</v>
      </c>
      <c r="O36" t="n">
        <v>0.049907</v>
      </c>
      <c r="P36" t="n">
        <v>0.054896</v>
      </c>
      <c r="Q36" t="n">
        <v>0.060042</v>
      </c>
      <c r="R36" t="n">
        <v>0.0654</v>
      </c>
      <c r="S36" t="n">
        <v>0.070827</v>
      </c>
      <c r="T36" t="n">
        <v>0.076568</v>
      </c>
      <c r="U36" t="n">
        <v>0.082785</v>
      </c>
      <c r="V36" t="n">
        <v>0.089195</v>
      </c>
      <c r="W36" t="n">
        <v>0.095803</v>
      </c>
      <c r="X36" t="n">
        <v>0.102856</v>
      </c>
      <c r="Y36" t="n">
        <v>0.110317</v>
      </c>
      <c r="Z36" t="n">
        <v>0.118164</v>
      </c>
      <c r="AA36" t="n">
        <v>0.126644</v>
      </c>
      <c r="AB36" t="n">
        <v>0.135607</v>
      </c>
      <c r="AC36" t="n">
        <v>0.145236</v>
      </c>
      <c r="AD36" t="n">
        <v>0.154893</v>
      </c>
      <c r="AE36" t="n">
        <v>0.165066</v>
      </c>
      <c r="AF36" t="n">
        <v>0.175419</v>
      </c>
      <c r="AG36" t="n">
        <v>0.18614</v>
      </c>
      <c r="AH36" t="n">
        <v>0.197642</v>
      </c>
      <c r="AI36" t="n">
        <v>0.21003</v>
      </c>
      <c r="AJ36" t="n">
        <v>0.223412</v>
      </c>
      <c r="AK36" s="131" t="n">
        <v>0.145</v>
      </c>
    </row>
    <row r="37" ht="15" customHeight="1" s="143">
      <c r="A37" s="133" t="inlineStr">
        <is>
          <t>FTE000:ca_plugingasolin</t>
        </is>
      </c>
      <c r="B37" t="inlineStr">
        <is>
          <t>Plug-in Gasoline Hybrid</t>
        </is>
      </c>
      <c r="C37" t="inlineStr">
        <is>
          <t>Freight: Truck Stock: Vehicle Miles Traveled: Medium: Plug-in Gasoline Hybrid: High oil and gas supply</t>
        </is>
      </c>
      <c r="D37" t="inlineStr">
        <is>
          <t>58-AEO2021.24.highogs-d120120a</t>
        </is>
      </c>
      <c r="E37" t="inlineStr">
        <is>
          <t>billion miles</t>
        </is>
      </c>
      <c r="F37" t="n">
        <v>0.003625</v>
      </c>
      <c r="G37" t="n">
        <v>0.007719</v>
      </c>
      <c r="H37" t="n">
        <v>0.012674</v>
      </c>
      <c r="I37" t="n">
        <v>0.017787</v>
      </c>
      <c r="J37" t="n">
        <v>0.023038</v>
      </c>
      <c r="K37" t="n">
        <v>0.028304</v>
      </c>
      <c r="L37" t="n">
        <v>0.03323</v>
      </c>
      <c r="M37" t="n">
        <v>0.037818</v>
      </c>
      <c r="N37" t="n">
        <v>0.042333</v>
      </c>
      <c r="O37" t="n">
        <v>0.046869</v>
      </c>
      <c r="P37" t="n">
        <v>0.051554</v>
      </c>
      <c r="Q37" t="n">
        <v>0.056387</v>
      </c>
      <c r="R37" t="n">
        <v>0.061419</v>
      </c>
      <c r="S37" t="n">
        <v>0.06651600000000001</v>
      </c>
      <c r="T37" t="n">
        <v>0.071907</v>
      </c>
      <c r="U37" t="n">
        <v>0.077746</v>
      </c>
      <c r="V37" t="n">
        <v>0.08376599999999999</v>
      </c>
      <c r="W37" t="n">
        <v>0.089971</v>
      </c>
      <c r="X37" t="n">
        <v>0.096595</v>
      </c>
      <c r="Y37" t="n">
        <v>0.103602</v>
      </c>
      <c r="Z37" t="n">
        <v>0.110972</v>
      </c>
      <c r="AA37" t="n">
        <v>0.118936</v>
      </c>
      <c r="AB37" t="n">
        <v>0.127353</v>
      </c>
      <c r="AC37" t="n">
        <v>0.136396</v>
      </c>
      <c r="AD37" t="n">
        <v>0.145465</v>
      </c>
      <c r="AE37" t="n">
        <v>0.155018</v>
      </c>
      <c r="AF37" t="n">
        <v>0.164742</v>
      </c>
      <c r="AG37" t="n">
        <v>0.17481</v>
      </c>
      <c r="AH37" t="n">
        <v>0.185612</v>
      </c>
      <c r="AI37" t="n">
        <v>0.197246</v>
      </c>
      <c r="AJ37" t="n">
        <v>0.209813</v>
      </c>
      <c r="AK37" s="131" t="n">
        <v>0.145</v>
      </c>
    </row>
    <row r="38" ht="15" customHeight="1" s="143">
      <c r="A38" s="133" t="inlineStr">
        <is>
          <t>FTE000:ca_fuelcell</t>
        </is>
      </c>
      <c r="B38" t="inlineStr">
        <is>
          <t>Fuel Cell</t>
        </is>
      </c>
      <c r="C38" t="inlineStr">
        <is>
          <t>Freight: Truck Stock: Vehicle Miles Traveled: Medium: Fuel Cell: High oil and gas supply</t>
        </is>
      </c>
      <c r="D38" t="inlineStr">
        <is>
          <t>58-AEO2021.25.highogs-d120120a</t>
        </is>
      </c>
      <c r="E38" t="inlineStr">
        <is>
          <t>billion miles</t>
        </is>
      </c>
      <c r="F38" t="n">
        <v>0.005931</v>
      </c>
      <c r="G38" t="n">
        <v>0.012627</v>
      </c>
      <c r="H38" t="n">
        <v>0.020733</v>
      </c>
      <c r="I38" t="n">
        <v>0.029097</v>
      </c>
      <c r="J38" t="n">
        <v>0.037687</v>
      </c>
      <c r="K38" t="n">
        <v>0.0463</v>
      </c>
      <c r="L38" t="n">
        <v>0.054359</v>
      </c>
      <c r="M38" t="n">
        <v>0.061865</v>
      </c>
      <c r="N38" t="n">
        <v>0.06925000000000001</v>
      </c>
      <c r="O38" t="n">
        <v>0.076671</v>
      </c>
      <c r="P38" t="n">
        <v>0.08433499999999999</v>
      </c>
      <c r="Q38" t="n">
        <v>0.092241</v>
      </c>
      <c r="R38" t="n">
        <v>0.100472</v>
      </c>
      <c r="S38" t="n">
        <v>0.10881</v>
      </c>
      <c r="T38" t="n">
        <v>0.117629</v>
      </c>
      <c r="U38" t="n">
        <v>0.12718</v>
      </c>
      <c r="V38" t="n">
        <v>0.137029</v>
      </c>
      <c r="W38" t="n">
        <v>0.147179</v>
      </c>
      <c r="X38" t="n">
        <v>0.158015</v>
      </c>
      <c r="Y38" t="n">
        <v>0.169477</v>
      </c>
      <c r="Z38" t="n">
        <v>0.181532</v>
      </c>
      <c r="AA38" t="n">
        <v>0.194561</v>
      </c>
      <c r="AB38" t="n">
        <v>0.20833</v>
      </c>
      <c r="AC38" t="n">
        <v>0.223123</v>
      </c>
      <c r="AD38" t="n">
        <v>0.237958</v>
      </c>
      <c r="AE38" t="n">
        <v>0.253586</v>
      </c>
      <c r="AF38" t="n">
        <v>0.269492</v>
      </c>
      <c r="AG38" t="n">
        <v>0.285962</v>
      </c>
      <c r="AH38" t="n">
        <v>0.303633</v>
      </c>
      <c r="AI38" t="n">
        <v>0.322664</v>
      </c>
      <c r="AJ38" t="n">
        <v>0.343222</v>
      </c>
      <c r="AK38" s="131" t="n">
        <v>0.145</v>
      </c>
    </row>
    <row r="39" ht="15" customHeight="1" s="143">
      <c r="A39" s="133" t="inlineStr">
        <is>
          <t>FTE000:ca_MediumSubtota</t>
        </is>
      </c>
      <c r="B39" t="inlineStr">
        <is>
          <t>Medium Subtotal</t>
        </is>
      </c>
      <c r="C39" t="inlineStr">
        <is>
          <t>Freight: Truck Stock: Vehicle Miles Traveled: Medium: High oil and gas supply</t>
        </is>
      </c>
      <c r="D39" t="inlineStr">
        <is>
          <t>58-AEO2021.26.highogs-d120120a</t>
        </is>
      </c>
      <c r="E39" t="inlineStr">
        <is>
          <t>billion miles</t>
        </is>
      </c>
      <c r="F39" t="n">
        <v>51.540878</v>
      </c>
      <c r="G39" t="n">
        <v>52.831715</v>
      </c>
      <c r="H39" t="n">
        <v>54.758041</v>
      </c>
      <c r="I39" t="n">
        <v>55.932629</v>
      </c>
      <c r="J39" t="n">
        <v>57.35043</v>
      </c>
      <c r="K39" t="n">
        <v>58.815109</v>
      </c>
      <c r="L39" t="n">
        <v>59.933838</v>
      </c>
      <c r="M39" t="n">
        <v>60.935947</v>
      </c>
      <c r="N39" t="n">
        <v>62.05006</v>
      </c>
      <c r="O39" t="n">
        <v>63.214333</v>
      </c>
      <c r="P39" t="n">
        <v>64.541161</v>
      </c>
      <c r="Q39" t="n">
        <v>65.944244</v>
      </c>
      <c r="R39" t="n">
        <v>67.47068</v>
      </c>
      <c r="S39" t="n">
        <v>68.894958</v>
      </c>
      <c r="T39" t="n">
        <v>70.46814000000001</v>
      </c>
      <c r="U39" t="n">
        <v>72.304413</v>
      </c>
      <c r="V39" t="n">
        <v>74.11515</v>
      </c>
      <c r="W39" t="n">
        <v>75.95141599999999</v>
      </c>
      <c r="X39" t="n">
        <v>77.906181</v>
      </c>
      <c r="Y39" t="n">
        <v>80.080231</v>
      </c>
      <c r="Z39" t="n">
        <v>82.249786</v>
      </c>
      <c r="AA39" t="n">
        <v>84.62711299999999</v>
      </c>
      <c r="AB39" t="n">
        <v>87.123672</v>
      </c>
      <c r="AC39" t="n">
        <v>89.885834</v>
      </c>
      <c r="AD39" t="n">
        <v>92.497276</v>
      </c>
      <c r="AE39" t="n">
        <v>95.200439</v>
      </c>
      <c r="AF39" t="n">
        <v>97.767456</v>
      </c>
      <c r="AG39" t="n">
        <v>100.336998</v>
      </c>
      <c r="AH39" t="n">
        <v>103.095596</v>
      </c>
      <c r="AI39" t="n">
        <v>106.039688</v>
      </c>
      <c r="AJ39" t="n">
        <v>109.190018</v>
      </c>
      <c r="AK39" s="131" t="n">
        <v>0.025</v>
      </c>
    </row>
    <row r="40" ht="15" customHeight="1" s="143">
      <c r="B40" t="inlineStr">
        <is>
          <t>Heavy</t>
        </is>
      </c>
      <c r="D40" t="inlineStr">
        <is>
          <t>58-AEO2021.27.</t>
        </is>
      </c>
    </row>
    <row r="41" ht="15" customHeight="1" s="143">
      <c r="A41" s="133" t="inlineStr">
        <is>
          <t>FTE000:da_Diesel</t>
        </is>
      </c>
      <c r="B41" t="inlineStr">
        <is>
          <t>Diesel</t>
        </is>
      </c>
      <c r="C41" t="inlineStr">
        <is>
          <t>Freight: Truck Stock: Vehicle Miles Traveled: Heavy: Diesel: High oil and gas supply</t>
        </is>
      </c>
      <c r="D41" t="inlineStr">
        <is>
          <t>58-AEO2021.28.highogs-d120120a</t>
        </is>
      </c>
      <c r="E41" t="inlineStr">
        <is>
          <t>billion miles</t>
        </is>
      </c>
      <c r="F41" t="n">
        <v>160.74234</v>
      </c>
      <c r="G41" t="n">
        <v>164.693558</v>
      </c>
      <c r="H41" t="n">
        <v>170.250061</v>
      </c>
      <c r="I41" t="n">
        <v>173.455795</v>
      </c>
      <c r="J41" t="n">
        <v>177.359924</v>
      </c>
      <c r="K41" t="n">
        <v>181.354584</v>
      </c>
      <c r="L41" t="n">
        <v>183.780869</v>
      </c>
      <c r="M41" t="n">
        <v>185.086884</v>
      </c>
      <c r="N41" t="n">
        <v>185.883774</v>
      </c>
      <c r="O41" t="n">
        <v>186.217941</v>
      </c>
      <c r="P41" t="n">
        <v>186.649078</v>
      </c>
      <c r="Q41" t="n">
        <v>187.107574</v>
      </c>
      <c r="R41" t="n">
        <v>187.662415</v>
      </c>
      <c r="S41" t="n">
        <v>187.992035</v>
      </c>
      <c r="T41" t="n">
        <v>188.755005</v>
      </c>
      <c r="U41" t="n">
        <v>190.17984</v>
      </c>
      <c r="V41" t="n">
        <v>191.444427</v>
      </c>
      <c r="W41" t="n">
        <v>192.545303</v>
      </c>
      <c r="X41" t="n">
        <v>193.785736</v>
      </c>
      <c r="Y41" t="n">
        <v>195.144089</v>
      </c>
      <c r="Z41" t="n">
        <v>196.307739</v>
      </c>
      <c r="AA41" t="n">
        <v>197.778107</v>
      </c>
      <c r="AB41" t="n">
        <v>199.453156</v>
      </c>
      <c r="AC41" t="n">
        <v>201.4702</v>
      </c>
      <c r="AD41" t="n">
        <v>202.907623</v>
      </c>
      <c r="AE41" t="n">
        <v>204.33075</v>
      </c>
      <c r="AF41" t="n">
        <v>205.217896</v>
      </c>
      <c r="AG41" t="n">
        <v>205.865097</v>
      </c>
      <c r="AH41" t="n">
        <v>206.638885</v>
      </c>
      <c r="AI41" t="n">
        <v>207.514114</v>
      </c>
      <c r="AJ41" t="n">
        <v>208.577728</v>
      </c>
      <c r="AK41" s="131" t="n">
        <v>0.008999999999999999</v>
      </c>
    </row>
    <row r="42" ht="15" customHeight="1" s="143">
      <c r="A42" s="133" t="inlineStr">
        <is>
          <t>FTE000:da_Gasoline</t>
        </is>
      </c>
      <c r="B42" t="inlineStr">
        <is>
          <t>Motor Gasoline</t>
        </is>
      </c>
      <c r="C42" t="inlineStr">
        <is>
          <t>Freight: Truck Stock: Vehicle Miles Traveled: Heavy: Motor Gasoline: High oil and gas supply</t>
        </is>
      </c>
      <c r="D42" t="inlineStr">
        <is>
          <t>58-AEO2021.29.highogs-d120120a</t>
        </is>
      </c>
      <c r="E42" t="inlineStr">
        <is>
          <t>billion miles</t>
        </is>
      </c>
      <c r="F42" t="n">
        <v>0.163674</v>
      </c>
      <c r="G42" t="n">
        <v>0.149414</v>
      </c>
      <c r="H42" t="n">
        <v>0.137481</v>
      </c>
      <c r="I42" t="n">
        <v>0.125597</v>
      </c>
      <c r="J42" t="n">
        <v>0.116181</v>
      </c>
      <c r="K42" t="n">
        <v>0.108125</v>
      </c>
      <c r="L42" t="n">
        <v>0.101701</v>
      </c>
      <c r="M42" t="n">
        <v>0.097096</v>
      </c>
      <c r="N42" t="n">
        <v>0.09361800000000001</v>
      </c>
      <c r="O42" t="n">
        <v>0.090825</v>
      </c>
      <c r="P42" t="n">
        <v>0.089444</v>
      </c>
      <c r="Q42" t="n">
        <v>0.088322</v>
      </c>
      <c r="R42" t="n">
        <v>0.087162</v>
      </c>
      <c r="S42" t="n">
        <v>0.086113</v>
      </c>
      <c r="T42" t="n">
        <v>0.085427</v>
      </c>
      <c r="U42" t="n">
        <v>0.085232</v>
      </c>
      <c r="V42" t="n">
        <v>0.084828</v>
      </c>
      <c r="W42" t="n">
        <v>0.08462699999999999</v>
      </c>
      <c r="X42" t="n">
        <v>0.084642</v>
      </c>
      <c r="Y42" t="n">
        <v>0.084828</v>
      </c>
      <c r="Z42" t="n">
        <v>0.084857</v>
      </c>
      <c r="AA42" t="n">
        <v>0.085285</v>
      </c>
      <c r="AB42" t="n">
        <v>0.085617</v>
      </c>
      <c r="AC42" t="n">
        <v>0.086119</v>
      </c>
      <c r="AD42" t="n">
        <v>0.086636</v>
      </c>
      <c r="AE42" t="n">
        <v>0.087336</v>
      </c>
      <c r="AF42" t="n">
        <v>0.087976</v>
      </c>
      <c r="AG42" t="n">
        <v>0.08867899999999999</v>
      </c>
      <c r="AH42" t="n">
        <v>0.089557</v>
      </c>
      <c r="AI42" t="n">
        <v>0.090485</v>
      </c>
      <c r="AJ42" t="n">
        <v>0.091513</v>
      </c>
      <c r="AK42" s="131" t="n">
        <v>-0.019</v>
      </c>
    </row>
    <row r="43" ht="15" customHeight="1" s="143">
      <c r="A43" s="133" t="inlineStr">
        <is>
          <t>FTE000:da_LiquefiedPetr</t>
        </is>
      </c>
      <c r="B43" t="inlineStr">
        <is>
          <t>Propane</t>
        </is>
      </c>
      <c r="C43" t="inlineStr">
        <is>
          <t>Freight: Truck Stock: Vehicle Miles Traveled: Heavy: Propane: High oil and gas supply</t>
        </is>
      </c>
      <c r="D43" t="inlineStr">
        <is>
          <t>58-AEO2021.30.highogs-d120120a</t>
        </is>
      </c>
      <c r="E43" t="inlineStr">
        <is>
          <t>billion miles</t>
        </is>
      </c>
      <c r="F43" t="n">
        <v>0.03345</v>
      </c>
      <c r="G43" t="n">
        <v>0.037316</v>
      </c>
      <c r="H43" t="n">
        <v>0.041475</v>
      </c>
      <c r="I43" t="n">
        <v>0.044704</v>
      </c>
      <c r="J43" t="n">
        <v>0.047663</v>
      </c>
      <c r="K43" t="n">
        <v>0.050243</v>
      </c>
      <c r="L43" t="n">
        <v>0.052097</v>
      </c>
      <c r="M43" t="n">
        <v>0.053384</v>
      </c>
      <c r="N43" t="n">
        <v>0.054333</v>
      </c>
      <c r="O43" t="n">
        <v>0.054956</v>
      </c>
      <c r="P43" t="n">
        <v>0.055498</v>
      </c>
      <c r="Q43" t="n">
        <v>0.055923</v>
      </c>
      <c r="R43" t="n">
        <v>0.056269</v>
      </c>
      <c r="S43" t="n">
        <v>0.056579</v>
      </c>
      <c r="T43" t="n">
        <v>0.057103</v>
      </c>
      <c r="U43" t="n">
        <v>0.057867</v>
      </c>
      <c r="V43" t="n">
        <v>0.058554</v>
      </c>
      <c r="W43" t="n">
        <v>0.059261</v>
      </c>
      <c r="X43" t="n">
        <v>0.06012</v>
      </c>
      <c r="Y43" t="n">
        <v>0.061076</v>
      </c>
      <c r="Z43" t="n">
        <v>0.062069</v>
      </c>
      <c r="AA43" t="n">
        <v>0.06327099999999999</v>
      </c>
      <c r="AB43" t="n">
        <v>0.06458899999999999</v>
      </c>
      <c r="AC43" t="n">
        <v>0.06608700000000001</v>
      </c>
      <c r="AD43" t="n">
        <v>0.067456</v>
      </c>
      <c r="AE43" t="n">
        <v>0.068887</v>
      </c>
      <c r="AF43" t="n">
        <v>0.07024</v>
      </c>
      <c r="AG43" t="n">
        <v>0.071602</v>
      </c>
      <c r="AH43" t="n">
        <v>0.07309400000000001</v>
      </c>
      <c r="AI43" t="n">
        <v>0.07468900000000001</v>
      </c>
      <c r="AJ43" t="n">
        <v>0.07642</v>
      </c>
      <c r="AK43" s="131" t="n">
        <v>0.028</v>
      </c>
    </row>
    <row r="44" ht="15" customHeight="1" s="143">
      <c r="A44" s="133" t="inlineStr">
        <is>
          <t>FTE000:da_CompressedNat</t>
        </is>
      </c>
      <c r="B44" t="inlineStr">
        <is>
          <t>Compressed/Liquefied Natural Gas</t>
        </is>
      </c>
      <c r="C44" t="inlineStr">
        <is>
          <t>Freight: Truck Stock: Vehicle Miles Traveled: Heavy: Natural Gas: High oil and gas supply</t>
        </is>
      </c>
      <c r="D44" t="inlineStr">
        <is>
          <t>58-AEO2021.31.highogs-d120120a</t>
        </is>
      </c>
      <c r="E44" t="inlineStr">
        <is>
          <t>billion miles</t>
        </is>
      </c>
      <c r="F44" t="n">
        <v>1.935392</v>
      </c>
      <c r="G44" t="n">
        <v>2.008093</v>
      </c>
      <c r="H44" t="n">
        <v>2.077585</v>
      </c>
      <c r="I44" t="n">
        <v>2.094799</v>
      </c>
      <c r="J44" t="n">
        <v>2.09942</v>
      </c>
      <c r="K44" t="n">
        <v>2.093325</v>
      </c>
      <c r="L44" t="n">
        <v>2.066476</v>
      </c>
      <c r="M44" t="n">
        <v>2.03076</v>
      </c>
      <c r="N44" t="n">
        <v>1.99479</v>
      </c>
      <c r="O44" t="n">
        <v>1.959137</v>
      </c>
      <c r="P44" t="n">
        <v>1.930417</v>
      </c>
      <c r="Q44" t="n">
        <v>1.909236</v>
      </c>
      <c r="R44" t="n">
        <v>1.900709</v>
      </c>
      <c r="S44" t="n">
        <v>1.904166</v>
      </c>
      <c r="T44" t="n">
        <v>1.926255</v>
      </c>
      <c r="U44" t="n">
        <v>1.96884</v>
      </c>
      <c r="V44" t="n">
        <v>2.021522</v>
      </c>
      <c r="W44" t="n">
        <v>2.085245</v>
      </c>
      <c r="X44" t="n">
        <v>2.161508</v>
      </c>
      <c r="Y44" t="n">
        <v>2.252393</v>
      </c>
      <c r="Z44" t="n">
        <v>2.358559</v>
      </c>
      <c r="AA44" t="n">
        <v>2.486901</v>
      </c>
      <c r="AB44" t="n">
        <v>2.63559</v>
      </c>
      <c r="AC44" t="n">
        <v>2.808012</v>
      </c>
      <c r="AD44" t="n">
        <v>2.992544</v>
      </c>
      <c r="AE44" t="n">
        <v>3.20176</v>
      </c>
      <c r="AF44" t="n">
        <v>3.42943</v>
      </c>
      <c r="AG44" t="n">
        <v>3.678354</v>
      </c>
      <c r="AH44" t="n">
        <v>3.954189</v>
      </c>
      <c r="AI44" t="n">
        <v>4.264853</v>
      </c>
      <c r="AJ44" t="n">
        <v>4.613276</v>
      </c>
      <c r="AK44" s="131" t="n">
        <v>0.029</v>
      </c>
    </row>
    <row r="45" ht="15" customHeight="1" s="143">
      <c r="A45" s="133" t="inlineStr">
        <is>
          <t>FTE000:da_ethanolflex</t>
        </is>
      </c>
      <c r="B45" t="inlineStr">
        <is>
          <t>Ethanol-Flex Fuel</t>
        </is>
      </c>
      <c r="C45" t="inlineStr">
        <is>
          <t>Freight: Truck Stock: Vehicle Miles Traveled: Heavy: Ethanol-Flex Fuel: High oil and gas supply</t>
        </is>
      </c>
      <c r="D45" t="inlineStr">
        <is>
          <t>58-AEO2021.32.highogs-d120120a</t>
        </is>
      </c>
      <c r="E45" t="inlineStr">
        <is>
          <t>billion miles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3">
      <c r="A46" s="133" t="inlineStr">
        <is>
          <t>FTE000:da_electric</t>
        </is>
      </c>
      <c r="B46" t="inlineStr">
        <is>
          <t>Electric</t>
        </is>
      </c>
      <c r="C46" t="inlineStr">
        <is>
          <t>Freight: Truck Stock: Vehicle Miles Traveled: Heavy: Electric: High oil and gas supply</t>
        </is>
      </c>
      <c r="D46" t="inlineStr">
        <is>
          <t>58-AEO2021.33.highogs-d120120a</t>
        </is>
      </c>
      <c r="E46" t="inlineStr">
        <is>
          <t>billion miles</t>
        </is>
      </c>
      <c r="F46" t="n">
        <v>0.00115</v>
      </c>
      <c r="G46" t="n">
        <v>0.002301</v>
      </c>
      <c r="H46" t="n">
        <v>0.003689</v>
      </c>
      <c r="I46" t="n">
        <v>0.005134</v>
      </c>
      <c r="J46" t="n">
        <v>0.006642</v>
      </c>
      <c r="K46" t="n">
        <v>0.008178</v>
      </c>
      <c r="L46" t="n">
        <v>0.009642</v>
      </c>
      <c r="M46" t="n">
        <v>0.011039</v>
      </c>
      <c r="N46" t="n">
        <v>0.012421</v>
      </c>
      <c r="O46" t="n">
        <v>0.01379</v>
      </c>
      <c r="P46" t="n">
        <v>0.015163</v>
      </c>
      <c r="Q46" t="n">
        <v>0.016513</v>
      </c>
      <c r="R46" t="n">
        <v>0.017829</v>
      </c>
      <c r="S46" t="n">
        <v>0.019058</v>
      </c>
      <c r="T46" t="n">
        <v>0.020262</v>
      </c>
      <c r="U46" t="n">
        <v>0.021472</v>
      </c>
      <c r="V46" t="n">
        <v>0.022612</v>
      </c>
      <c r="W46" t="n">
        <v>0.023708</v>
      </c>
      <c r="X46" t="n">
        <v>0.024841</v>
      </c>
      <c r="Y46" t="n">
        <v>0.02601</v>
      </c>
      <c r="Z46" t="n">
        <v>0.02715</v>
      </c>
      <c r="AA46" t="n">
        <v>0.028354</v>
      </c>
      <c r="AB46" t="n">
        <v>0.029631</v>
      </c>
      <c r="AC46" t="n">
        <v>0.030996</v>
      </c>
      <c r="AD46" t="n">
        <v>0.032318</v>
      </c>
      <c r="AE46" t="n">
        <v>0.033686</v>
      </c>
      <c r="AF46" t="n">
        <v>0.035029</v>
      </c>
      <c r="AG46" t="n">
        <v>0.036401</v>
      </c>
      <c r="AH46" t="n">
        <v>0.037859</v>
      </c>
      <c r="AI46" t="n">
        <v>0.039392</v>
      </c>
      <c r="AJ46" t="n">
        <v>0.041021</v>
      </c>
      <c r="AK46" s="131" t="n">
        <v>0.127</v>
      </c>
    </row>
    <row r="47" ht="15" customHeight="1" s="143">
      <c r="A47" s="133" t="inlineStr">
        <is>
          <t>FTE000:da_plugindiesel</t>
        </is>
      </c>
      <c r="B47" t="inlineStr">
        <is>
          <t>Plug-in Diesel Hybrid</t>
        </is>
      </c>
      <c r="C47" t="inlineStr">
        <is>
          <t>Freight: Truck Stock: Vehicle Miles Traveled: Heavy: Plug-in Diesel Hybrid: High oil and gas supply</t>
        </is>
      </c>
      <c r="D47" t="inlineStr">
        <is>
          <t>58-AEO2021.34.highogs-d120120a</t>
        </is>
      </c>
      <c r="E47" t="inlineStr">
        <is>
          <t>billion miles</t>
        </is>
      </c>
      <c r="F47" t="n">
        <v>0.002284</v>
      </c>
      <c r="G47" t="n">
        <v>0.003977</v>
      </c>
      <c r="H47" t="n">
        <v>0.006042</v>
      </c>
      <c r="I47" t="n">
        <v>0.008184</v>
      </c>
      <c r="J47" t="n">
        <v>0.010418</v>
      </c>
      <c r="K47" t="n">
        <v>0.012688</v>
      </c>
      <c r="L47" t="n">
        <v>0.014844</v>
      </c>
      <c r="M47" t="n">
        <v>0.016897</v>
      </c>
      <c r="N47" t="n">
        <v>0.018922</v>
      </c>
      <c r="O47" t="n">
        <v>0.020923</v>
      </c>
      <c r="P47" t="n">
        <v>0.022925</v>
      </c>
      <c r="Q47" t="n">
        <v>0.024889</v>
      </c>
      <c r="R47" t="n">
        <v>0.026797</v>
      </c>
      <c r="S47" t="n">
        <v>0.028576</v>
      </c>
      <c r="T47" t="n">
        <v>0.030318</v>
      </c>
      <c r="U47" t="n">
        <v>0.032076</v>
      </c>
      <c r="V47" t="n">
        <v>0.033747</v>
      </c>
      <c r="W47" t="n">
        <v>0.035371</v>
      </c>
      <c r="X47" t="n">
        <v>0.037024</v>
      </c>
      <c r="Y47" t="n">
        <v>0.038717</v>
      </c>
      <c r="Z47" t="n">
        <v>0.040389</v>
      </c>
      <c r="AA47" t="n">
        <v>0.042192</v>
      </c>
      <c r="AB47" t="n">
        <v>0.044082</v>
      </c>
      <c r="AC47" t="n">
        <v>0.046104</v>
      </c>
      <c r="AD47" t="n">
        <v>0.04806</v>
      </c>
      <c r="AE47" t="n">
        <v>0.050086</v>
      </c>
      <c r="AF47" t="n">
        <v>0.052075</v>
      </c>
      <c r="AG47" t="n">
        <v>0.054107</v>
      </c>
      <c r="AH47" t="n">
        <v>0.056266</v>
      </c>
      <c r="AI47" t="n">
        <v>0.058538</v>
      </c>
      <c r="AJ47" t="n">
        <v>0.060952</v>
      </c>
      <c r="AK47" s="131" t="n">
        <v>0.116</v>
      </c>
    </row>
    <row r="48" ht="15" customHeight="1" s="143">
      <c r="A48" s="133" t="inlineStr">
        <is>
          <t>FTE000:da_plugingasolin</t>
        </is>
      </c>
      <c r="B48" t="inlineStr">
        <is>
          <t>Plug-in Gasoline Hybrid</t>
        </is>
      </c>
      <c r="C48" t="inlineStr">
        <is>
          <t>Freight: Truck Stock: Vehicle Miles Traveled: Heavy: Plug-in Gasoline Hybrid: High oil and gas supply</t>
        </is>
      </c>
      <c r="D48" t="inlineStr">
        <is>
          <t>58-AEO2021.35.highogs-d120120a</t>
        </is>
      </c>
      <c r="E48" t="inlineStr">
        <is>
          <t>billion miles</t>
        </is>
      </c>
      <c r="F48" t="n">
        <v>0.00253</v>
      </c>
      <c r="G48" t="n">
        <v>0.004396</v>
      </c>
      <c r="H48" t="n">
        <v>0.006672</v>
      </c>
      <c r="I48" t="n">
        <v>0.009034</v>
      </c>
      <c r="J48" t="n">
        <v>0.011496</v>
      </c>
      <c r="K48" t="n">
        <v>0.013998</v>
      </c>
      <c r="L48" t="n">
        <v>0.016375</v>
      </c>
      <c r="M48" t="n">
        <v>0.018637</v>
      </c>
      <c r="N48" t="n">
        <v>0.020869</v>
      </c>
      <c r="O48" t="n">
        <v>0.023074</v>
      </c>
      <c r="P48" t="n">
        <v>0.02528</v>
      </c>
      <c r="Q48" t="n">
        <v>0.027443</v>
      </c>
      <c r="R48" t="n">
        <v>0.029546</v>
      </c>
      <c r="S48" t="n">
        <v>0.031506</v>
      </c>
      <c r="T48" t="n">
        <v>0.033426</v>
      </c>
      <c r="U48" t="n">
        <v>0.035363</v>
      </c>
      <c r="V48" t="n">
        <v>0.037204</v>
      </c>
      <c r="W48" t="n">
        <v>0.038995</v>
      </c>
      <c r="X48" t="n">
        <v>0.040816</v>
      </c>
      <c r="Y48" t="n">
        <v>0.042681</v>
      </c>
      <c r="Z48" t="n">
        <v>0.044525</v>
      </c>
      <c r="AA48" t="n">
        <v>0.046512</v>
      </c>
      <c r="AB48" t="n">
        <v>0.048595</v>
      </c>
      <c r="AC48" t="n">
        <v>0.050824</v>
      </c>
      <c r="AD48" t="n">
        <v>0.05298</v>
      </c>
      <c r="AE48" t="n">
        <v>0.055214</v>
      </c>
      <c r="AF48" t="n">
        <v>0.057406</v>
      </c>
      <c r="AG48" t="n">
        <v>0.059646</v>
      </c>
      <c r="AH48" t="n">
        <v>0.062026</v>
      </c>
      <c r="AI48" t="n">
        <v>0.06453</v>
      </c>
      <c r="AJ48" t="n">
        <v>0.067191</v>
      </c>
      <c r="AK48" s="131" t="n">
        <v>0.116</v>
      </c>
    </row>
    <row r="49" ht="15" customHeight="1" s="143">
      <c r="A49" s="133" t="inlineStr">
        <is>
          <t>FTE000:da_fuelcell</t>
        </is>
      </c>
      <c r="B49" t="inlineStr">
        <is>
          <t>Fuel Cell</t>
        </is>
      </c>
      <c r="C49" t="inlineStr">
        <is>
          <t>Freight: Truck Stock: Vehicle Miles Traveled: Heavy: Fuel Cell: High oil and gas supply</t>
        </is>
      </c>
      <c r="D49" t="inlineStr">
        <is>
          <t>58-AEO2021.36.highogs-d120120a</t>
        </is>
      </c>
      <c r="E49" t="inlineStr">
        <is>
          <t>billion miles</t>
        </is>
      </c>
      <c r="F49" t="n">
        <v>0.002863</v>
      </c>
      <c r="G49" t="n">
        <v>0.005151</v>
      </c>
      <c r="H49" t="n">
        <v>0.007941999999999999</v>
      </c>
      <c r="I49" t="n">
        <v>0.010843</v>
      </c>
      <c r="J49" t="n">
        <v>0.013869</v>
      </c>
      <c r="K49" t="n">
        <v>0.016946</v>
      </c>
      <c r="L49" t="n">
        <v>0.019873</v>
      </c>
      <c r="M49" t="n">
        <v>0.02266</v>
      </c>
      <c r="N49" t="n">
        <v>0.025413</v>
      </c>
      <c r="O49" t="n">
        <v>0.028134</v>
      </c>
      <c r="P49" t="n">
        <v>0.030857</v>
      </c>
      <c r="Q49" t="n">
        <v>0.033531</v>
      </c>
      <c r="R49" t="n">
        <v>0.036129</v>
      </c>
      <c r="S49" t="n">
        <v>0.038555</v>
      </c>
      <c r="T49" t="n">
        <v>0.040928</v>
      </c>
      <c r="U49" t="n">
        <v>0.043319</v>
      </c>
      <c r="V49" t="n">
        <v>0.045589</v>
      </c>
      <c r="W49" t="n">
        <v>0.047791</v>
      </c>
      <c r="X49" t="n">
        <v>0.050038</v>
      </c>
      <c r="Y49" t="n">
        <v>0.05234</v>
      </c>
      <c r="Z49" t="n">
        <v>0.05461</v>
      </c>
      <c r="AA49" t="n">
        <v>0.057046</v>
      </c>
      <c r="AB49" t="n">
        <v>0.059605</v>
      </c>
      <c r="AC49" t="n">
        <v>0.062343</v>
      </c>
      <c r="AD49" t="n">
        <v>0.06499199999999999</v>
      </c>
      <c r="AE49" t="n">
        <v>0.067735</v>
      </c>
      <c r="AF49" t="n">
        <v>0.070427</v>
      </c>
      <c r="AG49" t="n">
        <v>0.07317899999999999</v>
      </c>
      <c r="AH49" t="n">
        <v>0.076103</v>
      </c>
      <c r="AI49" t="n">
        <v>0.079178</v>
      </c>
      <c r="AJ49" t="n">
        <v>0.082445</v>
      </c>
      <c r="AK49" s="131" t="n">
        <v>0.119</v>
      </c>
    </row>
    <row r="50" ht="15" customHeight="1" s="143">
      <c r="A50" s="133" t="inlineStr">
        <is>
          <t>FTE000:da_HeavySubtotal</t>
        </is>
      </c>
      <c r="B50" t="inlineStr">
        <is>
          <t>Heavy Subtotal</t>
        </is>
      </c>
      <c r="C50" t="inlineStr">
        <is>
          <t>Freight: Truck Stock: Vehicle Miles Traveled: Heavy: High oil and gas supply</t>
        </is>
      </c>
      <c r="D50" t="inlineStr">
        <is>
          <t>58-AEO2021.37.highogs-d120120a</t>
        </is>
      </c>
      <c r="E50" t="inlineStr">
        <is>
          <t>billion miles</t>
        </is>
      </c>
      <c r="F50" t="n">
        <v>162.883606</v>
      </c>
      <c r="G50" t="n">
        <v>166.903976</v>
      </c>
      <c r="H50" t="n">
        <v>172.531082</v>
      </c>
      <c r="I50" t="n">
        <v>175.754074</v>
      </c>
      <c r="J50" t="n">
        <v>179.665375</v>
      </c>
      <c r="K50" t="n">
        <v>183.657791</v>
      </c>
      <c r="L50" t="n">
        <v>186.061401</v>
      </c>
      <c r="M50" t="n">
        <v>187.337219</v>
      </c>
      <c r="N50" t="n">
        <v>188.103577</v>
      </c>
      <c r="O50" t="n">
        <v>188.40834</v>
      </c>
      <c r="P50" t="n">
        <v>188.818069</v>
      </c>
      <c r="Q50" t="n">
        <v>189.262863</v>
      </c>
      <c r="R50" t="n">
        <v>189.81662</v>
      </c>
      <c r="S50" t="n">
        <v>190.155701</v>
      </c>
      <c r="T50" t="n">
        <v>190.948257</v>
      </c>
      <c r="U50" t="n">
        <v>192.42334</v>
      </c>
      <c r="V50" t="n">
        <v>193.747833</v>
      </c>
      <c r="W50" t="n">
        <v>194.919632</v>
      </c>
      <c r="X50" t="n">
        <v>196.244232</v>
      </c>
      <c r="Y50" t="n">
        <v>197.702179</v>
      </c>
      <c r="Z50" t="n">
        <v>198.979492</v>
      </c>
      <c r="AA50" t="n">
        <v>200.58725</v>
      </c>
      <c r="AB50" t="n">
        <v>202.420151</v>
      </c>
      <c r="AC50" t="n">
        <v>204.620316</v>
      </c>
      <c r="AD50" t="n">
        <v>206.252502</v>
      </c>
      <c r="AE50" t="n">
        <v>207.894806</v>
      </c>
      <c r="AF50" t="n">
        <v>209.019501</v>
      </c>
      <c r="AG50" t="n">
        <v>209.926102</v>
      </c>
      <c r="AH50" t="n">
        <v>210.987549</v>
      </c>
      <c r="AI50" t="n">
        <v>212.185318</v>
      </c>
      <c r="AJ50" t="n">
        <v>213.610031</v>
      </c>
      <c r="AK50" s="131" t="n">
        <v>0.008999999999999999</v>
      </c>
    </row>
    <row r="51" ht="15" customHeight="1" s="143">
      <c r="A51" s="133" t="inlineStr">
        <is>
          <t>FTE000:da_TotalVehicleM</t>
        </is>
      </c>
      <c r="B51" t="inlineStr">
        <is>
          <t>Total Vehicle Miles Traveled</t>
        </is>
      </c>
      <c r="C51" t="inlineStr">
        <is>
          <t>Freight: Truck Stock: Vehicle Miles Traveled: High oil and gas supply</t>
        </is>
      </c>
      <c r="D51" t="inlineStr">
        <is>
          <t>58-AEO2021.38.highogs-d120120a</t>
        </is>
      </c>
      <c r="E51" t="inlineStr">
        <is>
          <t>billion miles</t>
        </is>
      </c>
      <c r="F51" t="n">
        <v>274.548523</v>
      </c>
      <c r="G51" t="n">
        <v>282.814301</v>
      </c>
      <c r="H51" t="n">
        <v>293.312073</v>
      </c>
      <c r="I51" t="n">
        <v>299.267151</v>
      </c>
      <c r="J51" t="n">
        <v>306.240479</v>
      </c>
      <c r="K51" t="n">
        <v>313.390686</v>
      </c>
      <c r="L51" t="n">
        <v>318.203217</v>
      </c>
      <c r="M51" t="n">
        <v>321.866241</v>
      </c>
      <c r="N51" t="n">
        <v>325.499268</v>
      </c>
      <c r="O51" t="n">
        <v>328.918213</v>
      </c>
      <c r="P51" t="n">
        <v>332.877411</v>
      </c>
      <c r="Q51" t="n">
        <v>337.048096</v>
      </c>
      <c r="R51" t="n">
        <v>341.418579</v>
      </c>
      <c r="S51" t="n">
        <v>345.242004</v>
      </c>
      <c r="T51" t="n">
        <v>349.750793</v>
      </c>
      <c r="U51" t="n">
        <v>355.347076</v>
      </c>
      <c r="V51" t="n">
        <v>360.472748</v>
      </c>
      <c r="W51" t="n">
        <v>365.30658</v>
      </c>
      <c r="X51" t="n">
        <v>370.468964</v>
      </c>
      <c r="Y51" t="n">
        <v>375.981384</v>
      </c>
      <c r="Z51" t="n">
        <v>381.016144</v>
      </c>
      <c r="AA51" t="n">
        <v>386.707428</v>
      </c>
      <c r="AB51" t="n">
        <v>392.793823</v>
      </c>
      <c r="AC51" t="n">
        <v>399.700043</v>
      </c>
      <c r="AD51" t="n">
        <v>405.647491</v>
      </c>
      <c r="AE51" t="n">
        <v>411.796326</v>
      </c>
      <c r="AF51" t="n">
        <v>417.068756</v>
      </c>
      <c r="AG51" t="n">
        <v>422.227417</v>
      </c>
      <c r="AH51" t="n">
        <v>428.003296</v>
      </c>
      <c r="AI51" t="n">
        <v>434.116241</v>
      </c>
      <c r="AJ51" t="n">
        <v>440.789093</v>
      </c>
      <c r="AK51" s="131" t="n">
        <v>0.016</v>
      </c>
    </row>
    <row r="52" ht="15" customHeight="1" s="143">
      <c r="B52" t="inlineStr">
        <is>
          <t>Consumption (trillion Btu)</t>
        </is>
      </c>
      <c r="D52" t="inlineStr">
        <is>
          <t>58-AEO2021.40.</t>
        </is>
      </c>
    </row>
    <row r="53" ht="15" customHeight="1" s="143">
      <c r="B53" t="inlineStr">
        <is>
          <t>Light Medium</t>
        </is>
      </c>
      <c r="D53" t="inlineStr">
        <is>
          <t>58-AEO2021.41.</t>
        </is>
      </c>
    </row>
    <row r="54" ht="15" customHeight="1" s="143">
      <c r="A54" s="133" t="inlineStr">
        <is>
          <t>FTE000:lm_use_stk_Dies</t>
        </is>
      </c>
      <c r="B54" t="inlineStr">
        <is>
          <t>Diesel</t>
        </is>
      </c>
      <c r="C54" t="inlineStr">
        <is>
          <t>Freight: Truck Stock: Use: Light Medium: Diesel: High oil and gas supply</t>
        </is>
      </c>
      <c r="D54" t="inlineStr">
        <is>
          <t>58-AEO2021.42.highogs-d120120a</t>
        </is>
      </c>
      <c r="E54" t="inlineStr">
        <is>
          <t>trillion Btu</t>
        </is>
      </c>
      <c r="F54" t="n">
        <v>425.514252</v>
      </c>
      <c r="G54" t="n">
        <v>440.58371</v>
      </c>
      <c r="H54" t="n">
        <v>455.045502</v>
      </c>
      <c r="I54" t="n">
        <v>459.365204</v>
      </c>
      <c r="J54" t="n">
        <v>463.562775</v>
      </c>
      <c r="K54" t="n">
        <v>467.237</v>
      </c>
      <c r="L54" t="n">
        <v>467.367401</v>
      </c>
      <c r="M54" t="n">
        <v>467.627991</v>
      </c>
      <c r="N54" t="n">
        <v>470.193176</v>
      </c>
      <c r="O54" t="n">
        <v>473.727112</v>
      </c>
      <c r="P54" t="n">
        <v>479.000061</v>
      </c>
      <c r="Q54" t="n">
        <v>485.02005</v>
      </c>
      <c r="R54" t="n">
        <v>490.676849</v>
      </c>
      <c r="S54" t="n">
        <v>494.776306</v>
      </c>
      <c r="T54" t="n">
        <v>499.559723</v>
      </c>
      <c r="U54" t="n">
        <v>505.271667</v>
      </c>
      <c r="V54" t="n">
        <v>509.224396</v>
      </c>
      <c r="W54" t="n">
        <v>512.11676</v>
      </c>
      <c r="X54" t="n">
        <v>515.321594</v>
      </c>
      <c r="Y54" t="n">
        <v>518.633362</v>
      </c>
      <c r="Z54" t="n">
        <v>520.384644</v>
      </c>
      <c r="AA54" t="n">
        <v>522.5419920000001</v>
      </c>
      <c r="AB54" t="n">
        <v>524.7531739999999</v>
      </c>
      <c r="AC54" t="n">
        <v>527.864563</v>
      </c>
      <c r="AD54" t="n">
        <v>529.697937</v>
      </c>
      <c r="AE54" t="n">
        <v>531.867859</v>
      </c>
      <c r="AF54" t="n">
        <v>532.772888</v>
      </c>
      <c r="AG54" t="n">
        <v>534.0897220000001</v>
      </c>
      <c r="AH54" t="n">
        <v>536.657166</v>
      </c>
      <c r="AI54" t="n">
        <v>539.1188959999999</v>
      </c>
      <c r="AJ54" t="n">
        <v>542.019165</v>
      </c>
      <c r="AK54" s="131" t="n">
        <v>0.008</v>
      </c>
    </row>
    <row r="55" ht="15" customHeight="1" s="143">
      <c r="A55" s="133" t="inlineStr">
        <is>
          <t>FTE000:lm_use_stk_Gas</t>
        </is>
      </c>
      <c r="B55" t="inlineStr">
        <is>
          <t>Motor Gasoline</t>
        </is>
      </c>
      <c r="C55" t="inlineStr">
        <is>
          <t>Freight: Truck Stock: Use: Light Medium: Motor Gasoline: High oil and gas supply</t>
        </is>
      </c>
      <c r="D55" t="inlineStr">
        <is>
          <t>58-AEO2021.43.highogs-d120120a</t>
        </is>
      </c>
      <c r="E55" t="inlineStr">
        <is>
          <t>trillion Btu</t>
        </is>
      </c>
      <c r="F55" t="n">
        <v>147.042542</v>
      </c>
      <c r="G55" t="n">
        <v>149.524048</v>
      </c>
      <c r="H55" t="n">
        <v>151.486084</v>
      </c>
      <c r="I55" t="n">
        <v>150.229477</v>
      </c>
      <c r="J55" t="n">
        <v>149.144897</v>
      </c>
      <c r="K55" t="n">
        <v>148.344055</v>
      </c>
      <c r="L55" t="n">
        <v>147.12764</v>
      </c>
      <c r="M55" t="n">
        <v>146.451035</v>
      </c>
      <c r="N55" t="n">
        <v>146.826538</v>
      </c>
      <c r="O55" t="n">
        <v>147.875458</v>
      </c>
      <c r="P55" t="n">
        <v>149.810791</v>
      </c>
      <c r="Q55" t="n">
        <v>152.039917</v>
      </c>
      <c r="R55" t="n">
        <v>154.645569</v>
      </c>
      <c r="S55" t="n">
        <v>157.307999</v>
      </c>
      <c r="T55" t="n">
        <v>160.323166</v>
      </c>
      <c r="U55" t="n">
        <v>163.718872</v>
      </c>
      <c r="V55" t="n">
        <v>166.904343</v>
      </c>
      <c r="W55" t="n">
        <v>170.068634</v>
      </c>
      <c r="X55" t="n">
        <v>173.468292</v>
      </c>
      <c r="Y55" t="n">
        <v>176.86972</v>
      </c>
      <c r="Z55" t="n">
        <v>179.833527</v>
      </c>
      <c r="AA55" t="n">
        <v>183.256058</v>
      </c>
      <c r="AB55" t="n">
        <v>186.804321</v>
      </c>
      <c r="AC55" t="n">
        <v>190.815567</v>
      </c>
      <c r="AD55" t="n">
        <v>194.508087</v>
      </c>
      <c r="AE55" t="n">
        <v>198.411926</v>
      </c>
      <c r="AF55" t="n">
        <v>201.973358</v>
      </c>
      <c r="AG55" t="n">
        <v>205.705292</v>
      </c>
      <c r="AH55" t="n">
        <v>209.875427</v>
      </c>
      <c r="AI55" t="n">
        <v>213.981125</v>
      </c>
      <c r="AJ55" t="n">
        <v>218.27652</v>
      </c>
      <c r="AK55" s="131" t="n">
        <v>0.013</v>
      </c>
    </row>
    <row r="56" ht="15" customHeight="1" s="143">
      <c r="A56" s="133" t="inlineStr">
        <is>
          <t>FTE000:lm_use_stk_Liq</t>
        </is>
      </c>
      <c r="B56" t="inlineStr">
        <is>
          <t>Propane</t>
        </is>
      </c>
      <c r="C56" t="inlineStr">
        <is>
          <t>Freight: Truck Stock: Use: Light Medium: Propane: High oil and gas supply</t>
        </is>
      </c>
      <c r="D56" t="inlineStr">
        <is>
          <t>58-AEO2021.44.highogs-d120120a</t>
        </is>
      </c>
      <c r="E56" t="inlineStr">
        <is>
          <t>trillion Btu</t>
        </is>
      </c>
      <c r="F56" t="n">
        <v>0.13057</v>
      </c>
      <c r="G56" t="n">
        <v>0.189971</v>
      </c>
      <c r="H56" t="n">
        <v>0.253036</v>
      </c>
      <c r="I56" t="n">
        <v>0.311774</v>
      </c>
      <c r="J56" t="n">
        <v>0.370733</v>
      </c>
      <c r="K56" t="n">
        <v>0.429141</v>
      </c>
      <c r="L56" t="n">
        <v>0.482836</v>
      </c>
      <c r="M56" t="n">
        <v>0.5345490000000001</v>
      </c>
      <c r="N56" t="n">
        <v>0.588987</v>
      </c>
      <c r="O56" t="n">
        <v>0.645241</v>
      </c>
      <c r="P56" t="n">
        <v>0.70329</v>
      </c>
      <c r="Q56" t="n">
        <v>0.763442</v>
      </c>
      <c r="R56" t="n">
        <v>0.8244939999999999</v>
      </c>
      <c r="S56" t="n">
        <v>0.884703</v>
      </c>
      <c r="T56" t="n">
        <v>0.9472739999999999</v>
      </c>
      <c r="U56" t="n">
        <v>1.013298</v>
      </c>
      <c r="V56" t="n">
        <v>1.078138</v>
      </c>
      <c r="W56" t="n">
        <v>1.142968</v>
      </c>
      <c r="X56" t="n">
        <v>1.211041</v>
      </c>
      <c r="Y56" t="n">
        <v>1.281403</v>
      </c>
      <c r="Z56" t="n">
        <v>1.348374</v>
      </c>
      <c r="AA56" t="n">
        <v>1.417784</v>
      </c>
      <c r="AB56" t="n">
        <v>1.489516</v>
      </c>
      <c r="AC56" t="n">
        <v>1.565205</v>
      </c>
      <c r="AD56" t="n">
        <v>1.639096</v>
      </c>
      <c r="AE56" t="n">
        <v>1.717343</v>
      </c>
      <c r="AF56" t="n">
        <v>1.794788</v>
      </c>
      <c r="AG56" t="n">
        <v>1.876933</v>
      </c>
      <c r="AH56" t="n">
        <v>1.967901</v>
      </c>
      <c r="AI56" t="n">
        <v>2.063403</v>
      </c>
      <c r="AJ56" t="n">
        <v>2.16533</v>
      </c>
      <c r="AK56" s="131" t="n">
        <v>0.098</v>
      </c>
    </row>
    <row r="57" ht="15" customHeight="1" s="143">
      <c r="A57" s="133" t="inlineStr">
        <is>
          <t>FTE000:lm_use_stk_NGas</t>
        </is>
      </c>
      <c r="B57" t="inlineStr">
        <is>
          <t>Compressed/Liquefied Natural Gas</t>
        </is>
      </c>
      <c r="C57" t="inlineStr">
        <is>
          <t>Freight: Truck Stock: Use: Light Medium: Natural Gas: High oil and gas supply</t>
        </is>
      </c>
      <c r="D57" t="inlineStr">
        <is>
          <t>58-AEO2021.45.highogs-d120120a</t>
        </is>
      </c>
      <c r="E57" t="inlineStr">
        <is>
          <t>trillion Btu</t>
        </is>
      </c>
      <c r="F57" t="n">
        <v>0.072439</v>
      </c>
      <c r="G57" t="n">
        <v>0.101301</v>
      </c>
      <c r="H57" t="n">
        <v>0.130628</v>
      </c>
      <c r="I57" t="n">
        <v>0.155982</v>
      </c>
      <c r="J57" t="n">
        <v>0.179827</v>
      </c>
      <c r="K57" t="n">
        <v>0.2019</v>
      </c>
      <c r="L57" t="n">
        <v>0.22056</v>
      </c>
      <c r="M57" t="n">
        <v>0.237331</v>
      </c>
      <c r="N57" t="n">
        <v>0.254414</v>
      </c>
      <c r="O57" t="n">
        <v>0.271349</v>
      </c>
      <c r="P57" t="n">
        <v>0.288241</v>
      </c>
      <c r="Q57" t="n">
        <v>0.304859</v>
      </c>
      <c r="R57" t="n">
        <v>0.321</v>
      </c>
      <c r="S57" t="n">
        <v>0.336027</v>
      </c>
      <c r="T57" t="n">
        <v>0.351141</v>
      </c>
      <c r="U57" t="n">
        <v>0.366743</v>
      </c>
      <c r="V57" t="n">
        <v>0.381118</v>
      </c>
      <c r="W57" t="n">
        <v>0.394683</v>
      </c>
      <c r="X57" t="n">
        <v>0.408573</v>
      </c>
      <c r="Y57" t="n">
        <v>0.422204</v>
      </c>
      <c r="Z57" t="n">
        <v>0.433602</v>
      </c>
      <c r="AA57" t="n">
        <v>0.44512</v>
      </c>
      <c r="AB57" t="n">
        <v>0.456742</v>
      </c>
      <c r="AC57" t="n">
        <v>0.469056</v>
      </c>
      <c r="AD57" t="n">
        <v>0.480455</v>
      </c>
      <c r="AE57" t="n">
        <v>0.492746</v>
      </c>
      <c r="AF57" t="n">
        <v>0.504659</v>
      </c>
      <c r="AG57" t="n">
        <v>0.518163</v>
      </c>
      <c r="AH57" t="n">
        <v>0.534254</v>
      </c>
      <c r="AI57" t="n">
        <v>0.5518690000000001</v>
      </c>
      <c r="AJ57" t="n">
        <v>0.571567</v>
      </c>
      <c r="AK57" s="131" t="n">
        <v>0.07099999999999999</v>
      </c>
    </row>
    <row r="58" ht="15" customHeight="1" s="143">
      <c r="A58" s="133" t="inlineStr">
        <is>
          <t>FTE000:lm_use_stk_flex</t>
        </is>
      </c>
      <c r="B58" t="inlineStr">
        <is>
          <t>Ethanol-Flex Fuel</t>
        </is>
      </c>
      <c r="C58" t="inlineStr">
        <is>
          <t>Freight: Truck Stock: Use: Light Medium: Ethanol-Flex Fuel: High oil and gas supply</t>
        </is>
      </c>
      <c r="D58" t="inlineStr">
        <is>
          <t>58-AEO2021.46.highogs-d120120a</t>
        </is>
      </c>
      <c r="E58" t="inlineStr">
        <is>
          <t>trillion Btu</t>
        </is>
      </c>
      <c r="F58" t="n">
        <v>50.220936</v>
      </c>
      <c r="G58" t="n">
        <v>54.809902</v>
      </c>
      <c r="H58" t="n">
        <v>59.246746</v>
      </c>
      <c r="I58" t="n">
        <v>62.290188</v>
      </c>
      <c r="J58" t="n">
        <v>65.293396</v>
      </c>
      <c r="K58" t="n">
        <v>68.233864</v>
      </c>
      <c r="L58" t="n">
        <v>70.857208</v>
      </c>
      <c r="M58" t="n">
        <v>73.711029</v>
      </c>
      <c r="N58" t="n">
        <v>77.058762</v>
      </c>
      <c r="O58" t="n">
        <v>80.78285200000001</v>
      </c>
      <c r="P58" t="n">
        <v>84.774193</v>
      </c>
      <c r="Q58" t="n">
        <v>88.953712</v>
      </c>
      <c r="R58" t="n">
        <v>93.29158</v>
      </c>
      <c r="S58" t="n">
        <v>97.603996</v>
      </c>
      <c r="T58" t="n">
        <v>102.058861</v>
      </c>
      <c r="U58" t="n">
        <v>106.791077</v>
      </c>
      <c r="V58" t="n">
        <v>111.356339</v>
      </c>
      <c r="W58" t="n">
        <v>116.014099</v>
      </c>
      <c r="X58" t="n">
        <v>120.90815</v>
      </c>
      <c r="Y58" t="n">
        <v>126.061455</v>
      </c>
      <c r="Z58" t="n">
        <v>131.14949</v>
      </c>
      <c r="AA58" t="n">
        <v>136.878174</v>
      </c>
      <c r="AB58" t="n">
        <v>143.241196</v>
      </c>
      <c r="AC58" t="n">
        <v>150.219177</v>
      </c>
      <c r="AD58" t="n">
        <v>157.179398</v>
      </c>
      <c r="AE58" t="n">
        <v>164.689331</v>
      </c>
      <c r="AF58" t="n">
        <v>172.224136</v>
      </c>
      <c r="AG58" t="n">
        <v>180.238068</v>
      </c>
      <c r="AH58" t="n">
        <v>188.953339</v>
      </c>
      <c r="AI58" t="n">
        <v>198.013412</v>
      </c>
      <c r="AJ58" t="n">
        <v>207.539795</v>
      </c>
      <c r="AK58" s="131" t="n">
        <v>0.048</v>
      </c>
    </row>
    <row r="59" ht="15" customHeight="1" s="143">
      <c r="A59" s="133" t="inlineStr">
        <is>
          <t>FTE000:lm_use_stk_elect</t>
        </is>
      </c>
      <c r="B59" t="inlineStr">
        <is>
          <t>Electric</t>
        </is>
      </c>
      <c r="C59" t="inlineStr">
        <is>
          <t>Freight: Truck Stock: Use: Light Medium: Electric: High oil and gas supply</t>
        </is>
      </c>
      <c r="D59" t="inlineStr">
        <is>
          <t>58-AEO2021.47.highogs-d120120a</t>
        </is>
      </c>
      <c r="E59" t="inlineStr">
        <is>
          <t>trillion Btu</t>
        </is>
      </c>
      <c r="F59" t="n">
        <v>0.028212</v>
      </c>
      <c r="G59" t="n">
        <v>0.054613</v>
      </c>
      <c r="H59" t="n">
        <v>0.08473</v>
      </c>
      <c r="I59" t="n">
        <v>0.11513</v>
      </c>
      <c r="J59" t="n">
        <v>0.1469</v>
      </c>
      <c r="K59" t="n">
        <v>0.179347</v>
      </c>
      <c r="L59" t="n">
        <v>0.210444</v>
      </c>
      <c r="M59" t="n">
        <v>0.24114</v>
      </c>
      <c r="N59" t="n">
        <v>0.272809</v>
      </c>
      <c r="O59" t="n">
        <v>0.304808</v>
      </c>
      <c r="P59" t="n">
        <v>0.337367</v>
      </c>
      <c r="Q59" t="n">
        <v>0.370432</v>
      </c>
      <c r="R59" t="n">
        <v>0.403818</v>
      </c>
      <c r="S59" t="n">
        <v>0.436606</v>
      </c>
      <c r="T59" t="n">
        <v>0.470582</v>
      </c>
      <c r="U59" t="n">
        <v>0.506651</v>
      </c>
      <c r="V59" t="n">
        <v>0.542647</v>
      </c>
      <c r="W59" t="n">
        <v>0.579359</v>
      </c>
      <c r="X59" t="n">
        <v>0.6184500000000001</v>
      </c>
      <c r="Y59" t="n">
        <v>0.658911</v>
      </c>
      <c r="Z59" t="n">
        <v>0.698811</v>
      </c>
      <c r="AA59" t="n">
        <v>0.740594</v>
      </c>
      <c r="AB59" t="n">
        <v>0.784091</v>
      </c>
      <c r="AC59" t="n">
        <v>0.829372</v>
      </c>
      <c r="AD59" t="n">
        <v>0.873107</v>
      </c>
      <c r="AE59" t="n">
        <v>0.9184600000000001</v>
      </c>
      <c r="AF59" t="n">
        <v>0.96304</v>
      </c>
      <c r="AG59" t="n">
        <v>1.009612</v>
      </c>
      <c r="AH59" t="n">
        <v>1.060153</v>
      </c>
      <c r="AI59" t="n">
        <v>1.1127</v>
      </c>
      <c r="AJ59" t="n">
        <v>1.168803</v>
      </c>
      <c r="AK59" s="131" t="n">
        <v>0.132</v>
      </c>
    </row>
    <row r="60" ht="15" customHeight="1" s="143">
      <c r="A60" s="133" t="inlineStr">
        <is>
          <t>FTE000:lm_use_stk_plugd</t>
        </is>
      </c>
      <c r="B60" t="inlineStr">
        <is>
          <t>Plug-in Diesel Hybrid</t>
        </is>
      </c>
      <c r="C60" t="inlineStr">
        <is>
          <t>Freight: Truck Stock: Use: Light Medium: Plug-in Diesel Hybrid: High oil and gas supply</t>
        </is>
      </c>
      <c r="D60" t="inlineStr">
        <is>
          <t>58-AEO2021.48.highogs-d120120a</t>
        </is>
      </c>
      <c r="E60" t="inlineStr">
        <is>
          <t>trillion Btu</t>
        </is>
      </c>
      <c r="F60" t="n">
        <v>0.028602</v>
      </c>
      <c r="G60" t="n">
        <v>0.062156</v>
      </c>
      <c r="H60" t="n">
        <v>0.100355</v>
      </c>
      <c r="I60" t="n">
        <v>0.138655</v>
      </c>
      <c r="J60" t="n">
        <v>0.178017</v>
      </c>
      <c r="K60" t="n">
        <v>0.217327</v>
      </c>
      <c r="L60" t="n">
        <v>0.254068</v>
      </c>
      <c r="M60" t="n">
        <v>0.289337</v>
      </c>
      <c r="N60" t="n">
        <v>0.325296</v>
      </c>
      <c r="O60" t="n">
        <v>0.360868</v>
      </c>
      <c r="P60" t="n">
        <v>0.396546</v>
      </c>
      <c r="Q60" t="n">
        <v>0.432215</v>
      </c>
      <c r="R60" t="n">
        <v>0.46782</v>
      </c>
      <c r="S60" t="n">
        <v>0.502768</v>
      </c>
      <c r="T60" t="n">
        <v>0.539057</v>
      </c>
      <c r="U60" t="n">
        <v>0.577609</v>
      </c>
      <c r="V60" t="n">
        <v>0.6160369999999999</v>
      </c>
      <c r="W60" t="n">
        <v>0.6553020000000001</v>
      </c>
      <c r="X60" t="n">
        <v>0.697308</v>
      </c>
      <c r="Y60" t="n">
        <v>0.740862</v>
      </c>
      <c r="Z60" t="n">
        <v>0.783721</v>
      </c>
      <c r="AA60" t="n">
        <v>0.828655</v>
      </c>
      <c r="AB60" t="n">
        <v>0.875501</v>
      </c>
      <c r="AC60" t="n">
        <v>0.923938</v>
      </c>
      <c r="AD60" t="n">
        <v>0.970611</v>
      </c>
      <c r="AE60" t="n">
        <v>1.019007</v>
      </c>
      <c r="AF60" t="n">
        <v>1.066501</v>
      </c>
      <c r="AG60" t="n">
        <v>1.116221</v>
      </c>
      <c r="AH60" t="n">
        <v>1.170413</v>
      </c>
      <c r="AI60" t="n">
        <v>1.226974</v>
      </c>
      <c r="AJ60" t="n">
        <v>1.287713</v>
      </c>
      <c r="AK60" s="131" t="n">
        <v>0.135</v>
      </c>
    </row>
    <row r="61" ht="15" customHeight="1" s="143">
      <c r="A61" s="133" t="inlineStr">
        <is>
          <t>FTE000:lm_use_stk_plugg</t>
        </is>
      </c>
      <c r="B61" t="inlineStr">
        <is>
          <t>Plug-in Gasoline Hybrid</t>
        </is>
      </c>
      <c r="C61" t="inlineStr">
        <is>
          <t>Freight: Truck Stock: Use: Light Medium: Plug-in Gasoline Hybrid: High oil and gas supply</t>
        </is>
      </c>
      <c r="D61" t="inlineStr">
        <is>
          <t>58-AEO2021.49.highogs-d120120a</t>
        </is>
      </c>
      <c r="E61" t="inlineStr">
        <is>
          <t>trillion Btu</t>
        </is>
      </c>
      <c r="F61" t="n">
        <v>0.032345</v>
      </c>
      <c r="G61" t="n">
        <v>0.07018199999999999</v>
      </c>
      <c r="H61" t="n">
        <v>0.113773</v>
      </c>
      <c r="I61" t="n">
        <v>0.15784</v>
      </c>
      <c r="J61" t="n">
        <v>0.203668</v>
      </c>
      <c r="K61" t="n">
        <v>0.250225</v>
      </c>
      <c r="L61" t="n">
        <v>0.294601</v>
      </c>
      <c r="M61" t="n">
        <v>0.338057</v>
      </c>
      <c r="N61" t="n">
        <v>0.382841</v>
      </c>
      <c r="O61" t="n">
        <v>0.428125</v>
      </c>
      <c r="P61" t="n">
        <v>0.474302</v>
      </c>
      <c r="Q61" t="n">
        <v>0.521185</v>
      </c>
      <c r="R61" t="n">
        <v>0.568519</v>
      </c>
      <c r="S61" t="n">
        <v>0.615244</v>
      </c>
      <c r="T61" t="n">
        <v>0.663694</v>
      </c>
      <c r="U61" t="n">
        <v>0.714981</v>
      </c>
      <c r="V61" t="n">
        <v>0.766088</v>
      </c>
      <c r="W61" t="n">
        <v>0.818142</v>
      </c>
      <c r="X61" t="n">
        <v>0.873766</v>
      </c>
      <c r="Y61" t="n">
        <v>0.931246</v>
      </c>
      <c r="Z61" t="n">
        <v>0.98777</v>
      </c>
      <c r="AA61" t="n">
        <v>1.046797</v>
      </c>
      <c r="AB61" t="n">
        <v>1.108102</v>
      </c>
      <c r="AC61" t="n">
        <v>1.171426</v>
      </c>
      <c r="AD61" t="n">
        <v>1.232557</v>
      </c>
      <c r="AE61" t="n">
        <v>1.295715</v>
      </c>
      <c r="AF61" t="n">
        <v>1.35749</v>
      </c>
      <c r="AG61" t="n">
        <v>1.421809</v>
      </c>
      <c r="AH61" t="n">
        <v>1.491485</v>
      </c>
      <c r="AI61" t="n">
        <v>1.563805</v>
      </c>
      <c r="AJ61" t="n">
        <v>1.640979</v>
      </c>
      <c r="AK61" s="131" t="n">
        <v>0.14</v>
      </c>
    </row>
    <row r="62" ht="15" customHeight="1" s="143">
      <c r="A62" s="133" t="inlineStr">
        <is>
          <t>FTE000:lm_use_stk_sell</t>
        </is>
      </c>
      <c r="B62" t="inlineStr">
        <is>
          <t>Fuel Cell</t>
        </is>
      </c>
      <c r="C62" t="inlineStr">
        <is>
          <t>Freight: Truck Stock: Use: Light Medium: Fuel Cell: High oil and gas supply</t>
        </is>
      </c>
      <c r="D62" t="inlineStr">
        <is>
          <t>58-AEO2021.50.highogs-d120120a</t>
        </is>
      </c>
      <c r="E62" t="inlineStr">
        <is>
          <t>trillion Btu</t>
        </is>
      </c>
      <c r="F62" t="n">
        <v>1.7e-05</v>
      </c>
      <c r="G62" t="n">
        <v>4e-05</v>
      </c>
      <c r="H62" t="n">
        <v>6.499999999999999e-05</v>
      </c>
      <c r="I62" t="n">
        <v>9.000000000000001e-05</v>
      </c>
      <c r="J62" t="n">
        <v>0.000115</v>
      </c>
      <c r="K62" t="n">
        <v>0.00014</v>
      </c>
      <c r="L62" t="n">
        <v>0.000163</v>
      </c>
      <c r="M62" t="n">
        <v>0.000185</v>
      </c>
      <c r="N62" t="n">
        <v>0.000207</v>
      </c>
      <c r="O62" t="n">
        <v>0.000228</v>
      </c>
      <c r="P62" t="n">
        <v>0.000248</v>
      </c>
      <c r="Q62" t="n">
        <v>0.000267</v>
      </c>
      <c r="R62" t="n">
        <v>0.000285</v>
      </c>
      <c r="S62" t="n">
        <v>0.000301</v>
      </c>
      <c r="T62" t="n">
        <v>0.000316</v>
      </c>
      <c r="U62" t="n">
        <v>0.00033</v>
      </c>
      <c r="V62" t="n">
        <v>0.000343</v>
      </c>
      <c r="W62" t="n">
        <v>0.000354</v>
      </c>
      <c r="X62" t="n">
        <v>0.000365</v>
      </c>
      <c r="Y62" t="n">
        <v>0.000375</v>
      </c>
      <c r="Z62" t="n">
        <v>0.000383</v>
      </c>
      <c r="AA62" t="n">
        <v>0.00039</v>
      </c>
      <c r="AB62" t="n">
        <v>0.000397</v>
      </c>
      <c r="AC62" t="n">
        <v>0.000402</v>
      </c>
      <c r="AD62" t="n">
        <v>0.000405</v>
      </c>
      <c r="AE62" t="n">
        <v>0.000407</v>
      </c>
      <c r="AF62" t="n">
        <v>0.000407</v>
      </c>
      <c r="AG62" t="n">
        <v>0.000406</v>
      </c>
      <c r="AH62" t="n">
        <v>0.000405</v>
      </c>
      <c r="AI62" t="n">
        <v>0.000404</v>
      </c>
      <c r="AJ62" t="n">
        <v>0.000402</v>
      </c>
      <c r="AK62" s="131" t="n">
        <v>0.111</v>
      </c>
    </row>
    <row r="63" ht="15" customHeight="1" s="143">
      <c r="A63" s="133" t="inlineStr">
        <is>
          <t>FTE000:lm_use_stk_total</t>
        </is>
      </c>
      <c r="B63" t="inlineStr">
        <is>
          <t>Light Medium Subtotal</t>
        </is>
      </c>
      <c r="C63" t="inlineStr">
        <is>
          <t>Freight: Truck Stock: Use: Light Medium: High oil and gas supply</t>
        </is>
      </c>
      <c r="D63" t="inlineStr">
        <is>
          <t>58-AEO2021.51.highogs-d120120a</t>
        </is>
      </c>
      <c r="E63" t="inlineStr">
        <is>
          <t>trillion Btu</t>
        </is>
      </c>
      <c r="F63" t="n">
        <v>623.069946</v>
      </c>
      <c r="G63" t="n">
        <v>645.395874</v>
      </c>
      <c r="H63" t="n">
        <v>666.460876</v>
      </c>
      <c r="I63" t="n">
        <v>672.764465</v>
      </c>
      <c r="J63" t="n">
        <v>679.080322</v>
      </c>
      <c r="K63" t="n">
        <v>685.092773</v>
      </c>
      <c r="L63" t="n">
        <v>686.814758</v>
      </c>
      <c r="M63" t="n">
        <v>689.430603</v>
      </c>
      <c r="N63" t="n">
        <v>695.902954</v>
      </c>
      <c r="O63" t="n">
        <v>704.39624</v>
      </c>
      <c r="P63" t="n">
        <v>715.7852779999999</v>
      </c>
      <c r="Q63" t="n">
        <v>728.406189</v>
      </c>
      <c r="R63" t="n">
        <v>741.200073</v>
      </c>
      <c r="S63" t="n">
        <v>752.4638670000001</v>
      </c>
      <c r="T63" t="n">
        <v>764.91394</v>
      </c>
      <c r="U63" t="n">
        <v>778.961304</v>
      </c>
      <c r="V63" t="n">
        <v>790.869507</v>
      </c>
      <c r="W63" t="n">
        <v>801.790222</v>
      </c>
      <c r="X63" t="n">
        <v>813.507629</v>
      </c>
      <c r="Y63" t="n">
        <v>825.599609</v>
      </c>
      <c r="Z63" t="n">
        <v>835.620178</v>
      </c>
      <c r="AA63" t="n">
        <v>847.155762</v>
      </c>
      <c r="AB63" t="n">
        <v>859.513428</v>
      </c>
      <c r="AC63" t="n">
        <v>873.85907</v>
      </c>
      <c r="AD63" t="n">
        <v>886.5823360000001</v>
      </c>
      <c r="AE63" t="n">
        <v>900.4123540000001</v>
      </c>
      <c r="AF63" t="n">
        <v>912.657471</v>
      </c>
      <c r="AG63" t="n">
        <v>925.976196</v>
      </c>
      <c r="AH63" t="n">
        <v>941.710327</v>
      </c>
      <c r="AI63" t="n">
        <v>957.632874</v>
      </c>
      <c r="AJ63" t="n">
        <v>974.670288</v>
      </c>
      <c r="AK63" s="131" t="n">
        <v>0.015</v>
      </c>
    </row>
    <row r="64" ht="15" customHeight="1" s="143">
      <c r="B64" t="inlineStr">
        <is>
          <t>Medium</t>
        </is>
      </c>
      <c r="D64" t="inlineStr">
        <is>
          <t>58-AEO2021.52.</t>
        </is>
      </c>
    </row>
    <row r="65" ht="15" customHeight="1" s="143">
      <c r="A65" s="133" t="inlineStr">
        <is>
          <t>FTE000:ea_Diesel</t>
        </is>
      </c>
      <c r="B65" t="inlineStr">
        <is>
          <t>Diesel</t>
        </is>
      </c>
      <c r="C65" t="inlineStr">
        <is>
          <t>Freight: Truck Stock: Use: Medium: Diesel: High oil and gas supply</t>
        </is>
      </c>
      <c r="D65" t="inlineStr">
        <is>
          <t>58-AEO2021.53.highogs-d120120a</t>
        </is>
      </c>
      <c r="E65" t="inlineStr">
        <is>
          <t>trillion Btu</t>
        </is>
      </c>
      <c r="F65" t="n">
        <v>534.819519</v>
      </c>
      <c r="G65" t="n">
        <v>544.480225</v>
      </c>
      <c r="H65" t="n">
        <v>559.882751</v>
      </c>
      <c r="I65" t="n">
        <v>566.513611</v>
      </c>
      <c r="J65" t="n">
        <v>574.280762</v>
      </c>
      <c r="K65" t="n">
        <v>581.424622</v>
      </c>
      <c r="L65" t="n">
        <v>583.854553</v>
      </c>
      <c r="M65" t="n">
        <v>584.342712</v>
      </c>
      <c r="N65" t="n">
        <v>585.689087</v>
      </c>
      <c r="O65" t="n">
        <v>586.555847</v>
      </c>
      <c r="P65" t="n">
        <v>588.356079</v>
      </c>
      <c r="Q65" t="n">
        <v>590.327271</v>
      </c>
      <c r="R65" t="n">
        <v>593.19873</v>
      </c>
      <c r="S65" t="n">
        <v>595.593872</v>
      </c>
      <c r="T65" t="n">
        <v>599.628418</v>
      </c>
      <c r="U65" t="n">
        <v>606.463196</v>
      </c>
      <c r="V65" t="n">
        <v>613.833252</v>
      </c>
      <c r="W65" t="n">
        <v>621.9140619999999</v>
      </c>
      <c r="X65" t="n">
        <v>631.434509</v>
      </c>
      <c r="Y65" t="n">
        <v>642.744202</v>
      </c>
      <c r="Z65" t="n">
        <v>654.277161</v>
      </c>
      <c r="AA65" t="n">
        <v>667.6604</v>
      </c>
      <c r="AB65" t="n">
        <v>682.27301</v>
      </c>
      <c r="AC65" t="n">
        <v>699.462402</v>
      </c>
      <c r="AD65" t="n">
        <v>715.947144</v>
      </c>
      <c r="AE65" t="n">
        <v>733.513489</v>
      </c>
      <c r="AF65" t="n">
        <v>750.190979</v>
      </c>
      <c r="AG65" t="n">
        <v>767.096252</v>
      </c>
      <c r="AH65" t="n">
        <v>785.638123</v>
      </c>
      <c r="AI65" t="n">
        <v>805.685364</v>
      </c>
      <c r="AJ65" t="n">
        <v>827.364197</v>
      </c>
      <c r="AK65" s="131" t="n">
        <v>0.015</v>
      </c>
    </row>
    <row r="66" ht="15" customHeight="1" s="143">
      <c r="A66" s="133" t="inlineStr">
        <is>
          <t>FTE000:ea_Gasoline</t>
        </is>
      </c>
      <c r="B66" t="inlineStr">
        <is>
          <t>Motor Gasoline</t>
        </is>
      </c>
      <c r="C66" t="inlineStr">
        <is>
          <t>Freight: Truck Stock: Use: Medium: Motor Gasoline: High oil and gas supply</t>
        </is>
      </c>
      <c r="D66" t="inlineStr">
        <is>
          <t>58-AEO2021.54.highogs-d120120a</t>
        </is>
      </c>
      <c r="E66" t="inlineStr">
        <is>
          <t>trillion Btu</t>
        </is>
      </c>
      <c r="F66" t="n">
        <v>310.042511</v>
      </c>
      <c r="G66" t="n">
        <v>311.56781</v>
      </c>
      <c r="H66" t="n">
        <v>314.927704</v>
      </c>
      <c r="I66" t="n">
        <v>312.93222</v>
      </c>
      <c r="J66" t="n">
        <v>311.964661</v>
      </c>
      <c r="K66" t="n">
        <v>310.553314</v>
      </c>
      <c r="L66" t="n">
        <v>307.970428</v>
      </c>
      <c r="M66" t="n">
        <v>305.527527</v>
      </c>
      <c r="N66" t="n">
        <v>304.610748</v>
      </c>
      <c r="O66" t="n">
        <v>304.185364</v>
      </c>
      <c r="P66" t="n">
        <v>304.412659</v>
      </c>
      <c r="Q66" t="n">
        <v>304.741882</v>
      </c>
      <c r="R66" t="n">
        <v>305.674347</v>
      </c>
      <c r="S66" t="n">
        <v>306.145935</v>
      </c>
      <c r="T66" t="n">
        <v>307.52005</v>
      </c>
      <c r="U66" t="n">
        <v>310.027496</v>
      </c>
      <c r="V66" t="n">
        <v>312.238495</v>
      </c>
      <c r="W66" t="n">
        <v>315.158875</v>
      </c>
      <c r="X66" t="n">
        <v>318.654327</v>
      </c>
      <c r="Y66" t="n">
        <v>323.418243</v>
      </c>
      <c r="Z66" t="n">
        <v>327.995148</v>
      </c>
      <c r="AA66" t="n">
        <v>333.492737</v>
      </c>
      <c r="AB66" t="n">
        <v>339.588745</v>
      </c>
      <c r="AC66" t="n">
        <v>346.850098</v>
      </c>
      <c r="AD66" t="n">
        <v>353.611572</v>
      </c>
      <c r="AE66" t="n">
        <v>360.575378</v>
      </c>
      <c r="AF66" t="n">
        <v>366.977966</v>
      </c>
      <c r="AG66" t="n">
        <v>373.431305</v>
      </c>
      <c r="AH66" t="n">
        <v>380.582703</v>
      </c>
      <c r="AI66" t="n">
        <v>388.327393</v>
      </c>
      <c r="AJ66" t="n">
        <v>396.613098</v>
      </c>
      <c r="AK66" s="131" t="n">
        <v>0.008</v>
      </c>
    </row>
    <row r="67" ht="15" customHeight="1" s="143">
      <c r="A67" s="133" t="inlineStr">
        <is>
          <t>FTE000:ea_LiquefiedPetr</t>
        </is>
      </c>
      <c r="B67" t="inlineStr">
        <is>
          <t>Propane</t>
        </is>
      </c>
      <c r="C67" t="inlineStr">
        <is>
          <t>Freight: Truck Stock: Use: Medium: Propane: High oil and gas supply</t>
        </is>
      </c>
      <c r="D67" t="inlineStr">
        <is>
          <t>58-AEO2021.55.highogs-d120120a</t>
        </is>
      </c>
      <c r="E67" t="inlineStr">
        <is>
          <t>trillion Btu</t>
        </is>
      </c>
      <c r="F67" t="n">
        <v>0.796866</v>
      </c>
      <c r="G67" t="n">
        <v>0.81643</v>
      </c>
      <c r="H67" t="n">
        <v>0.848258</v>
      </c>
      <c r="I67" t="n">
        <v>0.869467</v>
      </c>
      <c r="J67" t="n">
        <v>0.89391</v>
      </c>
      <c r="K67" t="n">
        <v>0.918802</v>
      </c>
      <c r="L67" t="n">
        <v>0.937446</v>
      </c>
      <c r="M67" t="n">
        <v>0.953462</v>
      </c>
      <c r="N67" t="n">
        <v>0.972655</v>
      </c>
      <c r="O67" t="n">
        <v>0.993092</v>
      </c>
      <c r="P67" t="n">
        <v>1.018838</v>
      </c>
      <c r="Q67" t="n">
        <v>1.048739</v>
      </c>
      <c r="R67" t="n">
        <v>1.085078</v>
      </c>
      <c r="S67" t="n">
        <v>1.127925</v>
      </c>
      <c r="T67" t="n">
        <v>1.182524</v>
      </c>
      <c r="U67" t="n">
        <v>1.239815</v>
      </c>
      <c r="V67" t="n">
        <v>1.29982</v>
      </c>
      <c r="W67" t="n">
        <v>1.363278</v>
      </c>
      <c r="X67" t="n">
        <v>1.433336</v>
      </c>
      <c r="Y67" t="n">
        <v>1.510368</v>
      </c>
      <c r="Z67" t="n">
        <v>1.591784</v>
      </c>
      <c r="AA67" t="n">
        <v>1.681509</v>
      </c>
      <c r="AB67" t="n">
        <v>1.776811</v>
      </c>
      <c r="AC67" t="n">
        <v>1.879729</v>
      </c>
      <c r="AD67" t="n">
        <v>1.981803</v>
      </c>
      <c r="AE67" t="n">
        <v>2.089156</v>
      </c>
      <c r="AF67" t="n">
        <v>2.197274</v>
      </c>
      <c r="AG67" t="n">
        <v>2.30893</v>
      </c>
      <c r="AH67" t="n">
        <v>2.429769</v>
      </c>
      <c r="AI67" t="n">
        <v>2.55315</v>
      </c>
      <c r="AJ67" t="n">
        <v>2.69004</v>
      </c>
      <c r="AK67" s="131" t="n">
        <v>0.041</v>
      </c>
    </row>
    <row r="68" ht="15" customHeight="1" s="143">
      <c r="A68" s="133" t="inlineStr">
        <is>
          <t>FTE000:ea_CompressedNat</t>
        </is>
      </c>
      <c r="B68" t="inlineStr">
        <is>
          <t>Compressed/Liquefied Natural Gas</t>
        </is>
      </c>
      <c r="C68" t="inlineStr">
        <is>
          <t>Freight: Truck Stock: Use: Medium: Natural Gas: High oil and gas supply</t>
        </is>
      </c>
      <c r="D68" t="inlineStr">
        <is>
          <t>58-AEO2021.56.highogs-d120120a</t>
        </is>
      </c>
      <c r="E68" t="inlineStr">
        <is>
          <t>trillion Btu</t>
        </is>
      </c>
      <c r="F68" t="n">
        <v>0.962567</v>
      </c>
      <c r="G68" t="n">
        <v>1.112864</v>
      </c>
      <c r="H68" t="n">
        <v>1.287522</v>
      </c>
      <c r="I68" t="n">
        <v>1.441317</v>
      </c>
      <c r="J68" t="n">
        <v>1.589669</v>
      </c>
      <c r="K68" t="n">
        <v>1.726599</v>
      </c>
      <c r="L68" t="n">
        <v>1.837981</v>
      </c>
      <c r="M68" t="n">
        <v>1.930065</v>
      </c>
      <c r="N68" t="n">
        <v>2.017092</v>
      </c>
      <c r="O68" t="n">
        <v>2.093721</v>
      </c>
      <c r="P68" t="n">
        <v>2.163851</v>
      </c>
      <c r="Q68" t="n">
        <v>2.22727</v>
      </c>
      <c r="R68" t="n">
        <v>2.286187</v>
      </c>
      <c r="S68" t="n">
        <v>2.337384</v>
      </c>
      <c r="T68" t="n">
        <v>2.38903</v>
      </c>
      <c r="U68" t="n">
        <v>2.446328</v>
      </c>
      <c r="V68" t="n">
        <v>2.502103</v>
      </c>
      <c r="W68" t="n">
        <v>2.560062</v>
      </c>
      <c r="X68" t="n">
        <v>2.626703</v>
      </c>
      <c r="Y68" t="n">
        <v>2.702514</v>
      </c>
      <c r="Z68" t="n">
        <v>2.783015</v>
      </c>
      <c r="AA68" t="n">
        <v>2.873675</v>
      </c>
      <c r="AB68" t="n">
        <v>2.971971</v>
      </c>
      <c r="AC68" t="n">
        <v>3.077949</v>
      </c>
      <c r="AD68" t="n">
        <v>3.179174</v>
      </c>
      <c r="AE68" t="n">
        <v>3.287293</v>
      </c>
      <c r="AF68" t="n">
        <v>3.393902</v>
      </c>
      <c r="AG68" t="n">
        <v>3.502692</v>
      </c>
      <c r="AH68" t="n">
        <v>3.620272</v>
      </c>
      <c r="AI68" t="n">
        <v>3.748225</v>
      </c>
      <c r="AJ68" t="n">
        <v>3.889183</v>
      </c>
      <c r="AK68" s="131" t="n">
        <v>0.048</v>
      </c>
    </row>
    <row r="69" ht="15" customHeight="1" s="143">
      <c r="A69" s="133" t="inlineStr">
        <is>
          <t>FTE000:ea_ethanolflex</t>
        </is>
      </c>
      <c r="B69" t="inlineStr">
        <is>
          <t>Ethanol-Flex Fuel</t>
        </is>
      </c>
      <c r="C69" t="inlineStr">
        <is>
          <t>Freight: Truck Stock: Use: Medium: Ethanol-Flex Fuel: High oil and gas supply</t>
        </is>
      </c>
      <c r="D69" t="inlineStr">
        <is>
          <t>58-AEO2021.57.highogs-d120120a</t>
        </is>
      </c>
      <c r="E69" t="inlineStr">
        <is>
          <t>trillion Btu</t>
        </is>
      </c>
      <c r="F69" t="n">
        <v>10.247214</v>
      </c>
      <c r="G69" t="n">
        <v>11.489173</v>
      </c>
      <c r="H69" t="n">
        <v>12.928862</v>
      </c>
      <c r="I69" t="n">
        <v>14.153947</v>
      </c>
      <c r="J69" t="n">
        <v>15.344152</v>
      </c>
      <c r="K69" t="n">
        <v>16.456366</v>
      </c>
      <c r="L69" t="n">
        <v>17.381163</v>
      </c>
      <c r="M69" t="n">
        <v>18.192287</v>
      </c>
      <c r="N69" t="n">
        <v>19.01568</v>
      </c>
      <c r="O69" t="n">
        <v>19.82667</v>
      </c>
      <c r="P69" t="n">
        <v>20.694773</v>
      </c>
      <c r="Q69" t="n">
        <v>21.59199</v>
      </c>
      <c r="R69" t="n">
        <v>22.546734</v>
      </c>
      <c r="S69" t="n">
        <v>23.492044</v>
      </c>
      <c r="T69" t="n">
        <v>24.582378</v>
      </c>
      <c r="U69" t="n">
        <v>25.826679</v>
      </c>
      <c r="V69" t="n">
        <v>27.091518</v>
      </c>
      <c r="W69" t="n">
        <v>28.47294</v>
      </c>
      <c r="X69" t="n">
        <v>29.925798</v>
      </c>
      <c r="Y69" t="n">
        <v>31.569382</v>
      </c>
      <c r="Z69" t="n">
        <v>33.313599</v>
      </c>
      <c r="AA69" t="n">
        <v>35.230148</v>
      </c>
      <c r="AB69" t="n">
        <v>37.279881</v>
      </c>
      <c r="AC69" t="n">
        <v>39.511806</v>
      </c>
      <c r="AD69" t="n">
        <v>41.744678</v>
      </c>
      <c r="AE69" t="n">
        <v>44.111313</v>
      </c>
      <c r="AF69" t="n">
        <v>46.514141</v>
      </c>
      <c r="AG69" t="n">
        <v>49.007332</v>
      </c>
      <c r="AH69" t="n">
        <v>51.684925</v>
      </c>
      <c r="AI69" t="n">
        <v>54.593143</v>
      </c>
      <c r="AJ69" t="n">
        <v>57.758781</v>
      </c>
      <c r="AK69" s="131" t="n">
        <v>0.059</v>
      </c>
    </row>
    <row r="70" ht="15" customHeight="1" s="143">
      <c r="A70" s="133" t="inlineStr">
        <is>
          <t>FTE000:ea_electric</t>
        </is>
      </c>
      <c r="B70" t="inlineStr">
        <is>
          <t>Electric</t>
        </is>
      </c>
      <c r="C70" t="inlineStr">
        <is>
          <t>Freight: Truck Stock: Use: Medium: Electric: High oil and gas supply</t>
        </is>
      </c>
      <c r="D70" t="inlineStr">
        <is>
          <t>58-AEO2021.58.highogs-d120120a</t>
        </is>
      </c>
      <c r="E70" t="inlineStr">
        <is>
          <t>trillion Btu</t>
        </is>
      </c>
      <c r="F70" t="n">
        <v>0.043038</v>
      </c>
      <c r="G70" t="n">
        <v>0.075169</v>
      </c>
      <c r="H70" t="n">
        <v>0.113163</v>
      </c>
      <c r="I70" t="n">
        <v>0.151321</v>
      </c>
      <c r="J70" t="n">
        <v>0.189686</v>
      </c>
      <c r="K70" t="n">
        <v>0.227044</v>
      </c>
      <c r="L70" t="n">
        <v>0.260558</v>
      </c>
      <c r="M70" t="n">
        <v>0.290421</v>
      </c>
      <c r="N70" t="n">
        <v>0.319503</v>
      </c>
      <c r="O70" t="n">
        <v>0.348002</v>
      </c>
      <c r="P70" t="n">
        <v>0.376929</v>
      </c>
      <c r="Q70" t="n">
        <v>0.406298</v>
      </c>
      <c r="R70" t="n">
        <v>0.436724</v>
      </c>
      <c r="S70" t="n">
        <v>0.467703</v>
      </c>
      <c r="T70" t="n">
        <v>0.5009749999999999</v>
      </c>
      <c r="U70" t="n">
        <v>0.537471</v>
      </c>
      <c r="V70" t="n">
        <v>0.5749880000000001</v>
      </c>
      <c r="W70" t="n">
        <v>0.613861</v>
      </c>
      <c r="X70" t="n">
        <v>0.656178</v>
      </c>
      <c r="Y70" t="n">
        <v>0.700964</v>
      </c>
      <c r="Z70" t="n">
        <v>0.748344</v>
      </c>
      <c r="AA70" t="n">
        <v>0.7998459999999999</v>
      </c>
      <c r="AB70" t="n">
        <v>0.854511</v>
      </c>
      <c r="AC70" t="n">
        <v>0.913479</v>
      </c>
      <c r="AD70" t="n">
        <v>0.972724</v>
      </c>
      <c r="AE70" t="n">
        <v>1.035316</v>
      </c>
      <c r="AF70" t="n">
        <v>1.099161</v>
      </c>
      <c r="AG70" t="n">
        <v>1.16538</v>
      </c>
      <c r="AH70" t="n">
        <v>1.236566</v>
      </c>
      <c r="AI70" t="n">
        <v>1.313359</v>
      </c>
      <c r="AJ70" t="n">
        <v>1.396383</v>
      </c>
      <c r="AK70" s="131" t="n">
        <v>0.123</v>
      </c>
    </row>
    <row r="71" ht="15" customHeight="1" s="143">
      <c r="A71" s="133" t="inlineStr">
        <is>
          <t>FTE000:ea_plugindiesel</t>
        </is>
      </c>
      <c r="B71" t="inlineStr">
        <is>
          <t>Plug-in Diesel Hybrid</t>
        </is>
      </c>
      <c r="C71" t="inlineStr">
        <is>
          <t>Freight: Truck Stock: Use: Medium: Plug-in Diesel Hybrid: High oil and gas supply</t>
        </is>
      </c>
      <c r="D71" t="inlineStr">
        <is>
          <t>58-AEO2021.59.highogs-d120120a</t>
        </is>
      </c>
      <c r="E71" t="inlineStr">
        <is>
          <t>trillion Btu</t>
        </is>
      </c>
      <c r="F71" t="n">
        <v>0.037949</v>
      </c>
      <c r="G71" t="n">
        <v>0.079555</v>
      </c>
      <c r="H71" t="n">
        <v>0.129016</v>
      </c>
      <c r="I71" t="n">
        <v>0.17892</v>
      </c>
      <c r="J71" t="n">
        <v>0.228556</v>
      </c>
      <c r="K71" t="n">
        <v>0.276313</v>
      </c>
      <c r="L71" t="n">
        <v>0.319351</v>
      </c>
      <c r="M71" t="n">
        <v>0.358041</v>
      </c>
      <c r="N71" t="n">
        <v>0.395708</v>
      </c>
      <c r="O71" t="n">
        <v>0.432385</v>
      </c>
      <c r="P71" t="n">
        <v>0.469348</v>
      </c>
      <c r="Q71" t="n">
        <v>0.506618</v>
      </c>
      <c r="R71" t="n">
        <v>0.544891</v>
      </c>
      <c r="S71" t="n">
        <v>0.583382</v>
      </c>
      <c r="T71" t="n">
        <v>0.624352</v>
      </c>
      <c r="U71" t="n">
        <v>0.669134</v>
      </c>
      <c r="V71" t="n">
        <v>0.71548</v>
      </c>
      <c r="W71" t="n">
        <v>0.763549</v>
      </c>
      <c r="X71" t="n">
        <v>0.815706</v>
      </c>
      <c r="Y71" t="n">
        <v>0.8708</v>
      </c>
      <c r="Z71" t="n">
        <v>0.928961</v>
      </c>
      <c r="AA71" t="n">
        <v>0.992071</v>
      </c>
      <c r="AB71" t="n">
        <v>1.058935</v>
      </c>
      <c r="AC71" t="n">
        <v>1.130961</v>
      </c>
      <c r="AD71" t="n">
        <v>1.203156</v>
      </c>
      <c r="AE71" t="n">
        <v>1.279265</v>
      </c>
      <c r="AF71" t="n">
        <v>1.356673</v>
      </c>
      <c r="AG71" t="n">
        <v>1.436795</v>
      </c>
      <c r="AH71" t="n">
        <v>1.522816</v>
      </c>
      <c r="AI71" t="n">
        <v>1.615499</v>
      </c>
      <c r="AJ71" t="n">
        <v>1.715674</v>
      </c>
      <c r="AK71" s="131" t="n">
        <v>0.135</v>
      </c>
    </row>
    <row r="72" ht="15" customHeight="1" s="143">
      <c r="A72" s="133" t="inlineStr">
        <is>
          <t>FTE000:ea_plugingasolin</t>
        </is>
      </c>
      <c r="B72" t="inlineStr">
        <is>
          <t>Plug-in Gasoline Hybrid</t>
        </is>
      </c>
      <c r="C72" t="inlineStr">
        <is>
          <t>Freight: Truck Stock: Use: Medium: Plug-in Gasoline Hybrid: High oil and gas supply</t>
        </is>
      </c>
      <c r="D72" t="inlineStr">
        <is>
          <t>58-AEO2021.60.highogs-d120120a</t>
        </is>
      </c>
      <c r="E72" t="inlineStr">
        <is>
          <t>trillion Btu</t>
        </is>
      </c>
      <c r="F72" t="n">
        <v>0.044145</v>
      </c>
      <c r="G72" t="n">
        <v>0.092666</v>
      </c>
      <c r="H72" t="n">
        <v>0.150697</v>
      </c>
      <c r="I72" t="n">
        <v>0.20898</v>
      </c>
      <c r="J72" t="n">
        <v>0.267267</v>
      </c>
      <c r="K72" t="n">
        <v>0.323807</v>
      </c>
      <c r="L72" t="n">
        <v>0.374597</v>
      </c>
      <c r="M72" t="n">
        <v>0.419795</v>
      </c>
      <c r="N72" t="n">
        <v>0.463694</v>
      </c>
      <c r="O72" t="n">
        <v>0.506341</v>
      </c>
      <c r="P72" t="n">
        <v>0.549266</v>
      </c>
      <c r="Q72" t="n">
        <v>0.592498</v>
      </c>
      <c r="R72" t="n">
        <v>0.636961</v>
      </c>
      <c r="S72" t="n">
        <v>0.68199</v>
      </c>
      <c r="T72" t="n">
        <v>0.729973</v>
      </c>
      <c r="U72" t="n">
        <v>0.782469</v>
      </c>
      <c r="V72" t="n">
        <v>0.836857</v>
      </c>
      <c r="W72" t="n">
        <v>0.893336</v>
      </c>
      <c r="X72" t="n">
        <v>0.95426</v>
      </c>
      <c r="Y72" t="n">
        <v>1.018741</v>
      </c>
      <c r="Z72" t="n">
        <v>1.086931</v>
      </c>
      <c r="AA72" t="n">
        <v>1.161037</v>
      </c>
      <c r="AB72" t="n">
        <v>1.239711</v>
      </c>
      <c r="AC72" t="n">
        <v>1.324595</v>
      </c>
      <c r="AD72" t="n">
        <v>1.409847</v>
      </c>
      <c r="AE72" t="n">
        <v>1.499898</v>
      </c>
      <c r="AF72" t="n">
        <v>1.591707</v>
      </c>
      <c r="AG72" t="n">
        <v>1.686891</v>
      </c>
      <c r="AH72" t="n">
        <v>1.789196</v>
      </c>
      <c r="AI72" t="n">
        <v>1.89926</v>
      </c>
      <c r="AJ72" t="n">
        <v>2.017939</v>
      </c>
      <c r="AK72" s="131" t="n">
        <v>0.136</v>
      </c>
    </row>
    <row r="73" ht="15" customHeight="1" s="143">
      <c r="A73" s="133" t="inlineStr">
        <is>
          <t>FTE000:ea_fuelcell</t>
        </is>
      </c>
      <c r="B73" t="inlineStr">
        <is>
          <t>Fuel Cell</t>
        </is>
      </c>
      <c r="C73" t="inlineStr">
        <is>
          <t>Freight: Truck Stock: Use: Medium: Fuel Cell: High oil and gas supply</t>
        </is>
      </c>
      <c r="D73" t="inlineStr">
        <is>
          <t>58-AEO2021.61.highogs-d120120a</t>
        </is>
      </c>
      <c r="E73" t="inlineStr">
        <is>
          <t>trillion Btu</t>
        </is>
      </c>
      <c r="F73" t="n">
        <v>0.07161099999999999</v>
      </c>
      <c r="G73" t="n">
        <v>0.15247</v>
      </c>
      <c r="H73" t="n">
        <v>0.25034</v>
      </c>
      <c r="I73" t="n">
        <v>0.351342</v>
      </c>
      <c r="J73" t="n">
        <v>0.455057</v>
      </c>
      <c r="K73" t="n">
        <v>0.559067</v>
      </c>
      <c r="L73" t="n">
        <v>0.656378</v>
      </c>
      <c r="M73" t="n">
        <v>0.7470059999999999</v>
      </c>
      <c r="N73" t="n">
        <v>0.836182</v>
      </c>
      <c r="O73" t="n">
        <v>0.925782</v>
      </c>
      <c r="P73" t="n">
        <v>1.018325</v>
      </c>
      <c r="Q73" t="n">
        <v>1.113791</v>
      </c>
      <c r="R73" t="n">
        <v>1.213174</v>
      </c>
      <c r="S73" t="n">
        <v>1.313857</v>
      </c>
      <c r="T73" t="n">
        <v>1.420342</v>
      </c>
      <c r="U73" t="n">
        <v>1.535668</v>
      </c>
      <c r="V73" t="n">
        <v>1.65459</v>
      </c>
      <c r="W73" t="n">
        <v>1.777156</v>
      </c>
      <c r="X73" t="n">
        <v>1.90799</v>
      </c>
      <c r="Y73" t="n">
        <v>2.046397</v>
      </c>
      <c r="Z73" t="n">
        <v>2.19196</v>
      </c>
      <c r="AA73" t="n">
        <v>2.349275</v>
      </c>
      <c r="AB73" t="n">
        <v>2.515533</v>
      </c>
      <c r="AC73" t="n">
        <v>2.694157</v>
      </c>
      <c r="AD73" t="n">
        <v>2.873288</v>
      </c>
      <c r="AE73" t="n">
        <v>3.061995</v>
      </c>
      <c r="AF73" t="n">
        <v>3.254055</v>
      </c>
      <c r="AG73" t="n">
        <v>3.452927</v>
      </c>
      <c r="AH73" t="n">
        <v>3.666291</v>
      </c>
      <c r="AI73" t="n">
        <v>3.896096</v>
      </c>
      <c r="AJ73" t="n">
        <v>4.144323</v>
      </c>
      <c r="AK73" s="131" t="n">
        <v>0.145</v>
      </c>
    </row>
    <row r="74" ht="15" customHeight="1" s="143">
      <c r="A74" s="133" t="inlineStr">
        <is>
          <t>FTE000:ea_MediumSubtota</t>
        </is>
      </c>
      <c r="B74" t="inlineStr">
        <is>
          <t>Medium Subtotal</t>
        </is>
      </c>
      <c r="C74" t="inlineStr">
        <is>
          <t>Freight: Truck Stock: Use: Medium: High oil and gas supply</t>
        </is>
      </c>
      <c r="D74" t="inlineStr">
        <is>
          <t>58-AEO2021.62.highogs-d120120a</t>
        </is>
      </c>
      <c r="E74" t="inlineStr">
        <is>
          <t>trillion Btu</t>
        </is>
      </c>
      <c r="F74" t="n">
        <v>857.065369</v>
      </c>
      <c r="G74" t="n">
        <v>869.866638</v>
      </c>
      <c r="H74" t="n">
        <v>890.518433</v>
      </c>
      <c r="I74" t="n">
        <v>896.8010860000001</v>
      </c>
      <c r="J74" t="n">
        <v>905.213562</v>
      </c>
      <c r="K74" t="n">
        <v>912.465942</v>
      </c>
      <c r="L74" t="n">
        <v>913.592407</v>
      </c>
      <c r="M74" t="n">
        <v>912.761108</v>
      </c>
      <c r="N74" t="n">
        <v>914.320496</v>
      </c>
      <c r="O74" t="n">
        <v>915.867371</v>
      </c>
      <c r="P74" t="n">
        <v>919.059692</v>
      </c>
      <c r="Q74" t="n">
        <v>922.55603</v>
      </c>
      <c r="R74" t="n">
        <v>927.6226810000001</v>
      </c>
      <c r="S74" t="n">
        <v>931.744019</v>
      </c>
      <c r="T74" t="n">
        <v>938.577637</v>
      </c>
      <c r="U74" t="n">
        <v>949.52832</v>
      </c>
      <c r="V74" t="n">
        <v>960.747009</v>
      </c>
      <c r="W74" t="n">
        <v>973.517151</v>
      </c>
      <c r="X74" t="n">
        <v>988.408508</v>
      </c>
      <c r="Y74" t="n">
        <v>1006.581604</v>
      </c>
      <c r="Z74" t="n">
        <v>1024.916748</v>
      </c>
      <c r="AA74" t="n">
        <v>1046.240723</v>
      </c>
      <c r="AB74" t="n">
        <v>1069.559204</v>
      </c>
      <c r="AC74" t="n">
        <v>1096.844727</v>
      </c>
      <c r="AD74" t="n">
        <v>1122.92334</v>
      </c>
      <c r="AE74" t="n">
        <v>1150.453491</v>
      </c>
      <c r="AF74" t="n">
        <v>1176.575928</v>
      </c>
      <c r="AG74" t="n">
        <v>1203.089111</v>
      </c>
      <c r="AH74" t="n">
        <v>1232.1698</v>
      </c>
      <c r="AI74" t="n">
        <v>1263.63208</v>
      </c>
      <c r="AJ74" t="n">
        <v>1297.589355</v>
      </c>
      <c r="AK74" s="131" t="n">
        <v>0.014</v>
      </c>
    </row>
    <row r="75" ht="15" customHeight="1" s="143">
      <c r="B75" t="inlineStr">
        <is>
          <t>Heavy</t>
        </is>
      </c>
      <c r="D75" t="inlineStr">
        <is>
          <t>58-AEO2021.63.</t>
        </is>
      </c>
    </row>
    <row r="76" ht="15" customHeight="1" s="143">
      <c r="A76" s="133" t="inlineStr">
        <is>
          <t>FTE000:fa_Diesel</t>
        </is>
      </c>
      <c r="B76" t="inlineStr">
        <is>
          <t>Diesel</t>
        </is>
      </c>
      <c r="C76" t="inlineStr">
        <is>
          <t>Freight: Truck Stock: Use: Heavy: Diesel: High oil and gas supply</t>
        </is>
      </c>
      <c r="D76" t="inlineStr">
        <is>
          <t>58-AEO2021.64.highogs-d120120a</t>
        </is>
      </c>
      <c r="E76" t="inlineStr">
        <is>
          <t>trillion Btu</t>
        </is>
      </c>
      <c r="F76" t="n">
        <v>3686.044922</v>
      </c>
      <c r="G76" t="n">
        <v>3754.285156</v>
      </c>
      <c r="H76" t="n">
        <v>3850.652344</v>
      </c>
      <c r="I76" t="n">
        <v>3885.534668</v>
      </c>
      <c r="J76" t="n">
        <v>3927.741211</v>
      </c>
      <c r="K76" t="n">
        <v>3963.483643</v>
      </c>
      <c r="L76" t="n">
        <v>3958.779785</v>
      </c>
      <c r="M76" t="n">
        <v>3927.21875</v>
      </c>
      <c r="N76" t="n">
        <v>3886.907227</v>
      </c>
      <c r="O76" t="n">
        <v>3836.305908</v>
      </c>
      <c r="P76" t="n">
        <v>3788.368164</v>
      </c>
      <c r="Q76" t="n">
        <v>3741.97876</v>
      </c>
      <c r="R76" t="n">
        <v>3699.798584</v>
      </c>
      <c r="S76" t="n">
        <v>3658.287842</v>
      </c>
      <c r="T76" t="n">
        <v>3630.506836</v>
      </c>
      <c r="U76" t="n">
        <v>3620.208984</v>
      </c>
      <c r="V76" t="n">
        <v>3610.798096</v>
      </c>
      <c r="W76" t="n">
        <v>3602.140625</v>
      </c>
      <c r="X76" t="n">
        <v>3599.363525</v>
      </c>
      <c r="Y76" t="n">
        <v>3600.856445</v>
      </c>
      <c r="Z76" t="n">
        <v>3600.914062</v>
      </c>
      <c r="AA76" t="n">
        <v>3608.66333</v>
      </c>
      <c r="AB76" t="n">
        <v>3622.976074</v>
      </c>
      <c r="AC76" t="n">
        <v>3645.961426</v>
      </c>
      <c r="AD76" t="n">
        <v>3660.633057</v>
      </c>
      <c r="AE76" t="n">
        <v>3676.641846</v>
      </c>
      <c r="AF76" t="n">
        <v>3684.01416</v>
      </c>
      <c r="AG76" t="n">
        <v>3687.944336</v>
      </c>
      <c r="AH76" t="n">
        <v>3694.659912</v>
      </c>
      <c r="AI76" t="n">
        <v>3703.206787</v>
      </c>
      <c r="AJ76" t="n">
        <v>3714.950439</v>
      </c>
      <c r="AK76" s="131" t="n">
        <v>0</v>
      </c>
    </row>
    <row r="77" ht="15" customHeight="1" s="143">
      <c r="A77" s="133" t="inlineStr">
        <is>
          <t>FTE000:fa_Gasoline</t>
        </is>
      </c>
      <c r="B77" t="inlineStr">
        <is>
          <t>Motor Gasoline</t>
        </is>
      </c>
      <c r="C77" t="inlineStr">
        <is>
          <t>Freight: Truck Stock: Use: Heavy: Motor Gasoline: High oil and gas supply</t>
        </is>
      </c>
      <c r="D77" t="inlineStr">
        <is>
          <t>58-AEO2021.65.highogs-d120120a</t>
        </is>
      </c>
      <c r="E77" t="inlineStr">
        <is>
          <t>trillion Btu</t>
        </is>
      </c>
      <c r="F77" t="n">
        <v>3.784683</v>
      </c>
      <c r="G77" t="n">
        <v>3.430963</v>
      </c>
      <c r="H77" t="n">
        <v>3.12943</v>
      </c>
      <c r="I77" t="n">
        <v>2.829309</v>
      </c>
      <c r="J77" t="n">
        <v>2.585594</v>
      </c>
      <c r="K77" t="n">
        <v>2.372308</v>
      </c>
      <c r="L77" t="n">
        <v>2.197974</v>
      </c>
      <c r="M77" t="n">
        <v>2.067165</v>
      </c>
      <c r="N77" t="n">
        <v>1.963483</v>
      </c>
      <c r="O77" t="n">
        <v>1.875295</v>
      </c>
      <c r="P77" t="n">
        <v>1.819474</v>
      </c>
      <c r="Q77" t="n">
        <v>1.769584</v>
      </c>
      <c r="R77" t="n">
        <v>1.719321</v>
      </c>
      <c r="S77" t="n">
        <v>1.673206</v>
      </c>
      <c r="T77" t="n">
        <v>1.636182</v>
      </c>
      <c r="U77" t="n">
        <v>1.610496</v>
      </c>
      <c r="V77" t="n">
        <v>1.582059</v>
      </c>
      <c r="W77" t="n">
        <v>1.559996</v>
      </c>
      <c r="X77" t="n">
        <v>1.543937</v>
      </c>
      <c r="Y77" t="n">
        <v>1.532058</v>
      </c>
      <c r="Z77" t="n">
        <v>1.517973</v>
      </c>
      <c r="AA77" t="n">
        <v>1.512978</v>
      </c>
      <c r="AB77" t="n">
        <v>1.50693</v>
      </c>
      <c r="AC77" t="n">
        <v>1.50502</v>
      </c>
      <c r="AD77" t="n">
        <v>1.505702</v>
      </c>
      <c r="AE77" t="n">
        <v>1.511391</v>
      </c>
      <c r="AF77" t="n">
        <v>1.517387</v>
      </c>
      <c r="AG77" t="n">
        <v>1.525354</v>
      </c>
      <c r="AH77" t="n">
        <v>1.53715</v>
      </c>
      <c r="AI77" t="n">
        <v>1.550033</v>
      </c>
      <c r="AJ77" t="n">
        <v>1.565005</v>
      </c>
      <c r="AK77" s="131" t="n">
        <v>-0.029</v>
      </c>
    </row>
    <row r="78" ht="15" customHeight="1" s="143">
      <c r="A78" s="133" t="inlineStr">
        <is>
          <t>FTE000:fa_LiquefiedPetr</t>
        </is>
      </c>
      <c r="B78" t="inlineStr">
        <is>
          <t>Propane</t>
        </is>
      </c>
      <c r="C78" t="inlineStr">
        <is>
          <t>Freight: Truck Stock: Use: Heavy: Propane: High oil and gas supply</t>
        </is>
      </c>
      <c r="D78" t="inlineStr">
        <is>
          <t>58-AEO2021.66.highogs-d120120a</t>
        </is>
      </c>
      <c r="E78" t="inlineStr">
        <is>
          <t>trillion Btu</t>
        </is>
      </c>
      <c r="F78" t="n">
        <v>0.7010999999999999</v>
      </c>
      <c r="G78" t="n">
        <v>0.7709549999999999</v>
      </c>
      <c r="H78" t="n">
        <v>0.844314</v>
      </c>
      <c r="I78" t="n">
        <v>0.896559</v>
      </c>
      <c r="J78" t="n">
        <v>0.941456</v>
      </c>
      <c r="K78" t="n">
        <v>0.976882</v>
      </c>
      <c r="L78" t="n">
        <v>0.9974690000000001</v>
      </c>
      <c r="M78" t="n">
        <v>1.007076</v>
      </c>
      <c r="N78" t="n">
        <v>1.011606</v>
      </c>
      <c r="O78" t="n">
        <v>1.010105</v>
      </c>
      <c r="P78" t="n">
        <v>1.007372</v>
      </c>
      <c r="Q78" t="n">
        <v>1.002602</v>
      </c>
      <c r="R78" t="n">
        <v>0.9969710000000001</v>
      </c>
      <c r="S78" t="n">
        <v>0.993571</v>
      </c>
      <c r="T78" t="n">
        <v>0.995729</v>
      </c>
      <c r="U78" t="n">
        <v>1.003283</v>
      </c>
      <c r="V78" t="n">
        <v>1.009781</v>
      </c>
      <c r="W78" t="n">
        <v>1.016923</v>
      </c>
      <c r="X78" t="n">
        <v>1.026996</v>
      </c>
      <c r="Y78" t="n">
        <v>1.038712</v>
      </c>
      <c r="Z78" t="n">
        <v>1.051043</v>
      </c>
      <c r="AA78" t="n">
        <v>1.067113</v>
      </c>
      <c r="AB78" t="n">
        <v>1.085472</v>
      </c>
      <c r="AC78" t="n">
        <v>1.107226</v>
      </c>
      <c r="AD78" t="n">
        <v>1.127158</v>
      </c>
      <c r="AE78" t="n">
        <v>1.148466</v>
      </c>
      <c r="AF78" t="n">
        <v>1.16888</v>
      </c>
      <c r="AG78" t="n">
        <v>1.189748</v>
      </c>
      <c r="AH78" t="n">
        <v>1.212973</v>
      </c>
      <c r="AI78" t="n">
        <v>1.237799</v>
      </c>
      <c r="AJ78" t="n">
        <v>1.264594</v>
      </c>
      <c r="AK78" s="131" t="n">
        <v>0.02</v>
      </c>
    </row>
    <row r="79" ht="15" customHeight="1" s="143">
      <c r="A79" s="133" t="inlineStr">
        <is>
          <t>FTE000:fa_CompressedNat</t>
        </is>
      </c>
      <c r="B79" t="inlineStr">
        <is>
          <t>Compressed/Liquefied Natural Gas</t>
        </is>
      </c>
      <c r="C79" t="inlineStr">
        <is>
          <t>Freight: Truck Stock: Use: Heavy: Natural Gas: High oil and gas supply</t>
        </is>
      </c>
      <c r="D79" t="inlineStr">
        <is>
          <t>58-AEO2021.67.highogs-d120120a</t>
        </is>
      </c>
      <c r="E79" t="inlineStr">
        <is>
          <t>trillion Btu</t>
        </is>
      </c>
      <c r="F79" t="n">
        <v>46.918026</v>
      </c>
      <c r="G79" t="n">
        <v>48.631001</v>
      </c>
      <c r="H79" t="n">
        <v>50.114048</v>
      </c>
      <c r="I79" t="n">
        <v>50.18074</v>
      </c>
      <c r="J79" t="n">
        <v>49.811802</v>
      </c>
      <c r="K79" t="n">
        <v>49.076462</v>
      </c>
      <c r="L79" t="n">
        <v>47.788177</v>
      </c>
      <c r="M79" t="n">
        <v>46.285213</v>
      </c>
      <c r="N79" t="n">
        <v>44.824871</v>
      </c>
      <c r="O79" t="n">
        <v>43.382507</v>
      </c>
      <c r="P79" t="n">
        <v>42.107292</v>
      </c>
      <c r="Q79" t="n">
        <v>41.00486</v>
      </c>
      <c r="R79" t="n">
        <v>40.186836</v>
      </c>
      <c r="S79" t="n">
        <v>39.658009</v>
      </c>
      <c r="T79" t="n">
        <v>39.548473</v>
      </c>
      <c r="U79" t="n">
        <v>39.889771</v>
      </c>
      <c r="V79" t="n">
        <v>40.473434</v>
      </c>
      <c r="W79" t="n">
        <v>41.323612</v>
      </c>
      <c r="X79" t="n">
        <v>42.461609</v>
      </c>
      <c r="Y79" t="n">
        <v>43.902401</v>
      </c>
      <c r="Z79" t="n">
        <v>45.648006</v>
      </c>
      <c r="AA79" t="n">
        <v>47.834503</v>
      </c>
      <c r="AB79" t="n">
        <v>50.425888</v>
      </c>
      <c r="AC79" t="n">
        <v>53.481575</v>
      </c>
      <c r="AD79" t="n">
        <v>56.801704</v>
      </c>
      <c r="AE79" t="n">
        <v>60.598797</v>
      </c>
      <c r="AF79" t="n">
        <v>64.753578</v>
      </c>
      <c r="AG79" t="n">
        <v>69.313461</v>
      </c>
      <c r="AH79" t="n">
        <v>74.373581</v>
      </c>
      <c r="AI79" t="n">
        <v>80.068932</v>
      </c>
      <c r="AJ79" t="n">
        <v>86.446922</v>
      </c>
      <c r="AK79" s="131" t="n">
        <v>0.021</v>
      </c>
    </row>
    <row r="80" ht="15" customHeight="1" s="143">
      <c r="A80" s="133" t="inlineStr">
        <is>
          <t>FTE000:fa_ethanolflex</t>
        </is>
      </c>
      <c r="B80" t="inlineStr">
        <is>
          <t>Ethanol-Flex Fuel</t>
        </is>
      </c>
      <c r="C80" t="inlineStr">
        <is>
          <t>Freight: Truck Stock: Use: Heavy: Ethanol-Flex Fuel: High oil and gas supply</t>
        </is>
      </c>
      <c r="D80" t="inlineStr">
        <is>
          <t>58-AEO2021.68.highogs-d120120a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3">
      <c r="A81" s="133" t="inlineStr">
        <is>
          <t>FTE000:fa_electric</t>
        </is>
      </c>
      <c r="B81" t="inlineStr">
        <is>
          <t>Electric</t>
        </is>
      </c>
      <c r="C81" t="inlineStr">
        <is>
          <t>Freight: Truck Stock: Use: Heavy: Electric: High oil and gas supply</t>
        </is>
      </c>
      <c r="D81" t="inlineStr">
        <is>
          <t>58-AEO2021.69.highogs-d120120a</t>
        </is>
      </c>
      <c r="E81" t="inlineStr">
        <is>
          <t>trillion Btu</t>
        </is>
      </c>
      <c r="F81" t="n">
        <v>0.018748</v>
      </c>
      <c r="G81" t="n">
        <v>0.033906</v>
      </c>
      <c r="H81" t="n">
        <v>0.052081</v>
      </c>
      <c r="I81" t="n">
        <v>0.070747</v>
      </c>
      <c r="J81" t="n">
        <v>0.08994099999999999</v>
      </c>
      <c r="K81" t="n">
        <v>0.109102</v>
      </c>
      <c r="L81" t="n">
        <v>0.126887</v>
      </c>
      <c r="M81" t="n">
        <v>0.143431</v>
      </c>
      <c r="N81" t="n">
        <v>0.159601</v>
      </c>
      <c r="O81" t="n">
        <v>0.175228</v>
      </c>
      <c r="P81" t="n">
        <v>0.190518</v>
      </c>
      <c r="Q81" t="n">
        <v>0.205126</v>
      </c>
      <c r="R81" t="n">
        <v>0.218973</v>
      </c>
      <c r="S81" t="n">
        <v>0.2316</v>
      </c>
      <c r="T81" t="n">
        <v>0.243759</v>
      </c>
      <c r="U81" t="n">
        <v>0.255891</v>
      </c>
      <c r="V81" t="n">
        <v>0.267202</v>
      </c>
      <c r="W81" t="n">
        <v>0.278083</v>
      </c>
      <c r="X81" t="n">
        <v>0.289506</v>
      </c>
      <c r="Y81" t="n">
        <v>0.301157</v>
      </c>
      <c r="Z81" t="n">
        <v>0.312451</v>
      </c>
      <c r="AA81" t="n">
        <v>0.324688</v>
      </c>
      <c r="AB81" t="n">
        <v>0.338127</v>
      </c>
      <c r="AC81" t="n">
        <v>0.352607</v>
      </c>
      <c r="AD81" t="n">
        <v>0.366735</v>
      </c>
      <c r="AE81" t="n">
        <v>0.38153</v>
      </c>
      <c r="AF81" t="n">
        <v>0.396165</v>
      </c>
      <c r="AG81" t="n">
        <v>0.411223</v>
      </c>
      <c r="AH81" t="n">
        <v>0.427304</v>
      </c>
      <c r="AI81" t="n">
        <v>0.444275</v>
      </c>
      <c r="AJ81" t="n">
        <v>0.462346</v>
      </c>
      <c r="AK81" s="131" t="n">
        <v>0.113</v>
      </c>
    </row>
    <row r="82" ht="15" customHeight="1" s="143">
      <c r="A82" s="133" t="inlineStr">
        <is>
          <t>FTE000:fa_plugindiesel</t>
        </is>
      </c>
      <c r="B82" t="inlineStr">
        <is>
          <t>Plug-in Diesel Hybrid</t>
        </is>
      </c>
      <c r="C82" t="inlineStr">
        <is>
          <t>Freight: Truck Stock: Use: Heavy: Plug-in Diesel Hybrid: High oil and gas supply</t>
        </is>
      </c>
      <c r="D82" t="inlineStr">
        <is>
          <t>58-AEO2021.70.highogs-d120120a</t>
        </is>
      </c>
      <c r="E82" t="inlineStr">
        <is>
          <t>trillion Btu</t>
        </is>
      </c>
      <c r="F82" t="n">
        <v>0.09762700000000001</v>
      </c>
      <c r="G82" t="n">
        <v>0.12522</v>
      </c>
      <c r="H82" t="n">
        <v>0.158402</v>
      </c>
      <c r="I82" t="n">
        <v>0.190738</v>
      </c>
      <c r="J82" t="n">
        <v>0.223342</v>
      </c>
      <c r="K82" t="n">
        <v>0.255</v>
      </c>
      <c r="L82" t="n">
        <v>0.283271</v>
      </c>
      <c r="M82" t="n">
        <v>0.308853</v>
      </c>
      <c r="N82" t="n">
        <v>0.333282</v>
      </c>
      <c r="O82" t="n">
        <v>0.356159</v>
      </c>
      <c r="P82" t="n">
        <v>0.378064</v>
      </c>
      <c r="Q82" t="n">
        <v>0.398409</v>
      </c>
      <c r="R82" t="n">
        <v>0.417205</v>
      </c>
      <c r="S82" t="n">
        <v>0.433897</v>
      </c>
      <c r="T82" t="n">
        <v>0.450257</v>
      </c>
      <c r="U82" t="n">
        <v>0.467377</v>
      </c>
      <c r="V82" t="n">
        <v>0.48413</v>
      </c>
      <c r="W82" t="n">
        <v>0.501582</v>
      </c>
      <c r="X82" t="n">
        <v>0.518025</v>
      </c>
      <c r="Y82" t="n">
        <v>0.534348</v>
      </c>
      <c r="Z82" t="n">
        <v>0.5517879999999999</v>
      </c>
      <c r="AA82" t="n">
        <v>0.573692</v>
      </c>
      <c r="AB82" t="n">
        <v>0.595882</v>
      </c>
      <c r="AC82" t="n">
        <v>0.620255</v>
      </c>
      <c r="AD82" t="n">
        <v>0.6440360000000001</v>
      </c>
      <c r="AE82" t="n">
        <v>0.669001</v>
      </c>
      <c r="AF82" t="n">
        <v>0.69367</v>
      </c>
      <c r="AG82" t="n">
        <v>0.7190530000000001</v>
      </c>
      <c r="AH82" t="n">
        <v>0.746176</v>
      </c>
      <c r="AI82" t="n">
        <v>0.774775</v>
      </c>
      <c r="AJ82" t="n">
        <v>0.80518</v>
      </c>
      <c r="AK82" s="131" t="n">
        <v>0.073</v>
      </c>
    </row>
    <row r="83" ht="15" customHeight="1" s="143">
      <c r="A83" s="133" t="inlineStr">
        <is>
          <t>FTE000:fa_plugingasolin</t>
        </is>
      </c>
      <c r="B83" t="inlineStr">
        <is>
          <t>Plug-in Gasoline Hybrid</t>
        </is>
      </c>
      <c r="C83" t="inlineStr">
        <is>
          <t>Freight: Truck Stock: Use: Heavy: Plug-in Gasoline Hybrid: High oil and gas supply</t>
        </is>
      </c>
      <c r="D83" t="inlineStr">
        <is>
          <t>58-AEO2021.71.highogs-d120120a</t>
        </is>
      </c>
      <c r="E83" t="inlineStr">
        <is>
          <t>trillion Btu</t>
        </is>
      </c>
      <c r="F83" t="n">
        <v>0.09631000000000001</v>
      </c>
      <c r="G83" t="n">
        <v>0.122837</v>
      </c>
      <c r="H83" t="n">
        <v>0.154898</v>
      </c>
      <c r="I83" t="n">
        <v>0.186227</v>
      </c>
      <c r="J83" t="n">
        <v>0.217999</v>
      </c>
      <c r="K83" t="n">
        <v>0.249029</v>
      </c>
      <c r="L83" t="n">
        <v>0.276841</v>
      </c>
      <c r="M83" t="n">
        <v>0.302075</v>
      </c>
      <c r="N83" t="n">
        <v>0.326317</v>
      </c>
      <c r="O83" t="n">
        <v>0.349049</v>
      </c>
      <c r="P83" t="n">
        <v>0.370818</v>
      </c>
      <c r="Q83" t="n">
        <v>0.391074</v>
      </c>
      <c r="R83" t="n">
        <v>0.409773</v>
      </c>
      <c r="S83" t="n">
        <v>0.426289</v>
      </c>
      <c r="T83" t="n">
        <v>0.442486</v>
      </c>
      <c r="U83" t="n">
        <v>0.459446</v>
      </c>
      <c r="V83" t="n">
        <v>0.476051</v>
      </c>
      <c r="W83" t="n">
        <v>0.493336</v>
      </c>
      <c r="X83" t="n">
        <v>0.50948</v>
      </c>
      <c r="Y83" t="n">
        <v>0.52549</v>
      </c>
      <c r="Z83" t="n">
        <v>0.542652</v>
      </c>
      <c r="AA83" t="n">
        <v>0.564249</v>
      </c>
      <c r="AB83" t="n">
        <v>0.585973</v>
      </c>
      <c r="AC83" t="n">
        <v>0.609677</v>
      </c>
      <c r="AD83" t="n">
        <v>0.632811</v>
      </c>
      <c r="AE83" t="n">
        <v>0.657134</v>
      </c>
      <c r="AF83" t="n">
        <v>0.681209</v>
      </c>
      <c r="AG83" t="n">
        <v>0.706043</v>
      </c>
      <c r="AH83" t="n">
        <v>0.73265</v>
      </c>
      <c r="AI83" t="n">
        <v>0.760787</v>
      </c>
      <c r="AJ83" t="n">
        <v>0.7907729999999999</v>
      </c>
      <c r="AK83" s="131" t="n">
        <v>0.073</v>
      </c>
    </row>
    <row r="84" ht="15" customHeight="1" s="143">
      <c r="A84" s="133" t="inlineStr">
        <is>
          <t>FTE000:fa_fuelcell</t>
        </is>
      </c>
      <c r="B84" t="inlineStr">
        <is>
          <t>Fuel Cell</t>
        </is>
      </c>
      <c r="C84" t="inlineStr">
        <is>
          <t>Freight: Truck Stock: Use: Heavy: Fuel Cell: High oil and gas supply</t>
        </is>
      </c>
      <c r="D84" t="inlineStr">
        <is>
          <t>58-AEO2021.72.highogs-d120120a</t>
        </is>
      </c>
      <c r="E84" t="inlineStr">
        <is>
          <t>trillion Btu</t>
        </is>
      </c>
      <c r="F84" t="n">
        <v>0.061164</v>
      </c>
      <c r="G84" t="n">
        <v>0.107416</v>
      </c>
      <c r="H84" t="n">
        <v>0.163867</v>
      </c>
      <c r="I84" t="n">
        <v>0.222519</v>
      </c>
      <c r="J84" t="n">
        <v>0.283688</v>
      </c>
      <c r="K84" t="n">
        <v>0.345864</v>
      </c>
      <c r="L84" t="n">
        <v>0.404961</v>
      </c>
      <c r="M84" t="n">
        <v>0.461216</v>
      </c>
      <c r="N84" t="n">
        <v>0.5167580000000001</v>
      </c>
      <c r="O84" t="n">
        <v>0.571623</v>
      </c>
      <c r="P84" t="n">
        <v>0.626511</v>
      </c>
      <c r="Q84" t="n">
        <v>0.680341</v>
      </c>
      <c r="R84" t="n">
        <v>0.73262</v>
      </c>
      <c r="S84" t="n">
        <v>0.781343</v>
      </c>
      <c r="T84" t="n">
        <v>0.828966</v>
      </c>
      <c r="U84" t="n">
        <v>0.876906</v>
      </c>
      <c r="V84" t="n">
        <v>0.922291</v>
      </c>
      <c r="W84" t="n">
        <v>0.966184</v>
      </c>
      <c r="X84" t="n">
        <v>1.010857</v>
      </c>
      <c r="Y84" t="n">
        <v>1.056301</v>
      </c>
      <c r="Z84" t="n">
        <v>1.100836</v>
      </c>
      <c r="AA84" t="n">
        <v>1.148685</v>
      </c>
      <c r="AB84" t="n">
        <v>1.199216</v>
      </c>
      <c r="AC84" t="n">
        <v>1.25335</v>
      </c>
      <c r="AD84" t="n">
        <v>1.30587</v>
      </c>
      <c r="AE84" t="n">
        <v>1.360448</v>
      </c>
      <c r="AF84" t="n">
        <v>1.414151</v>
      </c>
      <c r="AG84" t="n">
        <v>1.469121</v>
      </c>
      <c r="AH84" t="n">
        <v>1.5276</v>
      </c>
      <c r="AI84" t="n">
        <v>1.589166</v>
      </c>
      <c r="AJ84" t="n">
        <v>1.654533</v>
      </c>
      <c r="AK84" s="131" t="n">
        <v>0.116</v>
      </c>
    </row>
    <row r="85" ht="15" customHeight="1" s="143">
      <c r="A85" s="133" t="inlineStr">
        <is>
          <t>FTE000:fa_HeavySubtotal</t>
        </is>
      </c>
      <c r="B85" t="inlineStr">
        <is>
          <t>Heavy Subtotal</t>
        </is>
      </c>
      <c r="C85" t="inlineStr">
        <is>
          <t>Freight: Truck Stock: Use: Heavy: High oil and gas supply</t>
        </is>
      </c>
      <c r="D85" t="inlineStr">
        <is>
          <t>58-AEO2021.73.highogs-d120120a</t>
        </is>
      </c>
      <c r="E85" t="inlineStr">
        <is>
          <t>trillion Btu</t>
        </is>
      </c>
      <c r="F85" t="n">
        <v>3737.7229</v>
      </c>
      <c r="G85" t="n">
        <v>3807.506348</v>
      </c>
      <c r="H85" t="n">
        <v>3905.269287</v>
      </c>
      <c r="I85" t="n">
        <v>3940.111084</v>
      </c>
      <c r="J85" t="n">
        <v>3981.894043</v>
      </c>
      <c r="K85" t="n">
        <v>4016.869873</v>
      </c>
      <c r="L85" t="n">
        <v>4010.856201</v>
      </c>
      <c r="M85" t="n">
        <v>3977.794678</v>
      </c>
      <c r="N85" t="n">
        <v>3936.042725</v>
      </c>
      <c r="O85" t="n">
        <v>3884.026611</v>
      </c>
      <c r="P85" t="n">
        <v>3834.86792</v>
      </c>
      <c r="Q85" t="n">
        <v>3787.430176</v>
      </c>
      <c r="R85" t="n">
        <v>3744.47998</v>
      </c>
      <c r="S85" t="n">
        <v>3702.486572</v>
      </c>
      <c r="T85" t="n">
        <v>3674.650879</v>
      </c>
      <c r="U85" t="n">
        <v>3664.771973</v>
      </c>
      <c r="V85" t="n">
        <v>3656.013184</v>
      </c>
      <c r="W85" t="n">
        <v>3648.280029</v>
      </c>
      <c r="X85" t="n">
        <v>3646.724121</v>
      </c>
      <c r="Y85" t="n">
        <v>3649.747314</v>
      </c>
      <c r="Z85" t="n">
        <v>3651.638184</v>
      </c>
      <c r="AA85" t="n">
        <v>3661.688721</v>
      </c>
      <c r="AB85" t="n">
        <v>3678.7146</v>
      </c>
      <c r="AC85" t="n">
        <v>3704.89209</v>
      </c>
      <c r="AD85" t="n">
        <v>3723.017334</v>
      </c>
      <c r="AE85" t="n">
        <v>3742.968994</v>
      </c>
      <c r="AF85" t="n">
        <v>3754.638184</v>
      </c>
      <c r="AG85" t="n">
        <v>3763.279053</v>
      </c>
      <c r="AH85" t="n">
        <v>3775.217285</v>
      </c>
      <c r="AI85" t="n">
        <v>3789.632324</v>
      </c>
      <c r="AJ85" t="n">
        <v>3807.938965</v>
      </c>
      <c r="AK85" s="131" t="n">
        <v>0.001</v>
      </c>
    </row>
    <row r="86" ht="15" customHeight="1" s="143">
      <c r="B86" t="inlineStr">
        <is>
          <t>Light Medium</t>
        </is>
      </c>
      <c r="C86" t="inlineStr">
        <is>
          <t xml:space="preserve"> Medium</t>
        </is>
      </c>
      <c r="D86" t="inlineStr">
        <is>
          <t xml:space="preserve"> and Heavy Total</t>
        </is>
      </c>
      <c r="F86" t="inlineStr">
        <is>
          <t>58-AEO2021.74.</t>
        </is>
      </c>
    </row>
    <row r="87" ht="15" customHeight="1" s="143">
      <c r="A87" s="133" t="inlineStr">
        <is>
          <t>FTE000:ga_Diesel</t>
        </is>
      </c>
      <c r="B87" t="inlineStr">
        <is>
          <t>Diesel</t>
        </is>
      </c>
      <c r="C87" t="inlineStr">
        <is>
          <t>Freight: Truck Stock: Use: Light Medium, Medium, and Heavy: Diesel: High oil and gas supply</t>
        </is>
      </c>
      <c r="D87" t="inlineStr">
        <is>
          <t>58-AEO2021.75.highogs-d120120a</t>
        </is>
      </c>
      <c r="E87" t="inlineStr">
        <is>
          <t>trillion Btu</t>
        </is>
      </c>
      <c r="F87" t="n">
        <v>4646.378906</v>
      </c>
      <c r="G87" t="n">
        <v>4739.349121</v>
      </c>
      <c r="H87" t="n">
        <v>4865.580566</v>
      </c>
      <c r="I87" t="n">
        <v>4911.413574</v>
      </c>
      <c r="J87" t="n">
        <v>4965.584961</v>
      </c>
      <c r="K87" t="n">
        <v>5012.145508</v>
      </c>
      <c r="L87" t="n">
        <v>5010.001953</v>
      </c>
      <c r="M87" t="n">
        <v>4979.189453</v>
      </c>
      <c r="N87" t="n">
        <v>4942.789551</v>
      </c>
      <c r="O87" t="n">
        <v>4896.588867</v>
      </c>
      <c r="P87" t="n">
        <v>4855.724609</v>
      </c>
      <c r="Q87" t="n">
        <v>4817.326172</v>
      </c>
      <c r="R87" t="n">
        <v>4783.674316</v>
      </c>
      <c r="S87" t="n">
        <v>4748.658203</v>
      </c>
      <c r="T87" t="n">
        <v>4729.694824</v>
      </c>
      <c r="U87" t="n">
        <v>4731.943848</v>
      </c>
      <c r="V87" t="n">
        <v>4733.855469</v>
      </c>
      <c r="W87" t="n">
        <v>4736.171387</v>
      </c>
      <c r="X87" t="n">
        <v>4746.119629</v>
      </c>
      <c r="Y87" t="n">
        <v>4762.233887</v>
      </c>
      <c r="Z87" t="n">
        <v>4775.576172</v>
      </c>
      <c r="AA87" t="n">
        <v>4798.865723</v>
      </c>
      <c r="AB87" t="n">
        <v>4830.001953</v>
      </c>
      <c r="AC87" t="n">
        <v>4873.288086</v>
      </c>
      <c r="AD87" t="n">
        <v>4906.27832</v>
      </c>
      <c r="AE87" t="n">
        <v>4942.023438</v>
      </c>
      <c r="AF87" t="n">
        <v>4966.978027</v>
      </c>
      <c r="AG87" t="n">
        <v>4989.130371</v>
      </c>
      <c r="AH87" t="n">
        <v>5016.955078</v>
      </c>
      <c r="AI87" t="n">
        <v>5048.010742</v>
      </c>
      <c r="AJ87" t="n">
        <v>5084.333984</v>
      </c>
      <c r="AK87" s="131" t="n">
        <v>0.003</v>
      </c>
    </row>
    <row r="88" ht="15" customHeight="1" s="143">
      <c r="A88" s="133" t="inlineStr">
        <is>
          <t>FTE000:ga_Gasoline</t>
        </is>
      </c>
      <c r="B88" t="inlineStr">
        <is>
          <t>Motor Gasoline</t>
        </is>
      </c>
      <c r="C88" t="inlineStr">
        <is>
          <t>Freight: Truck Stock: Use: Light Medium, Medium, and Heavy: Motor Gasoline: High oil and gas supply</t>
        </is>
      </c>
      <c r="D88" t="inlineStr">
        <is>
          <t>58-AEO2021.76.highogs-d120120a</t>
        </is>
      </c>
      <c r="E88" t="inlineStr">
        <is>
          <t>trillion Btu</t>
        </is>
      </c>
      <c r="F88" t="n">
        <v>460.869751</v>
      </c>
      <c r="G88" t="n">
        <v>464.522827</v>
      </c>
      <c r="H88" t="n">
        <v>469.543213</v>
      </c>
      <c r="I88" t="n">
        <v>465.990997</v>
      </c>
      <c r="J88" t="n">
        <v>463.69516</v>
      </c>
      <c r="K88" t="n">
        <v>461.269684</v>
      </c>
      <c r="L88" t="n">
        <v>457.296051</v>
      </c>
      <c r="M88" t="n">
        <v>454.045746</v>
      </c>
      <c r="N88" t="n">
        <v>453.400757</v>
      </c>
      <c r="O88" t="n">
        <v>453.936127</v>
      </c>
      <c r="P88" t="n">
        <v>456.042938</v>
      </c>
      <c r="Q88" t="n">
        <v>458.551392</v>
      </c>
      <c r="R88" t="n">
        <v>462.039246</v>
      </c>
      <c r="S88" t="n">
        <v>465.127136</v>
      </c>
      <c r="T88" t="n">
        <v>469.47937</v>
      </c>
      <c r="U88" t="n">
        <v>475.356873</v>
      </c>
      <c r="V88" t="n">
        <v>480.724884</v>
      </c>
      <c r="W88" t="n">
        <v>486.787506</v>
      </c>
      <c r="X88" t="n">
        <v>493.666565</v>
      </c>
      <c r="Y88" t="n">
        <v>501.820007</v>
      </c>
      <c r="Z88" t="n">
        <v>509.346649</v>
      </c>
      <c r="AA88" t="n">
        <v>518.26178</v>
      </c>
      <c r="AB88" t="n">
        <v>527.900024</v>
      </c>
      <c r="AC88" t="n">
        <v>539.170654</v>
      </c>
      <c r="AD88" t="n">
        <v>549.625305</v>
      </c>
      <c r="AE88" t="n">
        <v>560.4987180000001</v>
      </c>
      <c r="AF88" t="n">
        <v>570.468689</v>
      </c>
      <c r="AG88" t="n">
        <v>580.661926</v>
      </c>
      <c r="AH88" t="n">
        <v>591.9953</v>
      </c>
      <c r="AI88" t="n">
        <v>603.858582</v>
      </c>
      <c r="AJ88" t="n">
        <v>616.454651</v>
      </c>
      <c r="AK88" s="131" t="n">
        <v>0.01</v>
      </c>
    </row>
    <row r="89" ht="15" customHeight="1" s="143">
      <c r="A89" s="133" t="inlineStr">
        <is>
          <t>FTE000:ga_LiquefiedPetr</t>
        </is>
      </c>
      <c r="B89" t="inlineStr">
        <is>
          <t>Propane</t>
        </is>
      </c>
      <c r="C89" t="inlineStr">
        <is>
          <t>Freight: Truck Stock: Use: Light Medium, Medium, and Heavy: Propane: High oil and gas supply</t>
        </is>
      </c>
      <c r="D89" t="inlineStr">
        <is>
          <t>58-AEO2021.77.highogs-d120120a</t>
        </is>
      </c>
      <c r="E89" t="inlineStr">
        <is>
          <t>trillion Btu</t>
        </is>
      </c>
      <c r="F89" t="n">
        <v>1.628536</v>
      </c>
      <c r="G89" t="n">
        <v>1.777356</v>
      </c>
      <c r="H89" t="n">
        <v>1.945609</v>
      </c>
      <c r="I89" t="n">
        <v>2.0778</v>
      </c>
      <c r="J89" t="n">
        <v>2.206099</v>
      </c>
      <c r="K89" t="n">
        <v>2.324826</v>
      </c>
      <c r="L89" t="n">
        <v>2.417751</v>
      </c>
      <c r="M89" t="n">
        <v>2.495087</v>
      </c>
      <c r="N89" t="n">
        <v>2.573248</v>
      </c>
      <c r="O89" t="n">
        <v>2.648438</v>
      </c>
      <c r="P89" t="n">
        <v>2.729501</v>
      </c>
      <c r="Q89" t="n">
        <v>2.814783</v>
      </c>
      <c r="R89" t="n">
        <v>2.906544</v>
      </c>
      <c r="S89" t="n">
        <v>3.006199</v>
      </c>
      <c r="T89" t="n">
        <v>3.125526</v>
      </c>
      <c r="U89" t="n">
        <v>3.256396</v>
      </c>
      <c r="V89" t="n">
        <v>3.387739</v>
      </c>
      <c r="W89" t="n">
        <v>3.523169</v>
      </c>
      <c r="X89" t="n">
        <v>3.671373</v>
      </c>
      <c r="Y89" t="n">
        <v>3.830482</v>
      </c>
      <c r="Z89" t="n">
        <v>3.991201</v>
      </c>
      <c r="AA89" t="n">
        <v>4.166406</v>
      </c>
      <c r="AB89" t="n">
        <v>4.351799</v>
      </c>
      <c r="AC89" t="n">
        <v>4.55216</v>
      </c>
      <c r="AD89" t="n">
        <v>4.748057</v>
      </c>
      <c r="AE89" t="n">
        <v>4.954965</v>
      </c>
      <c r="AF89" t="n">
        <v>5.160942</v>
      </c>
      <c r="AG89" t="n">
        <v>5.375611</v>
      </c>
      <c r="AH89" t="n">
        <v>5.610643</v>
      </c>
      <c r="AI89" t="n">
        <v>5.854352</v>
      </c>
      <c r="AJ89" t="n">
        <v>6.119965</v>
      </c>
      <c r="AK89" s="131" t="n">
        <v>0.045</v>
      </c>
    </row>
    <row r="90" ht="15" customHeight="1" s="143">
      <c r="A90" s="133" t="inlineStr">
        <is>
          <t>FTE000:ga_CompressedNat</t>
        </is>
      </c>
      <c r="B90" t="inlineStr">
        <is>
          <t>Compressed/Liquefied Natural Gas</t>
        </is>
      </c>
      <c r="C90" t="inlineStr">
        <is>
          <t>Freight: Truck Stock: Use: Light Medium, Medium, and Heavy: Natural Gas: High oil and gas supply</t>
        </is>
      </c>
      <c r="D90" t="inlineStr">
        <is>
          <t>58-AEO2021.78.highogs-d120120a</t>
        </is>
      </c>
      <c r="E90" t="inlineStr">
        <is>
          <t>trillion Btu</t>
        </is>
      </c>
      <c r="F90" t="n">
        <v>47.95303</v>
      </c>
      <c r="G90" t="n">
        <v>49.845165</v>
      </c>
      <c r="H90" t="n">
        <v>51.5322</v>
      </c>
      <c r="I90" t="n">
        <v>51.778038</v>
      </c>
      <c r="J90" t="n">
        <v>51.581299</v>
      </c>
      <c r="K90" t="n">
        <v>51.004959</v>
      </c>
      <c r="L90" t="n">
        <v>49.846718</v>
      </c>
      <c r="M90" t="n">
        <v>48.45261</v>
      </c>
      <c r="N90" t="n">
        <v>47.096378</v>
      </c>
      <c r="O90" t="n">
        <v>45.747578</v>
      </c>
      <c r="P90" t="n">
        <v>44.559383</v>
      </c>
      <c r="Q90" t="n">
        <v>43.536991</v>
      </c>
      <c r="R90" t="n">
        <v>42.794025</v>
      </c>
      <c r="S90" t="n">
        <v>42.331421</v>
      </c>
      <c r="T90" t="n">
        <v>42.288643</v>
      </c>
      <c r="U90" t="n">
        <v>42.702843</v>
      </c>
      <c r="V90" t="n">
        <v>43.356655</v>
      </c>
      <c r="W90" t="n">
        <v>44.278358</v>
      </c>
      <c r="X90" t="n">
        <v>45.496887</v>
      </c>
      <c r="Y90" t="n">
        <v>47.027119</v>
      </c>
      <c r="Z90" t="n">
        <v>48.864624</v>
      </c>
      <c r="AA90" t="n">
        <v>51.153297</v>
      </c>
      <c r="AB90" t="n">
        <v>53.854603</v>
      </c>
      <c r="AC90" t="n">
        <v>57.02858</v>
      </c>
      <c r="AD90" t="n">
        <v>60.461334</v>
      </c>
      <c r="AE90" t="n">
        <v>64.378838</v>
      </c>
      <c r="AF90" t="n">
        <v>68.65213799999999</v>
      </c>
      <c r="AG90" t="n">
        <v>73.33432000000001</v>
      </c>
      <c r="AH90" t="n">
        <v>78.52810700000001</v>
      </c>
      <c r="AI90" t="n">
        <v>84.36902600000001</v>
      </c>
      <c r="AJ90" t="n">
        <v>90.907669</v>
      </c>
      <c r="AK90" s="131" t="n">
        <v>0.022</v>
      </c>
    </row>
    <row r="91" ht="15" customHeight="1" s="143">
      <c r="A91" s="133" t="inlineStr">
        <is>
          <t>FTE000:ga_ethanolflex</t>
        </is>
      </c>
      <c r="B91" t="inlineStr">
        <is>
          <t>Ethanol-Flex Fuel</t>
        </is>
      </c>
      <c r="C91" t="inlineStr">
        <is>
          <t>Freight: Truck Stock: Use: Light Medium, Medium, and Heavy: Ethanol-Flex Fuel: High oil and gas supply</t>
        </is>
      </c>
      <c r="D91" t="inlineStr">
        <is>
          <t>58-AEO2021.79.highogs-d120120a</t>
        </is>
      </c>
      <c r="E91" t="inlineStr">
        <is>
          <t>trillion Btu</t>
        </is>
      </c>
      <c r="F91" t="n">
        <v>60.468151</v>
      </c>
      <c r="G91" t="n">
        <v>66.299072</v>
      </c>
      <c r="H91" t="n">
        <v>72.175606</v>
      </c>
      <c r="I91" t="n">
        <v>76.444138</v>
      </c>
      <c r="J91" t="n">
        <v>80.63755</v>
      </c>
      <c r="K91" t="n">
        <v>84.690231</v>
      </c>
      <c r="L91" t="n">
        <v>88.238373</v>
      </c>
      <c r="M91" t="n">
        <v>91.90331999999999</v>
      </c>
      <c r="N91" t="n">
        <v>96.07444</v>
      </c>
      <c r="O91" t="n">
        <v>100.60952</v>
      </c>
      <c r="P91" t="n">
        <v>105.468964</v>
      </c>
      <c r="Q91" t="n">
        <v>110.5457</v>
      </c>
      <c r="R91" t="n">
        <v>115.838318</v>
      </c>
      <c r="S91" t="n">
        <v>121.096039</v>
      </c>
      <c r="T91" t="n">
        <v>126.641235</v>
      </c>
      <c r="U91" t="n">
        <v>132.617752</v>
      </c>
      <c r="V91" t="n">
        <v>138.447861</v>
      </c>
      <c r="W91" t="n">
        <v>144.487045</v>
      </c>
      <c r="X91" t="n">
        <v>150.833954</v>
      </c>
      <c r="Y91" t="n">
        <v>157.630829</v>
      </c>
      <c r="Z91" t="n">
        <v>164.463089</v>
      </c>
      <c r="AA91" t="n">
        <v>172.108322</v>
      </c>
      <c r="AB91" t="n">
        <v>180.521072</v>
      </c>
      <c r="AC91" t="n">
        <v>189.730988</v>
      </c>
      <c r="AD91" t="n">
        <v>198.924072</v>
      </c>
      <c r="AE91" t="n">
        <v>208.800644</v>
      </c>
      <c r="AF91" t="n">
        <v>218.738281</v>
      </c>
      <c r="AG91" t="n">
        <v>229.245392</v>
      </c>
      <c r="AH91" t="n">
        <v>240.63826</v>
      </c>
      <c r="AI91" t="n">
        <v>252.606552</v>
      </c>
      <c r="AJ91" t="n">
        <v>265.298584</v>
      </c>
      <c r="AK91" s="131" t="n">
        <v>0.051</v>
      </c>
    </row>
    <row r="92" ht="15" customHeight="1" s="143">
      <c r="A92" s="133" t="inlineStr">
        <is>
          <t>FTE000:ga_electric</t>
        </is>
      </c>
      <c r="B92" t="inlineStr">
        <is>
          <t>Electric</t>
        </is>
      </c>
      <c r="C92" t="inlineStr">
        <is>
          <t>Freight: Truck Stock: Use: Light Medium, Medium, and Heavy: Electric: High oil and gas supply</t>
        </is>
      </c>
      <c r="D92" t="inlineStr">
        <is>
          <t>58-AEO2021.80.highogs-d120120a</t>
        </is>
      </c>
      <c r="E92" t="inlineStr">
        <is>
          <t>trillion Btu</t>
        </is>
      </c>
      <c r="F92" t="n">
        <v>0.08999799999999999</v>
      </c>
      <c r="G92" t="n">
        <v>0.163688</v>
      </c>
      <c r="H92" t="n">
        <v>0.249974</v>
      </c>
      <c r="I92" t="n">
        <v>0.337198</v>
      </c>
      <c r="J92" t="n">
        <v>0.426527</v>
      </c>
      <c r="K92" t="n">
        <v>0.515493</v>
      </c>
      <c r="L92" t="n">
        <v>0.597889</v>
      </c>
      <c r="M92" t="n">
        <v>0.674992</v>
      </c>
      <c r="N92" t="n">
        <v>0.7519130000000001</v>
      </c>
      <c r="O92" t="n">
        <v>0.8280380000000001</v>
      </c>
      <c r="P92" t="n">
        <v>0.904814</v>
      </c>
      <c r="Q92" t="n">
        <v>0.981856</v>
      </c>
      <c r="R92" t="n">
        <v>1.059515</v>
      </c>
      <c r="S92" t="n">
        <v>1.135909</v>
      </c>
      <c r="T92" t="n">
        <v>1.215317</v>
      </c>
      <c r="U92" t="n">
        <v>1.300013</v>
      </c>
      <c r="V92" t="n">
        <v>1.384837</v>
      </c>
      <c r="W92" t="n">
        <v>1.471303</v>
      </c>
      <c r="X92" t="n">
        <v>1.564134</v>
      </c>
      <c r="Y92" t="n">
        <v>1.661032</v>
      </c>
      <c r="Z92" t="n">
        <v>1.759606</v>
      </c>
      <c r="AA92" t="n">
        <v>1.865128</v>
      </c>
      <c r="AB92" t="n">
        <v>1.976728</v>
      </c>
      <c r="AC92" t="n">
        <v>2.095458</v>
      </c>
      <c r="AD92" t="n">
        <v>2.212565</v>
      </c>
      <c r="AE92" t="n">
        <v>2.335307</v>
      </c>
      <c r="AF92" t="n">
        <v>2.458366</v>
      </c>
      <c r="AG92" t="n">
        <v>2.586215</v>
      </c>
      <c r="AH92" t="n">
        <v>2.724023</v>
      </c>
      <c r="AI92" t="n">
        <v>2.870334</v>
      </c>
      <c r="AJ92" t="n">
        <v>3.027532</v>
      </c>
      <c r="AK92" s="131" t="n">
        <v>0.124</v>
      </c>
    </row>
    <row r="93" ht="15" customHeight="1" s="143">
      <c r="A93" s="133" t="inlineStr">
        <is>
          <t>FTE000:ga_plugindiesel</t>
        </is>
      </c>
      <c r="B93" t="inlineStr">
        <is>
          <t>Plug-in Diesel Hybrid</t>
        </is>
      </c>
      <c r="C93" t="inlineStr">
        <is>
          <t>Freight: Truck Stock: Use: Light Medium, Medium, and Heavy: Plug-in Diesel Hybrid: High oil and gas supply</t>
        </is>
      </c>
      <c r="D93" t="inlineStr">
        <is>
          <t>58-AEO2021.81.highogs-d120120a</t>
        </is>
      </c>
      <c r="E93" t="inlineStr">
        <is>
          <t>trillion Btu</t>
        </is>
      </c>
      <c r="F93" t="n">
        <v>0.164178</v>
      </c>
      <c r="G93" t="n">
        <v>0.266931</v>
      </c>
      <c r="H93" t="n">
        <v>0.387773</v>
      </c>
      <c r="I93" t="n">
        <v>0.508313</v>
      </c>
      <c r="J93" t="n">
        <v>0.629916</v>
      </c>
      <c r="K93" t="n">
        <v>0.74864</v>
      </c>
      <c r="L93" t="n">
        <v>0.85669</v>
      </c>
      <c r="M93" t="n">
        <v>0.9562310000000001</v>
      </c>
      <c r="N93" t="n">
        <v>1.054286</v>
      </c>
      <c r="O93" t="n">
        <v>1.149412</v>
      </c>
      <c r="P93" t="n">
        <v>1.243958</v>
      </c>
      <c r="Q93" t="n">
        <v>1.337242</v>
      </c>
      <c r="R93" t="n">
        <v>1.429917</v>
      </c>
      <c r="S93" t="n">
        <v>1.520047</v>
      </c>
      <c r="T93" t="n">
        <v>1.613666</v>
      </c>
      <c r="U93" t="n">
        <v>1.714121</v>
      </c>
      <c r="V93" t="n">
        <v>1.815647</v>
      </c>
      <c r="W93" t="n">
        <v>1.920433</v>
      </c>
      <c r="X93" t="n">
        <v>2.031039</v>
      </c>
      <c r="Y93" t="n">
        <v>2.14601</v>
      </c>
      <c r="Z93" t="n">
        <v>2.26447</v>
      </c>
      <c r="AA93" t="n">
        <v>2.394418</v>
      </c>
      <c r="AB93" t="n">
        <v>2.530318</v>
      </c>
      <c r="AC93" t="n">
        <v>2.675154</v>
      </c>
      <c r="AD93" t="n">
        <v>2.817803</v>
      </c>
      <c r="AE93" t="n">
        <v>2.967272</v>
      </c>
      <c r="AF93" t="n">
        <v>3.116844</v>
      </c>
      <c r="AG93" t="n">
        <v>3.272069</v>
      </c>
      <c r="AH93" t="n">
        <v>3.439405</v>
      </c>
      <c r="AI93" t="n">
        <v>3.617248</v>
      </c>
      <c r="AJ93" t="n">
        <v>3.808568</v>
      </c>
      <c r="AK93" s="131" t="n">
        <v>0.11</v>
      </c>
    </row>
    <row r="94" ht="15" customHeight="1" s="143">
      <c r="A94" s="133" t="inlineStr">
        <is>
          <t>FTE000:ga_plugingasolin</t>
        </is>
      </c>
      <c r="B94" t="inlineStr">
        <is>
          <t>Plug-in Gasoline Hybrid</t>
        </is>
      </c>
      <c r="C94" t="inlineStr">
        <is>
          <t>Freight: Truck Stock: Use: Light Medium, Medium, and Heavy: Plug-in Gasoline Hybrid: High oil and gas supply</t>
        </is>
      </c>
      <c r="D94" t="inlineStr">
        <is>
          <t>58-AEO2021.82.highogs-d120120a</t>
        </is>
      </c>
      <c r="E94" t="inlineStr">
        <is>
          <t>trillion Btu</t>
        </is>
      </c>
      <c r="F94" t="n">
        <v>0.1728</v>
      </c>
      <c r="G94" t="n">
        <v>0.285685</v>
      </c>
      <c r="H94" t="n">
        <v>0.419368</v>
      </c>
      <c r="I94" t="n">
        <v>0.553046</v>
      </c>
      <c r="J94" t="n">
        <v>0.688934</v>
      </c>
      <c r="K94" t="n">
        <v>0.823061</v>
      </c>
      <c r="L94" t="n">
        <v>0.946039</v>
      </c>
      <c r="M94" t="n">
        <v>1.059927</v>
      </c>
      <c r="N94" t="n">
        <v>1.172853</v>
      </c>
      <c r="O94" t="n">
        <v>1.283515</v>
      </c>
      <c r="P94" t="n">
        <v>1.394386</v>
      </c>
      <c r="Q94" t="n">
        <v>1.504756</v>
      </c>
      <c r="R94" t="n">
        <v>1.615253</v>
      </c>
      <c r="S94" t="n">
        <v>1.723524</v>
      </c>
      <c r="T94" t="n">
        <v>1.836153</v>
      </c>
      <c r="U94" t="n">
        <v>1.956896</v>
      </c>
      <c r="V94" t="n">
        <v>2.078995</v>
      </c>
      <c r="W94" t="n">
        <v>2.204813</v>
      </c>
      <c r="X94" t="n">
        <v>2.337506</v>
      </c>
      <c r="Y94" t="n">
        <v>2.475477</v>
      </c>
      <c r="Z94" t="n">
        <v>2.617353</v>
      </c>
      <c r="AA94" t="n">
        <v>2.772083</v>
      </c>
      <c r="AB94" t="n">
        <v>2.933786</v>
      </c>
      <c r="AC94" t="n">
        <v>3.105698</v>
      </c>
      <c r="AD94" t="n">
        <v>3.275215</v>
      </c>
      <c r="AE94" t="n">
        <v>3.452746</v>
      </c>
      <c r="AF94" t="n">
        <v>3.630406</v>
      </c>
      <c r="AG94" t="n">
        <v>3.814743</v>
      </c>
      <c r="AH94" t="n">
        <v>4.013332</v>
      </c>
      <c r="AI94" t="n">
        <v>4.223853</v>
      </c>
      <c r="AJ94" t="n">
        <v>4.449691</v>
      </c>
      <c r="AK94" s="131" t="n">
        <v>0.114</v>
      </c>
    </row>
    <row r="95" ht="15" customHeight="1" s="143">
      <c r="A95" s="133" t="inlineStr">
        <is>
          <t>FTE000:ga_fuelcell</t>
        </is>
      </c>
      <c r="B95" t="inlineStr">
        <is>
          <t>Fuel Cell</t>
        </is>
      </c>
      <c r="C95" t="inlineStr">
        <is>
          <t>Freight: Truck Stock: Use: Light Medium, Medium, and Heavy: Fuel Cell: High oil and gas supply</t>
        </is>
      </c>
      <c r="D95" t="inlineStr">
        <is>
          <t>58-AEO2021.83.highogs-d120120a</t>
        </is>
      </c>
      <c r="E95" t="inlineStr">
        <is>
          <t>trillion Btu</t>
        </is>
      </c>
      <c r="F95" t="n">
        <v>0.132792</v>
      </c>
      <c r="G95" t="n">
        <v>0.259926</v>
      </c>
      <c r="H95" t="n">
        <v>0.414272</v>
      </c>
      <c r="I95" t="n">
        <v>0.573951</v>
      </c>
      <c r="J95" t="n">
        <v>0.73886</v>
      </c>
      <c r="K95" t="n">
        <v>0.905071</v>
      </c>
      <c r="L95" t="n">
        <v>1.061502</v>
      </c>
      <c r="M95" t="n">
        <v>1.208407</v>
      </c>
      <c r="N95" t="n">
        <v>1.353147</v>
      </c>
      <c r="O95" t="n">
        <v>1.497633</v>
      </c>
      <c r="P95" t="n">
        <v>1.645084</v>
      </c>
      <c r="Q95" t="n">
        <v>1.794398</v>
      </c>
      <c r="R95" t="n">
        <v>1.946079</v>
      </c>
      <c r="S95" t="n">
        <v>2.095501</v>
      </c>
      <c r="T95" t="n">
        <v>2.249624</v>
      </c>
      <c r="U95" t="n">
        <v>2.412904</v>
      </c>
      <c r="V95" t="n">
        <v>2.577223</v>
      </c>
      <c r="W95" t="n">
        <v>2.743695</v>
      </c>
      <c r="X95" t="n">
        <v>2.919212</v>
      </c>
      <c r="Y95" t="n">
        <v>3.103073</v>
      </c>
      <c r="Z95" t="n">
        <v>3.293179</v>
      </c>
      <c r="AA95" t="n">
        <v>3.49835</v>
      </c>
      <c r="AB95" t="n">
        <v>3.715147</v>
      </c>
      <c r="AC95" t="n">
        <v>3.94791</v>
      </c>
      <c r="AD95" t="n">
        <v>4.179564</v>
      </c>
      <c r="AE95" t="n">
        <v>4.42285</v>
      </c>
      <c r="AF95" t="n">
        <v>4.668612</v>
      </c>
      <c r="AG95" t="n">
        <v>4.922454</v>
      </c>
      <c r="AH95" t="n">
        <v>5.194296</v>
      </c>
      <c r="AI95" t="n">
        <v>5.485666</v>
      </c>
      <c r="AJ95" t="n">
        <v>5.799258</v>
      </c>
      <c r="AK95" s="131" t="n">
        <v>0.134</v>
      </c>
    </row>
    <row r="96" ht="15" customHeight="1" s="143">
      <c r="A96" s="133" t="inlineStr">
        <is>
          <t>FTE000:ga_Total</t>
        </is>
      </c>
      <c r="B96" t="inlineStr">
        <is>
          <t>Total Consumption</t>
        </is>
      </c>
      <c r="C96" t="inlineStr">
        <is>
          <t>Freight: Truck Stock: Use: Light Medium, Medium, and Heavy: High oil and gas supply</t>
        </is>
      </c>
      <c r="D96" t="inlineStr">
        <is>
          <t>58-AEO2021.84.highogs-d120120a</t>
        </is>
      </c>
      <c r="E96" t="inlineStr">
        <is>
          <t>trillion Btu</t>
        </is>
      </c>
      <c r="F96" t="n">
        <v>5217.85791</v>
      </c>
      <c r="G96" t="n">
        <v>5322.773438</v>
      </c>
      <c r="H96" t="n">
        <v>5462.24707</v>
      </c>
      <c r="I96" t="n">
        <v>5509.674805</v>
      </c>
      <c r="J96" t="n">
        <v>5566.186523</v>
      </c>
      <c r="K96" t="n">
        <v>5614.426758</v>
      </c>
      <c r="L96" t="n">
        <v>5611.262695</v>
      </c>
      <c r="M96" t="n">
        <v>5579.989258</v>
      </c>
      <c r="N96" t="n">
        <v>5546.266602</v>
      </c>
      <c r="O96" t="n">
        <v>5504.287109</v>
      </c>
      <c r="P96" t="n">
        <v>5469.713867</v>
      </c>
      <c r="Q96" t="n">
        <v>5438.391113</v>
      </c>
      <c r="R96" t="n">
        <v>5413.305176</v>
      </c>
      <c r="S96" t="n">
        <v>5386.693359</v>
      </c>
      <c r="T96" t="n">
        <v>5378.143555</v>
      </c>
      <c r="U96" t="n">
        <v>5393.259766</v>
      </c>
      <c r="V96" t="n">
        <v>5407.629883</v>
      </c>
      <c r="W96" t="n">
        <v>5423.587891</v>
      </c>
      <c r="X96" t="n">
        <v>5448.63916</v>
      </c>
      <c r="Y96" t="n">
        <v>5481.931152</v>
      </c>
      <c r="Z96" t="n">
        <v>5512.175781</v>
      </c>
      <c r="AA96" t="n">
        <v>5555.085938</v>
      </c>
      <c r="AB96" t="n">
        <v>5607.786133</v>
      </c>
      <c r="AC96" t="n">
        <v>5675.595703</v>
      </c>
      <c r="AD96" t="n">
        <v>5732.527344</v>
      </c>
      <c r="AE96" t="n">
        <v>5793.834961</v>
      </c>
      <c r="AF96" t="n">
        <v>5843.869141</v>
      </c>
      <c r="AG96" t="n">
        <v>5892.343262</v>
      </c>
      <c r="AH96" t="n">
        <v>5949.098145</v>
      </c>
      <c r="AI96" t="n">
        <v>6010.896973</v>
      </c>
      <c r="AJ96" t="n">
        <v>6080.198242</v>
      </c>
      <c r="AK96" s="131" t="n">
        <v>0.005</v>
      </c>
    </row>
    <row r="97" ht="15" customHeight="1" s="143">
      <c r="B97" t="inlineStr">
        <is>
          <t>Fuel Efficiency (miles per gallon)</t>
        </is>
      </c>
      <c r="D97" t="inlineStr">
        <is>
          <t>58-AEO2021.86.</t>
        </is>
      </c>
    </row>
    <row r="98" ht="15" customHeight="1" s="143">
      <c r="B98" t="inlineStr">
        <is>
          <t>Light Medium</t>
        </is>
      </c>
      <c r="D98" t="inlineStr">
        <is>
          <t>58-AEO2021.87.</t>
        </is>
      </c>
    </row>
    <row r="99" ht="15" customHeight="1" s="143">
      <c r="A99" s="133" t="inlineStr">
        <is>
          <t>FTE000:lm_mpg_stk_Dies</t>
        </is>
      </c>
      <c r="B99" t="inlineStr">
        <is>
          <t>Diesel</t>
        </is>
      </c>
      <c r="C99" t="inlineStr">
        <is>
          <t>Freight: Truck Stock: Fuel Efficiency: Light Medium: Diesel: High oil and gas supply</t>
        </is>
      </c>
      <c r="D99" t="inlineStr">
        <is>
          <t>58-AEO2021.88.highogs-d120120a</t>
        </is>
      </c>
      <c r="E99" t="inlineStr">
        <is>
          <t>mpg diesel equiv</t>
        </is>
      </c>
      <c r="F99" t="n">
        <v>14.441151</v>
      </c>
      <c r="G99" t="n">
        <v>14.628738</v>
      </c>
      <c r="H99" t="n">
        <v>14.826855</v>
      </c>
      <c r="I99" t="n">
        <v>15.032551</v>
      </c>
      <c r="J99" t="n">
        <v>15.251995</v>
      </c>
      <c r="K99" t="n">
        <v>15.486543</v>
      </c>
      <c r="L99" t="n">
        <v>15.729712</v>
      </c>
      <c r="M99" t="n">
        <v>15.97142</v>
      </c>
      <c r="N99" t="n">
        <v>16.200777</v>
      </c>
      <c r="O99" t="n">
        <v>16.420397</v>
      </c>
      <c r="P99" t="n">
        <v>16.622484</v>
      </c>
      <c r="Q99" t="n">
        <v>16.806244</v>
      </c>
      <c r="R99" t="n">
        <v>16.974648</v>
      </c>
      <c r="S99" t="n">
        <v>17.128365</v>
      </c>
      <c r="T99" t="n">
        <v>17.265327</v>
      </c>
      <c r="U99" t="n">
        <v>17.388414</v>
      </c>
      <c r="V99" t="n">
        <v>17.500191</v>
      </c>
      <c r="W99" t="n">
        <v>17.601517</v>
      </c>
      <c r="X99" t="n">
        <v>17.693232</v>
      </c>
      <c r="Y99" t="n">
        <v>17.772932</v>
      </c>
      <c r="Z99" t="n">
        <v>17.842501</v>
      </c>
      <c r="AA99" t="n">
        <v>17.902699</v>
      </c>
      <c r="AB99" t="n">
        <v>17.955086</v>
      </c>
      <c r="AC99" t="n">
        <v>17.998446</v>
      </c>
      <c r="AD99" t="n">
        <v>18.034401</v>
      </c>
      <c r="AE99" t="n">
        <v>18.065226</v>
      </c>
      <c r="AF99" t="n">
        <v>18.092281</v>
      </c>
      <c r="AG99" t="n">
        <v>18.114475</v>
      </c>
      <c r="AH99" t="n">
        <v>18.132637</v>
      </c>
      <c r="AI99" t="n">
        <v>18.148386</v>
      </c>
      <c r="AJ99" t="n">
        <v>18.161615</v>
      </c>
      <c r="AK99" s="131" t="n">
        <v>0.008</v>
      </c>
    </row>
    <row r="100" ht="15" customHeight="1" s="143">
      <c r="A100" s="133" t="inlineStr">
        <is>
          <t>FTE000:lm_mpg_stk_Gas</t>
        </is>
      </c>
      <c r="B100" t="inlineStr">
        <is>
          <t>Motor Gasoline</t>
        </is>
      </c>
      <c r="C100" t="inlineStr">
        <is>
          <t>Freight: Truck Stock: Fuel Efficiency: Light Medium: Motor Gasoline: High oil and gas supply</t>
        </is>
      </c>
      <c r="D100" t="inlineStr">
        <is>
          <t>58-AEO2021.89.highogs-d120120a</t>
        </is>
      </c>
      <c r="E100" t="inlineStr">
        <is>
          <t>mpg gas equiv</t>
        </is>
      </c>
      <c r="F100" t="n">
        <v>9.926639</v>
      </c>
      <c r="G100" t="n">
        <v>10.047265</v>
      </c>
      <c r="H100" t="n">
        <v>10.179485</v>
      </c>
      <c r="I100" t="n">
        <v>10.322433</v>
      </c>
      <c r="J100" t="n">
        <v>10.480319</v>
      </c>
      <c r="K100" t="n">
        <v>10.651832</v>
      </c>
      <c r="L100" t="n">
        <v>10.832162</v>
      </c>
      <c r="M100" t="n">
        <v>11.020344</v>
      </c>
      <c r="N100" t="n">
        <v>11.206971</v>
      </c>
      <c r="O100" t="n">
        <v>11.395505</v>
      </c>
      <c r="P100" t="n">
        <v>11.579355</v>
      </c>
      <c r="Q100" t="n">
        <v>11.762096</v>
      </c>
      <c r="R100" t="n">
        <v>11.935959</v>
      </c>
      <c r="S100" t="n">
        <v>12.098836</v>
      </c>
      <c r="T100" t="n">
        <v>12.252234</v>
      </c>
      <c r="U100" t="n">
        <v>12.398338</v>
      </c>
      <c r="V100" t="n">
        <v>12.534537</v>
      </c>
      <c r="W100" t="n">
        <v>12.661916</v>
      </c>
      <c r="X100" t="n">
        <v>12.78312</v>
      </c>
      <c r="Y100" t="n">
        <v>12.898834</v>
      </c>
      <c r="Z100" t="n">
        <v>13.008051</v>
      </c>
      <c r="AA100" t="n">
        <v>13.106111</v>
      </c>
      <c r="AB100" t="n">
        <v>13.196059</v>
      </c>
      <c r="AC100" t="n">
        <v>13.277345</v>
      </c>
      <c r="AD100" t="n">
        <v>13.350287</v>
      </c>
      <c r="AE100" t="n">
        <v>13.416955</v>
      </c>
      <c r="AF100" t="n">
        <v>13.477194</v>
      </c>
      <c r="AG100" t="n">
        <v>13.533129</v>
      </c>
      <c r="AH100" t="n">
        <v>13.587326</v>
      </c>
      <c r="AI100" t="n">
        <v>13.639747</v>
      </c>
      <c r="AJ100" t="n">
        <v>13.692322</v>
      </c>
      <c r="AK100" s="131" t="n">
        <v>0.011</v>
      </c>
    </row>
    <row r="101" ht="15" customHeight="1" s="143">
      <c r="A101" s="133" t="inlineStr">
        <is>
          <t>FTE000:lm_mpg_stk_Liq</t>
        </is>
      </c>
      <c r="B101" t="inlineStr">
        <is>
          <t>Propane</t>
        </is>
      </c>
      <c r="C101" t="inlineStr">
        <is>
          <t>Freight: Truck Stock: Fuel Efficiency: Light Medium: Propane: High oil and gas supply</t>
        </is>
      </c>
      <c r="D101" t="inlineStr">
        <is>
          <t>58-AEO2021.90.highogs-d120120a</t>
        </is>
      </c>
      <c r="E101" t="inlineStr">
        <is>
          <t>mpg gas equiv</t>
        </is>
      </c>
      <c r="F101" t="n">
        <v>11.814459</v>
      </c>
      <c r="G101" t="n">
        <v>12.035695</v>
      </c>
      <c r="H101" t="n">
        <v>12.181948</v>
      </c>
      <c r="I101" t="n">
        <v>12.289887</v>
      </c>
      <c r="J101" t="n">
        <v>12.388009</v>
      </c>
      <c r="K101" t="n">
        <v>12.488957</v>
      </c>
      <c r="L101" t="n">
        <v>12.598054</v>
      </c>
      <c r="M101" t="n">
        <v>12.716736</v>
      </c>
      <c r="N101" t="n">
        <v>12.81616</v>
      </c>
      <c r="O101" t="n">
        <v>12.905619</v>
      </c>
      <c r="P101" t="n">
        <v>12.988258</v>
      </c>
      <c r="Q101" t="n">
        <v>13.053436</v>
      </c>
      <c r="R101" t="n">
        <v>13.114386</v>
      </c>
      <c r="S101" t="n">
        <v>13.171251</v>
      </c>
      <c r="T101" t="n">
        <v>13.220426</v>
      </c>
      <c r="U101" t="n">
        <v>13.266594</v>
      </c>
      <c r="V101" t="n">
        <v>13.310082</v>
      </c>
      <c r="W101" t="n">
        <v>13.351424</v>
      </c>
      <c r="X101" t="n">
        <v>13.391095</v>
      </c>
      <c r="Y101" t="n">
        <v>13.428837</v>
      </c>
      <c r="Z101" t="n">
        <v>13.466565</v>
      </c>
      <c r="AA101" t="n">
        <v>13.502083</v>
      </c>
      <c r="AB101" t="n">
        <v>13.535718</v>
      </c>
      <c r="AC101" t="n">
        <v>13.567406</v>
      </c>
      <c r="AD101" t="n">
        <v>13.597003</v>
      </c>
      <c r="AE101" t="n">
        <v>13.624391</v>
      </c>
      <c r="AF101" t="n">
        <v>13.649222</v>
      </c>
      <c r="AG101" t="n">
        <v>13.670792</v>
      </c>
      <c r="AH101" t="n">
        <v>13.689068</v>
      </c>
      <c r="AI101" t="n">
        <v>13.704409</v>
      </c>
      <c r="AJ101" t="n">
        <v>13.717224</v>
      </c>
      <c r="AK101" s="131" t="n">
        <v>0.005</v>
      </c>
    </row>
    <row r="102" ht="15" customHeight="1" s="143">
      <c r="A102" s="133" t="inlineStr">
        <is>
          <t>FTE000:lm_mpg_stk_NGas</t>
        </is>
      </c>
      <c r="B102" t="inlineStr">
        <is>
          <t>Compressed/Liquefied Natural Gas</t>
        </is>
      </c>
      <c r="C102" t="inlineStr">
        <is>
          <t>Freight: Truck Stock: Fuel Efficiency: Light Medium: Natural Gas: High oil and gas supply</t>
        </is>
      </c>
      <c r="D102" t="inlineStr">
        <is>
          <t>58-AEO2021.91.highogs-d120120a</t>
        </is>
      </c>
      <c r="E102" t="inlineStr">
        <is>
          <t>mpg gas equiv</t>
        </is>
      </c>
      <c r="F102" t="n">
        <v>11.239466</v>
      </c>
      <c r="G102" t="n">
        <v>11.575377</v>
      </c>
      <c r="H102" t="n">
        <v>11.802208</v>
      </c>
      <c r="I102" t="n">
        <v>11.983522</v>
      </c>
      <c r="J102" t="n">
        <v>12.15204</v>
      </c>
      <c r="K102" t="n">
        <v>12.321821</v>
      </c>
      <c r="L102" t="n">
        <v>12.496673</v>
      </c>
      <c r="M102" t="n">
        <v>12.678109</v>
      </c>
      <c r="N102" t="n">
        <v>12.83068</v>
      </c>
      <c r="O102" t="n">
        <v>12.967448</v>
      </c>
      <c r="P102" t="n">
        <v>13.09106</v>
      </c>
      <c r="Q102" t="n">
        <v>13.202504</v>
      </c>
      <c r="R102" t="n">
        <v>13.300399</v>
      </c>
      <c r="S102" t="n">
        <v>13.385134</v>
      </c>
      <c r="T102" t="n">
        <v>13.457652</v>
      </c>
      <c r="U102" t="n">
        <v>13.519248</v>
      </c>
      <c r="V102" t="n">
        <v>13.571305</v>
      </c>
      <c r="W102" t="n">
        <v>13.615952</v>
      </c>
      <c r="X102" t="n">
        <v>13.653896</v>
      </c>
      <c r="Y102" t="n">
        <v>13.687379</v>
      </c>
      <c r="Z102" t="n">
        <v>13.723508</v>
      </c>
      <c r="AA102" t="n">
        <v>13.755007</v>
      </c>
      <c r="AB102" t="n">
        <v>13.782096</v>
      </c>
      <c r="AC102" t="n">
        <v>13.80492</v>
      </c>
      <c r="AD102" t="n">
        <v>13.823008</v>
      </c>
      <c r="AE102" t="n">
        <v>13.836185</v>
      </c>
      <c r="AF102" t="n">
        <v>13.843932</v>
      </c>
      <c r="AG102" t="n">
        <v>13.844525</v>
      </c>
      <c r="AH102" t="n">
        <v>13.839772</v>
      </c>
      <c r="AI102" t="n">
        <v>13.830671</v>
      </c>
      <c r="AJ102" t="n">
        <v>13.817937</v>
      </c>
      <c r="AK102" s="131" t="n">
        <v>0.007</v>
      </c>
    </row>
    <row r="103" ht="15" customHeight="1" s="143">
      <c r="A103" s="133" t="inlineStr">
        <is>
          <t>FTE000:lm_mpg_stk_fleck</t>
        </is>
      </c>
      <c r="B103" t="inlineStr">
        <is>
          <t>Ethanol-Flex Fuel</t>
        </is>
      </c>
      <c r="C103" t="inlineStr">
        <is>
          <t>Freight: Truck Stock: Fuel Efficiency: Light Medium: Ethanol-Flex Fuel: High oil and gas supply</t>
        </is>
      </c>
      <c r="D103" t="inlineStr">
        <is>
          <t>58-AEO2021.92.highogs-d120120a</t>
        </is>
      </c>
      <c r="E103" t="inlineStr">
        <is>
          <t>mpg gas equiv</t>
        </is>
      </c>
      <c r="F103" t="n">
        <v>10.253147</v>
      </c>
      <c r="G103" t="n">
        <v>10.360734</v>
      </c>
      <c r="H103" t="n">
        <v>10.477678</v>
      </c>
      <c r="I103" t="n">
        <v>10.603992</v>
      </c>
      <c r="J103" t="n">
        <v>10.742764</v>
      </c>
      <c r="K103" t="n">
        <v>10.893625</v>
      </c>
      <c r="L103" t="n">
        <v>11.053193</v>
      </c>
      <c r="M103" t="n">
        <v>11.220317</v>
      </c>
      <c r="N103" t="n">
        <v>11.378232</v>
      </c>
      <c r="O103" t="n">
        <v>11.536349</v>
      </c>
      <c r="P103" t="n">
        <v>11.691799</v>
      </c>
      <c r="Q103" t="n">
        <v>11.843816</v>
      </c>
      <c r="R103" t="n">
        <v>11.98864</v>
      </c>
      <c r="S103" t="n">
        <v>12.124869</v>
      </c>
      <c r="T103" t="n">
        <v>12.255699</v>
      </c>
      <c r="U103" t="n">
        <v>12.378715</v>
      </c>
      <c r="V103" t="n">
        <v>12.493363</v>
      </c>
      <c r="W103" t="n">
        <v>12.597605</v>
      </c>
      <c r="X103" t="n">
        <v>12.695284</v>
      </c>
      <c r="Y103" t="n">
        <v>12.784198</v>
      </c>
      <c r="Z103" t="n">
        <v>12.863796</v>
      </c>
      <c r="AA103" t="n">
        <v>12.932888</v>
      </c>
      <c r="AB103" t="n">
        <v>12.993784</v>
      </c>
      <c r="AC103" t="n">
        <v>13.046919</v>
      </c>
      <c r="AD103" t="n">
        <v>13.093371</v>
      </c>
      <c r="AE103" t="n">
        <v>13.134365</v>
      </c>
      <c r="AF103" t="n">
        <v>13.169284</v>
      </c>
      <c r="AG103" t="n">
        <v>13.200458</v>
      </c>
      <c r="AH103" t="n">
        <v>13.228944</v>
      </c>
      <c r="AI103" t="n">
        <v>13.257667</v>
      </c>
      <c r="AJ103" t="n">
        <v>13.285808</v>
      </c>
      <c r="AK103" s="131" t="n">
        <v>0.008999999999999999</v>
      </c>
    </row>
    <row r="104" ht="15" customHeight="1" s="143">
      <c r="A104" s="133" t="inlineStr">
        <is>
          <t>FTE000:lm_mpg_stk_eleck</t>
        </is>
      </c>
      <c r="B104" t="inlineStr">
        <is>
          <t>Electric</t>
        </is>
      </c>
      <c r="C104" t="inlineStr">
        <is>
          <t>Freight: Truck Stock: Fuel Efficiency: Light Medium: Electric: High oil and gas supply</t>
        </is>
      </c>
      <c r="D104" t="inlineStr">
        <is>
          <t>58-AEO2021.93.highogs-d120120a</t>
        </is>
      </c>
      <c r="E104" t="inlineStr">
        <is>
          <t>mpg diesel equiv</t>
        </is>
      </c>
      <c r="F104" t="n">
        <v>26.399441</v>
      </c>
      <c r="G104" t="n">
        <v>26.755863</v>
      </c>
      <c r="H104" t="n">
        <v>26.928558</v>
      </c>
      <c r="I104" t="n">
        <v>27.04356</v>
      </c>
      <c r="J104" t="n">
        <v>27.145252</v>
      </c>
      <c r="K104" t="n">
        <v>27.251471</v>
      </c>
      <c r="L104" t="n">
        <v>27.368782</v>
      </c>
      <c r="M104" t="n">
        <v>27.500584</v>
      </c>
      <c r="N104" t="n">
        <v>27.630795</v>
      </c>
      <c r="O104" t="n">
        <v>27.772301</v>
      </c>
      <c r="P104" t="n">
        <v>27.917208</v>
      </c>
      <c r="Q104" t="n">
        <v>28.057014</v>
      </c>
      <c r="R104" t="n">
        <v>28.184105</v>
      </c>
      <c r="S104" t="n">
        <v>28.298544</v>
      </c>
      <c r="T104" t="n">
        <v>28.399672</v>
      </c>
      <c r="U104" t="n">
        <v>28.48707</v>
      </c>
      <c r="V104" t="n">
        <v>28.561396</v>
      </c>
      <c r="W104" t="n">
        <v>28.62377</v>
      </c>
      <c r="X104" t="n">
        <v>28.675871</v>
      </c>
      <c r="Y104" t="n">
        <v>28.720589</v>
      </c>
      <c r="Z104" t="n">
        <v>28.758986</v>
      </c>
      <c r="AA104" t="n">
        <v>28.792488</v>
      </c>
      <c r="AB104" t="n">
        <v>28.822304</v>
      </c>
      <c r="AC104" t="n">
        <v>28.843586</v>
      </c>
      <c r="AD104" t="n">
        <v>28.865393</v>
      </c>
      <c r="AE104" t="n">
        <v>28.887146</v>
      </c>
      <c r="AF104" t="n">
        <v>28.908478</v>
      </c>
      <c r="AG104" t="n">
        <v>28.929573</v>
      </c>
      <c r="AH104" t="n">
        <v>28.950541</v>
      </c>
      <c r="AI104" t="n">
        <v>28.971117</v>
      </c>
      <c r="AJ104" t="n">
        <v>28.990644</v>
      </c>
      <c r="AK104" s="131" t="n">
        <v>0.003</v>
      </c>
    </row>
    <row r="105" ht="15" customHeight="1" s="143">
      <c r="A105" s="133" t="inlineStr">
        <is>
          <t>FTE000:lm_mpg_stk_diehy</t>
        </is>
      </c>
      <c r="B105" t="inlineStr">
        <is>
          <t>Plug-in Diesel Hybrid</t>
        </is>
      </c>
      <c r="C105" t="inlineStr">
        <is>
          <t>Freight: Truck Stock: Fuel Efficiency: Light Medium: Plug-in Diesel Hybrid: High oil and gas supply</t>
        </is>
      </c>
      <c r="D105" t="inlineStr">
        <is>
          <t>58-AEO2021.94.highogs-d120120a</t>
        </is>
      </c>
      <c r="E105" t="inlineStr">
        <is>
          <t>mpg diesel equiv</t>
        </is>
      </c>
      <c r="F105" t="n">
        <v>22.632963</v>
      </c>
      <c r="G105" t="n">
        <v>22.805019</v>
      </c>
      <c r="H105" t="n">
        <v>23.005239</v>
      </c>
      <c r="I105" t="n">
        <v>23.195965</v>
      </c>
      <c r="J105" t="n">
        <v>23.416012</v>
      </c>
      <c r="K105" t="n">
        <v>23.685102</v>
      </c>
      <c r="L105" t="n">
        <v>23.992558</v>
      </c>
      <c r="M105" t="n">
        <v>24.338844</v>
      </c>
      <c r="N105" t="n">
        <v>24.667368</v>
      </c>
      <c r="O105" t="n">
        <v>25.024435</v>
      </c>
      <c r="P105" t="n">
        <v>25.384039</v>
      </c>
      <c r="Q105" t="n">
        <v>25.73842</v>
      </c>
      <c r="R105" t="n">
        <v>26.071756</v>
      </c>
      <c r="S105" t="n">
        <v>26.371477</v>
      </c>
      <c r="T105" t="n">
        <v>26.637753</v>
      </c>
      <c r="U105" t="n">
        <v>26.871958</v>
      </c>
      <c r="V105" t="n">
        <v>27.074156</v>
      </c>
      <c r="W105" t="n">
        <v>27.24655</v>
      </c>
      <c r="X105" t="n">
        <v>27.392555</v>
      </c>
      <c r="Y105" t="n">
        <v>27.519751</v>
      </c>
      <c r="Z105" t="n">
        <v>27.631689</v>
      </c>
      <c r="AA105" t="n">
        <v>27.731079</v>
      </c>
      <c r="AB105" t="n">
        <v>27.820192</v>
      </c>
      <c r="AC105" t="n">
        <v>27.907637</v>
      </c>
      <c r="AD105" t="n">
        <v>27.992422</v>
      </c>
      <c r="AE105" t="n">
        <v>28.073622</v>
      </c>
      <c r="AF105" t="n">
        <v>28.149307</v>
      </c>
      <c r="AG105" t="n">
        <v>28.218853</v>
      </c>
      <c r="AH105" t="n">
        <v>28.281551</v>
      </c>
      <c r="AI105" t="n">
        <v>28.336206</v>
      </c>
      <c r="AJ105" t="n">
        <v>28.380762</v>
      </c>
      <c r="AK105" s="131" t="n">
        <v>0.008</v>
      </c>
    </row>
    <row r="106" ht="15" customHeight="1" s="143">
      <c r="A106" s="133" t="inlineStr">
        <is>
          <t>FTE000:lm_mpg_stk_gashy</t>
        </is>
      </c>
      <c r="B106" t="inlineStr">
        <is>
          <t>Plug-in Gasoline Hybrid</t>
        </is>
      </c>
      <c r="C106" t="inlineStr">
        <is>
          <t>Freight: Truck Stock: Fuel Efficiency: Light Medium: Plug-in Gasoline Hybrid: High oil and gas supply</t>
        </is>
      </c>
      <c r="D106" t="inlineStr">
        <is>
          <t>58-AEO2021.95.highogs-d120120a</t>
        </is>
      </c>
      <c r="E106" t="inlineStr">
        <is>
          <t>mpg gas equiv</t>
        </is>
      </c>
      <c r="F106" t="n">
        <v>18.318317</v>
      </c>
      <c r="G106" t="n">
        <v>18.485561</v>
      </c>
      <c r="H106" t="n">
        <v>18.572817</v>
      </c>
      <c r="I106" t="n">
        <v>18.650091</v>
      </c>
      <c r="J106" t="n">
        <v>18.732737</v>
      </c>
      <c r="K106" t="n">
        <v>18.828058</v>
      </c>
      <c r="L106" t="n">
        <v>18.938272</v>
      </c>
      <c r="M106" t="n">
        <v>19.066111</v>
      </c>
      <c r="N106" t="n">
        <v>19.183599</v>
      </c>
      <c r="O106" t="n">
        <v>19.305887</v>
      </c>
      <c r="P106" t="n">
        <v>19.424398</v>
      </c>
      <c r="Q106" t="n">
        <v>19.536116</v>
      </c>
      <c r="R106" t="n">
        <v>19.635946</v>
      </c>
      <c r="S106" t="n">
        <v>19.724335</v>
      </c>
      <c r="T106" t="n">
        <v>19.802139</v>
      </c>
      <c r="U106" t="n">
        <v>19.869484</v>
      </c>
      <c r="V106" t="n">
        <v>19.926495</v>
      </c>
      <c r="W106" t="n">
        <v>19.974306</v>
      </c>
      <c r="X106" t="n">
        <v>20.008278</v>
      </c>
      <c r="Y106" t="n">
        <v>20.038494</v>
      </c>
      <c r="Z106" t="n">
        <v>20.066004</v>
      </c>
      <c r="AA106" t="n">
        <v>20.092134</v>
      </c>
      <c r="AB106" t="n">
        <v>20.11799</v>
      </c>
      <c r="AC106" t="n">
        <v>20.146463</v>
      </c>
      <c r="AD106" t="n">
        <v>20.175598</v>
      </c>
      <c r="AE106" t="n">
        <v>20.207552</v>
      </c>
      <c r="AF106" t="n">
        <v>20.241367</v>
      </c>
      <c r="AG106" t="n">
        <v>20.276649</v>
      </c>
      <c r="AH106" t="n">
        <v>20.312859</v>
      </c>
      <c r="AI106" t="n">
        <v>20.348948</v>
      </c>
      <c r="AJ106" t="n">
        <v>20.383913</v>
      </c>
      <c r="AK106" s="131" t="n">
        <v>0.004</v>
      </c>
    </row>
    <row r="107" ht="15" customHeight="1" s="143">
      <c r="A107" s="133" t="inlineStr">
        <is>
          <t>FTE000:lm_mpg_stk_cel</t>
        </is>
      </c>
      <c r="B107" t="inlineStr">
        <is>
          <t>Fuel Cell</t>
        </is>
      </c>
      <c r="C107" t="inlineStr">
        <is>
          <t>Freight: Truck Stock: Fuel Efficiency: Light Medium: Fuel Cell: High oil and gas supply</t>
        </is>
      </c>
      <c r="D107" t="inlineStr">
        <is>
          <t>58-AEO2021.96.highogs-d120120a</t>
        </is>
      </c>
      <c r="E107" t="inlineStr">
        <is>
          <t>mpg diesel equiv</t>
        </is>
      </c>
      <c r="F107" t="n">
        <v>18.454548</v>
      </c>
      <c r="G107" t="n">
        <v>17.221418</v>
      </c>
      <c r="H107" t="n">
        <v>16.866793</v>
      </c>
      <c r="I107" t="n">
        <v>16.691296</v>
      </c>
      <c r="J107" t="n">
        <v>16.584225</v>
      </c>
      <c r="K107" t="n">
        <v>16.511847</v>
      </c>
      <c r="L107" t="n">
        <v>16.460585</v>
      </c>
      <c r="M107" t="n">
        <v>16.422735</v>
      </c>
      <c r="N107" t="n">
        <v>16.393345</v>
      </c>
      <c r="O107" t="n">
        <v>16.370138</v>
      </c>
      <c r="P107" t="n">
        <v>16.351755</v>
      </c>
      <c r="Q107" t="n">
        <v>16.337006</v>
      </c>
      <c r="R107" t="n">
        <v>16.325169</v>
      </c>
      <c r="S107" t="n">
        <v>16.315739</v>
      </c>
      <c r="T107" t="n">
        <v>16.308304</v>
      </c>
      <c r="U107" t="n">
        <v>16.302492</v>
      </c>
      <c r="V107" t="n">
        <v>16.298054</v>
      </c>
      <c r="W107" t="n">
        <v>16.29472</v>
      </c>
      <c r="X107" t="n">
        <v>16.292208</v>
      </c>
      <c r="Y107" t="n">
        <v>16.287796</v>
      </c>
      <c r="Z107" t="n">
        <v>16.283564</v>
      </c>
      <c r="AA107" t="n">
        <v>16.279829</v>
      </c>
      <c r="AB107" t="n">
        <v>16.276516</v>
      </c>
      <c r="AC107" t="n">
        <v>16.269548</v>
      </c>
      <c r="AD107" t="n">
        <v>16.264179</v>
      </c>
      <c r="AE107" t="n">
        <v>16.260014</v>
      </c>
      <c r="AF107" t="n">
        <v>16.256769</v>
      </c>
      <c r="AG107" t="n">
        <v>16.254234</v>
      </c>
      <c r="AH107" t="n">
        <v>16.252253</v>
      </c>
      <c r="AI107" t="n">
        <v>16.250694</v>
      </c>
      <c r="AJ107" t="n">
        <v>16.250618</v>
      </c>
      <c r="AK107" s="131" t="n">
        <v>-0.004</v>
      </c>
    </row>
    <row r="108" ht="15" customHeight="1" s="143">
      <c r="A108" s="133" t="inlineStr">
        <is>
          <t>FTE000:lm_mpg_stk_total</t>
        </is>
      </c>
      <c r="B108" t="inlineStr">
        <is>
          <t>Light Medium Average</t>
        </is>
      </c>
      <c r="C108" t="inlineStr">
        <is>
          <t>Freight: Truck Stock: Fuel Efficiency: Light Medium: Average: High oil and gas supply</t>
        </is>
      </c>
      <c r="D108" t="inlineStr">
        <is>
          <t>58-AEO2021.97.highogs-d120120a</t>
        </is>
      </c>
      <c r="F108" t="n">
        <v>13.189801</v>
      </c>
      <c r="G108" t="n">
        <v>13.375156</v>
      </c>
      <c r="H108" t="n">
        <v>13.572721</v>
      </c>
      <c r="I108" t="n">
        <v>13.777642</v>
      </c>
      <c r="J108" t="n">
        <v>13.995559</v>
      </c>
      <c r="K108" t="n">
        <v>14.225582</v>
      </c>
      <c r="L108" t="n">
        <v>14.460045</v>
      </c>
      <c r="M108" t="n">
        <v>14.692441</v>
      </c>
      <c r="N108" t="n">
        <v>14.913171</v>
      </c>
      <c r="O108" t="n">
        <v>15.124737</v>
      </c>
      <c r="P108" t="n">
        <v>15.31985</v>
      </c>
      <c r="Q108" t="n">
        <v>15.500711</v>
      </c>
      <c r="R108" t="n">
        <v>15.664879</v>
      </c>
      <c r="S108" t="n">
        <v>15.812077</v>
      </c>
      <c r="T108" t="n">
        <v>15.943821</v>
      </c>
      <c r="U108" t="n">
        <v>16.063238</v>
      </c>
      <c r="V108" t="n">
        <v>16.169933</v>
      </c>
      <c r="W108" t="n">
        <v>16.265076</v>
      </c>
      <c r="X108" t="n">
        <v>16.351177</v>
      </c>
      <c r="Y108" t="n">
        <v>16.427666</v>
      </c>
      <c r="Z108" t="n">
        <v>16.494938</v>
      </c>
      <c r="AA108" t="n">
        <v>16.551075</v>
      </c>
      <c r="AB108" t="n">
        <v>16.59923</v>
      </c>
      <c r="AC108" t="n">
        <v>16.638247</v>
      </c>
      <c r="AD108" t="n">
        <v>16.66939</v>
      </c>
      <c r="AE108" t="n">
        <v>16.69512</v>
      </c>
      <c r="AF108" t="n">
        <v>16.716131</v>
      </c>
      <c r="AG108" t="n">
        <v>16.73279</v>
      </c>
      <c r="AH108" t="n">
        <v>16.746761</v>
      </c>
      <c r="AI108" t="n">
        <v>16.759089</v>
      </c>
      <c r="AJ108" t="n">
        <v>16.770113</v>
      </c>
      <c r="AK108" s="131" t="n">
        <v>0.008</v>
      </c>
    </row>
    <row r="109" ht="15" customHeight="1" s="143">
      <c r="B109" t="inlineStr">
        <is>
          <t>Medium</t>
        </is>
      </c>
      <c r="D109" t="inlineStr">
        <is>
          <t>58-AEO2021.98.</t>
        </is>
      </c>
    </row>
    <row r="110" ht="15" customHeight="1" s="143">
      <c r="A110" s="133" t="inlineStr">
        <is>
          <t>FTE000:ha_Diesel</t>
        </is>
      </c>
      <c r="B110" t="inlineStr">
        <is>
          <t>Diesel</t>
        </is>
      </c>
      <c r="C110" t="inlineStr">
        <is>
          <t>Freight: Truck Stock: Fuel Efficiency: Medium: Diesel: High oil and gas supply</t>
        </is>
      </c>
      <c r="D110" t="inlineStr">
        <is>
          <t>58-AEO2021.99.highogs-d120120a</t>
        </is>
      </c>
      <c r="E110" t="inlineStr">
        <is>
          <t>mpg diesel equiv</t>
        </is>
      </c>
      <c r="F110" t="n">
        <v>8.940474999999999</v>
      </c>
      <c r="G110" t="n">
        <v>9.036455999999999</v>
      </c>
      <c r="H110" t="n">
        <v>9.155506000000001</v>
      </c>
      <c r="I110" t="n">
        <v>9.293685999999999</v>
      </c>
      <c r="J110" t="n">
        <v>9.449441999999999</v>
      </c>
      <c r="K110" t="n">
        <v>9.622211</v>
      </c>
      <c r="L110" t="n">
        <v>9.802637000000001</v>
      </c>
      <c r="M110" t="n">
        <v>9.985419</v>
      </c>
      <c r="N110" t="n">
        <v>10.161821</v>
      </c>
      <c r="O110" t="n">
        <v>10.347707</v>
      </c>
      <c r="P110" t="n">
        <v>10.540714</v>
      </c>
      <c r="Q110" t="n">
        <v>10.740972</v>
      </c>
      <c r="R110" t="n">
        <v>10.940163</v>
      </c>
      <c r="S110" t="n">
        <v>11.128415</v>
      </c>
      <c r="T110" t="n">
        <v>11.304808</v>
      </c>
      <c r="U110" t="n">
        <v>11.468162</v>
      </c>
      <c r="V110" t="n">
        <v>11.61716</v>
      </c>
      <c r="W110" t="n">
        <v>11.746678</v>
      </c>
      <c r="X110" t="n">
        <v>11.864014</v>
      </c>
      <c r="Y110" t="n">
        <v>11.972716</v>
      </c>
      <c r="Z110" t="n">
        <v>12.07397</v>
      </c>
      <c r="AA110" t="n">
        <v>12.166705</v>
      </c>
      <c r="AB110" t="n">
        <v>12.24951</v>
      </c>
      <c r="AC110" t="n">
        <v>12.319685</v>
      </c>
      <c r="AD110" t="n">
        <v>12.378683</v>
      </c>
      <c r="AE110" t="n">
        <v>12.430022</v>
      </c>
      <c r="AF110" t="n">
        <v>12.476145</v>
      </c>
      <c r="AG110" t="n">
        <v>12.515844</v>
      </c>
      <c r="AH110" t="n">
        <v>12.550517</v>
      </c>
      <c r="AI110" t="n">
        <v>12.582235</v>
      </c>
      <c r="AJ110" t="n">
        <v>12.611659</v>
      </c>
      <c r="AK110" s="131" t="n">
        <v>0.012</v>
      </c>
    </row>
    <row r="111" ht="15" customHeight="1" s="143">
      <c r="A111" s="133" t="inlineStr">
        <is>
          <t>FTE000:ha_Gasoline</t>
        </is>
      </c>
      <c r="B111" t="inlineStr">
        <is>
          <t>Motor Gasoline</t>
        </is>
      </c>
      <c r="C111" t="inlineStr">
        <is>
          <t>Freight: Truck Stock: Fuel Efficiency: Medium: Motor Gasoline: High oil and gas supply</t>
        </is>
      </c>
      <c r="D111" t="inlineStr">
        <is>
          <t>58-AEO2021.100.highogs-d120120a</t>
        </is>
      </c>
      <c r="E111" t="inlineStr">
        <is>
          <t>mpg gas equiv</t>
        </is>
      </c>
      <c r="F111" t="n">
        <v>6.613401</v>
      </c>
      <c r="G111" t="n">
        <v>6.656639</v>
      </c>
      <c r="H111" t="n">
        <v>6.712491</v>
      </c>
      <c r="I111" t="n">
        <v>6.779142</v>
      </c>
      <c r="J111" t="n">
        <v>6.855491</v>
      </c>
      <c r="K111" t="n">
        <v>6.943354</v>
      </c>
      <c r="L111" t="n">
        <v>7.037692</v>
      </c>
      <c r="M111" t="n">
        <v>7.136295</v>
      </c>
      <c r="N111" t="n">
        <v>7.230751</v>
      </c>
      <c r="O111" t="n">
        <v>7.330781</v>
      </c>
      <c r="P111" t="n">
        <v>7.436812</v>
      </c>
      <c r="Q111" t="n">
        <v>7.549191</v>
      </c>
      <c r="R111" t="n">
        <v>7.664417</v>
      </c>
      <c r="S111" t="n">
        <v>7.779925</v>
      </c>
      <c r="T111" t="n">
        <v>7.891663</v>
      </c>
      <c r="U111" t="n">
        <v>7.999559</v>
      </c>
      <c r="V111" t="n">
        <v>8.103177000000001</v>
      </c>
      <c r="W111" t="n">
        <v>8.198212</v>
      </c>
      <c r="X111" t="n">
        <v>8.287421</v>
      </c>
      <c r="Y111" t="n">
        <v>8.370011999999999</v>
      </c>
      <c r="Z111" t="n">
        <v>8.449101000000001</v>
      </c>
      <c r="AA111" t="n">
        <v>8.522511</v>
      </c>
      <c r="AB111" t="n">
        <v>8.589311</v>
      </c>
      <c r="AC111" t="n">
        <v>8.648350000000001</v>
      </c>
      <c r="AD111" t="n">
        <v>8.700574</v>
      </c>
      <c r="AE111" t="n">
        <v>8.748900000000001</v>
      </c>
      <c r="AF111" t="n">
        <v>8.793737999999999</v>
      </c>
      <c r="AG111" t="n">
        <v>8.835134</v>
      </c>
      <c r="AH111" t="n">
        <v>8.872394</v>
      </c>
      <c r="AI111" t="n">
        <v>8.906363000000001</v>
      </c>
      <c r="AJ111" t="n">
        <v>8.938382000000001</v>
      </c>
      <c r="AK111" s="131" t="n">
        <v>0.01</v>
      </c>
    </row>
    <row r="112" ht="15" customHeight="1" s="143">
      <c r="A112" s="133" t="inlineStr">
        <is>
          <t>FTE000:ha_LiquefiedPetr</t>
        </is>
      </c>
      <c r="B112" t="inlineStr">
        <is>
          <t>Propane</t>
        </is>
      </c>
      <c r="C112" t="inlineStr">
        <is>
          <t>Freight: Truck Stock: Fuel Efficiency: Medium: Propane: High oil and gas supply</t>
        </is>
      </c>
      <c r="D112" t="inlineStr">
        <is>
          <t>58-AEO2021.101.highogs-d120120a</t>
        </is>
      </c>
      <c r="E112" t="inlineStr">
        <is>
          <t>mpg gas equiv</t>
        </is>
      </c>
      <c r="F112" t="n">
        <v>6.65128</v>
      </c>
      <c r="G112" t="n">
        <v>6.693762</v>
      </c>
      <c r="H112" t="n">
        <v>6.753576</v>
      </c>
      <c r="I112" t="n">
        <v>6.831409</v>
      </c>
      <c r="J112" t="n">
        <v>6.927688</v>
      </c>
      <c r="K112" t="n">
        <v>7.04272</v>
      </c>
      <c r="L112" t="n">
        <v>7.172007</v>
      </c>
      <c r="M112" t="n">
        <v>7.310095</v>
      </c>
      <c r="N112" t="n">
        <v>7.441642</v>
      </c>
      <c r="O112" t="n">
        <v>7.576743</v>
      </c>
      <c r="P112" t="n">
        <v>7.711889</v>
      </c>
      <c r="Q112" t="n">
        <v>7.845872</v>
      </c>
      <c r="R112" t="n">
        <v>7.972433</v>
      </c>
      <c r="S112" t="n">
        <v>8.082007000000001</v>
      </c>
      <c r="T112" t="n">
        <v>8.155013</v>
      </c>
      <c r="U112" t="n">
        <v>8.224365000000001</v>
      </c>
      <c r="V112" t="n">
        <v>8.28796</v>
      </c>
      <c r="W112" t="n">
        <v>8.345871000000001</v>
      </c>
      <c r="X112" t="n">
        <v>8.399749</v>
      </c>
      <c r="Y112" t="n">
        <v>8.453431999999999</v>
      </c>
      <c r="Z112" t="n">
        <v>8.508284</v>
      </c>
      <c r="AA112" t="n">
        <v>8.56325</v>
      </c>
      <c r="AB112" t="n">
        <v>8.619707</v>
      </c>
      <c r="AC112" t="n">
        <v>8.677322</v>
      </c>
      <c r="AD112" t="n">
        <v>8.735317999999999</v>
      </c>
      <c r="AE112" t="n">
        <v>8.792726999999999</v>
      </c>
      <c r="AF112" t="n">
        <v>8.848902000000001</v>
      </c>
      <c r="AG112" t="n">
        <v>8.902023</v>
      </c>
      <c r="AH112" t="n">
        <v>8.949941000000001</v>
      </c>
      <c r="AI112" t="n">
        <v>9.000641</v>
      </c>
      <c r="AJ112" t="n">
        <v>9.044480999999999</v>
      </c>
      <c r="AK112" s="131" t="n">
        <v>0.01</v>
      </c>
    </row>
    <row r="113" ht="15" customHeight="1" s="143">
      <c r="A113" s="133" t="inlineStr">
        <is>
          <t>FTE000:ha_CompressedNat</t>
        </is>
      </c>
      <c r="B113" t="inlineStr">
        <is>
          <t>Compressed/Liquefied Natural Gas</t>
        </is>
      </c>
      <c r="C113" t="inlineStr">
        <is>
          <t>Freight: Truck Stock: Fuel Efficiency: Medium: Natural Gas: High oil and gas supply</t>
        </is>
      </c>
      <c r="D113" t="inlineStr">
        <is>
          <t>58-AEO2021.102.highogs-d120120a</t>
        </is>
      </c>
      <c r="E113" t="inlineStr">
        <is>
          <t>mpg gas equiv</t>
        </is>
      </c>
      <c r="F113" t="n">
        <v>6.740644</v>
      </c>
      <c r="G113" t="n">
        <v>6.847855</v>
      </c>
      <c r="H113" t="n">
        <v>6.963738</v>
      </c>
      <c r="I113" t="n">
        <v>7.086875</v>
      </c>
      <c r="J113" t="n">
        <v>7.219164</v>
      </c>
      <c r="K113" t="n">
        <v>7.361532</v>
      </c>
      <c r="L113" t="n">
        <v>7.50783</v>
      </c>
      <c r="M113" t="n">
        <v>7.652527</v>
      </c>
      <c r="N113" t="n">
        <v>7.782612</v>
      </c>
      <c r="O113" t="n">
        <v>7.915932</v>
      </c>
      <c r="P113" t="n">
        <v>8.052517</v>
      </c>
      <c r="Q113" t="n">
        <v>8.192223</v>
      </c>
      <c r="R113" t="n">
        <v>8.331294</v>
      </c>
      <c r="S113" t="n">
        <v>8.463538</v>
      </c>
      <c r="T113" t="n">
        <v>8.588666</v>
      </c>
      <c r="U113" t="n">
        <v>8.704254000000001</v>
      </c>
      <c r="V113" t="n">
        <v>8.809165</v>
      </c>
      <c r="W113" t="n">
        <v>8.900525</v>
      </c>
      <c r="X113" t="n">
        <v>8.97851</v>
      </c>
      <c r="Y113" t="n">
        <v>9.045318999999999</v>
      </c>
      <c r="Z113" t="n">
        <v>9.101915999999999</v>
      </c>
      <c r="AA113" t="n">
        <v>9.150463999999999</v>
      </c>
      <c r="AB113" t="n">
        <v>9.190467</v>
      </c>
      <c r="AC113" t="n">
        <v>9.226781000000001</v>
      </c>
      <c r="AD113" t="n">
        <v>9.258981</v>
      </c>
      <c r="AE113" t="n">
        <v>9.285712999999999</v>
      </c>
      <c r="AF113" t="n">
        <v>9.308531</v>
      </c>
      <c r="AG113" t="n">
        <v>9.329406000000001</v>
      </c>
      <c r="AH113" t="n">
        <v>9.349000999999999</v>
      </c>
      <c r="AI113" t="n">
        <v>9.367150000000001</v>
      </c>
      <c r="AJ113" t="n">
        <v>9.383584000000001</v>
      </c>
      <c r="AK113" s="131" t="n">
        <v>0.011</v>
      </c>
    </row>
    <row r="114" ht="15" customHeight="1" s="143">
      <c r="A114" s="133" t="inlineStr">
        <is>
          <t>FTE000:ha_ethanolflex</t>
        </is>
      </c>
      <c r="B114" t="inlineStr">
        <is>
          <t>Ethanol-Flex Fuel</t>
        </is>
      </c>
      <c r="C114" t="inlineStr">
        <is>
          <t>Freight: Truck Stock: Fuel Efficiency: Medium: Ethanol-Flex Fuel: High oil and gas supply</t>
        </is>
      </c>
      <c r="D114" t="inlineStr">
        <is>
          <t>58-AEO2021.103.highogs-d120120a</t>
        </is>
      </c>
      <c r="E114" t="inlineStr">
        <is>
          <t>mpg</t>
        </is>
      </c>
      <c r="F114" t="n">
        <v>6.831359</v>
      </c>
      <c r="G114" t="n">
        <v>6.891885</v>
      </c>
      <c r="H114" t="n">
        <v>6.963581</v>
      </c>
      <c r="I114" t="n">
        <v>7.043983</v>
      </c>
      <c r="J114" t="n">
        <v>7.133157</v>
      </c>
      <c r="K114" t="n">
        <v>7.231369</v>
      </c>
      <c r="L114" t="n">
        <v>7.335359</v>
      </c>
      <c r="M114" t="n">
        <v>7.442573</v>
      </c>
      <c r="N114" t="n">
        <v>7.540602</v>
      </c>
      <c r="O114" t="n">
        <v>7.645474</v>
      </c>
      <c r="P114" t="n">
        <v>7.754136</v>
      </c>
      <c r="Q114" t="n">
        <v>7.868832</v>
      </c>
      <c r="R114" t="n">
        <v>7.985251</v>
      </c>
      <c r="S114" t="n">
        <v>8.099983999999999</v>
      </c>
      <c r="T114" t="n">
        <v>8.204084999999999</v>
      </c>
      <c r="U114" t="n">
        <v>8.300129999999999</v>
      </c>
      <c r="V114" t="n">
        <v>8.388597000000001</v>
      </c>
      <c r="W114" t="n">
        <v>8.465650999999999</v>
      </c>
      <c r="X114" t="n">
        <v>8.536042999999999</v>
      </c>
      <c r="Y114" t="n">
        <v>8.598972</v>
      </c>
      <c r="Z114" t="n">
        <v>8.655495999999999</v>
      </c>
      <c r="AA114" t="n">
        <v>8.706181000000001</v>
      </c>
      <c r="AB114" t="n">
        <v>8.750982</v>
      </c>
      <c r="AC114" t="n">
        <v>8.790518</v>
      </c>
      <c r="AD114" t="n">
        <v>8.825804</v>
      </c>
      <c r="AE114" t="n">
        <v>8.857352000000001</v>
      </c>
      <c r="AF114" t="n">
        <v>8.886006999999999</v>
      </c>
      <c r="AG114" t="n">
        <v>8.912088000000001</v>
      </c>
      <c r="AH114" t="n">
        <v>8.936233</v>
      </c>
      <c r="AI114" t="n">
        <v>8.957719000000001</v>
      </c>
      <c r="AJ114" t="n">
        <v>8.976559</v>
      </c>
      <c r="AK114" s="131" t="n">
        <v>0.008999999999999999</v>
      </c>
    </row>
    <row r="115" ht="15" customHeight="1" s="143">
      <c r="A115" s="133" t="inlineStr">
        <is>
          <t>FTE000:ha_electric</t>
        </is>
      </c>
      <c r="B115" t="inlineStr">
        <is>
          <t>Electric</t>
        </is>
      </c>
      <c r="C115" t="inlineStr">
        <is>
          <t>Freight: Truck Stock: Fuel Efficiency: Medium: Electric: High oil and gas supply</t>
        </is>
      </c>
      <c r="D115" t="inlineStr">
        <is>
          <t>58-AEO2021.104.highogs-d120120a</t>
        </is>
      </c>
      <c r="E115" t="inlineStr">
        <is>
          <t>mpg gas equiv</t>
        </is>
      </c>
      <c r="F115" t="n">
        <v>17.467234</v>
      </c>
      <c r="G115" t="n">
        <v>17.398666</v>
      </c>
      <c r="H115" t="n">
        <v>17.448088</v>
      </c>
      <c r="I115" t="n">
        <v>17.553329</v>
      </c>
      <c r="J115" t="n">
        <v>17.6984</v>
      </c>
      <c r="K115" t="n">
        <v>17.884539</v>
      </c>
      <c r="L115" t="n">
        <v>18.106018</v>
      </c>
      <c r="M115" t="n">
        <v>18.353367</v>
      </c>
      <c r="N115" t="n">
        <v>18.573542</v>
      </c>
      <c r="O115" t="n">
        <v>18.800346</v>
      </c>
      <c r="P115" t="n">
        <v>19.029127</v>
      </c>
      <c r="Q115" t="n">
        <v>19.257217</v>
      </c>
      <c r="R115" t="n">
        <v>19.472412</v>
      </c>
      <c r="S115" t="n">
        <v>19.658354</v>
      </c>
      <c r="T115" t="n">
        <v>19.808929</v>
      </c>
      <c r="U115" t="n">
        <v>19.942192</v>
      </c>
      <c r="V115" t="n">
        <v>20.05867</v>
      </c>
      <c r="W115" t="n">
        <v>20.15416</v>
      </c>
      <c r="X115" t="n">
        <v>20.229181</v>
      </c>
      <c r="Y115" t="n">
        <v>20.297606</v>
      </c>
      <c r="Z115" t="n">
        <v>20.353354</v>
      </c>
      <c r="AA115" t="n">
        <v>20.399334</v>
      </c>
      <c r="AB115" t="n">
        <v>20.436646</v>
      </c>
      <c r="AC115" t="n">
        <v>20.46678</v>
      </c>
      <c r="AD115" t="n">
        <v>20.490908</v>
      </c>
      <c r="AE115" t="n">
        <v>20.509991</v>
      </c>
      <c r="AF115" t="n">
        <v>20.524618</v>
      </c>
      <c r="AG115" t="n">
        <v>20.536322</v>
      </c>
      <c r="AH115" t="n">
        <v>20.545458</v>
      </c>
      <c r="AI115" t="n">
        <v>20.551588</v>
      </c>
      <c r="AJ115" t="n">
        <v>20.556969</v>
      </c>
      <c r="AK115" s="131" t="n">
        <v>0.005</v>
      </c>
    </row>
    <row r="116" ht="15" customHeight="1" s="143">
      <c r="A116" s="133" t="inlineStr">
        <is>
          <t>FTE000:ha_plugindiesel</t>
        </is>
      </c>
      <c r="B116" t="inlineStr">
        <is>
          <t>Plug-in Diesel Hybrid</t>
        </is>
      </c>
      <c r="C116" t="inlineStr">
        <is>
          <t>Freight: Truck Stock: Fuel Efficiency: Medium: Plug-in Diesel Hybrid: High oil and gas supply</t>
        </is>
      </c>
      <c r="D116" t="inlineStr">
        <is>
          <t>58-AEO2021.105.highogs-d120120a</t>
        </is>
      </c>
      <c r="E116" t="inlineStr">
        <is>
          <t>mpg gas equiv</t>
        </is>
      </c>
      <c r="F116" t="n">
        <v>14.109496</v>
      </c>
      <c r="G116" t="n">
        <v>14.330089</v>
      </c>
      <c r="H116" t="n">
        <v>14.508276</v>
      </c>
      <c r="I116" t="n">
        <v>14.682504</v>
      </c>
      <c r="J116" t="n">
        <v>14.886827</v>
      </c>
      <c r="K116" t="n">
        <v>15.128359</v>
      </c>
      <c r="L116" t="n">
        <v>15.367908</v>
      </c>
      <c r="M116" t="n">
        <v>15.599839</v>
      </c>
      <c r="N116" t="n">
        <v>15.799916</v>
      </c>
      <c r="O116" t="n">
        <v>16.00909</v>
      </c>
      <c r="P116" t="n">
        <v>16.222588</v>
      </c>
      <c r="Q116" t="n">
        <v>16.438091</v>
      </c>
      <c r="R116" t="n">
        <v>16.647219</v>
      </c>
      <c r="S116" t="n">
        <v>16.839275</v>
      </c>
      <c r="T116" t="n">
        <v>17.009529</v>
      </c>
      <c r="U116" t="n">
        <v>17.159807</v>
      </c>
      <c r="V116" t="n">
        <v>17.291052</v>
      </c>
      <c r="W116" t="n">
        <v>17.402712</v>
      </c>
      <c r="X116" t="n">
        <v>17.489243</v>
      </c>
      <c r="Y116" t="n">
        <v>17.571144</v>
      </c>
      <c r="Z116" t="n">
        <v>17.642653</v>
      </c>
      <c r="AA116" t="n">
        <v>17.705969</v>
      </c>
      <c r="AB116" t="n">
        <v>17.761896</v>
      </c>
      <c r="AC116" t="n">
        <v>17.811634</v>
      </c>
      <c r="AD116" t="n">
        <v>17.856054</v>
      </c>
      <c r="AE116" t="n">
        <v>17.896675</v>
      </c>
      <c r="AF116" t="n">
        <v>17.934042</v>
      </c>
      <c r="AG116" t="n">
        <v>17.968887</v>
      </c>
      <c r="AH116" t="n">
        <v>18.001474</v>
      </c>
      <c r="AI116" t="n">
        <v>18.032316</v>
      </c>
      <c r="AJ116" t="n">
        <v>18.061218</v>
      </c>
      <c r="AK116" s="131" t="n">
        <v>0.008</v>
      </c>
    </row>
    <row r="117" ht="15" customHeight="1" s="143">
      <c r="A117" s="133" t="inlineStr">
        <is>
          <t>FTE000:ha_plugingasolin</t>
        </is>
      </c>
      <c r="B117" t="inlineStr">
        <is>
          <t>Plug-in Gasoline Hybrid</t>
        </is>
      </c>
      <c r="C117" t="inlineStr">
        <is>
          <t>Freight: Truck Stock: Fuel Efficiency: Medium: Plug-in Gasoline Hybrid: High oil and gas supply</t>
        </is>
      </c>
      <c r="D117" t="inlineStr">
        <is>
          <t>58-AEO2021.106.highogs-d120120a</t>
        </is>
      </c>
      <c r="E117" t="inlineStr">
        <is>
          <t>mpg gas equiv</t>
        </is>
      </c>
      <c r="F117" t="n">
        <v>10.27146</v>
      </c>
      <c r="G117" t="n">
        <v>10.418396</v>
      </c>
      <c r="H117" t="n">
        <v>10.518701</v>
      </c>
      <c r="I117" t="n">
        <v>10.645375</v>
      </c>
      <c r="J117" t="n">
        <v>10.780938</v>
      </c>
      <c r="K117" t="n">
        <v>10.932351</v>
      </c>
      <c r="L117" t="n">
        <v>11.094935</v>
      </c>
      <c r="M117" t="n">
        <v>11.267385</v>
      </c>
      <c r="N117" t="n">
        <v>11.418396</v>
      </c>
      <c r="O117" t="n">
        <v>11.57714</v>
      </c>
      <c r="P117" t="n">
        <v>11.739218</v>
      </c>
      <c r="Q117" t="n">
        <v>11.902889</v>
      </c>
      <c r="R117" t="n">
        <v>12.059965</v>
      </c>
      <c r="S117" t="n">
        <v>12.198471</v>
      </c>
      <c r="T117" t="n">
        <v>12.32031</v>
      </c>
      <c r="U117" t="n">
        <v>12.426984</v>
      </c>
      <c r="V117" t="n">
        <v>12.51915</v>
      </c>
      <c r="W117" t="n">
        <v>12.5964</v>
      </c>
      <c r="X117" t="n">
        <v>12.660333</v>
      </c>
      <c r="Y117" t="n">
        <v>12.719251</v>
      </c>
      <c r="Z117" t="n">
        <v>12.769276</v>
      </c>
      <c r="AA117" t="n">
        <v>12.812184</v>
      </c>
      <c r="AB117" t="n">
        <v>12.848289</v>
      </c>
      <c r="AC117" t="n">
        <v>12.878805</v>
      </c>
      <c r="AD117" t="n">
        <v>12.904549</v>
      </c>
      <c r="AE117" t="n">
        <v>12.926423</v>
      </c>
      <c r="AF117" t="n">
        <v>12.944864</v>
      </c>
      <c r="AG117" t="n">
        <v>12.960918</v>
      </c>
      <c r="AH117" t="n">
        <v>12.974913</v>
      </c>
      <c r="AI117" t="n">
        <v>12.98915</v>
      </c>
      <c r="AJ117" t="n">
        <v>13.004121</v>
      </c>
      <c r="AK117" s="131" t="n">
        <v>0.008</v>
      </c>
    </row>
    <row r="118" ht="15" customHeight="1" s="143">
      <c r="A118" s="133" t="inlineStr">
        <is>
          <t>FTE000:ha_fuelcell</t>
        </is>
      </c>
      <c r="B118" t="inlineStr">
        <is>
          <t>Fuel Cell</t>
        </is>
      </c>
      <c r="C118" t="inlineStr">
        <is>
          <t>Freight: Truck Stock: Fuel Efficiency: Medium: Fuel Cell: High oil and gas supply</t>
        </is>
      </c>
      <c r="D118" t="inlineStr">
        <is>
          <t>58-AEO2021.107.highogs-d120120a</t>
        </is>
      </c>
      <c r="E118" t="inlineStr">
        <is>
          <t>mpg gas equiv</t>
        </is>
      </c>
      <c r="F118" t="n">
        <v>11.486766</v>
      </c>
      <c r="G118" t="n">
        <v>11.486765</v>
      </c>
      <c r="H118" t="n">
        <v>11.486765</v>
      </c>
      <c r="I118" t="n">
        <v>11.486765</v>
      </c>
      <c r="J118" t="n">
        <v>11.486766</v>
      </c>
      <c r="K118" t="n">
        <v>11.486765</v>
      </c>
      <c r="L118" t="n">
        <v>11.486765</v>
      </c>
      <c r="M118" t="n">
        <v>11.486764</v>
      </c>
      <c r="N118" t="n">
        <v>11.486765</v>
      </c>
      <c r="O118" t="n">
        <v>11.486765</v>
      </c>
      <c r="P118" t="n">
        <v>11.486764</v>
      </c>
      <c r="Q118" t="n">
        <v>11.486764</v>
      </c>
      <c r="R118" t="n">
        <v>11.486765</v>
      </c>
      <c r="S118" t="n">
        <v>11.486764</v>
      </c>
      <c r="T118" t="n">
        <v>11.486764</v>
      </c>
      <c r="U118" t="n">
        <v>11.486765</v>
      </c>
      <c r="V118" t="n">
        <v>11.486764</v>
      </c>
      <c r="W118" t="n">
        <v>11.486764</v>
      </c>
      <c r="X118" t="n">
        <v>11.486765</v>
      </c>
      <c r="Y118" t="n">
        <v>11.486767</v>
      </c>
      <c r="Z118" t="n">
        <v>11.486766</v>
      </c>
      <c r="AA118" t="n">
        <v>11.486768</v>
      </c>
      <c r="AB118" t="n">
        <v>11.486767</v>
      </c>
      <c r="AC118" t="n">
        <v>11.486764</v>
      </c>
      <c r="AD118" t="n">
        <v>11.486766</v>
      </c>
      <c r="AE118" t="n">
        <v>11.486765</v>
      </c>
      <c r="AF118" t="n">
        <v>11.486764</v>
      </c>
      <c r="AG118" t="n">
        <v>11.486764</v>
      </c>
      <c r="AH118" t="n">
        <v>11.486766</v>
      </c>
      <c r="AI118" t="n">
        <v>11.486764</v>
      </c>
      <c r="AJ118" t="n">
        <v>11.486765</v>
      </c>
      <c r="AK118" s="131" t="n">
        <v>0</v>
      </c>
    </row>
    <row r="119" ht="15" customHeight="1" s="143">
      <c r="A119" s="133" t="inlineStr">
        <is>
          <t>FTE000:ha_MediumAverage</t>
        </is>
      </c>
      <c r="B119" t="inlineStr">
        <is>
          <t>Medium Average</t>
        </is>
      </c>
      <c r="C119" t="inlineStr">
        <is>
          <t>Freight: Truck Stock: Fuel Efficiency: Medium: Average: High oil and gas supply</t>
        </is>
      </c>
      <c r="D119" t="inlineStr">
        <is>
          <t>58-AEO2021.108.highogs-d120120a</t>
        </is>
      </c>
      <c r="F119" t="n">
        <v>8.026910000000001</v>
      </c>
      <c r="G119" t="n">
        <v>8.109365</v>
      </c>
      <c r="H119" t="n">
        <v>8.213539000000001</v>
      </c>
      <c r="I119" t="n">
        <v>8.334705</v>
      </c>
      <c r="J119" t="n">
        <v>8.470200999999999</v>
      </c>
      <c r="K119" t="n">
        <v>8.621364</v>
      </c>
      <c r="L119" t="n">
        <v>8.777583999999999</v>
      </c>
      <c r="M119" t="n">
        <v>8.934896</v>
      </c>
      <c r="N119" t="n">
        <v>9.084592000000001</v>
      </c>
      <c r="O119" t="n">
        <v>9.240845999999999</v>
      </c>
      <c r="P119" t="n">
        <v>9.403511</v>
      </c>
      <c r="Q119" t="n">
        <v>9.573130000000001</v>
      </c>
      <c r="R119" t="n">
        <v>9.74283</v>
      </c>
      <c r="S119" t="n">
        <v>9.90624</v>
      </c>
      <c r="T119" t="n">
        <v>10.060589</v>
      </c>
      <c r="U119" t="n">
        <v>10.206059</v>
      </c>
      <c r="V119" t="n">
        <v>10.342311</v>
      </c>
      <c r="W119" t="n">
        <v>10.462132</v>
      </c>
      <c r="X119" t="n">
        <v>10.572412</v>
      </c>
      <c r="Y119" t="n">
        <v>10.673792</v>
      </c>
      <c r="Z119" t="n">
        <v>10.769824</v>
      </c>
      <c r="AA119" t="n">
        <v>10.858295</v>
      </c>
      <c r="AB119" t="n">
        <v>10.937979</v>
      </c>
      <c r="AC119" t="n">
        <v>11.006994</v>
      </c>
      <c r="AD119" t="n">
        <v>11.066654</v>
      </c>
      <c r="AE119" t="n">
        <v>11.120628</v>
      </c>
      <c r="AF119" t="n">
        <v>11.170115</v>
      </c>
      <c r="AG119" t="n">
        <v>11.214213</v>
      </c>
      <c r="AH119" t="n">
        <v>11.253644</v>
      </c>
      <c r="AI119" t="n">
        <v>11.290132</v>
      </c>
      <c r="AJ119" t="n">
        <v>11.324723</v>
      </c>
      <c r="AK119" s="131" t="n">
        <v>0.012</v>
      </c>
    </row>
    <row r="120" ht="15" customHeight="1" s="143">
      <c r="B120" t="inlineStr">
        <is>
          <t>Heavy</t>
        </is>
      </c>
      <c r="D120" t="inlineStr">
        <is>
          <t>58-AEO2021.109.</t>
        </is>
      </c>
    </row>
    <row r="121" ht="15" customHeight="1" s="143">
      <c r="A121" s="133" t="inlineStr">
        <is>
          <t>FTE000:ia_Diesel</t>
        </is>
      </c>
      <c r="B121" t="inlineStr">
        <is>
          <t>Diesel</t>
        </is>
      </c>
      <c r="C121" t="inlineStr">
        <is>
          <t>Freight: Truck Stock: Fuel Efficiency: Heavy: Diesel: High oil and gas supply</t>
        </is>
      </c>
      <c r="D121" t="inlineStr">
        <is>
          <t>58-AEO2021.110.highogs-d120120a</t>
        </is>
      </c>
      <c r="E121" t="inlineStr">
        <is>
          <t>mpg diesel equiv</t>
        </is>
      </c>
      <c r="F121" t="n">
        <v>6.048477</v>
      </c>
      <c r="G121" t="n">
        <v>6.084509</v>
      </c>
      <c r="H121" t="n">
        <v>6.132387</v>
      </c>
      <c r="I121" t="n">
        <v>6.191764</v>
      </c>
      <c r="J121" t="n">
        <v>6.263096</v>
      </c>
      <c r="K121" t="n">
        <v>6.34626</v>
      </c>
      <c r="L121" t="n">
        <v>6.438664</v>
      </c>
      <c r="M121" t="n">
        <v>6.536407</v>
      </c>
      <c r="N121" t="n">
        <v>6.632511</v>
      </c>
      <c r="O121" t="n">
        <v>6.731962</v>
      </c>
      <c r="P121" t="n">
        <v>6.832815</v>
      </c>
      <c r="Q121" t="n">
        <v>6.934373</v>
      </c>
      <c r="R121" t="n">
        <v>7.034029</v>
      </c>
      <c r="S121" t="n">
        <v>7.126039</v>
      </c>
      <c r="T121" t="n">
        <v>7.209252</v>
      </c>
      <c r="U121" t="n">
        <v>7.283601</v>
      </c>
      <c r="V121" t="n">
        <v>7.35002</v>
      </c>
      <c r="W121" t="n">
        <v>7.408387</v>
      </c>
      <c r="X121" t="n">
        <v>7.459542</v>
      </c>
      <c r="Y121" t="n">
        <v>7.505733</v>
      </c>
      <c r="Z121" t="n">
        <v>7.546926</v>
      </c>
      <c r="AA121" t="n">
        <v>7.583622</v>
      </c>
      <c r="AB121" t="n">
        <v>7.6145</v>
      </c>
      <c r="AC121" t="n">
        <v>7.640491</v>
      </c>
      <c r="AD121" t="n">
        <v>7.662289</v>
      </c>
      <c r="AE121" t="n">
        <v>7.68113</v>
      </c>
      <c r="AF121" t="n">
        <v>7.698159</v>
      </c>
      <c r="AG121" t="n">
        <v>7.713652</v>
      </c>
      <c r="AH121" t="n">
        <v>7.728235</v>
      </c>
      <c r="AI121" t="n">
        <v>7.742824</v>
      </c>
      <c r="AJ121" t="n">
        <v>7.757567</v>
      </c>
      <c r="AK121" s="131" t="n">
        <v>0.008</v>
      </c>
    </row>
    <row r="122" ht="15" customHeight="1" s="143">
      <c r="A122" s="133" t="inlineStr">
        <is>
          <t>FTE000:ia_Gasoline</t>
        </is>
      </c>
      <c r="B122" t="inlineStr">
        <is>
          <t>Motor Gasoline</t>
        </is>
      </c>
      <c r="C122" t="inlineStr">
        <is>
          <t>Freight: Truck Stock: Fuel Efficiency: Heavy: Motor Gasoline: High oil and gas supply</t>
        </is>
      </c>
      <c r="D122" t="inlineStr">
        <is>
          <t>58-AEO2021.111.highogs-d120120a</t>
        </is>
      </c>
      <c r="E122" t="inlineStr">
        <is>
          <t>mpg gas equiv</t>
        </is>
      </c>
      <c r="F122" t="n">
        <v>5.408878</v>
      </c>
      <c r="G122" t="n">
        <v>5.446665</v>
      </c>
      <c r="H122" t="n">
        <v>5.494582</v>
      </c>
      <c r="I122" t="n">
        <v>5.552057</v>
      </c>
      <c r="J122" t="n">
        <v>5.619915</v>
      </c>
      <c r="K122" t="n">
        <v>5.700433</v>
      </c>
      <c r="L122" t="n">
        <v>5.786944</v>
      </c>
      <c r="M122" t="n">
        <v>5.874489</v>
      </c>
      <c r="N122" t="n">
        <v>5.963082</v>
      </c>
      <c r="O122" t="n">
        <v>6.057165</v>
      </c>
      <c r="P122" t="n">
        <v>6.147954</v>
      </c>
      <c r="Q122" t="n">
        <v>6.241927</v>
      </c>
      <c r="R122" t="n">
        <v>6.339861</v>
      </c>
      <c r="S122" t="n">
        <v>6.435957</v>
      </c>
      <c r="T122" t="n">
        <v>6.52883</v>
      </c>
      <c r="U122" t="n">
        <v>6.617237</v>
      </c>
      <c r="V122" t="n">
        <v>6.703359</v>
      </c>
      <c r="W122" t="n">
        <v>6.780692</v>
      </c>
      <c r="X122" t="n">
        <v>6.850572</v>
      </c>
      <c r="Y122" t="n">
        <v>6.916432</v>
      </c>
      <c r="Z122" t="n">
        <v>6.98003</v>
      </c>
      <c r="AA122" t="n">
        <v>7.035462</v>
      </c>
      <c r="AB122" t="n">
        <v>7.088326</v>
      </c>
      <c r="AC122" t="n">
        <v>7.13651</v>
      </c>
      <c r="AD122" t="n">
        <v>7.174265</v>
      </c>
      <c r="AE122" t="n">
        <v>7.20378</v>
      </c>
      <c r="AF122" t="n">
        <v>7.227078</v>
      </c>
      <c r="AG122" t="n">
        <v>7.246163</v>
      </c>
      <c r="AH122" t="n">
        <v>7.261389</v>
      </c>
      <c r="AI122" t="n">
        <v>7.275435</v>
      </c>
      <c r="AJ122" t="n">
        <v>7.287376</v>
      </c>
      <c r="AK122" s="131" t="n">
        <v>0.01</v>
      </c>
    </row>
    <row r="123" ht="15" customHeight="1" s="143">
      <c r="A123" s="133" t="inlineStr">
        <is>
          <t>FTE000:ia_LiquefiedPetr</t>
        </is>
      </c>
      <c r="B123" t="inlineStr">
        <is>
          <t>Propane</t>
        </is>
      </c>
      <c r="C123" t="inlineStr">
        <is>
          <t>Freight: Truck Stock: Fuel Efficiency: Heavy: Propane: High oil and gas supply</t>
        </is>
      </c>
      <c r="D123" t="inlineStr">
        <is>
          <t>58-AEO2021.112.highogs-d120120a</t>
        </is>
      </c>
      <c r="E123" t="inlineStr">
        <is>
          <t>mpg gas equiv</t>
        </is>
      </c>
      <c r="F123" t="n">
        <v>5.96717</v>
      </c>
      <c r="G123" t="n">
        <v>6.053671</v>
      </c>
      <c r="H123" t="n">
        <v>6.143792</v>
      </c>
      <c r="I123" t="n">
        <v>6.236201</v>
      </c>
      <c r="J123" t="n">
        <v>6.332004</v>
      </c>
      <c r="K123" t="n">
        <v>6.432276</v>
      </c>
      <c r="L123" t="n">
        <v>6.531745</v>
      </c>
      <c r="M123" t="n">
        <v>6.628889</v>
      </c>
      <c r="N123" t="n">
        <v>6.716311</v>
      </c>
      <c r="O123" t="n">
        <v>6.803138</v>
      </c>
      <c r="P123" t="n">
        <v>6.888543</v>
      </c>
      <c r="Q123" t="n">
        <v>6.973871</v>
      </c>
      <c r="R123" t="n">
        <v>7.056075</v>
      </c>
      <c r="S123" t="n">
        <v>7.118443</v>
      </c>
      <c r="T123" t="n">
        <v>7.167541</v>
      </c>
      <c r="U123" t="n">
        <v>7.206775</v>
      </c>
      <c r="V123" t="n">
        <v>7.242339</v>
      </c>
      <c r="W123" t="n">
        <v>7.273618</v>
      </c>
      <c r="X123" t="n">
        <v>7.300159</v>
      </c>
      <c r="Y123" t="n">
        <v>7.323983</v>
      </c>
      <c r="Z123" t="n">
        <v>7.345549</v>
      </c>
      <c r="AA123" t="n">
        <v>7.364491</v>
      </c>
      <c r="AB123" t="n">
        <v>7.381004</v>
      </c>
      <c r="AC123" t="n">
        <v>7.395504</v>
      </c>
      <c r="AD123" t="n">
        <v>7.408403</v>
      </c>
      <c r="AE123" t="n">
        <v>7.419994</v>
      </c>
      <c r="AF123" t="n">
        <v>7.42963</v>
      </c>
      <c r="AG123" t="n">
        <v>7.437657</v>
      </c>
      <c r="AH123" t="n">
        <v>7.444742</v>
      </c>
      <c r="AI123" t="n">
        <v>7.452456</v>
      </c>
      <c r="AJ123" t="n">
        <v>7.461048</v>
      </c>
      <c r="AK123" s="131" t="n">
        <v>0.007</v>
      </c>
    </row>
    <row r="124" ht="15" customHeight="1" s="143">
      <c r="A124" s="133" t="inlineStr">
        <is>
          <t>FTE000:ia_CompressedNat</t>
        </is>
      </c>
      <c r="B124" t="inlineStr">
        <is>
          <t>Compressed/Liquefied Natural Gas</t>
        </is>
      </c>
      <c r="C124" t="inlineStr">
        <is>
          <t>Freight: Truck Stock: Fuel Efficiency: Heavy: Natural Gas: High oil and gas supply</t>
        </is>
      </c>
      <c r="D124" t="inlineStr">
        <is>
          <t>58-AEO2021.113.highogs-d120120a</t>
        </is>
      </c>
      <c r="E124" t="inlineStr">
        <is>
          <t>mpg diesel equiv</t>
        </is>
      </c>
      <c r="F124" t="n">
        <v>5.721446</v>
      </c>
      <c r="G124" t="n">
        <v>5.727262</v>
      </c>
      <c r="H124" t="n">
        <v>5.750103</v>
      </c>
      <c r="I124" t="n">
        <v>5.790041</v>
      </c>
      <c r="J124" t="n">
        <v>5.845793</v>
      </c>
      <c r="K124" t="n">
        <v>5.916041</v>
      </c>
      <c r="L124" t="n">
        <v>5.997477</v>
      </c>
      <c r="M124" t="n">
        <v>6.085083</v>
      </c>
      <c r="N124" t="n">
        <v>6.1719</v>
      </c>
      <c r="O124" t="n">
        <v>6.262982</v>
      </c>
      <c r="P124" t="n">
        <v>6.357892</v>
      </c>
      <c r="Q124" t="n">
        <v>6.45696</v>
      </c>
      <c r="R124" t="n">
        <v>6.558654</v>
      </c>
      <c r="S124" t="n">
        <v>6.657716</v>
      </c>
      <c r="T124" t="n">
        <v>6.752818</v>
      </c>
      <c r="U124" t="n">
        <v>6.841803</v>
      </c>
      <c r="V124" t="n">
        <v>6.921554</v>
      </c>
      <c r="W124" t="n">
        <v>6.989739</v>
      </c>
      <c r="X124" t="n">
        <v>7.046713</v>
      </c>
      <c r="Y124" t="n">
        <v>7.096053</v>
      </c>
      <c r="Z124" t="n">
        <v>7.139257</v>
      </c>
      <c r="AA124" t="n">
        <v>7.17614</v>
      </c>
      <c r="AB124" t="n">
        <v>7.207288</v>
      </c>
      <c r="AC124" t="n">
        <v>7.234014</v>
      </c>
      <c r="AD124" t="n">
        <v>7.253958</v>
      </c>
      <c r="AE124" t="n">
        <v>7.271018</v>
      </c>
      <c r="AF124" t="n">
        <v>7.285498</v>
      </c>
      <c r="AG124" t="n">
        <v>7.298099</v>
      </c>
      <c r="AH124" t="n">
        <v>7.309909</v>
      </c>
      <c r="AI124" t="n">
        <v>7.321969</v>
      </c>
      <c r="AJ124" t="n">
        <v>7.334195</v>
      </c>
      <c r="AK124" s="131" t="n">
        <v>0.008</v>
      </c>
    </row>
    <row r="125" ht="15" customHeight="1" s="143">
      <c r="A125" s="133" t="inlineStr">
        <is>
          <t>FTE000:ia_ethanolflex</t>
        </is>
      </c>
      <c r="B125" t="inlineStr">
        <is>
          <t>Ethanol-Flex Fuel</t>
        </is>
      </c>
      <c r="C125" t="inlineStr">
        <is>
          <t>Freight: Truck Stock: Fuel Efficiency: Heavy: Ethanol-Flex Fuel: High oil and gas supply</t>
        </is>
      </c>
      <c r="D125" t="inlineStr">
        <is>
          <t>58-AEO2021.114.highogs-d120120a</t>
        </is>
      </c>
      <c r="E125" t="inlineStr">
        <is>
          <t>mpg gas equiv</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row>
    <row r="126" ht="15" customHeight="1" s="143">
      <c r="A126" s="133" t="inlineStr">
        <is>
          <t>FTE000:ia_electric</t>
        </is>
      </c>
      <c r="B126" t="inlineStr">
        <is>
          <t>Electric</t>
        </is>
      </c>
      <c r="C126" t="inlineStr">
        <is>
          <t>Freight: Truck Stock: Fuel Efficiency: Heavy: Electric: High oil and gas supply</t>
        </is>
      </c>
      <c r="D126" t="inlineStr">
        <is>
          <t>58-AEO2021.115.highogs-d120120a</t>
        </is>
      </c>
      <c r="E126" t="inlineStr">
        <is>
          <t>mpg diesel equiv</t>
        </is>
      </c>
      <c r="F126" t="n">
        <v>8.50718</v>
      </c>
      <c r="G126" t="n">
        <v>9.413125000000001</v>
      </c>
      <c r="H126" t="n">
        <v>9.823301000000001</v>
      </c>
      <c r="I126" t="n">
        <v>10.065004</v>
      </c>
      <c r="J126" t="n">
        <v>10.242555</v>
      </c>
      <c r="K126" t="n">
        <v>10.395757</v>
      </c>
      <c r="L126" t="n">
        <v>10.539094</v>
      </c>
      <c r="M126" t="n">
        <v>10.673995</v>
      </c>
      <c r="N126" t="n">
        <v>10.793347</v>
      </c>
      <c r="O126" t="n">
        <v>10.914214</v>
      </c>
      <c r="P126" t="n">
        <v>11.037401</v>
      </c>
      <c r="Q126" t="n">
        <v>11.164015</v>
      </c>
      <c r="R126" t="n">
        <v>11.290567</v>
      </c>
      <c r="S126" t="n">
        <v>11.410822</v>
      </c>
      <c r="T126" t="n">
        <v>11.525159</v>
      </c>
      <c r="U126" t="n">
        <v>11.633119</v>
      </c>
      <c r="V126" t="n">
        <v>11.729746</v>
      </c>
      <c r="W126" t="n">
        <v>11.813636</v>
      </c>
      <c r="X126" t="n">
        <v>11.88493</v>
      </c>
      <c r="Y126" t="n">
        <v>11.956852</v>
      </c>
      <c r="Z126" t="n">
        <v>12.022591</v>
      </c>
      <c r="AA126" t="n">
        <v>12.075716</v>
      </c>
      <c r="AB126" t="n">
        <v>12.1114</v>
      </c>
      <c r="AC126" t="n">
        <v>12.143867</v>
      </c>
      <c r="AD126" t="n">
        <v>12.169814</v>
      </c>
      <c r="AE126" t="n">
        <v>12.190352</v>
      </c>
      <c r="AF126" t="n">
        <v>12.206339</v>
      </c>
      <c r="AG126" t="n">
        <v>12.218827</v>
      </c>
      <c r="AH126" t="n">
        <v>12.229044</v>
      </c>
      <c r="AI126" t="n">
        <v>12.237661</v>
      </c>
      <c r="AJ126" t="n">
        <v>12.244778</v>
      </c>
      <c r="AK126" s="131" t="n">
        <v>0.012</v>
      </c>
    </row>
    <row r="127" ht="15" customHeight="1" s="143">
      <c r="A127" s="133" t="inlineStr">
        <is>
          <t>FTE000:ia_plugindiesel</t>
        </is>
      </c>
      <c r="B127" t="inlineStr">
        <is>
          <t>Plug-in Diesel Hybrid</t>
        </is>
      </c>
      <c r="C127" t="inlineStr">
        <is>
          <t>Freight: Truck Stock: Fuel Efficiency: Heavy: Plug-in Diesel Hybrid: High oil and gas supply</t>
        </is>
      </c>
      <c r="D127" t="inlineStr">
        <is>
          <t>58-AEO2021.116.highogs-d120120a</t>
        </is>
      </c>
      <c r="E127" t="inlineStr">
        <is>
          <t>mpg diesel equiv</t>
        </is>
      </c>
      <c r="F127" t="n">
        <v>3.24528</v>
      </c>
      <c r="G127" t="n">
        <v>4.405118</v>
      </c>
      <c r="H127" t="n">
        <v>5.290139</v>
      </c>
      <c r="I127" t="n">
        <v>5.951321</v>
      </c>
      <c r="J127" t="n">
        <v>6.469581</v>
      </c>
      <c r="K127" t="n">
        <v>6.900802</v>
      </c>
      <c r="L127" t="n">
        <v>7.267653</v>
      </c>
      <c r="M127" t="n">
        <v>7.586942</v>
      </c>
      <c r="N127" t="n">
        <v>7.873536</v>
      </c>
      <c r="O127" t="n">
        <v>8.146589000000001</v>
      </c>
      <c r="P127" t="n">
        <v>8.408524</v>
      </c>
      <c r="Q127" t="n">
        <v>8.662146999999999</v>
      </c>
      <c r="R127" t="n">
        <v>8.90537</v>
      </c>
      <c r="S127" t="n">
        <v>9.130521</v>
      </c>
      <c r="T127" t="n">
        <v>9.333729</v>
      </c>
      <c r="U127" t="n">
        <v>9.510916999999999</v>
      </c>
      <c r="V127" t="n">
        <v>9.656423</v>
      </c>
      <c r="W127" t="n">
        <v>9.763716000000001</v>
      </c>
      <c r="X127" t="n">
        <v>9.888054</v>
      </c>
      <c r="Y127" t="n">
        <v>10.014221</v>
      </c>
      <c r="Z127" t="n">
        <v>10.105171</v>
      </c>
      <c r="AA127" t="n">
        <v>10.141617</v>
      </c>
      <c r="AB127" t="n">
        <v>10.19082</v>
      </c>
      <c r="AC127" t="n">
        <v>10.230652</v>
      </c>
      <c r="AD127" t="n">
        <v>10.264436</v>
      </c>
      <c r="AE127" t="n">
        <v>10.293387</v>
      </c>
      <c r="AF127" t="n">
        <v>10.318455</v>
      </c>
      <c r="AG127" t="n">
        <v>10.340541</v>
      </c>
      <c r="AH127" t="n">
        <v>10.36084</v>
      </c>
      <c r="AI127" t="n">
        <v>10.380164</v>
      </c>
      <c r="AJ127" t="n">
        <v>10.398583</v>
      </c>
      <c r="AK127" s="131" t="n">
        <v>0.04</v>
      </c>
    </row>
    <row r="128" ht="15" customHeight="1" s="143">
      <c r="A128" s="133" t="inlineStr">
        <is>
          <t>FTE000:ia_plugingasolin</t>
        </is>
      </c>
      <c r="B128" t="inlineStr">
        <is>
          <t>Plug-in Gasoline Hybrid</t>
        </is>
      </c>
      <c r="C128" t="inlineStr">
        <is>
          <t>Freight: Truck Stock: Fuel Efficiency: Heavy: Plug-in Gasoline Hybrid: High oil and gas supply</t>
        </is>
      </c>
      <c r="D128" t="inlineStr">
        <is>
          <t>58-AEO2021.117.highogs-d120120a</t>
        </is>
      </c>
      <c r="E128" t="inlineStr">
        <is>
          <t>mpg gas equiv</t>
        </is>
      </c>
      <c r="F128" t="n">
        <v>3.285636</v>
      </c>
      <c r="G128" t="n">
        <v>4.476131</v>
      </c>
      <c r="H128" t="n">
        <v>5.387394</v>
      </c>
      <c r="I128" t="n">
        <v>6.06723</v>
      </c>
      <c r="J128" t="n">
        <v>6.59541</v>
      </c>
      <c r="K128" t="n">
        <v>7.029883</v>
      </c>
      <c r="L128" t="n">
        <v>7.397083</v>
      </c>
      <c r="M128" t="n">
        <v>7.715205</v>
      </c>
      <c r="N128" t="n">
        <v>7.997349</v>
      </c>
      <c r="O128" t="n">
        <v>8.266176</v>
      </c>
      <c r="P128" t="n">
        <v>8.524430000000001</v>
      </c>
      <c r="Q128" t="n">
        <v>8.774278000000001</v>
      </c>
      <c r="R128" t="n">
        <v>9.014699999999999</v>
      </c>
      <c r="S128" t="n">
        <v>9.239579000000001</v>
      </c>
      <c r="T128" t="n">
        <v>9.442251000000001</v>
      </c>
      <c r="U128" t="n">
        <v>9.618359999999999</v>
      </c>
      <c r="V128" t="n">
        <v>9.762525</v>
      </c>
      <c r="W128" t="n">
        <v>9.868404999999999</v>
      </c>
      <c r="X128" t="n">
        <v>9.994432</v>
      </c>
      <c r="Y128" t="n">
        <v>10.122601</v>
      </c>
      <c r="Z128" t="n">
        <v>10.214186</v>
      </c>
      <c r="AA128" t="n">
        <v>10.250027</v>
      </c>
      <c r="AB128" t="n">
        <v>10.301473</v>
      </c>
      <c r="AC128" t="n">
        <v>10.346146</v>
      </c>
      <c r="AD128" t="n">
        <v>10.384224</v>
      </c>
      <c r="AE128" t="n">
        <v>10.416771</v>
      </c>
      <c r="AF128" t="n">
        <v>10.444493</v>
      </c>
      <c r="AG128" t="n">
        <v>10.468209</v>
      </c>
      <c r="AH128" t="n">
        <v>10.489084</v>
      </c>
      <c r="AI128" t="n">
        <v>10.507833</v>
      </c>
      <c r="AJ128" t="n">
        <v>10.524749</v>
      </c>
      <c r="AK128" s="131" t="n">
        <v>0.04</v>
      </c>
    </row>
    <row r="129" ht="15" customHeight="1" s="143">
      <c r="A129" s="133" t="inlineStr">
        <is>
          <t>FTE000:ia_fuelcell</t>
        </is>
      </c>
      <c r="B129" t="inlineStr">
        <is>
          <t>Fuel Cell</t>
        </is>
      </c>
      <c r="C129" t="inlineStr">
        <is>
          <t>Freight: Truck Stock: Fuel Efficiency: Heavy: Fuel Cell: High oil and gas supply</t>
        </is>
      </c>
      <c r="D129" t="inlineStr">
        <is>
          <t>58-AEO2021.118.highogs-d120120a</t>
        </is>
      </c>
      <c r="E129" t="inlineStr">
        <is>
          <t>mpg diesel equiv</t>
        </is>
      </c>
      <c r="F129" t="n">
        <v>6.49303</v>
      </c>
      <c r="G129" t="n">
        <v>6.651593</v>
      </c>
      <c r="H129" t="n">
        <v>6.722182</v>
      </c>
      <c r="I129" t="n">
        <v>6.758788</v>
      </c>
      <c r="J129" t="n">
        <v>6.780729</v>
      </c>
      <c r="K129" t="n">
        <v>6.795344</v>
      </c>
      <c r="L129" t="n">
        <v>6.8057</v>
      </c>
      <c r="M129" t="n">
        <v>6.813396</v>
      </c>
      <c r="N129" t="n">
        <v>6.819649</v>
      </c>
      <c r="O129" t="n">
        <v>6.825016</v>
      </c>
      <c r="P129" t="n">
        <v>6.82974</v>
      </c>
      <c r="Q129" t="n">
        <v>6.833971</v>
      </c>
      <c r="R129" t="n">
        <v>6.837784</v>
      </c>
      <c r="S129" t="n">
        <v>6.841175</v>
      </c>
      <c r="T129" t="n">
        <v>6.844123</v>
      </c>
      <c r="U129" t="n">
        <v>6.84661</v>
      </c>
      <c r="V129" t="n">
        <v>6.848596</v>
      </c>
      <c r="W129" t="n">
        <v>6.850029</v>
      </c>
      <c r="X129" t="n">
        <v>6.850642</v>
      </c>
      <c r="Y129" t="n">
        <v>6.851794</v>
      </c>
      <c r="Z129" t="n">
        <v>6.853175</v>
      </c>
      <c r="AA129" t="n">
        <v>6.854058</v>
      </c>
      <c r="AB129" t="n">
        <v>6.853873</v>
      </c>
      <c r="AC129" t="n">
        <v>6.854157</v>
      </c>
      <c r="AD129" t="n">
        <v>6.854423</v>
      </c>
      <c r="AE129" t="n">
        <v>6.854671</v>
      </c>
      <c r="AF129" t="n">
        <v>6.854903</v>
      </c>
      <c r="AG129" t="n">
        <v>6.855111</v>
      </c>
      <c r="AH129" t="n">
        <v>6.855306</v>
      </c>
      <c r="AI129" t="n">
        <v>6.855486</v>
      </c>
      <c r="AJ129" t="n">
        <v>6.85565</v>
      </c>
      <c r="AK129" s="131" t="n">
        <v>0.002</v>
      </c>
    </row>
    <row r="130" ht="15" customHeight="1" s="143">
      <c r="A130" s="133" t="inlineStr">
        <is>
          <t>FTE000:ia_HeavyAverage</t>
        </is>
      </c>
      <c r="B130" t="inlineStr">
        <is>
          <t>Heavy Average</t>
        </is>
      </c>
      <c r="C130" t="inlineStr">
        <is>
          <t>Freight: Truck Stock: Fuel Efficiency: Heavy: Average: High oil and gas supply</t>
        </is>
      </c>
      <c r="D130" t="inlineStr">
        <is>
          <t>58-AEO2021.119.highogs-d120120a</t>
        </is>
      </c>
      <c r="F130" t="n">
        <v>6.043637</v>
      </c>
      <c r="G130" t="n">
        <v>6.079302</v>
      </c>
      <c r="H130" t="n">
        <v>6.126917</v>
      </c>
      <c r="I130" t="n">
        <v>6.18615</v>
      </c>
      <c r="J130" t="n">
        <v>6.257431</v>
      </c>
      <c r="K130" t="n">
        <v>6.340603</v>
      </c>
      <c r="L130" t="n">
        <v>6.433036</v>
      </c>
      <c r="M130" t="n">
        <v>6.530799</v>
      </c>
      <c r="N130" t="n">
        <v>6.626918</v>
      </c>
      <c r="O130" t="n">
        <v>6.726381</v>
      </c>
      <c r="P130" t="n">
        <v>6.827255</v>
      </c>
      <c r="Q130" t="n">
        <v>6.928854</v>
      </c>
      <c r="R130" t="n">
        <v>7.028578</v>
      </c>
      <c r="S130" t="n">
        <v>7.120672</v>
      </c>
      <c r="T130" t="n">
        <v>7.203988</v>
      </c>
      <c r="U130" t="n">
        <v>7.27844</v>
      </c>
      <c r="V130" t="n">
        <v>7.344928</v>
      </c>
      <c r="W130" t="n">
        <v>7.4033</v>
      </c>
      <c r="X130" t="n">
        <v>7.454392</v>
      </c>
      <c r="Y130" t="n">
        <v>7.500464</v>
      </c>
      <c r="Z130" t="n">
        <v>7.541492</v>
      </c>
      <c r="AA130" t="n">
        <v>7.57796</v>
      </c>
      <c r="AB130" t="n">
        <v>7.608581</v>
      </c>
      <c r="AC130" t="n">
        <v>7.634289</v>
      </c>
      <c r="AD130" t="n">
        <v>7.655725</v>
      </c>
      <c r="AE130" t="n">
        <v>7.674155</v>
      </c>
      <c r="AF130" t="n">
        <v>7.690699</v>
      </c>
      <c r="AG130" t="n">
        <v>7.705648</v>
      </c>
      <c r="AH130" t="n">
        <v>7.719633</v>
      </c>
      <c r="AI130" t="n">
        <v>7.73356</v>
      </c>
      <c r="AJ130" t="n">
        <v>7.747572</v>
      </c>
      <c r="AK130" s="131" t="n">
        <v>0.008</v>
      </c>
    </row>
    <row r="131" ht="15" customFormat="1" customHeight="1" s="47">
      <c r="A131" s="46" t="inlineStr">
        <is>
          <t>FTE000:ia_Average</t>
        </is>
      </c>
      <c r="B131" s="47" t="inlineStr">
        <is>
          <t>Average Fuel Efficiency</t>
        </is>
      </c>
      <c r="C131" s="47" t="inlineStr">
        <is>
          <t>Freight: Truck Stock: Fuel Efficiency: High oil and gas supply</t>
        </is>
      </c>
      <c r="D131" s="47" t="inlineStr">
        <is>
          <t>58-AEO2021.120.highogs-d120120a</t>
        </is>
      </c>
      <c r="F131" s="47" t="n">
        <v>7.238181</v>
      </c>
      <c r="G131" s="47" t="n">
        <v>7.310616</v>
      </c>
      <c r="H131" s="47" t="n">
        <v>7.389949</v>
      </c>
      <c r="I131" s="47" t="n">
        <v>7.476684</v>
      </c>
      <c r="J131" s="47" t="n">
        <v>7.574703</v>
      </c>
      <c r="K131" s="47" t="n">
        <v>7.686321</v>
      </c>
      <c r="L131" s="47" t="n">
        <v>7.809733</v>
      </c>
      <c r="M131" s="47" t="n">
        <v>7.944551</v>
      </c>
      <c r="N131" s="47" t="n">
        <v>8.083451</v>
      </c>
      <c r="O131" s="47" t="n">
        <v>8.230842000000001</v>
      </c>
      <c r="P131" s="47" t="n">
        <v>8.382586</v>
      </c>
      <c r="Q131" s="47" t="n">
        <v>8.536426000000001</v>
      </c>
      <c r="R131" s="47" t="n">
        <v>8.686998000000001</v>
      </c>
      <c r="S131" s="47" t="n">
        <v>8.827363999999999</v>
      </c>
      <c r="T131" s="47" t="n">
        <v>8.956341</v>
      </c>
      <c r="U131" s="47" t="n">
        <v>9.073478</v>
      </c>
      <c r="V131" s="47" t="n">
        <v>9.178898</v>
      </c>
      <c r="W131" s="47" t="n">
        <v>9.273058000000001</v>
      </c>
      <c r="X131" s="47" t="n">
        <v>9.358725</v>
      </c>
      <c r="Y131" s="47" t="n">
        <v>9.437573</v>
      </c>
      <c r="Z131" s="47" t="n">
        <v>9.508478</v>
      </c>
      <c r="AA131" s="47" t="n">
        <v>9.572991</v>
      </c>
      <c r="AB131" s="47" t="n">
        <v>9.629754</v>
      </c>
      <c r="AC131" s="47" t="n">
        <v>9.679971</v>
      </c>
      <c r="AD131" s="47" t="n">
        <v>9.724974</v>
      </c>
      <c r="AE131" s="47" t="n">
        <v>9.767030999999999</v>
      </c>
      <c r="AF131" s="47" t="n">
        <v>9.806896</v>
      </c>
      <c r="AG131" s="47" t="n">
        <v>9.846321</v>
      </c>
      <c r="AH131" s="47" t="n">
        <v>9.885778999999999</v>
      </c>
      <c r="AI131" s="47" t="n">
        <v>9.923949</v>
      </c>
      <c r="AJ131" s="47" t="n">
        <v>9.96166</v>
      </c>
      <c r="AK131" s="135" t="n">
        <v>0.011</v>
      </c>
    </row>
    <row r="132" ht="15" customHeight="1" s="143">
      <c r="B132" t="inlineStr">
        <is>
          <t>Stock (millions)</t>
        </is>
      </c>
      <c r="D132" t="inlineStr">
        <is>
          <t>58-AEO2021.122.</t>
        </is>
      </c>
    </row>
    <row r="133" ht="15" customHeight="1" s="143">
      <c r="B133" t="inlineStr">
        <is>
          <t>Light Medium</t>
        </is>
      </c>
      <c r="D133" t="inlineStr">
        <is>
          <t>58-AEO2021.123.</t>
        </is>
      </c>
    </row>
    <row r="134" ht="15" customHeight="1" s="143">
      <c r="A134" s="133" t="inlineStr">
        <is>
          <t>FTE000:lm_stk_stk_Dies</t>
        </is>
      </c>
      <c r="B134" t="inlineStr">
        <is>
          <t>Diesel</t>
        </is>
      </c>
      <c r="C134" t="inlineStr">
        <is>
          <t>Freight: Truck Stock: Light Medium: Diesel: High oil and gas supply</t>
        </is>
      </c>
      <c r="D134" t="inlineStr">
        <is>
          <t>58-AEO2021.124.highogs-d120120a</t>
        </is>
      </c>
      <c r="E134" t="inlineStr">
        <is>
          <t>millions</t>
        </is>
      </c>
      <c r="F134" t="n">
        <v>2.66471</v>
      </c>
      <c r="G134" t="n">
        <v>2.781401</v>
      </c>
      <c r="H134" t="n">
        <v>2.906651</v>
      </c>
      <c r="I134" t="n">
        <v>3.033851</v>
      </c>
      <c r="J134" t="n">
        <v>3.164453</v>
      </c>
      <c r="K134" t="n">
        <v>3.29803</v>
      </c>
      <c r="L134" t="n">
        <v>3.428524</v>
      </c>
      <c r="M134" t="n">
        <v>3.552362</v>
      </c>
      <c r="N134" t="n">
        <v>3.673792</v>
      </c>
      <c r="O134" t="n">
        <v>3.791614</v>
      </c>
      <c r="P134" t="n">
        <v>3.904248</v>
      </c>
      <c r="Q134" t="n">
        <v>4.012152</v>
      </c>
      <c r="R134" t="n">
        <v>4.118044</v>
      </c>
      <c r="S134" t="n">
        <v>4.211939</v>
      </c>
      <c r="T134" t="n">
        <v>4.300122</v>
      </c>
      <c r="U134" t="n">
        <v>4.381498</v>
      </c>
      <c r="V134" t="n">
        <v>4.458318</v>
      </c>
      <c r="W134" t="n">
        <v>4.529626</v>
      </c>
      <c r="X134" t="n">
        <v>4.59774</v>
      </c>
      <c r="Y134" t="n">
        <v>4.656903</v>
      </c>
      <c r="Z134" t="n">
        <v>4.704046</v>
      </c>
      <c r="AA134" t="n">
        <v>4.74825</v>
      </c>
      <c r="AB134" t="n">
        <v>4.78673</v>
      </c>
      <c r="AC134" t="n">
        <v>4.833184</v>
      </c>
      <c r="AD134" t="n">
        <v>4.884574</v>
      </c>
      <c r="AE134" t="n">
        <v>4.930364</v>
      </c>
      <c r="AF134" t="n">
        <v>4.9668</v>
      </c>
      <c r="AG134" t="n">
        <v>5.002799</v>
      </c>
      <c r="AH134" t="n">
        <v>5.038378</v>
      </c>
      <c r="AI134" t="n">
        <v>5.062135</v>
      </c>
      <c r="AJ134" t="n">
        <v>5.078104</v>
      </c>
      <c r="AK134" s="131" t="n">
        <v>0.022</v>
      </c>
    </row>
    <row r="135" ht="15" customHeight="1" s="143">
      <c r="A135" s="133" t="inlineStr">
        <is>
          <t>FTE000:lm_stk_stk_Gas</t>
        </is>
      </c>
      <c r="B135" t="inlineStr">
        <is>
          <t>Motor Gasoline</t>
        </is>
      </c>
      <c r="C135" t="inlineStr">
        <is>
          <t>Freight: Truck Stock: Light Medium: Motor Gasoline: High oil and gas supply</t>
        </is>
      </c>
      <c r="D135" t="inlineStr">
        <is>
          <t>58-AEO2021.125.highogs-d120120a</t>
        </is>
      </c>
      <c r="E135" t="inlineStr">
        <is>
          <t>millions</t>
        </is>
      </c>
      <c r="F135" t="n">
        <v>1.081769</v>
      </c>
      <c r="G135" t="n">
        <v>1.097741</v>
      </c>
      <c r="H135" t="n">
        <v>1.1196</v>
      </c>
      <c r="I135" t="n">
        <v>1.144801</v>
      </c>
      <c r="J135" t="n">
        <v>1.17356</v>
      </c>
      <c r="K135" t="n">
        <v>1.206086</v>
      </c>
      <c r="L135" t="n">
        <v>1.240226</v>
      </c>
      <c r="M135" t="n">
        <v>1.274222</v>
      </c>
      <c r="N135" t="n">
        <v>1.308279</v>
      </c>
      <c r="O135" t="n">
        <v>1.341228</v>
      </c>
      <c r="P135" t="n">
        <v>1.374026</v>
      </c>
      <c r="Q135" t="n">
        <v>1.405753</v>
      </c>
      <c r="R135" t="n">
        <v>1.438642</v>
      </c>
      <c r="S135" t="n">
        <v>1.469129</v>
      </c>
      <c r="T135" t="n">
        <v>1.498767</v>
      </c>
      <c r="U135" t="n">
        <v>1.527082</v>
      </c>
      <c r="V135" t="n">
        <v>1.556468</v>
      </c>
      <c r="W135" t="n">
        <v>1.586519</v>
      </c>
      <c r="X135" t="n">
        <v>1.616329</v>
      </c>
      <c r="Y135" t="n">
        <v>1.645417</v>
      </c>
      <c r="Z135" t="n">
        <v>1.674066</v>
      </c>
      <c r="AA135" t="n">
        <v>1.705737</v>
      </c>
      <c r="AB135" t="n">
        <v>1.735261</v>
      </c>
      <c r="AC135" t="n">
        <v>1.768072</v>
      </c>
      <c r="AD135" t="n">
        <v>1.805898</v>
      </c>
      <c r="AE135" t="n">
        <v>1.845585</v>
      </c>
      <c r="AF135" t="n">
        <v>1.884727</v>
      </c>
      <c r="AG135" t="n">
        <v>1.924888</v>
      </c>
      <c r="AH135" t="n">
        <v>1.965568</v>
      </c>
      <c r="AI135" t="n">
        <v>2.002038</v>
      </c>
      <c r="AJ135" t="n">
        <v>2.035388</v>
      </c>
      <c r="AK135" s="131" t="n">
        <v>0.021</v>
      </c>
    </row>
    <row r="136" ht="15" customHeight="1" s="143">
      <c r="A136" s="133" t="inlineStr">
        <is>
          <t>FTE000:lm_stk_stk_Liq</t>
        </is>
      </c>
      <c r="B136" t="inlineStr">
        <is>
          <t>Propane</t>
        </is>
      </c>
      <c r="C136" t="inlineStr">
        <is>
          <t>Freight: Truck Stock: Light Medium: Propane: High oil and gas supply</t>
        </is>
      </c>
      <c r="D136" t="inlineStr">
        <is>
          <t>58-AEO2021.126.highogs-d120120a</t>
        </is>
      </c>
      <c r="E136" t="inlineStr">
        <is>
          <t>millions</t>
        </is>
      </c>
      <c r="F136" t="n">
        <v>0.0005910000000000001</v>
      </c>
      <c r="G136" t="n">
        <v>0.000837</v>
      </c>
      <c r="H136" t="n">
        <v>0.001112</v>
      </c>
      <c r="I136" t="n">
        <v>0.001407</v>
      </c>
      <c r="J136" t="n">
        <v>0.001725</v>
      </c>
      <c r="K136" t="n">
        <v>0.002066</v>
      </c>
      <c r="L136" t="n">
        <v>0.00242</v>
      </c>
      <c r="M136" t="n">
        <v>0.002781</v>
      </c>
      <c r="N136" t="n">
        <v>0.00316</v>
      </c>
      <c r="O136" t="n">
        <v>0.003554</v>
      </c>
      <c r="P136" t="n">
        <v>0.003959</v>
      </c>
      <c r="Q136" t="n">
        <v>0.00438</v>
      </c>
      <c r="R136" t="n">
        <v>0.004818</v>
      </c>
      <c r="S136" t="n">
        <v>0.005272</v>
      </c>
      <c r="T136" t="n">
        <v>0.00573</v>
      </c>
      <c r="U136" t="n">
        <v>0.006201</v>
      </c>
      <c r="V136" t="n">
        <v>0.006695</v>
      </c>
      <c r="W136" t="n">
        <v>0.007208</v>
      </c>
      <c r="X136" t="n">
        <v>0.007742</v>
      </c>
      <c r="Y136" t="n">
        <v>0.008299000000000001</v>
      </c>
      <c r="Z136" t="n">
        <v>0.008874999999999999</v>
      </c>
      <c r="AA136" t="n">
        <v>0.009469999999999999</v>
      </c>
      <c r="AB136" t="n">
        <v>0.010087</v>
      </c>
      <c r="AC136" t="n">
        <v>0.010722</v>
      </c>
      <c r="AD136" t="n">
        <v>0.011378</v>
      </c>
      <c r="AE136" t="n">
        <v>0.012062</v>
      </c>
      <c r="AF136" t="n">
        <v>0.012766</v>
      </c>
      <c r="AG136" t="n">
        <v>0.013488</v>
      </c>
      <c r="AH136" t="n">
        <v>0.01424</v>
      </c>
      <c r="AI136" t="n">
        <v>0.01501</v>
      </c>
      <c r="AJ136" t="n">
        <v>0.015798</v>
      </c>
      <c r="AK136" s="131" t="n">
        <v>0.116</v>
      </c>
    </row>
    <row r="137" ht="15" customHeight="1" s="143">
      <c r="A137" s="133" t="inlineStr">
        <is>
          <t>FTE000:lm_stk_stk_NGas</t>
        </is>
      </c>
      <c r="B137" t="inlineStr">
        <is>
          <t>Compressed/Liquefied Natural Gas</t>
        </is>
      </c>
      <c r="C137" t="inlineStr">
        <is>
          <t>Freight: Truck Stock: Light Medium: Natural Gas: High oil and gas supply</t>
        </is>
      </c>
      <c r="D137" t="inlineStr">
        <is>
          <t>58-AEO2021.127.highogs-d120120a</t>
        </is>
      </c>
      <c r="E137" t="inlineStr">
        <is>
          <t>millions</t>
        </is>
      </c>
      <c r="F137" t="n">
        <v>0.000266</v>
      </c>
      <c r="G137" t="n">
        <v>0.000386</v>
      </c>
      <c r="H137" t="n">
        <v>0.000514</v>
      </c>
      <c r="I137" t="n">
        <v>0.000646</v>
      </c>
      <c r="J137" t="n">
        <v>0.000785</v>
      </c>
      <c r="K137" t="n">
        <v>0.000928</v>
      </c>
      <c r="L137" t="n">
        <v>0.001072</v>
      </c>
      <c r="M137" t="n">
        <v>0.001214</v>
      </c>
      <c r="N137" t="n">
        <v>0.001358</v>
      </c>
      <c r="O137" t="n">
        <v>0.001503</v>
      </c>
      <c r="P137" t="n">
        <v>0.001649</v>
      </c>
      <c r="Q137" t="n">
        <v>0.001795</v>
      </c>
      <c r="R137" t="n">
        <v>0.001942</v>
      </c>
      <c r="S137" t="n">
        <v>0.00209</v>
      </c>
      <c r="T137" t="n">
        <v>0.002239</v>
      </c>
      <c r="U137" t="n">
        <v>0.00239</v>
      </c>
      <c r="V137" t="n">
        <v>0.00254</v>
      </c>
      <c r="W137" t="n">
        <v>0.002689</v>
      </c>
      <c r="X137" t="n">
        <v>0.002839</v>
      </c>
      <c r="Y137" t="n">
        <v>0.002989</v>
      </c>
      <c r="Z137" t="n">
        <v>0.003139</v>
      </c>
      <c r="AA137" t="n">
        <v>0.00329</v>
      </c>
      <c r="AB137" t="n">
        <v>0.003442</v>
      </c>
      <c r="AC137" t="n">
        <v>0.003595</v>
      </c>
      <c r="AD137" t="n">
        <v>0.003749</v>
      </c>
      <c r="AE137" t="n">
        <v>0.003907</v>
      </c>
      <c r="AF137" t="n">
        <v>0.004067</v>
      </c>
      <c r="AG137" t="n">
        <v>0.004229</v>
      </c>
      <c r="AH137" t="n">
        <v>0.004396</v>
      </c>
      <c r="AI137" t="n">
        <v>0.004566</v>
      </c>
      <c r="AJ137" t="n">
        <v>0.004738</v>
      </c>
      <c r="AK137" s="131" t="n">
        <v>0.101</v>
      </c>
    </row>
    <row r="138" ht="15" customHeight="1" s="143">
      <c r="A138" s="133" t="inlineStr">
        <is>
          <t>FTE000:lm_stk_stk_flux</t>
        </is>
      </c>
      <c r="B138" t="inlineStr">
        <is>
          <t>Ethanol-Flex Fuel</t>
        </is>
      </c>
      <c r="C138" t="inlineStr">
        <is>
          <t>Freight: Truck Stock: Light Medium: Ethanol-Flex Fuel: High oil and gas supply</t>
        </is>
      </c>
      <c r="D138" t="inlineStr">
        <is>
          <t>58-AEO2021.128.highogs-d120120a</t>
        </is>
      </c>
      <c r="E138" t="inlineStr">
        <is>
          <t>millions</t>
        </is>
      </c>
      <c r="F138" t="n">
        <v>0.24855</v>
      </c>
      <c r="G138" t="n">
        <v>0.27444</v>
      </c>
      <c r="H138" t="n">
        <v>0.302666</v>
      </c>
      <c r="I138" t="n">
        <v>0.332284</v>
      </c>
      <c r="J138" t="n">
        <v>0.363752</v>
      </c>
      <c r="K138" t="n">
        <v>0.396879</v>
      </c>
      <c r="L138" t="n">
        <v>0.431231</v>
      </c>
      <c r="M138" t="n">
        <v>0.466361</v>
      </c>
      <c r="N138" t="n">
        <v>0.502588</v>
      </c>
      <c r="O138" t="n">
        <v>0.54051</v>
      </c>
      <c r="P138" t="n">
        <v>0.579054</v>
      </c>
      <c r="Q138" t="n">
        <v>0.618876</v>
      </c>
      <c r="R138" t="n">
        <v>0.660443</v>
      </c>
      <c r="S138" t="n">
        <v>0.703914</v>
      </c>
      <c r="T138" t="n">
        <v>0.749323</v>
      </c>
      <c r="U138" t="n">
        <v>0.796561</v>
      </c>
      <c r="V138" t="n">
        <v>0.8452539999999999</v>
      </c>
      <c r="W138" t="n">
        <v>0.895278</v>
      </c>
      <c r="X138" t="n">
        <v>0.947111</v>
      </c>
      <c r="Y138" t="n">
        <v>1.000784</v>
      </c>
      <c r="Z138" t="n">
        <v>1.056172</v>
      </c>
      <c r="AA138" t="n">
        <v>1.114025</v>
      </c>
      <c r="AB138" t="n">
        <v>1.175031</v>
      </c>
      <c r="AC138" t="n">
        <v>1.23793</v>
      </c>
      <c r="AD138" t="n">
        <v>1.30167</v>
      </c>
      <c r="AE138" t="n">
        <v>1.36564</v>
      </c>
      <c r="AF138" t="n">
        <v>1.429543</v>
      </c>
      <c r="AG138" t="n">
        <v>1.493915</v>
      </c>
      <c r="AH138" t="n">
        <v>1.560413</v>
      </c>
      <c r="AI138" t="n">
        <v>1.625737</v>
      </c>
      <c r="AJ138" t="n">
        <v>1.691361</v>
      </c>
      <c r="AK138" s="131" t="n">
        <v>0.066</v>
      </c>
    </row>
    <row r="139" ht="15" customHeight="1" s="143">
      <c r="A139" s="133" t="inlineStr">
        <is>
          <t>FTE000:lm_stk_stk_el</t>
        </is>
      </c>
      <c r="B139" t="inlineStr">
        <is>
          <t>Electric</t>
        </is>
      </c>
      <c r="C139" t="inlineStr">
        <is>
          <t>Freight: Truck Stock: Light Medium: Electric: High oil and gas supply</t>
        </is>
      </c>
      <c r="D139" t="inlineStr">
        <is>
          <t>58-AEO2021.129.highogs-d120120a</t>
        </is>
      </c>
      <c r="E139" t="inlineStr">
        <is>
          <t>millions</t>
        </is>
      </c>
      <c r="F139" t="n">
        <v>0.000328</v>
      </c>
      <c r="G139" t="n">
        <v>0.000617</v>
      </c>
      <c r="H139" t="n">
        <v>0.000936</v>
      </c>
      <c r="I139" t="n">
        <v>0.001276</v>
      </c>
      <c r="J139" t="n">
        <v>0.001644</v>
      </c>
      <c r="K139" t="n">
        <v>0.002039</v>
      </c>
      <c r="L139" t="n">
        <v>0.002448</v>
      </c>
      <c r="M139" t="n">
        <v>0.002867</v>
      </c>
      <c r="N139" t="n">
        <v>0.003306</v>
      </c>
      <c r="O139" t="n">
        <v>0.003763</v>
      </c>
      <c r="P139" t="n">
        <v>0.004233</v>
      </c>
      <c r="Q139" t="n">
        <v>0.00472</v>
      </c>
      <c r="R139" t="n">
        <v>0.005228</v>
      </c>
      <c r="S139" t="n">
        <v>0.005755</v>
      </c>
      <c r="T139" t="n">
        <v>0.006302</v>
      </c>
      <c r="U139" t="n">
        <v>0.006872</v>
      </c>
      <c r="V139" t="n">
        <v>0.00746</v>
      </c>
      <c r="W139" t="n">
        <v>0.008064</v>
      </c>
      <c r="X139" t="n">
        <v>0.00869</v>
      </c>
      <c r="Y139" t="n">
        <v>0.009339</v>
      </c>
      <c r="Z139" t="n">
        <v>0.010008</v>
      </c>
      <c r="AA139" t="n">
        <v>0.010698</v>
      </c>
      <c r="AB139" t="n">
        <v>0.011412</v>
      </c>
      <c r="AC139" t="n">
        <v>0.012147</v>
      </c>
      <c r="AD139" t="n">
        <v>0.012897</v>
      </c>
      <c r="AE139" t="n">
        <v>0.013677</v>
      </c>
      <c r="AF139" t="n">
        <v>0.014484</v>
      </c>
      <c r="AG139" t="n">
        <v>0.015314</v>
      </c>
      <c r="AH139" t="n">
        <v>0.016179</v>
      </c>
      <c r="AI139" t="n">
        <v>0.017067</v>
      </c>
      <c r="AJ139" t="n">
        <v>0.017976</v>
      </c>
      <c r="AK139" s="131" t="n">
        <v>0.143</v>
      </c>
    </row>
    <row r="140" ht="15" customHeight="1" s="143">
      <c r="A140" s="133" t="inlineStr">
        <is>
          <t>FTE000:lm_stk_stk_inDie</t>
        </is>
      </c>
      <c r="B140" t="inlineStr">
        <is>
          <t>Plug-in Diesel Hybrid</t>
        </is>
      </c>
      <c r="C140" t="inlineStr">
        <is>
          <t>Freight: Truck Stock: Light Medium: Plug-in Diesel Hybrid: High oil and gas supply</t>
        </is>
      </c>
      <c r="D140" t="inlineStr">
        <is>
          <t>58-AEO2021.130.highogs-d120120a</t>
        </is>
      </c>
      <c r="E140" t="inlineStr">
        <is>
          <t>millions</t>
        </is>
      </c>
      <c r="F140" t="n">
        <v>0.000269</v>
      </c>
      <c r="G140" t="n">
        <v>0.000577</v>
      </c>
      <c r="H140" t="n">
        <v>0.00092</v>
      </c>
      <c r="I140" t="n">
        <v>0.001288</v>
      </c>
      <c r="J140" t="n">
        <v>0.001686</v>
      </c>
      <c r="K140" t="n">
        <v>0.002112</v>
      </c>
      <c r="L140" t="n">
        <v>0.002555</v>
      </c>
      <c r="M140" t="n">
        <v>0.003008</v>
      </c>
      <c r="N140" t="n">
        <v>0.003482</v>
      </c>
      <c r="O140" t="n">
        <v>0.003976</v>
      </c>
      <c r="P140" t="n">
        <v>0.004484</v>
      </c>
      <c r="Q140" t="n">
        <v>0.005011</v>
      </c>
      <c r="R140" t="n">
        <v>0.00556</v>
      </c>
      <c r="S140" t="n">
        <v>0.00613</v>
      </c>
      <c r="T140" t="n">
        <v>0.006721</v>
      </c>
      <c r="U140" t="n">
        <v>0.007337</v>
      </c>
      <c r="V140" t="n">
        <v>0.007972999999999999</v>
      </c>
      <c r="W140" t="n">
        <v>0.008626</v>
      </c>
      <c r="X140" t="n">
        <v>0.009304</v>
      </c>
      <c r="Y140" t="n">
        <v>0.010005</v>
      </c>
      <c r="Z140" t="n">
        <v>0.010728</v>
      </c>
      <c r="AA140" t="n">
        <v>0.011475</v>
      </c>
      <c r="AB140" t="n">
        <v>0.012246</v>
      </c>
      <c r="AC140" t="n">
        <v>0.013041</v>
      </c>
      <c r="AD140" t="n">
        <v>0.01386</v>
      </c>
      <c r="AE140" t="n">
        <v>0.014715</v>
      </c>
      <c r="AF140" t="n">
        <v>0.015594</v>
      </c>
      <c r="AG140" t="n">
        <v>0.016495</v>
      </c>
      <c r="AH140" t="n">
        <v>0.017432</v>
      </c>
      <c r="AI140" t="n">
        <v>0.018394</v>
      </c>
      <c r="AJ140" t="n">
        <v>0.019376</v>
      </c>
      <c r="AK140" s="131" t="n">
        <v>0.153</v>
      </c>
    </row>
    <row r="141" ht="15" customHeight="1" s="143">
      <c r="A141" s="133" t="inlineStr">
        <is>
          <t>FTE000:lm_stk_stk_inGas</t>
        </is>
      </c>
      <c r="B141" t="inlineStr">
        <is>
          <t>Plug-in Gasoline Hybrid</t>
        </is>
      </c>
      <c r="C141" t="inlineStr">
        <is>
          <t>Freight: Truck Stock: Light Medium: Plug-in Gasoline Hybrid: High oil and gas supply</t>
        </is>
      </c>
      <c r="D141" t="inlineStr">
        <is>
          <t>58-AEO2021.131.highogs-d120120a</t>
        </is>
      </c>
      <c r="E141" t="inlineStr">
        <is>
          <t>millions</t>
        </is>
      </c>
      <c r="F141" t="n">
        <v>0.000273</v>
      </c>
      <c r="G141" t="n">
        <v>0.000586</v>
      </c>
      <c r="H141" t="n">
        <v>0.000934</v>
      </c>
      <c r="I141" t="n">
        <v>0.001308</v>
      </c>
      <c r="J141" t="n">
        <v>0.001712</v>
      </c>
      <c r="K141" t="n">
        <v>0.002144</v>
      </c>
      <c r="L141" t="n">
        <v>0.002594</v>
      </c>
      <c r="M141" t="n">
        <v>0.003053</v>
      </c>
      <c r="N141" t="n">
        <v>0.003534</v>
      </c>
      <c r="O141" t="n">
        <v>0.004036</v>
      </c>
      <c r="P141" t="n">
        <v>0.004551</v>
      </c>
      <c r="Q141" t="n">
        <v>0.005086</v>
      </c>
      <c r="R141" t="n">
        <v>0.005643</v>
      </c>
      <c r="S141" t="n">
        <v>0.006222</v>
      </c>
      <c r="T141" t="n">
        <v>0.006822</v>
      </c>
      <c r="U141" t="n">
        <v>0.007447</v>
      </c>
      <c r="V141" t="n">
        <v>0.008092999999999999</v>
      </c>
      <c r="W141" t="n">
        <v>0.008756</v>
      </c>
      <c r="X141" t="n">
        <v>0.009443</v>
      </c>
      <c r="Y141" t="n">
        <v>0.010155</v>
      </c>
      <c r="Z141" t="n">
        <v>0.010889</v>
      </c>
      <c r="AA141" t="n">
        <v>0.011647</v>
      </c>
      <c r="AB141" t="n">
        <v>0.01243</v>
      </c>
      <c r="AC141" t="n">
        <v>0.013236</v>
      </c>
      <c r="AD141" t="n">
        <v>0.014068</v>
      </c>
      <c r="AE141" t="n">
        <v>0.014935</v>
      </c>
      <c r="AF141" t="n">
        <v>0.015828</v>
      </c>
      <c r="AG141" t="n">
        <v>0.016743</v>
      </c>
      <c r="AH141" t="n">
        <v>0.017694</v>
      </c>
      <c r="AI141" t="n">
        <v>0.01867</v>
      </c>
      <c r="AJ141" t="n">
        <v>0.019667</v>
      </c>
      <c r="AK141" s="131" t="n">
        <v>0.153</v>
      </c>
    </row>
    <row r="142" ht="15" customHeight="1" s="143">
      <c r="A142" s="133" t="inlineStr">
        <is>
          <t>FTE000:lm_stk_stk_FuelC</t>
        </is>
      </c>
      <c r="B142" t="inlineStr">
        <is>
          <t>Fuel Cell</t>
        </is>
      </c>
      <c r="C142" t="inlineStr">
        <is>
          <t>Freight: Truck Stock: Light Medium: Fuel Cell: High oil and gas supply</t>
        </is>
      </c>
      <c r="D142" t="inlineStr">
        <is>
          <t>58-AEO2021.132.highogs-d120120a</t>
        </is>
      </c>
      <c r="E142" t="inlineStr">
        <is>
          <t>millions</t>
        </is>
      </c>
      <c r="F142" t="n">
        <v>0</v>
      </c>
      <c r="G142" t="n">
        <v>0</v>
      </c>
      <c r="H142" t="n">
        <v>0</v>
      </c>
      <c r="I142" t="n">
        <v>1e-06</v>
      </c>
      <c r="J142" t="n">
        <v>1e-06</v>
      </c>
      <c r="K142" t="n">
        <v>1e-06</v>
      </c>
      <c r="L142" t="n">
        <v>1e-06</v>
      </c>
      <c r="M142" t="n">
        <v>1e-06</v>
      </c>
      <c r="N142" t="n">
        <v>1e-06</v>
      </c>
      <c r="O142" t="n">
        <v>2e-06</v>
      </c>
      <c r="P142" t="n">
        <v>2e-06</v>
      </c>
      <c r="Q142" t="n">
        <v>2e-06</v>
      </c>
      <c r="R142" t="n">
        <v>2e-06</v>
      </c>
      <c r="S142" t="n">
        <v>2e-06</v>
      </c>
      <c r="T142" t="n">
        <v>2e-06</v>
      </c>
      <c r="U142" t="n">
        <v>3e-06</v>
      </c>
      <c r="V142" t="n">
        <v>3e-06</v>
      </c>
      <c r="W142" t="n">
        <v>3e-06</v>
      </c>
      <c r="X142" t="n">
        <v>3e-06</v>
      </c>
      <c r="Y142" t="n">
        <v>3e-06</v>
      </c>
      <c r="Z142" t="n">
        <v>3e-06</v>
      </c>
      <c r="AA142" t="n">
        <v>3e-06</v>
      </c>
      <c r="AB142" t="n">
        <v>4e-06</v>
      </c>
      <c r="AC142" t="n">
        <v>4e-06</v>
      </c>
      <c r="AD142" t="n">
        <v>4e-06</v>
      </c>
      <c r="AE142" t="n">
        <v>4e-06</v>
      </c>
      <c r="AF142" t="n">
        <v>4e-06</v>
      </c>
      <c r="AG142" t="n">
        <v>4e-06</v>
      </c>
      <c r="AH142" t="n">
        <v>4e-06</v>
      </c>
      <c r="AI142" t="n">
        <v>4e-06</v>
      </c>
      <c r="AJ142" t="n">
        <v>4e-06</v>
      </c>
      <c r="AK142" s="131" t="n">
        <v>0.123</v>
      </c>
    </row>
    <row r="143" ht="15" customHeight="1" s="143">
      <c r="A143" s="133" t="inlineStr">
        <is>
          <t>FTE000:lm_stk_stk_total</t>
        </is>
      </c>
      <c r="B143" t="inlineStr">
        <is>
          <t>Light Medium Subtotal</t>
        </is>
      </c>
      <c r="C143" t="inlineStr">
        <is>
          <t>Freight: Truck Stock: Light Medium: High oil and gas supply</t>
        </is>
      </c>
      <c r="D143" t="inlineStr">
        <is>
          <t>58-AEO2021.133.highogs-d120120a</t>
        </is>
      </c>
      <c r="E143" t="inlineStr">
        <is>
          <t>millions</t>
        </is>
      </c>
      <c r="F143" t="n">
        <v>3.996756</v>
      </c>
      <c r="G143" t="n">
        <v>4.156585</v>
      </c>
      <c r="H143" t="n">
        <v>4.333334</v>
      </c>
      <c r="I143" t="n">
        <v>4.516864</v>
      </c>
      <c r="J143" t="n">
        <v>4.709319</v>
      </c>
      <c r="K143" t="n">
        <v>4.910286</v>
      </c>
      <c r="L143" t="n">
        <v>5.111071</v>
      </c>
      <c r="M143" t="n">
        <v>5.305871</v>
      </c>
      <c r="N143" t="n">
        <v>5.499497</v>
      </c>
      <c r="O143" t="n">
        <v>5.690184</v>
      </c>
      <c r="P143" t="n">
        <v>5.876204</v>
      </c>
      <c r="Q143" t="n">
        <v>6.057776</v>
      </c>
      <c r="R143" t="n">
        <v>6.240321</v>
      </c>
      <c r="S143" t="n">
        <v>6.410452</v>
      </c>
      <c r="T143" t="n">
        <v>6.576027</v>
      </c>
      <c r="U143" t="n">
        <v>6.735388</v>
      </c>
      <c r="V143" t="n">
        <v>6.892801</v>
      </c>
      <c r="W143" t="n">
        <v>7.046766</v>
      </c>
      <c r="X143" t="n">
        <v>7.199197</v>
      </c>
      <c r="Y143" t="n">
        <v>7.343891</v>
      </c>
      <c r="Z143" t="n">
        <v>7.477929</v>
      </c>
      <c r="AA143" t="n">
        <v>7.61459</v>
      </c>
      <c r="AB143" t="n">
        <v>7.746637</v>
      </c>
      <c r="AC143" t="n">
        <v>7.891925</v>
      </c>
      <c r="AD143" t="n">
        <v>8.048088</v>
      </c>
      <c r="AE143" t="n">
        <v>8.200891</v>
      </c>
      <c r="AF143" t="n">
        <v>8.343807999999999</v>
      </c>
      <c r="AG143" t="n">
        <v>8.487873</v>
      </c>
      <c r="AH143" t="n">
        <v>8.634297999999999</v>
      </c>
      <c r="AI143" t="n">
        <v>8.763616000000001</v>
      </c>
      <c r="AJ143" t="n">
        <v>8.882414000000001</v>
      </c>
      <c r="AK143" s="131" t="n">
        <v>0.027</v>
      </c>
    </row>
    <row r="144" ht="15" customHeight="1" s="143">
      <c r="B144" t="inlineStr">
        <is>
          <t>Medium</t>
        </is>
      </c>
      <c r="D144" t="inlineStr">
        <is>
          <t>58-AEO2021.134.</t>
        </is>
      </c>
    </row>
    <row r="145" ht="15" customHeight="1" s="143">
      <c r="A145" s="133" t="inlineStr">
        <is>
          <t>FTE000:ja_Diesel</t>
        </is>
      </c>
      <c r="B145" t="inlineStr">
        <is>
          <t>Diesel</t>
        </is>
      </c>
      <c r="C145" t="inlineStr">
        <is>
          <t>Freight: Truck Stock: Medium: Diesel: High oil and gas supply</t>
        </is>
      </c>
      <c r="D145" t="inlineStr">
        <is>
          <t>58-AEO2021.135.highogs-d120120a</t>
        </is>
      </c>
      <c r="E145" t="inlineStr">
        <is>
          <t>millions</t>
        </is>
      </c>
      <c r="F145" t="n">
        <v>2.113826</v>
      </c>
      <c r="G145" t="n">
        <v>2.133138</v>
      </c>
      <c r="H145" t="n">
        <v>2.172487</v>
      </c>
      <c r="I145" t="n">
        <v>2.223266</v>
      </c>
      <c r="J145" t="n">
        <v>2.282241</v>
      </c>
      <c r="K145" t="n">
        <v>2.347022</v>
      </c>
      <c r="L145" t="n">
        <v>2.411485</v>
      </c>
      <c r="M145" t="n">
        <v>2.468463</v>
      </c>
      <c r="N145" t="n">
        <v>2.521237</v>
      </c>
      <c r="O145" t="n">
        <v>2.570105</v>
      </c>
      <c r="P145" t="n">
        <v>2.617991</v>
      </c>
      <c r="Q145" t="n">
        <v>2.664916</v>
      </c>
      <c r="R145" t="n">
        <v>2.714953</v>
      </c>
      <c r="S145" t="n">
        <v>2.763225</v>
      </c>
      <c r="T145" t="n">
        <v>2.810711</v>
      </c>
      <c r="U145" t="n">
        <v>2.861796</v>
      </c>
      <c r="V145" t="n">
        <v>2.917745</v>
      </c>
      <c r="W145" t="n">
        <v>2.975346</v>
      </c>
      <c r="X145" t="n">
        <v>3.033256</v>
      </c>
      <c r="Y145" t="n">
        <v>3.09273</v>
      </c>
      <c r="Z145" t="n">
        <v>3.154671</v>
      </c>
      <c r="AA145" t="n">
        <v>3.217736</v>
      </c>
      <c r="AB145" t="n">
        <v>3.283099</v>
      </c>
      <c r="AC145" t="n">
        <v>3.355498</v>
      </c>
      <c r="AD145" t="n">
        <v>3.433131</v>
      </c>
      <c r="AE145" t="n">
        <v>3.513722</v>
      </c>
      <c r="AF145" t="n">
        <v>3.594338</v>
      </c>
      <c r="AG145" t="n">
        <v>3.673692</v>
      </c>
      <c r="AH145" t="n">
        <v>3.75336</v>
      </c>
      <c r="AI145" t="n">
        <v>3.834124</v>
      </c>
      <c r="AJ145" t="n">
        <v>3.913987</v>
      </c>
      <c r="AK145" s="131" t="n">
        <v>0.021</v>
      </c>
    </row>
    <row r="146" ht="15" customHeight="1" s="143">
      <c r="A146" s="133" t="inlineStr">
        <is>
          <t>FTE000:ja_Gasoline</t>
        </is>
      </c>
      <c r="B146" t="inlineStr">
        <is>
          <t>Motor Gasoline</t>
        </is>
      </c>
      <c r="C146" t="inlineStr">
        <is>
          <t>Freight: Truck Stock: Medium: Motor Gasoline: High oil and gas supply</t>
        </is>
      </c>
      <c r="D146" t="inlineStr">
        <is>
          <t>58-AEO2021.136.highogs-d120120a</t>
        </is>
      </c>
      <c r="E146" t="inlineStr">
        <is>
          <t>millions</t>
        </is>
      </c>
      <c r="F146" t="n">
        <v>1.403272</v>
      </c>
      <c r="G146" t="n">
        <v>1.390068</v>
      </c>
      <c r="H146" t="n">
        <v>1.389984</v>
      </c>
      <c r="I146" t="n">
        <v>1.398344</v>
      </c>
      <c r="J146" t="n">
        <v>1.412763</v>
      </c>
      <c r="K146" t="n">
        <v>1.43234</v>
      </c>
      <c r="L146" t="n">
        <v>1.453503</v>
      </c>
      <c r="M146" t="n">
        <v>1.472623</v>
      </c>
      <c r="N146" t="n">
        <v>1.489885</v>
      </c>
      <c r="O146" t="n">
        <v>1.50609</v>
      </c>
      <c r="P146" t="n">
        <v>1.52278</v>
      </c>
      <c r="Q146" t="n">
        <v>1.538395</v>
      </c>
      <c r="R146" t="n">
        <v>1.556923</v>
      </c>
      <c r="S146" t="n">
        <v>1.574485</v>
      </c>
      <c r="T146" t="n">
        <v>1.592759</v>
      </c>
      <c r="U146" t="n">
        <v>1.614851</v>
      </c>
      <c r="V146" t="n">
        <v>1.639389</v>
      </c>
      <c r="W146" t="n">
        <v>1.665038</v>
      </c>
      <c r="X146" t="n">
        <v>1.691109</v>
      </c>
      <c r="Y146" t="n">
        <v>1.719977</v>
      </c>
      <c r="Z146" t="n">
        <v>1.749814</v>
      </c>
      <c r="AA146" t="n">
        <v>1.781953</v>
      </c>
      <c r="AB146" t="n">
        <v>1.815777</v>
      </c>
      <c r="AC146" t="n">
        <v>1.852463</v>
      </c>
      <c r="AD146" t="n">
        <v>1.89076</v>
      </c>
      <c r="AE146" t="n">
        <v>1.928831</v>
      </c>
      <c r="AF146" t="n">
        <v>1.966146</v>
      </c>
      <c r="AG146" t="n">
        <v>2.001515</v>
      </c>
      <c r="AH146" t="n">
        <v>2.036003</v>
      </c>
      <c r="AI146" t="n">
        <v>2.070673</v>
      </c>
      <c r="AJ146" t="n">
        <v>2.103352</v>
      </c>
      <c r="AK146" s="131" t="n">
        <v>0.014</v>
      </c>
    </row>
    <row r="147" ht="15" customHeight="1" s="143">
      <c r="A147" s="133" t="inlineStr">
        <is>
          <t>FTE000:ja_LiquefiedPetr</t>
        </is>
      </c>
      <c r="B147" t="inlineStr">
        <is>
          <t>Propane</t>
        </is>
      </c>
      <c r="C147" t="inlineStr">
        <is>
          <t>Freight: Truck Stock: Medium: Propane: High oil and gas supply</t>
        </is>
      </c>
      <c r="D147" t="inlineStr">
        <is>
          <t>58-AEO2021.137.highogs-d120120a</t>
        </is>
      </c>
      <c r="E147" t="inlineStr">
        <is>
          <t>millions</t>
        </is>
      </c>
      <c r="F147" t="n">
        <v>0.003166</v>
      </c>
      <c r="G147" t="n">
        <v>0.003028</v>
      </c>
      <c r="H147" t="n">
        <v>0.00299</v>
      </c>
      <c r="I147" t="n">
        <v>0.00302</v>
      </c>
      <c r="J147" t="n">
        <v>0.0031</v>
      </c>
      <c r="K147" t="n">
        <v>0.00322</v>
      </c>
      <c r="L147" t="n">
        <v>0.003366</v>
      </c>
      <c r="M147" t="n">
        <v>0.003516</v>
      </c>
      <c r="N147" t="n">
        <v>0.003673</v>
      </c>
      <c r="O147" t="n">
        <v>0.003826</v>
      </c>
      <c r="P147" t="n">
        <v>0.003992</v>
      </c>
      <c r="Q147" t="n">
        <v>0.004164</v>
      </c>
      <c r="R147" t="n">
        <v>0.004354</v>
      </c>
      <c r="S147" t="n">
        <v>0.00457</v>
      </c>
      <c r="T147" t="n">
        <v>0.004788</v>
      </c>
      <c r="U147" t="n">
        <v>0.005018</v>
      </c>
      <c r="V147" t="n">
        <v>0.005279</v>
      </c>
      <c r="W147" t="n">
        <v>0.005563</v>
      </c>
      <c r="X147" t="n">
        <v>0.005866</v>
      </c>
      <c r="Y147" t="n">
        <v>0.006196</v>
      </c>
      <c r="Z147" t="n">
        <v>0.006553</v>
      </c>
      <c r="AA147" t="n">
        <v>0.006935</v>
      </c>
      <c r="AB147" t="n">
        <v>0.007335</v>
      </c>
      <c r="AC147" t="n">
        <v>0.007754</v>
      </c>
      <c r="AD147" t="n">
        <v>0.008191</v>
      </c>
      <c r="AE147" t="n">
        <v>0.008647</v>
      </c>
      <c r="AF147" t="n">
        <v>0.009124</v>
      </c>
      <c r="AG147" t="n">
        <v>0.009608999999999999</v>
      </c>
      <c r="AH147" t="n">
        <v>0.010113</v>
      </c>
      <c r="AI147" t="n">
        <v>0.010579</v>
      </c>
      <c r="AJ147" t="n">
        <v>0.011084</v>
      </c>
      <c r="AK147" s="131" t="n">
        <v>0.043</v>
      </c>
    </row>
    <row r="148" ht="15" customHeight="1" s="143">
      <c r="A148" s="133" t="inlineStr">
        <is>
          <t>FTE000:ja_CompressedNat</t>
        </is>
      </c>
      <c r="B148" t="inlineStr">
        <is>
          <t>Compressed/Liquefied Natural Gas</t>
        </is>
      </c>
      <c r="C148" t="inlineStr">
        <is>
          <t>Freight: Truck Stock: Medium: Natural Gas: High oil and gas supply</t>
        </is>
      </c>
      <c r="D148" t="inlineStr">
        <is>
          <t>58-AEO2021.138.highogs-d120120a</t>
        </is>
      </c>
      <c r="E148" t="inlineStr">
        <is>
          <t>millions</t>
        </is>
      </c>
      <c r="F148" t="n">
        <v>0.002837</v>
      </c>
      <c r="G148" t="n">
        <v>0.003235</v>
      </c>
      <c r="H148" t="n">
        <v>0.003712</v>
      </c>
      <c r="I148" t="n">
        <v>0.004233</v>
      </c>
      <c r="J148" t="n">
        <v>0.004782</v>
      </c>
      <c r="K148" t="n">
        <v>0.005348</v>
      </c>
      <c r="L148" t="n">
        <v>0.005906</v>
      </c>
      <c r="M148" t="n">
        <v>0.006431</v>
      </c>
      <c r="N148" t="n">
        <v>0.006934</v>
      </c>
      <c r="O148" t="n">
        <v>0.007425</v>
      </c>
      <c r="P148" t="n">
        <v>0.007907000000000001</v>
      </c>
      <c r="Q148" t="n">
        <v>0.008385</v>
      </c>
      <c r="R148" t="n">
        <v>0.008869</v>
      </c>
      <c r="S148" t="n">
        <v>0.009356</v>
      </c>
      <c r="T148" t="n">
        <v>0.009845</v>
      </c>
      <c r="U148" t="n">
        <v>0.010336</v>
      </c>
      <c r="V148" t="n">
        <v>0.010829</v>
      </c>
      <c r="W148" t="n">
        <v>0.011321</v>
      </c>
      <c r="X148" t="n">
        <v>0.011809</v>
      </c>
      <c r="Y148" t="n">
        <v>0.012314</v>
      </c>
      <c r="Z148" t="n">
        <v>0.012839</v>
      </c>
      <c r="AA148" t="n">
        <v>0.013362</v>
      </c>
      <c r="AB148" t="n">
        <v>0.013893</v>
      </c>
      <c r="AC148" t="n">
        <v>0.014408</v>
      </c>
      <c r="AD148" t="n">
        <v>0.014916</v>
      </c>
      <c r="AE148" t="n">
        <v>0.015444</v>
      </c>
      <c r="AF148" t="n">
        <v>0.015986</v>
      </c>
      <c r="AG148" t="n">
        <v>0.016515</v>
      </c>
      <c r="AH148" t="n">
        <v>0.017043</v>
      </c>
      <c r="AI148" t="n">
        <v>0.017591</v>
      </c>
      <c r="AJ148" t="n">
        <v>0.018157</v>
      </c>
      <c r="AK148" s="131" t="n">
        <v>0.064</v>
      </c>
    </row>
    <row r="149" ht="15" customHeight="1" s="143">
      <c r="A149" s="133" t="inlineStr">
        <is>
          <t>FTE000:ja_ethanolflex</t>
        </is>
      </c>
      <c r="B149" t="inlineStr">
        <is>
          <t>Ethanol-Flex Fuel</t>
        </is>
      </c>
      <c r="C149" t="inlineStr">
        <is>
          <t>Freight: Truck Stock: Medium: Ethanol-Flex Fuel: High oil and gas supply</t>
        </is>
      </c>
      <c r="D149" t="inlineStr">
        <is>
          <t>58-AEO2021.139.highogs-d120120a</t>
        </is>
      </c>
      <c r="E149" t="inlineStr">
        <is>
          <t>millions</t>
        </is>
      </c>
      <c r="F149" t="n">
        <v>0.03277</v>
      </c>
      <c r="G149" t="n">
        <v>0.03717</v>
      </c>
      <c r="H149" t="n">
        <v>0.042429</v>
      </c>
      <c r="I149" t="n">
        <v>0.048177</v>
      </c>
      <c r="J149" t="n">
        <v>0.054232</v>
      </c>
      <c r="K149" t="n">
        <v>0.060487</v>
      </c>
      <c r="L149" t="n">
        <v>0.066743</v>
      </c>
      <c r="M149" t="n">
        <v>0.072718</v>
      </c>
      <c r="N149" t="n">
        <v>0.078553</v>
      </c>
      <c r="O149" t="n">
        <v>0.08439000000000001</v>
      </c>
      <c r="P149" t="n">
        <v>0.090266</v>
      </c>
      <c r="Q149" t="n">
        <v>0.096306</v>
      </c>
      <c r="R149" t="n">
        <v>0.102632</v>
      </c>
      <c r="S149" t="n">
        <v>0.109242</v>
      </c>
      <c r="T149" t="n">
        <v>0.11614</v>
      </c>
      <c r="U149" t="n">
        <v>0.1234</v>
      </c>
      <c r="V149" t="n">
        <v>0.131041</v>
      </c>
      <c r="W149" t="n">
        <v>0.138941</v>
      </c>
      <c r="X149" t="n">
        <v>0.147132</v>
      </c>
      <c r="Y149" t="n">
        <v>0.155824</v>
      </c>
      <c r="Z149" t="n">
        <v>0.165122</v>
      </c>
      <c r="AA149" t="n">
        <v>0.174936</v>
      </c>
      <c r="AB149" t="n">
        <v>0.185173</v>
      </c>
      <c r="AC149" t="n">
        <v>0.195847</v>
      </c>
      <c r="AD149" t="n">
        <v>0.206867</v>
      </c>
      <c r="AE149" t="n">
        <v>0.218349</v>
      </c>
      <c r="AF149" t="n">
        <v>0.230223</v>
      </c>
      <c r="AG149" t="n">
        <v>0.242257</v>
      </c>
      <c r="AH149" t="n">
        <v>0.25457</v>
      </c>
      <c r="AI149" t="n">
        <v>0.267554</v>
      </c>
      <c r="AJ149" t="n">
        <v>0.281084</v>
      </c>
      <c r="AK149" s="131" t="n">
        <v>0.074</v>
      </c>
    </row>
    <row r="150" ht="15" customHeight="1" s="143">
      <c r="A150" s="133" t="inlineStr">
        <is>
          <t>FTE000:ja_electric</t>
        </is>
      </c>
      <c r="B150" t="inlineStr">
        <is>
          <t>Electric</t>
        </is>
      </c>
      <c r="C150" t="inlineStr">
        <is>
          <t>Freight: Truck Stock: Medium: Electric: High oil and gas supply</t>
        </is>
      </c>
      <c r="D150" t="inlineStr">
        <is>
          <t>58-AEO2021.140.highogs-d120120a</t>
        </is>
      </c>
      <c r="E150" t="inlineStr">
        <is>
          <t>millions</t>
        </is>
      </c>
      <c r="F150" t="n">
        <v>0.000277</v>
      </c>
      <c r="G150" t="n">
        <v>0.000476</v>
      </c>
      <c r="H150" t="n">
        <v>0.00072</v>
      </c>
      <c r="I150" t="n">
        <v>0.0009959999999999999</v>
      </c>
      <c r="J150" t="n">
        <v>0.001296</v>
      </c>
      <c r="K150" t="n">
        <v>0.001616</v>
      </c>
      <c r="L150" t="n">
        <v>0.001944</v>
      </c>
      <c r="M150" t="n">
        <v>0.002265</v>
      </c>
      <c r="N150" t="n">
        <v>0.002586</v>
      </c>
      <c r="O150" t="n">
        <v>0.002913</v>
      </c>
      <c r="P150" t="n">
        <v>0.003246</v>
      </c>
      <c r="Q150" t="n">
        <v>0.003589</v>
      </c>
      <c r="R150" t="n">
        <v>0.00395</v>
      </c>
      <c r="S150" t="n">
        <v>0.004326</v>
      </c>
      <c r="T150" t="n">
        <v>0.004719</v>
      </c>
      <c r="U150" t="n">
        <v>0.005132</v>
      </c>
      <c r="V150" t="n">
        <v>0.005565</v>
      </c>
      <c r="W150" t="n">
        <v>0.006011</v>
      </c>
      <c r="X150" t="n">
        <v>0.006474</v>
      </c>
      <c r="Y150" t="n">
        <v>0.006961</v>
      </c>
      <c r="Z150" t="n">
        <v>0.00748</v>
      </c>
      <c r="AA150" t="n">
        <v>0.008024</v>
      </c>
      <c r="AB150" t="n">
        <v>0.00859</v>
      </c>
      <c r="AC150" t="n">
        <v>0.009176</v>
      </c>
      <c r="AD150" t="n">
        <v>0.009782000000000001</v>
      </c>
      <c r="AE150" t="n">
        <v>0.010412</v>
      </c>
      <c r="AF150" t="n">
        <v>0.011065</v>
      </c>
      <c r="AG150" t="n">
        <v>0.011728</v>
      </c>
      <c r="AH150" t="n">
        <v>0.012412</v>
      </c>
      <c r="AI150" t="n">
        <v>0.013127</v>
      </c>
      <c r="AJ150" t="n">
        <v>0.013869</v>
      </c>
      <c r="AK150" s="131" t="n">
        <v>0.139</v>
      </c>
    </row>
    <row r="151" ht="15" customHeight="1" s="143">
      <c r="A151" s="133" t="inlineStr">
        <is>
          <t>FTE000:ja_plugindiesel</t>
        </is>
      </c>
      <c r="B151" t="inlineStr">
        <is>
          <t>Plug-in Diesel Hybrid</t>
        </is>
      </c>
      <c r="C151" t="inlineStr">
        <is>
          <t>Freight: Truck Stock: Medium: Plug-in Diesel Hybrid: High oil and gas supply</t>
        </is>
      </c>
      <c r="D151" t="inlineStr">
        <is>
          <t>58-AEO2021.141.highogs-d120120a</t>
        </is>
      </c>
      <c r="E151" t="inlineStr">
        <is>
          <t>millions</t>
        </is>
      </c>
      <c r="F151" t="n">
        <v>0.000186</v>
      </c>
      <c r="G151" t="n">
        <v>0.0004</v>
      </c>
      <c r="H151" t="n">
        <v>0.000663</v>
      </c>
      <c r="I151" t="n">
        <v>0.000962</v>
      </c>
      <c r="J151" t="n">
        <v>0.001288</v>
      </c>
      <c r="K151" t="n">
        <v>0.001635</v>
      </c>
      <c r="L151" t="n">
        <v>0.001991</v>
      </c>
      <c r="M151" t="n">
        <v>0.00234</v>
      </c>
      <c r="N151" t="n">
        <v>0.002689</v>
      </c>
      <c r="O151" t="n">
        <v>0.003044</v>
      </c>
      <c r="P151" t="n">
        <v>0.003407</v>
      </c>
      <c r="Q151" t="n">
        <v>0.003781</v>
      </c>
      <c r="R151" t="n">
        <v>0.004173</v>
      </c>
      <c r="S151" t="n">
        <v>0.004584</v>
      </c>
      <c r="T151" t="n">
        <v>0.005011</v>
      </c>
      <c r="U151" t="n">
        <v>0.005461</v>
      </c>
      <c r="V151" t="n">
        <v>0.005932</v>
      </c>
      <c r="W151" t="n">
        <v>0.006418</v>
      </c>
      <c r="X151" t="n">
        <v>0.006921</v>
      </c>
      <c r="Y151" t="n">
        <v>0.007452</v>
      </c>
      <c r="Z151" t="n">
        <v>0.008016000000000001</v>
      </c>
      <c r="AA151" t="n">
        <v>0.008607999999999999</v>
      </c>
      <c r="AB151" t="n">
        <v>0.009223</v>
      </c>
      <c r="AC151" t="n">
        <v>0.009861</v>
      </c>
      <c r="AD151" t="n">
        <v>0.010519</v>
      </c>
      <c r="AE151" t="n">
        <v>0.011203</v>
      </c>
      <c r="AF151" t="n">
        <v>0.011912</v>
      </c>
      <c r="AG151" t="n">
        <v>0.012632</v>
      </c>
      <c r="AH151" t="n">
        <v>0.013374</v>
      </c>
      <c r="AI151" t="n">
        <v>0.014151</v>
      </c>
      <c r="AJ151" t="n">
        <v>0.014956</v>
      </c>
      <c r="AK151" s="131" t="n">
        <v>0.157</v>
      </c>
    </row>
    <row r="152" ht="15" customHeight="1" s="143">
      <c r="A152" s="133" t="inlineStr">
        <is>
          <t>FTE000:ja_plugingasolin</t>
        </is>
      </c>
      <c r="B152" t="inlineStr">
        <is>
          <t>Plug-in Gasoline Hybrid</t>
        </is>
      </c>
      <c r="C152" t="inlineStr">
        <is>
          <t>Freight: Truck Stock: Medium: Plug-in Gasoline Hybrid: High oil and gas supply</t>
        </is>
      </c>
      <c r="D152" t="inlineStr">
        <is>
          <t>58-AEO2021.142.highogs-d120120a</t>
        </is>
      </c>
      <c r="E152" t="inlineStr">
        <is>
          <t>millions</t>
        </is>
      </c>
      <c r="F152" t="n">
        <v>0.000175</v>
      </c>
      <c r="G152" t="n">
        <v>0.000375</v>
      </c>
      <c r="H152" t="n">
        <v>0.000623</v>
      </c>
      <c r="I152" t="n">
        <v>0.000904</v>
      </c>
      <c r="J152" t="n">
        <v>0.001209</v>
      </c>
      <c r="K152" t="n">
        <v>0.001535</v>
      </c>
      <c r="L152" t="n">
        <v>0.001869</v>
      </c>
      <c r="M152" t="n">
        <v>0.002197</v>
      </c>
      <c r="N152" t="n">
        <v>0.002525</v>
      </c>
      <c r="O152" t="n">
        <v>0.002859</v>
      </c>
      <c r="P152" t="n">
        <v>0.003199</v>
      </c>
      <c r="Q152" t="n">
        <v>0.003551</v>
      </c>
      <c r="R152" t="n">
        <v>0.003919</v>
      </c>
      <c r="S152" t="n">
        <v>0.004305</v>
      </c>
      <c r="T152" t="n">
        <v>0.004706</v>
      </c>
      <c r="U152" t="n">
        <v>0.005128</v>
      </c>
      <c r="V152" t="n">
        <v>0.005571</v>
      </c>
      <c r="W152" t="n">
        <v>0.006028</v>
      </c>
      <c r="X152" t="n">
        <v>0.0065</v>
      </c>
      <c r="Y152" t="n">
        <v>0.006999</v>
      </c>
      <c r="Z152" t="n">
        <v>0.007528</v>
      </c>
      <c r="AA152" t="n">
        <v>0.008083999999999999</v>
      </c>
      <c r="AB152" t="n">
        <v>0.008661</v>
      </c>
      <c r="AC152" t="n">
        <v>0.009259999999999999</v>
      </c>
      <c r="AD152" t="n">
        <v>0.009879000000000001</v>
      </c>
      <c r="AE152" t="n">
        <v>0.010521</v>
      </c>
      <c r="AF152" t="n">
        <v>0.011187</v>
      </c>
      <c r="AG152" t="n">
        <v>0.011863</v>
      </c>
      <c r="AH152" t="n">
        <v>0.01256</v>
      </c>
      <c r="AI152" t="n">
        <v>0.013289</v>
      </c>
      <c r="AJ152" t="n">
        <v>0.014046</v>
      </c>
      <c r="AK152" s="131" t="n">
        <v>0.157</v>
      </c>
    </row>
    <row r="153" ht="15" customHeight="1" s="143">
      <c r="A153" s="133" t="inlineStr">
        <is>
          <t>FTE000:ja_fuelcell</t>
        </is>
      </c>
      <c r="B153" t="inlineStr">
        <is>
          <t>Fuel Cell</t>
        </is>
      </c>
      <c r="C153" t="inlineStr">
        <is>
          <t>Freight: Truck Stock: Medium: Fuel Cell: High oil and gas supply</t>
        </is>
      </c>
      <c r="D153" t="inlineStr">
        <is>
          <t>58-AEO2021.143.highogs-d120120a</t>
        </is>
      </c>
      <c r="E153" t="inlineStr">
        <is>
          <t>millions</t>
        </is>
      </c>
      <c r="F153" t="n">
        <v>0.000286</v>
      </c>
      <c r="G153" t="n">
        <v>0.000614</v>
      </c>
      <c r="H153" t="n">
        <v>0.001019</v>
      </c>
      <c r="I153" t="n">
        <v>0.001478</v>
      </c>
      <c r="J153" t="n">
        <v>0.001978</v>
      </c>
      <c r="K153" t="n">
        <v>0.002512</v>
      </c>
      <c r="L153" t="n">
        <v>0.003058</v>
      </c>
      <c r="M153" t="n">
        <v>0.003594</v>
      </c>
      <c r="N153" t="n">
        <v>0.004131</v>
      </c>
      <c r="O153" t="n">
        <v>0.004677</v>
      </c>
      <c r="P153" t="n">
        <v>0.005234</v>
      </c>
      <c r="Q153" t="n">
        <v>0.005809</v>
      </c>
      <c r="R153" t="n">
        <v>0.006412</v>
      </c>
      <c r="S153" t="n">
        <v>0.007042</v>
      </c>
      <c r="T153" t="n">
        <v>0.007699</v>
      </c>
      <c r="U153" t="n">
        <v>0.008389000000000001</v>
      </c>
      <c r="V153" t="n">
        <v>0.009113</v>
      </c>
      <c r="W153" t="n">
        <v>0.009860000000000001</v>
      </c>
      <c r="X153" t="n">
        <v>0.010633</v>
      </c>
      <c r="Y153" t="n">
        <v>0.011449</v>
      </c>
      <c r="Z153" t="n">
        <v>0.012315</v>
      </c>
      <c r="AA153" t="n">
        <v>0.013225</v>
      </c>
      <c r="AB153" t="n">
        <v>0.014169</v>
      </c>
      <c r="AC153" t="n">
        <v>0.015149</v>
      </c>
      <c r="AD153" t="n">
        <v>0.01616</v>
      </c>
      <c r="AE153" t="n">
        <v>0.017211</v>
      </c>
      <c r="AF153" t="n">
        <v>0.018301</v>
      </c>
      <c r="AG153" t="n">
        <v>0.019407</v>
      </c>
      <c r="AH153" t="n">
        <v>0.020546</v>
      </c>
      <c r="AI153" t="n">
        <v>0.02174</v>
      </c>
      <c r="AJ153" t="n">
        <v>0.022977</v>
      </c>
      <c r="AK153" s="131" t="n">
        <v>0.157</v>
      </c>
    </row>
    <row r="154" ht="15" customHeight="1" s="143">
      <c r="A154" s="133" t="inlineStr">
        <is>
          <t>FTE000:ja_MediumSubtota</t>
        </is>
      </c>
      <c r="B154" t="inlineStr">
        <is>
          <t>Medium Subtotal</t>
        </is>
      </c>
      <c r="C154" t="inlineStr">
        <is>
          <t>Freight: Truck Stock: Medium: High oil and gas supply</t>
        </is>
      </c>
      <c r="D154" t="inlineStr">
        <is>
          <t>58-AEO2021.144.highogs-d120120a</t>
        </is>
      </c>
      <c r="E154" t="inlineStr">
        <is>
          <t>millions</t>
        </is>
      </c>
      <c r="F154" t="n">
        <v>3.556795</v>
      </c>
      <c r="G154" t="n">
        <v>3.568505</v>
      </c>
      <c r="H154" t="n">
        <v>3.614628</v>
      </c>
      <c r="I154" t="n">
        <v>3.681378</v>
      </c>
      <c r="J154" t="n">
        <v>3.762889</v>
      </c>
      <c r="K154" t="n">
        <v>3.855714</v>
      </c>
      <c r="L154" t="n">
        <v>3.949866</v>
      </c>
      <c r="M154" t="n">
        <v>4.034146</v>
      </c>
      <c r="N154" t="n">
        <v>4.112214</v>
      </c>
      <c r="O154" t="n">
        <v>4.185333</v>
      </c>
      <c r="P154" t="n">
        <v>4.258022</v>
      </c>
      <c r="Q154" t="n">
        <v>4.328897</v>
      </c>
      <c r="R154" t="n">
        <v>4.406183</v>
      </c>
      <c r="S154" t="n">
        <v>4.481135</v>
      </c>
      <c r="T154" t="n">
        <v>4.55638</v>
      </c>
      <c r="U154" t="n">
        <v>4.639514</v>
      </c>
      <c r="V154" t="n">
        <v>4.730462</v>
      </c>
      <c r="W154" t="n">
        <v>4.824527</v>
      </c>
      <c r="X154" t="n">
        <v>4.9197</v>
      </c>
      <c r="Y154" t="n">
        <v>5.019902</v>
      </c>
      <c r="Z154" t="n">
        <v>5.124337</v>
      </c>
      <c r="AA154" t="n">
        <v>5.232868</v>
      </c>
      <c r="AB154" t="n">
        <v>5.345924</v>
      </c>
      <c r="AC154" t="n">
        <v>5.469418</v>
      </c>
      <c r="AD154" t="n">
        <v>5.600204</v>
      </c>
      <c r="AE154" t="n">
        <v>5.734343</v>
      </c>
      <c r="AF154" t="n">
        <v>5.868285</v>
      </c>
      <c r="AG154" t="n">
        <v>5.999218</v>
      </c>
      <c r="AH154" t="n">
        <v>6.129983</v>
      </c>
      <c r="AI154" t="n">
        <v>6.262825</v>
      </c>
      <c r="AJ154" t="n">
        <v>6.393508</v>
      </c>
      <c r="AK154" s="131" t="n">
        <v>0.02</v>
      </c>
    </row>
    <row r="155" ht="15" customHeight="1" s="143">
      <c r="B155" t="inlineStr">
        <is>
          <t>Heavy</t>
        </is>
      </c>
      <c r="D155" t="inlineStr">
        <is>
          <t>58-AEO2021.145.</t>
        </is>
      </c>
    </row>
    <row r="156" ht="15" customHeight="1" s="143">
      <c r="A156" s="133" t="inlineStr">
        <is>
          <t>FTE000:ka_Diesel</t>
        </is>
      </c>
      <c r="B156" t="inlineStr">
        <is>
          <t>Diesel</t>
        </is>
      </c>
      <c r="C156" t="inlineStr">
        <is>
          <t>Freight: Truck Stock: Heavy: Diesel: High oil and gas supply</t>
        </is>
      </c>
      <c r="D156" t="inlineStr">
        <is>
          <t>58-AEO2021.146.highogs-d120120a</t>
        </is>
      </c>
      <c r="E156" t="inlineStr">
        <is>
          <t>millions</t>
        </is>
      </c>
      <c r="F156" t="n">
        <v>4.927361</v>
      </c>
      <c r="G156" t="n">
        <v>4.96988</v>
      </c>
      <c r="H156" t="n">
        <v>5.050578</v>
      </c>
      <c r="I156" t="n">
        <v>5.14952</v>
      </c>
      <c r="J156" t="n">
        <v>5.257687</v>
      </c>
      <c r="K156" t="n">
        <v>5.371647</v>
      </c>
      <c r="L156" t="n">
        <v>5.479881</v>
      </c>
      <c r="M156" t="n">
        <v>5.567901</v>
      </c>
      <c r="N156" t="n">
        <v>5.640444</v>
      </c>
      <c r="O156" t="n">
        <v>5.699752</v>
      </c>
      <c r="P156" t="n">
        <v>5.751614</v>
      </c>
      <c r="Q156" t="n">
        <v>5.80034</v>
      </c>
      <c r="R156" t="n">
        <v>5.847335</v>
      </c>
      <c r="S156" t="n">
        <v>5.889375</v>
      </c>
      <c r="T156" t="n">
        <v>5.924069</v>
      </c>
      <c r="U156" t="n">
        <v>5.961334</v>
      </c>
      <c r="V156" t="n">
        <v>6.003929</v>
      </c>
      <c r="W156" t="n">
        <v>6.044099</v>
      </c>
      <c r="X156" t="n">
        <v>6.081007</v>
      </c>
      <c r="Y156" t="n">
        <v>6.112697</v>
      </c>
      <c r="Z156" t="n">
        <v>6.142209</v>
      </c>
      <c r="AA156" t="n">
        <v>6.162684</v>
      </c>
      <c r="AB156" t="n">
        <v>6.190119</v>
      </c>
      <c r="AC156" t="n">
        <v>6.220088</v>
      </c>
      <c r="AD156" t="n">
        <v>6.252119</v>
      </c>
      <c r="AE156" t="n">
        <v>6.283984</v>
      </c>
      <c r="AF156" t="n">
        <v>6.308816</v>
      </c>
      <c r="AG156" t="n">
        <v>6.323546</v>
      </c>
      <c r="AH156" t="n">
        <v>6.33222</v>
      </c>
      <c r="AI156" t="n">
        <v>6.334831</v>
      </c>
      <c r="AJ156" t="n">
        <v>6.328853</v>
      </c>
      <c r="AK156" s="131" t="n">
        <v>0.008</v>
      </c>
    </row>
    <row r="157" ht="15" customHeight="1" s="143">
      <c r="A157" s="133" t="inlineStr">
        <is>
          <t>FTE000:ka_Gasoline</t>
        </is>
      </c>
      <c r="B157" t="inlineStr">
        <is>
          <t>Motor Gasoline</t>
        </is>
      </c>
      <c r="C157" t="inlineStr">
        <is>
          <t>Freight: Truck Stock: Heavy: Motor Gasoline: High oil and gas supply</t>
        </is>
      </c>
      <c r="D157" t="inlineStr">
        <is>
          <t>58-AEO2021.147.highogs-d120120a</t>
        </is>
      </c>
      <c r="E157" t="inlineStr">
        <is>
          <t>millions</t>
        </is>
      </c>
      <c r="F157" t="n">
        <v>0.047628</v>
      </c>
      <c r="G157" t="n">
        <v>0.041701</v>
      </c>
      <c r="H157" t="n">
        <v>0.036743</v>
      </c>
      <c r="I157" t="n">
        <v>0.032603</v>
      </c>
      <c r="J157" t="n">
        <v>0.029021</v>
      </c>
      <c r="K157" t="n">
        <v>0.025946</v>
      </c>
      <c r="L157" t="n">
        <v>0.023461</v>
      </c>
      <c r="M157" t="n">
        <v>0.021447</v>
      </c>
      <c r="N157" t="n">
        <v>0.019778</v>
      </c>
      <c r="O157" t="n">
        <v>0.018334</v>
      </c>
      <c r="P157" t="n">
        <v>0.01714</v>
      </c>
      <c r="Q157" t="n">
        <v>0.016078</v>
      </c>
      <c r="R157" t="n">
        <v>0.015202</v>
      </c>
      <c r="S157" t="n">
        <v>0.014516</v>
      </c>
      <c r="T157" t="n">
        <v>0.013984</v>
      </c>
      <c r="U157" t="n">
        <v>0.013618</v>
      </c>
      <c r="V157" t="n">
        <v>0.013329</v>
      </c>
      <c r="W157" t="n">
        <v>0.013157</v>
      </c>
      <c r="X157" t="n">
        <v>0.013062</v>
      </c>
      <c r="Y157" t="n">
        <v>0.012988</v>
      </c>
      <c r="Z157" t="n">
        <v>0.012909</v>
      </c>
      <c r="AA157" t="n">
        <v>0.012885</v>
      </c>
      <c r="AB157" t="n">
        <v>0.012823</v>
      </c>
      <c r="AC157" t="n">
        <v>0.012766</v>
      </c>
      <c r="AD157" t="n">
        <v>0.012781</v>
      </c>
      <c r="AE157" t="n">
        <v>0.012845</v>
      </c>
      <c r="AF157" t="n">
        <v>0.012932</v>
      </c>
      <c r="AG157" t="n">
        <v>0.013018</v>
      </c>
      <c r="AH157" t="n">
        <v>0.013111</v>
      </c>
      <c r="AI157" t="n">
        <v>0.013197</v>
      </c>
      <c r="AJ157" t="n">
        <v>0.013273</v>
      </c>
      <c r="AK157" s="131" t="n">
        <v>-0.042</v>
      </c>
    </row>
    <row r="158" ht="15" customHeight="1" s="143">
      <c r="A158" s="133" t="inlineStr">
        <is>
          <t>FTE000:ka_LiquefiedPetr</t>
        </is>
      </c>
      <c r="B158" t="inlineStr">
        <is>
          <t>Propane</t>
        </is>
      </c>
      <c r="C158" t="inlineStr">
        <is>
          <t>Freight: Truck Stock: Heavy: Propane: High oil and gas supply</t>
        </is>
      </c>
      <c r="D158" t="inlineStr">
        <is>
          <t>58-AEO2021.148.highogs-d120120a</t>
        </is>
      </c>
      <c r="E158" t="inlineStr">
        <is>
          <t>millions</t>
        </is>
      </c>
      <c r="F158" t="n">
        <v>0.003747</v>
      </c>
      <c r="G158" t="n">
        <v>0.00377</v>
      </c>
      <c r="H158" t="n">
        <v>0.00384</v>
      </c>
      <c r="I158" t="n">
        <v>0.003929</v>
      </c>
      <c r="J158" t="n">
        <v>0.004038</v>
      </c>
      <c r="K158" t="n">
        <v>0.004163</v>
      </c>
      <c r="L158" t="n">
        <v>0.004308</v>
      </c>
      <c r="M158" t="n">
        <v>0.004438</v>
      </c>
      <c r="N158" t="n">
        <v>0.004548</v>
      </c>
      <c r="O158" t="n">
        <v>0.004625</v>
      </c>
      <c r="P158" t="n">
        <v>0.004704</v>
      </c>
      <c r="Q158" t="n">
        <v>0.004781</v>
      </c>
      <c r="R158" t="n">
        <v>0.004853</v>
      </c>
      <c r="S158" t="n">
        <v>0.004951</v>
      </c>
      <c r="T158" t="n">
        <v>0.005063</v>
      </c>
      <c r="U158" t="n">
        <v>0.005185</v>
      </c>
      <c r="V158" t="n">
        <v>0.005312</v>
      </c>
      <c r="W158" t="n">
        <v>0.005438</v>
      </c>
      <c r="X158" t="n">
        <v>0.00556</v>
      </c>
      <c r="Y158" t="n">
        <v>0.005682</v>
      </c>
      <c r="Z158" t="n">
        <v>0.005804</v>
      </c>
      <c r="AA158" t="n">
        <v>0.005925</v>
      </c>
      <c r="AB158" t="n">
        <v>0.00604</v>
      </c>
      <c r="AC158" t="n">
        <v>0.006151</v>
      </c>
      <c r="AD158" t="n">
        <v>0.006256</v>
      </c>
      <c r="AE158" t="n">
        <v>0.006357</v>
      </c>
      <c r="AF158" t="n">
        <v>0.006455</v>
      </c>
      <c r="AG158" t="n">
        <v>0.006545</v>
      </c>
      <c r="AH158" t="n">
        <v>0.006629</v>
      </c>
      <c r="AI158" t="n">
        <v>0.006701</v>
      </c>
      <c r="AJ158" t="n">
        <v>0.006755</v>
      </c>
      <c r="AK158" s="131" t="n">
        <v>0.02</v>
      </c>
    </row>
    <row r="159" ht="15" customHeight="1" s="143">
      <c r="A159" s="133" t="inlineStr">
        <is>
          <t>FTE000:ka_CompressedNat</t>
        </is>
      </c>
      <c r="B159" t="inlineStr">
        <is>
          <t>Compressed/Liquefied Natural Gas</t>
        </is>
      </c>
      <c r="C159" t="inlineStr">
        <is>
          <t>Freight: Truck Stock: Heavy: Natural Gas: High oil and gas supply</t>
        </is>
      </c>
      <c r="D159" t="inlineStr">
        <is>
          <t>58-AEO2021.149.highogs-d120120a</t>
        </is>
      </c>
      <c r="E159" t="inlineStr">
        <is>
          <t>millions</t>
        </is>
      </c>
      <c r="F159" t="n">
        <v>0.044406</v>
      </c>
      <c r="G159" t="n">
        <v>0.047688</v>
      </c>
      <c r="H159" t="n">
        <v>0.051163</v>
      </c>
      <c r="I159" t="n">
        <v>0.054503</v>
      </c>
      <c r="J159" t="n">
        <v>0.057575</v>
      </c>
      <c r="K159" t="n">
        <v>0.060375</v>
      </c>
      <c r="L159" t="n">
        <v>0.06283999999999999</v>
      </c>
      <c r="M159" t="n">
        <v>0.064872</v>
      </c>
      <c r="N159" t="n">
        <v>0.06660099999999999</v>
      </c>
      <c r="O159" t="n">
        <v>0.068108</v>
      </c>
      <c r="P159" t="n">
        <v>0.069438</v>
      </c>
      <c r="Q159" t="n">
        <v>0.070656</v>
      </c>
      <c r="R159" t="n">
        <v>0.071866</v>
      </c>
      <c r="S159" t="n">
        <v>0.073091</v>
      </c>
      <c r="T159" t="n">
        <v>0.074352</v>
      </c>
      <c r="U159" t="n">
        <v>0.07571</v>
      </c>
      <c r="V159" t="n">
        <v>0.077157</v>
      </c>
      <c r="W159" t="n">
        <v>0.078669</v>
      </c>
      <c r="X159" t="n">
        <v>0.080233</v>
      </c>
      <c r="Y159" t="n">
        <v>0.08194899999999999</v>
      </c>
      <c r="Z159" t="n">
        <v>0.083926</v>
      </c>
      <c r="AA159" t="n">
        <v>0.08615</v>
      </c>
      <c r="AB159" t="n">
        <v>0.088616</v>
      </c>
      <c r="AC159" t="n">
        <v>0.091317</v>
      </c>
      <c r="AD159" t="n">
        <v>0.09431200000000001</v>
      </c>
      <c r="AE159" t="n">
        <v>0.097686</v>
      </c>
      <c r="AF159" t="n">
        <v>0.101387</v>
      </c>
      <c r="AG159" t="n">
        <v>0.105381</v>
      </c>
      <c r="AH159" t="n">
        <v>0.109584</v>
      </c>
      <c r="AI159" t="n">
        <v>0.114232</v>
      </c>
      <c r="AJ159" t="n">
        <v>0.119335</v>
      </c>
      <c r="AK159" s="131" t="n">
        <v>0.034</v>
      </c>
    </row>
    <row r="160" ht="15" customHeight="1" s="143">
      <c r="A160" s="133" t="inlineStr">
        <is>
          <t>FTE000:ka_ethanolflex</t>
        </is>
      </c>
      <c r="B160" t="inlineStr">
        <is>
          <t>Ethanol-Flex Fuel</t>
        </is>
      </c>
      <c r="C160" t="inlineStr">
        <is>
          <t>Freight: Truck Stock: Heavy: Ethanol-Flex Fuel: High oil and gas supply</t>
        </is>
      </c>
      <c r="D160" t="inlineStr">
        <is>
          <t>58-AEO2021.150.highogs-d120120a</t>
        </is>
      </c>
      <c r="E160" t="inlineStr">
        <is>
          <t>millions</t>
        </is>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inlineStr">
        <is>
          <t>- -</t>
        </is>
      </c>
    </row>
    <row r="161" ht="15" customHeight="1" s="143">
      <c r="A161" s="133" t="inlineStr">
        <is>
          <t>FTE000:ka_electric</t>
        </is>
      </c>
      <c r="B161" t="inlineStr">
        <is>
          <t>Electric</t>
        </is>
      </c>
      <c r="C161" t="inlineStr">
        <is>
          <t>Freight: Truck Stock: Heavy: Electric: High oil and gas supply</t>
        </is>
      </c>
      <c r="D161" t="inlineStr">
        <is>
          <t>58-AEO2021.151.highogs-d120120a</t>
        </is>
      </c>
      <c r="E161" t="inlineStr">
        <is>
          <t>millions</t>
        </is>
      </c>
      <c r="F161" t="n">
        <v>0.000113</v>
      </c>
      <c r="G161" t="n">
        <v>0.00023</v>
      </c>
      <c r="H161" t="n">
        <v>0.000369</v>
      </c>
      <c r="I161" t="n">
        <v>0.000523</v>
      </c>
      <c r="J161" t="n">
        <v>0.000687</v>
      </c>
      <c r="K161" t="n">
        <v>0.000858</v>
      </c>
      <c r="L161" t="n">
        <v>0.001029</v>
      </c>
      <c r="M161" t="n">
        <v>0.001192</v>
      </c>
      <c r="N161" t="n">
        <v>0.001352</v>
      </c>
      <c r="O161" t="n">
        <v>0.001511</v>
      </c>
      <c r="P161" t="n">
        <v>0.001668</v>
      </c>
      <c r="Q161" t="n">
        <v>0.001827</v>
      </c>
      <c r="R161" t="n">
        <v>0.001989</v>
      </c>
      <c r="S161" t="n">
        <v>0.002153</v>
      </c>
      <c r="T161" t="n">
        <v>0.00232</v>
      </c>
      <c r="U161" t="n">
        <v>0.002491</v>
      </c>
      <c r="V161" t="n">
        <v>0.002665</v>
      </c>
      <c r="W161" t="n">
        <v>0.002839</v>
      </c>
      <c r="X161" t="n">
        <v>0.003013</v>
      </c>
      <c r="Y161" t="n">
        <v>0.003192</v>
      </c>
      <c r="Z161" t="n">
        <v>0.003377</v>
      </c>
      <c r="AA161" t="n">
        <v>0.003564</v>
      </c>
      <c r="AB161" t="n">
        <v>0.003753</v>
      </c>
      <c r="AC161" t="n">
        <v>0.003943</v>
      </c>
      <c r="AD161" t="n">
        <v>0.004132</v>
      </c>
      <c r="AE161" t="n">
        <v>0.004323</v>
      </c>
      <c r="AF161" t="n">
        <v>0.004514</v>
      </c>
      <c r="AG161" t="n">
        <v>0.004701</v>
      </c>
      <c r="AH161" t="n">
        <v>0.004886</v>
      </c>
      <c r="AI161" t="n">
        <v>0.005074</v>
      </c>
      <c r="AJ161" t="n">
        <v>0.005263</v>
      </c>
      <c r="AK161" s="131" t="n">
        <v>0.137</v>
      </c>
    </row>
    <row r="162" ht="15" customHeight="1" s="143">
      <c r="A162" s="133" t="inlineStr">
        <is>
          <t>FTE000:ka_plugindiesel</t>
        </is>
      </c>
      <c r="B162" t="inlineStr">
        <is>
          <t>Plug-in Diesel Hybrid</t>
        </is>
      </c>
      <c r="C162" t="inlineStr">
        <is>
          <t>Freight: Truck Stock: Heavy: Plug-in Diesel Hybrid: High oil and gas supply</t>
        </is>
      </c>
      <c r="D162" t="inlineStr">
        <is>
          <t>58-AEO2021.152.highogs-d120120a</t>
        </is>
      </c>
      <c r="E162" t="inlineStr">
        <is>
          <t>millions</t>
        </is>
      </c>
      <c r="F162" t="n">
        <v>0.000238</v>
      </c>
      <c r="G162" t="n">
        <v>0.000409</v>
      </c>
      <c r="H162" t="n">
        <v>0.000615</v>
      </c>
      <c r="I162" t="n">
        <v>0.000844</v>
      </c>
      <c r="J162" t="n">
        <v>0.001087</v>
      </c>
      <c r="K162" t="n">
        <v>0.001339</v>
      </c>
      <c r="L162" t="n">
        <v>0.001593</v>
      </c>
      <c r="M162" t="n">
        <v>0.001835</v>
      </c>
      <c r="N162" t="n">
        <v>0.002071</v>
      </c>
      <c r="O162" t="n">
        <v>0.002305</v>
      </c>
      <c r="P162" t="n">
        <v>0.002538</v>
      </c>
      <c r="Q162" t="n">
        <v>0.002772</v>
      </c>
      <c r="R162" t="n">
        <v>0.003011</v>
      </c>
      <c r="S162" t="n">
        <v>0.003253</v>
      </c>
      <c r="T162" t="n">
        <v>0.0035</v>
      </c>
      <c r="U162" t="n">
        <v>0.003751</v>
      </c>
      <c r="V162" t="n">
        <v>0.004007</v>
      </c>
      <c r="W162" t="n">
        <v>0.004263</v>
      </c>
      <c r="X162" t="n">
        <v>0.00452</v>
      </c>
      <c r="Y162" t="n">
        <v>0.004784</v>
      </c>
      <c r="Z162" t="n">
        <v>0.005055</v>
      </c>
      <c r="AA162" t="n">
        <v>0.005332</v>
      </c>
      <c r="AB162" t="n">
        <v>0.00561</v>
      </c>
      <c r="AC162" t="n">
        <v>0.00589</v>
      </c>
      <c r="AD162" t="n">
        <v>0.006169</v>
      </c>
      <c r="AE162" t="n">
        <v>0.00645</v>
      </c>
      <c r="AF162" t="n">
        <v>0.006731</v>
      </c>
      <c r="AG162" t="n">
        <v>0.007006</v>
      </c>
      <c r="AH162" t="n">
        <v>0.00728</v>
      </c>
      <c r="AI162" t="n">
        <v>0.007557</v>
      </c>
      <c r="AJ162" t="n">
        <v>0.007835</v>
      </c>
      <c r="AK162" s="131" t="n">
        <v>0.124</v>
      </c>
    </row>
    <row r="163" ht="15" customHeight="1" s="143">
      <c r="A163" s="133" t="inlineStr">
        <is>
          <t>FTE000:ka_plugingasolin</t>
        </is>
      </c>
      <c r="B163" t="inlineStr">
        <is>
          <t>Plug-in Gasoline Hybrid</t>
        </is>
      </c>
      <c r="C163" t="inlineStr">
        <is>
          <t>Freight: Truck Stock: Heavy: Plug-in Gasoline Hybrid: High oil and gas supply</t>
        </is>
      </c>
      <c r="D163" t="inlineStr">
        <is>
          <t>58-AEO2021.153.highogs-d120120a</t>
        </is>
      </c>
      <c r="E163" t="inlineStr">
        <is>
          <t>millions</t>
        </is>
      </c>
      <c r="F163" t="n">
        <v>0.000263</v>
      </c>
      <c r="G163" t="n">
        <v>0.000452</v>
      </c>
      <c r="H163" t="n">
        <v>0.000679</v>
      </c>
      <c r="I163" t="n">
        <v>0.000931</v>
      </c>
      <c r="J163" t="n">
        <v>0.001199</v>
      </c>
      <c r="K163" t="n">
        <v>0.001478</v>
      </c>
      <c r="L163" t="n">
        <v>0.001757</v>
      </c>
      <c r="M163" t="n">
        <v>0.002024</v>
      </c>
      <c r="N163" t="n">
        <v>0.002284</v>
      </c>
      <c r="O163" t="n">
        <v>0.002542</v>
      </c>
      <c r="P163" t="n">
        <v>0.002799</v>
      </c>
      <c r="Q163" t="n">
        <v>0.003057</v>
      </c>
      <c r="R163" t="n">
        <v>0.00332</v>
      </c>
      <c r="S163" t="n">
        <v>0.003587</v>
      </c>
      <c r="T163" t="n">
        <v>0.003859</v>
      </c>
      <c r="U163" t="n">
        <v>0.004136</v>
      </c>
      <c r="V163" t="n">
        <v>0.004418</v>
      </c>
      <c r="W163" t="n">
        <v>0.0047</v>
      </c>
      <c r="X163" t="n">
        <v>0.004984</v>
      </c>
      <c r="Y163" t="n">
        <v>0.005274</v>
      </c>
      <c r="Z163" t="n">
        <v>0.005574</v>
      </c>
      <c r="AA163" t="n">
        <v>0.005879</v>
      </c>
      <c r="AB163" t="n">
        <v>0.006185</v>
      </c>
      <c r="AC163" t="n">
        <v>0.006493</v>
      </c>
      <c r="AD163" t="n">
        <v>0.006801</v>
      </c>
      <c r="AE163" t="n">
        <v>0.00711</v>
      </c>
      <c r="AF163" t="n">
        <v>0.00742</v>
      </c>
      <c r="AG163" t="n">
        <v>0.007724</v>
      </c>
      <c r="AH163" t="n">
        <v>0.008026</v>
      </c>
      <c r="AI163" t="n">
        <v>0.008331</v>
      </c>
      <c r="AJ163" t="n">
        <v>0.008638</v>
      </c>
      <c r="AK163" s="131" t="n">
        <v>0.123</v>
      </c>
    </row>
    <row r="164" ht="15" customHeight="1" s="143">
      <c r="A164" s="133" t="inlineStr">
        <is>
          <t>FTE000:ka_fuelcell</t>
        </is>
      </c>
      <c r="B164" t="inlineStr">
        <is>
          <t>Fuel Cell</t>
        </is>
      </c>
      <c r="C164" t="inlineStr">
        <is>
          <t>Freight: Truck Stock: Heavy: Fuel Cell: High oil and gas supply</t>
        </is>
      </c>
      <c r="D164" t="inlineStr">
        <is>
          <t>58-AEO2021.154.highogs-d120120a</t>
        </is>
      </c>
      <c r="E164" t="inlineStr">
        <is>
          <t>millions</t>
        </is>
      </c>
      <c r="F164" t="n">
        <v>0.000297</v>
      </c>
      <c r="G164" t="n">
        <v>0.000529</v>
      </c>
      <c r="H164" t="n">
        <v>0.000808</v>
      </c>
      <c r="I164" t="n">
        <v>0.001117</v>
      </c>
      <c r="J164" t="n">
        <v>0.001446</v>
      </c>
      <c r="K164" t="n">
        <v>0.001789</v>
      </c>
      <c r="L164" t="n">
        <v>0.002131</v>
      </c>
      <c r="M164" t="n">
        <v>0.002459</v>
      </c>
      <c r="N164" t="n">
        <v>0.002779</v>
      </c>
      <c r="O164" t="n">
        <v>0.003097</v>
      </c>
      <c r="P164" t="n">
        <v>0.003412</v>
      </c>
      <c r="Q164" t="n">
        <v>0.003729</v>
      </c>
      <c r="R164" t="n">
        <v>0.004053</v>
      </c>
      <c r="S164" t="n">
        <v>0.004382</v>
      </c>
      <c r="T164" t="n">
        <v>0.004716</v>
      </c>
      <c r="U164" t="n">
        <v>0.005056</v>
      </c>
      <c r="V164" t="n">
        <v>0.005403</v>
      </c>
      <c r="W164" t="n">
        <v>0.005751</v>
      </c>
      <c r="X164" t="n">
        <v>0.006099</v>
      </c>
      <c r="Y164" t="n">
        <v>0.006456</v>
      </c>
      <c r="Z164" t="n">
        <v>0.006825</v>
      </c>
      <c r="AA164" t="n">
        <v>0.0072</v>
      </c>
      <c r="AB164" t="n">
        <v>0.007577</v>
      </c>
      <c r="AC164" t="n">
        <v>0.007956</v>
      </c>
      <c r="AD164" t="n">
        <v>0.008335</v>
      </c>
      <c r="AE164" t="n">
        <v>0.008715000000000001</v>
      </c>
      <c r="AF164" t="n">
        <v>0.009096</v>
      </c>
      <c r="AG164" t="n">
        <v>0.009469999999999999</v>
      </c>
      <c r="AH164" t="n">
        <v>0.009841000000000001</v>
      </c>
      <c r="AI164" t="n">
        <v>0.010217</v>
      </c>
      <c r="AJ164" t="n">
        <v>0.010593</v>
      </c>
      <c r="AK164" s="131" t="n">
        <v>0.126</v>
      </c>
    </row>
    <row r="165" ht="15" customHeight="1" s="143">
      <c r="A165" s="133" t="inlineStr">
        <is>
          <t>FTE000:ka_HeavySubtotal</t>
        </is>
      </c>
      <c r="B165" t="inlineStr">
        <is>
          <t>Heavy Subtotal</t>
        </is>
      </c>
      <c r="C165" t="inlineStr">
        <is>
          <t>Freight: Truck Stock: Heavy: High oil and gas supply</t>
        </is>
      </c>
      <c r="D165" t="inlineStr">
        <is>
          <t>58-AEO2021.155.highogs-d120120a</t>
        </is>
      </c>
      <c r="E165" t="inlineStr">
        <is>
          <t>millions</t>
        </is>
      </c>
      <c r="F165" t="n">
        <v>5.024052</v>
      </c>
      <c r="G165" t="n">
        <v>5.06466</v>
      </c>
      <c r="H165" t="n">
        <v>5.144796</v>
      </c>
      <c r="I165" t="n">
        <v>5.243972</v>
      </c>
      <c r="J165" t="n">
        <v>5.352743</v>
      </c>
      <c r="K165" t="n">
        <v>5.467594</v>
      </c>
      <c r="L165" t="n">
        <v>5.577002</v>
      </c>
      <c r="M165" t="n">
        <v>5.666167</v>
      </c>
      <c r="N165" t="n">
        <v>5.739856</v>
      </c>
      <c r="O165" t="n">
        <v>5.800276</v>
      </c>
      <c r="P165" t="n">
        <v>5.853314</v>
      </c>
      <c r="Q165" t="n">
        <v>5.903243</v>
      </c>
      <c r="R165" t="n">
        <v>5.951631</v>
      </c>
      <c r="S165" t="n">
        <v>5.99531</v>
      </c>
      <c r="T165" t="n">
        <v>6.031865</v>
      </c>
      <c r="U165" t="n">
        <v>6.071281</v>
      </c>
      <c r="V165" t="n">
        <v>6.11622</v>
      </c>
      <c r="W165" t="n">
        <v>6.158911</v>
      </c>
      <c r="X165" t="n">
        <v>6.198477</v>
      </c>
      <c r="Y165" t="n">
        <v>6.233021</v>
      </c>
      <c r="Z165" t="n">
        <v>6.265675</v>
      </c>
      <c r="AA165" t="n">
        <v>6.289618</v>
      </c>
      <c r="AB165" t="n">
        <v>6.320725</v>
      </c>
      <c r="AC165" t="n">
        <v>6.354602</v>
      </c>
      <c r="AD165" t="n">
        <v>6.390907</v>
      </c>
      <c r="AE165" t="n">
        <v>6.42747</v>
      </c>
      <c r="AF165" t="n">
        <v>6.457352</v>
      </c>
      <c r="AG165" t="n">
        <v>6.47739</v>
      </c>
      <c r="AH165" t="n">
        <v>6.491578</v>
      </c>
      <c r="AI165" t="n">
        <v>6.500141</v>
      </c>
      <c r="AJ165" t="n">
        <v>6.500545</v>
      </c>
      <c r="AK165" s="131" t="n">
        <v>0.008999999999999999</v>
      </c>
    </row>
    <row r="166" ht="15" customHeight="1" s="143">
      <c r="A166" s="133" t="inlineStr">
        <is>
          <t>FTE000:ka_TotalStock</t>
        </is>
      </c>
      <c r="B166" t="inlineStr">
        <is>
          <t>Total Stock</t>
        </is>
      </c>
      <c r="C166" t="inlineStr">
        <is>
          <t>Freight: Truck Stock: High oil and gas supply</t>
        </is>
      </c>
      <c r="D166" t="inlineStr">
        <is>
          <t>58-AEO2021.156.highogs-d120120a</t>
        </is>
      </c>
      <c r="E166" t="inlineStr">
        <is>
          <t>millions</t>
        </is>
      </c>
      <c r="F166" t="n">
        <v>12.57761</v>
      </c>
      <c r="G166" t="n">
        <v>12.789748</v>
      </c>
      <c r="H166" t="n">
        <v>13.09276</v>
      </c>
      <c r="I166" t="n">
        <v>13.442223</v>
      </c>
      <c r="J166" t="n">
        <v>13.824943</v>
      </c>
      <c r="K166" t="n">
        <v>14.233603</v>
      </c>
      <c r="L166" t="n">
        <v>14.637939</v>
      </c>
      <c r="M166" t="n">
        <v>15.006188</v>
      </c>
      <c r="N166" t="n">
        <v>15.351565</v>
      </c>
      <c r="O166" t="n">
        <v>15.675783</v>
      </c>
      <c r="P166" t="n">
        <v>15.987535</v>
      </c>
      <c r="Q166" t="n">
        <v>16.289906</v>
      </c>
      <c r="R166" t="n">
        <v>16.598139</v>
      </c>
      <c r="S166" t="n">
        <v>16.886906</v>
      </c>
      <c r="T166" t="n">
        <v>17.164267</v>
      </c>
      <c r="U166" t="n">
        <v>17.446192</v>
      </c>
      <c r="V166" t="n">
        <v>17.7395</v>
      </c>
      <c r="W166" t="n">
        <v>18.030216</v>
      </c>
      <c r="X166" t="n">
        <v>18.317392</v>
      </c>
      <c r="Y166" t="n">
        <v>18.596811</v>
      </c>
      <c r="Z166" t="n">
        <v>18.867943</v>
      </c>
      <c r="AA166" t="n">
        <v>19.137072</v>
      </c>
      <c r="AB166" t="n">
        <v>19.41328</v>
      </c>
      <c r="AC166" t="n">
        <v>19.715935</v>
      </c>
      <c r="AD166" t="n">
        <v>20.039179</v>
      </c>
      <c r="AE166" t="n">
        <v>20.362709</v>
      </c>
      <c r="AF166" t="n">
        <v>20.669434</v>
      </c>
      <c r="AG166" t="n">
        <v>20.9645</v>
      </c>
      <c r="AH166" t="n">
        <v>21.25585</v>
      </c>
      <c r="AI166" t="n">
        <v>21.526562</v>
      </c>
      <c r="AJ166" t="n">
        <v>21.776461</v>
      </c>
      <c r="AK166" s="131" t="n">
        <v>0.018</v>
      </c>
    </row>
    <row r="167" ht="15" customHeight="1" s="143">
      <c r="B167" t="inlineStr">
        <is>
          <t>New Trucks by Size Class</t>
        </is>
      </c>
      <c r="D167" t="inlineStr">
        <is>
          <t>58-AEO2021.158.</t>
        </is>
      </c>
    </row>
    <row r="168" ht="15" customHeight="1" s="143">
      <c r="B168" t="inlineStr">
        <is>
          <t>Fuel Efficiency (miles per gallon)</t>
        </is>
      </c>
      <c r="D168" t="inlineStr">
        <is>
          <t>58-AEO2021.160.</t>
        </is>
      </c>
    </row>
    <row r="169" ht="15" customHeight="1" s="143">
      <c r="B169" t="inlineStr">
        <is>
          <t>Light Medium</t>
        </is>
      </c>
      <c r="D169" t="inlineStr">
        <is>
          <t>58-AEO2021.161.</t>
        </is>
      </c>
    </row>
    <row r="170" ht="15" customHeight="1" s="143">
      <c r="A170" s="133" t="inlineStr">
        <is>
          <t>FTE000:lm_mpg_new_Dies</t>
        </is>
      </c>
      <c r="B170" t="inlineStr">
        <is>
          <t>Diesel</t>
        </is>
      </c>
      <c r="C170" t="inlineStr">
        <is>
          <t>Freight: New Trucks: Fuel Efficiency: Light Medium: Diesel: High oil and gas supply</t>
        </is>
      </c>
      <c r="D170" t="inlineStr">
        <is>
          <t>58-AEO2021.162.highogs-d120120a</t>
        </is>
      </c>
      <c r="E170" t="inlineStr">
        <is>
          <t>mpg diesel equiv</t>
        </is>
      </c>
      <c r="F170" t="n">
        <v>16.018782</v>
      </c>
      <c r="G170" t="n">
        <v>16.227394</v>
      </c>
      <c r="H170" t="n">
        <v>16.411106</v>
      </c>
      <c r="I170" t="n">
        <v>16.651821</v>
      </c>
      <c r="J170" t="n">
        <v>16.957197</v>
      </c>
      <c r="K170" t="n">
        <v>17.304926</v>
      </c>
      <c r="L170" t="n">
        <v>17.656281</v>
      </c>
      <c r="M170" t="n">
        <v>17.91115</v>
      </c>
      <c r="N170" t="n">
        <v>17.999077</v>
      </c>
      <c r="O170" t="n">
        <v>18.125587</v>
      </c>
      <c r="P170" t="n">
        <v>18.197655</v>
      </c>
      <c r="Q170" t="n">
        <v>18.234241</v>
      </c>
      <c r="R170" t="n">
        <v>18.242609</v>
      </c>
      <c r="S170" t="n">
        <v>18.239412</v>
      </c>
      <c r="T170" t="n">
        <v>18.236767</v>
      </c>
      <c r="U170" t="n">
        <v>18.234541</v>
      </c>
      <c r="V170" t="n">
        <v>18.232672</v>
      </c>
      <c r="W170" t="n">
        <v>18.2311</v>
      </c>
      <c r="X170" t="n">
        <v>18.229809</v>
      </c>
      <c r="Y170" t="n">
        <v>18.228712</v>
      </c>
      <c r="Z170" t="n">
        <v>18.227793</v>
      </c>
      <c r="AA170" t="n">
        <v>18.227028</v>
      </c>
      <c r="AB170" t="n">
        <v>18.226397</v>
      </c>
      <c r="AC170" t="n">
        <v>18.225878</v>
      </c>
      <c r="AD170" t="n">
        <v>18.225439</v>
      </c>
      <c r="AE170" t="n">
        <v>18.225079</v>
      </c>
      <c r="AF170" t="n">
        <v>18.224781</v>
      </c>
      <c r="AG170" t="n">
        <v>18.224535</v>
      </c>
      <c r="AH170" t="n">
        <v>18.224331</v>
      </c>
      <c r="AI170" t="n">
        <v>18.224165</v>
      </c>
      <c r="AJ170" t="n">
        <v>18.224028</v>
      </c>
      <c r="AK170" s="131" t="n">
        <v>0.004</v>
      </c>
    </row>
    <row r="171" ht="15" customHeight="1" s="143">
      <c r="A171" s="133" t="inlineStr">
        <is>
          <t>FTE000:lm_mpg_new_Gas</t>
        </is>
      </c>
      <c r="B171" t="inlineStr">
        <is>
          <t>Motor Gasoline</t>
        </is>
      </c>
      <c r="C171" t="inlineStr">
        <is>
          <t>Freight: New Trucks: Fuel Efficiency: Light Medium: Motor Gasoline: High oil and gas supply</t>
        </is>
      </c>
      <c r="D171" t="inlineStr">
        <is>
          <t>58-AEO2021.163.highogs-d120120a</t>
        </is>
      </c>
      <c r="E171" t="inlineStr">
        <is>
          <t>mpg gas equiv</t>
        </is>
      </c>
      <c r="F171" t="n">
        <v>11.370641</v>
      </c>
      <c r="G171" t="n">
        <v>11.606131</v>
      </c>
      <c r="H171" t="n">
        <v>11.71139</v>
      </c>
      <c r="I171" t="n">
        <v>11.890856</v>
      </c>
      <c r="J171" t="n">
        <v>12.111672</v>
      </c>
      <c r="K171" t="n">
        <v>12.367112</v>
      </c>
      <c r="L171" t="n">
        <v>12.633247</v>
      </c>
      <c r="M171" t="n">
        <v>12.910773</v>
      </c>
      <c r="N171" t="n">
        <v>12.961089</v>
      </c>
      <c r="O171" t="n">
        <v>13.143221</v>
      </c>
      <c r="P171" t="n">
        <v>13.308579</v>
      </c>
      <c r="Q171" t="n">
        <v>13.465818</v>
      </c>
      <c r="R171" t="n">
        <v>13.554155</v>
      </c>
      <c r="S171" t="n">
        <v>13.598435</v>
      </c>
      <c r="T171" t="n">
        <v>13.625403</v>
      </c>
      <c r="U171" t="n">
        <v>13.650436</v>
      </c>
      <c r="V171" t="n">
        <v>13.674826</v>
      </c>
      <c r="W171" t="n">
        <v>13.697706</v>
      </c>
      <c r="X171" t="n">
        <v>13.721609</v>
      </c>
      <c r="Y171" t="n">
        <v>13.746699</v>
      </c>
      <c r="Z171" t="n">
        <v>13.759384</v>
      </c>
      <c r="AA171" t="n">
        <v>13.783364</v>
      </c>
      <c r="AB171" t="n">
        <v>13.806806</v>
      </c>
      <c r="AC171" t="n">
        <v>13.828362</v>
      </c>
      <c r="AD171" t="n">
        <v>13.855192</v>
      </c>
      <c r="AE171" t="n">
        <v>13.883777</v>
      </c>
      <c r="AF171" t="n">
        <v>13.895625</v>
      </c>
      <c r="AG171" t="n">
        <v>13.938321</v>
      </c>
      <c r="AH171" t="n">
        <v>13.988401</v>
      </c>
      <c r="AI171" t="n">
        <v>14.031284</v>
      </c>
      <c r="AJ171" t="n">
        <v>14.104605</v>
      </c>
      <c r="AK171" s="131" t="n">
        <v>0.007</v>
      </c>
    </row>
    <row r="172" ht="15" customHeight="1" s="143">
      <c r="A172" s="133" t="inlineStr">
        <is>
          <t>FTE000:lm_mpg_new_Liq</t>
        </is>
      </c>
      <c r="B172" t="inlineStr">
        <is>
          <t>Propane</t>
        </is>
      </c>
      <c r="C172" t="inlineStr">
        <is>
          <t>Freight: New Trucks: Fuel Efficiency: Light Medium: Propane: High oil and gas supply</t>
        </is>
      </c>
      <c r="D172" t="inlineStr">
        <is>
          <t>58-AEO2021.164.highogs-d120120a</t>
        </is>
      </c>
      <c r="E172" t="inlineStr">
        <is>
          <t>mpg gas equiv</t>
        </is>
      </c>
      <c r="F172" t="n">
        <v>12.278424</v>
      </c>
      <c r="G172" t="n">
        <v>12.390402</v>
      </c>
      <c r="H172" t="n">
        <v>12.450333</v>
      </c>
      <c r="I172" t="n">
        <v>12.549306</v>
      </c>
      <c r="J172" t="n">
        <v>12.683237</v>
      </c>
      <c r="K172" t="n">
        <v>12.853743</v>
      </c>
      <c r="L172" t="n">
        <v>13.063869</v>
      </c>
      <c r="M172" t="n">
        <v>13.300777</v>
      </c>
      <c r="N172" t="n">
        <v>13.34199</v>
      </c>
      <c r="O172" t="n">
        <v>13.419447</v>
      </c>
      <c r="P172" t="n">
        <v>13.491893</v>
      </c>
      <c r="Q172" t="n">
        <v>13.45842</v>
      </c>
      <c r="R172" t="n">
        <v>13.509962</v>
      </c>
      <c r="S172" t="n">
        <v>13.549668</v>
      </c>
      <c r="T172" t="n">
        <v>13.538776</v>
      </c>
      <c r="U172" t="n">
        <v>13.566477</v>
      </c>
      <c r="V172" t="n">
        <v>13.603472</v>
      </c>
      <c r="W172" t="n">
        <v>13.6394</v>
      </c>
      <c r="X172" t="n">
        <v>13.672767</v>
      </c>
      <c r="Y172" t="n">
        <v>13.700469</v>
      </c>
      <c r="Z172" t="n">
        <v>13.725648</v>
      </c>
      <c r="AA172" t="n">
        <v>13.737693</v>
      </c>
      <c r="AB172" t="n">
        <v>13.752148</v>
      </c>
      <c r="AC172" t="n">
        <v>13.7649</v>
      </c>
      <c r="AD172" t="n">
        <v>13.775703</v>
      </c>
      <c r="AE172" t="n">
        <v>13.783324</v>
      </c>
      <c r="AF172" t="n">
        <v>13.789877</v>
      </c>
      <c r="AG172" t="n">
        <v>13.794098</v>
      </c>
      <c r="AH172" t="n">
        <v>13.793737</v>
      </c>
      <c r="AI172" t="n">
        <v>13.793485</v>
      </c>
      <c r="AJ172" t="n">
        <v>13.793375</v>
      </c>
      <c r="AK172" s="131" t="n">
        <v>0.004</v>
      </c>
    </row>
    <row r="173" ht="15" customHeight="1" s="143">
      <c r="A173" s="133" t="inlineStr">
        <is>
          <t>FTE000:lm_mpg_new_NGas</t>
        </is>
      </c>
      <c r="B173" t="inlineStr">
        <is>
          <t>Compressed/Liquefied Natural Gas</t>
        </is>
      </c>
      <c r="C173" t="inlineStr">
        <is>
          <t>Freight: New Trucks: Fuel Efficiency: Light Medium: Natural Gas: High oil and gas supply</t>
        </is>
      </c>
      <c r="D173" t="inlineStr">
        <is>
          <t>58-AEO2021.165.highogs-d120120a</t>
        </is>
      </c>
      <c r="E173" t="inlineStr">
        <is>
          <t>mpg gas equiv</t>
        </is>
      </c>
      <c r="F173" t="n">
        <v>12.111694</v>
      </c>
      <c r="G173" t="n">
        <v>12.298238</v>
      </c>
      <c r="H173" t="n">
        <v>12.429423</v>
      </c>
      <c r="I173" t="n">
        <v>12.61094</v>
      </c>
      <c r="J173" t="n">
        <v>12.838417</v>
      </c>
      <c r="K173" t="n">
        <v>13.114695</v>
      </c>
      <c r="L173" t="n">
        <v>13.436337</v>
      </c>
      <c r="M173" t="n">
        <v>13.790594</v>
      </c>
      <c r="N173" t="n">
        <v>13.808021</v>
      </c>
      <c r="O173" t="n">
        <v>13.901002</v>
      </c>
      <c r="P173" t="n">
        <v>13.988259</v>
      </c>
      <c r="Q173" t="n">
        <v>14.044668</v>
      </c>
      <c r="R173" t="n">
        <v>14.059483</v>
      </c>
      <c r="S173" t="n">
        <v>14.056727</v>
      </c>
      <c r="T173" t="n">
        <v>14.041628</v>
      </c>
      <c r="U173" t="n">
        <v>14.019773</v>
      </c>
      <c r="V173" t="n">
        <v>14.000233</v>
      </c>
      <c r="W173" t="n">
        <v>13.982875</v>
      </c>
      <c r="X173" t="n">
        <v>13.967129</v>
      </c>
      <c r="Y173" t="n">
        <v>13.952486</v>
      </c>
      <c r="Z173" t="n">
        <v>13.938868</v>
      </c>
      <c r="AA173" t="n">
        <v>13.918029</v>
      </c>
      <c r="AB173" t="n">
        <v>13.898491</v>
      </c>
      <c r="AC173" t="n">
        <v>13.878921</v>
      </c>
      <c r="AD173" t="n">
        <v>13.856324</v>
      </c>
      <c r="AE173" t="n">
        <v>13.830631</v>
      </c>
      <c r="AF173" t="n">
        <v>13.804061</v>
      </c>
      <c r="AG173" t="n">
        <v>13.77664</v>
      </c>
      <c r="AH173" t="n">
        <v>13.750528</v>
      </c>
      <c r="AI173" t="n">
        <v>13.723621</v>
      </c>
      <c r="AJ173" t="n">
        <v>13.695304</v>
      </c>
      <c r="AK173" s="131" t="n">
        <v>0.004</v>
      </c>
    </row>
    <row r="174" ht="15" customHeight="1" s="143">
      <c r="A174" s="133" t="inlineStr">
        <is>
          <t>FTE000:lm_mpg_new_Ethfl</t>
        </is>
      </c>
      <c r="B174" t="inlineStr">
        <is>
          <t>Ethanol-Flex Fuel</t>
        </is>
      </c>
      <c r="C174" t="inlineStr">
        <is>
          <t>Freight: New Trucks: Fuel Efficiency: Light Medium: Ethanol-Flex Fuel: High oil and gas supply</t>
        </is>
      </c>
      <c r="D174" t="inlineStr">
        <is>
          <t>58-AEO2021.166.highogs-d120120a</t>
        </is>
      </c>
      <c r="E174" t="inlineStr">
        <is>
          <t>mpg gas equiv</t>
        </is>
      </c>
      <c r="F174" t="n">
        <v>11.011964</v>
      </c>
      <c r="G174" t="n">
        <v>11.273613</v>
      </c>
      <c r="H174" t="n">
        <v>11.436707</v>
      </c>
      <c r="I174" t="n">
        <v>11.646693</v>
      </c>
      <c r="J174" t="n">
        <v>11.893929</v>
      </c>
      <c r="K174" t="n">
        <v>12.168756</v>
      </c>
      <c r="L174" t="n">
        <v>12.443467</v>
      </c>
      <c r="M174" t="n">
        <v>12.744933</v>
      </c>
      <c r="N174" t="n">
        <v>12.819906</v>
      </c>
      <c r="O174" t="n">
        <v>12.994184</v>
      </c>
      <c r="P174" t="n">
        <v>13.166249</v>
      </c>
      <c r="Q174" t="n">
        <v>13.293244</v>
      </c>
      <c r="R174" t="n">
        <v>13.347477</v>
      </c>
      <c r="S174" t="n">
        <v>13.362519</v>
      </c>
      <c r="T174" t="n">
        <v>13.365355</v>
      </c>
      <c r="U174" t="n">
        <v>13.35651</v>
      </c>
      <c r="V174" t="n">
        <v>13.35024</v>
      </c>
      <c r="W174" t="n">
        <v>13.345038</v>
      </c>
      <c r="X174" t="n">
        <v>13.340633</v>
      </c>
      <c r="Y174" t="n">
        <v>13.337204</v>
      </c>
      <c r="Z174" t="n">
        <v>13.325291</v>
      </c>
      <c r="AA174" t="n">
        <v>13.323834</v>
      </c>
      <c r="AB174" t="n">
        <v>13.329792</v>
      </c>
      <c r="AC174" t="n">
        <v>13.341301</v>
      </c>
      <c r="AD174" t="n">
        <v>13.342673</v>
      </c>
      <c r="AE174" t="n">
        <v>13.345359</v>
      </c>
      <c r="AF174" t="n">
        <v>13.336224</v>
      </c>
      <c r="AG174" t="n">
        <v>13.350509</v>
      </c>
      <c r="AH174" t="n">
        <v>13.370838</v>
      </c>
      <c r="AI174" t="n">
        <v>13.415256</v>
      </c>
      <c r="AJ174" t="n">
        <v>13.456979</v>
      </c>
      <c r="AK174" s="131" t="n">
        <v>0.007</v>
      </c>
    </row>
    <row r="175" ht="15" customHeight="1" s="143">
      <c r="A175" s="133" t="inlineStr">
        <is>
          <t>FTE000:lm_mpg_new_lectr</t>
        </is>
      </c>
      <c r="B175" t="inlineStr">
        <is>
          <t>Electric</t>
        </is>
      </c>
      <c r="C175" t="inlineStr">
        <is>
          <t>Freight: New Trucks: Fuel Efficiency: Light Medium: Electric: High oil and gas supply</t>
        </is>
      </c>
      <c r="D175" t="inlineStr">
        <is>
          <t>58-AEO2021.167.highogs-d120120a</t>
        </is>
      </c>
      <c r="E175" t="inlineStr">
        <is>
          <t>mpg diesel equiv</t>
        </is>
      </c>
      <c r="F175" t="n">
        <v>26.943647</v>
      </c>
      <c r="G175" t="n">
        <v>27.103474</v>
      </c>
      <c r="H175" t="n">
        <v>27.217606</v>
      </c>
      <c r="I175" t="n">
        <v>27.322536</v>
      </c>
      <c r="J175" t="n">
        <v>27.46755</v>
      </c>
      <c r="K175" t="n">
        <v>27.666824</v>
      </c>
      <c r="L175" t="n">
        <v>27.919804</v>
      </c>
      <c r="M175" t="n">
        <v>28.221037</v>
      </c>
      <c r="N175" t="n">
        <v>28.399675</v>
      </c>
      <c r="O175" t="n">
        <v>28.657637</v>
      </c>
      <c r="P175" t="n">
        <v>28.87401</v>
      </c>
      <c r="Q175" t="n">
        <v>29.004461</v>
      </c>
      <c r="R175" t="n">
        <v>29.047508</v>
      </c>
      <c r="S175" t="n">
        <v>29.060083</v>
      </c>
      <c r="T175" t="n">
        <v>29.067144</v>
      </c>
      <c r="U175" t="n">
        <v>29.070913</v>
      </c>
      <c r="V175" t="n">
        <v>29.072535</v>
      </c>
      <c r="W175" t="n">
        <v>29.071579</v>
      </c>
      <c r="X175" t="n">
        <v>29.069876</v>
      </c>
      <c r="Y175" t="n">
        <v>29.068457</v>
      </c>
      <c r="Z175" t="n">
        <v>29.067509</v>
      </c>
      <c r="AA175" t="n">
        <v>29.066975</v>
      </c>
      <c r="AB175" t="n">
        <v>29.066771</v>
      </c>
      <c r="AC175" t="n">
        <v>28.975737</v>
      </c>
      <c r="AD175" t="n">
        <v>28.985224</v>
      </c>
      <c r="AE175" t="n">
        <v>28.997356</v>
      </c>
      <c r="AF175" t="n">
        <v>29.012575</v>
      </c>
      <c r="AG175" t="n">
        <v>29.031078</v>
      </c>
      <c r="AH175" t="n">
        <v>29.052551</v>
      </c>
      <c r="AI175" t="n">
        <v>29.07646</v>
      </c>
      <c r="AJ175" t="n">
        <v>29.102026</v>
      </c>
      <c r="AK175" s="131" t="n">
        <v>0.003</v>
      </c>
    </row>
    <row r="176" ht="15" customHeight="1" s="143">
      <c r="A176" s="133" t="inlineStr">
        <is>
          <t>FTE000:lm_mpg_new_PlgDs</t>
        </is>
      </c>
      <c r="B176" t="inlineStr">
        <is>
          <t>Plug-in Diesel Hybrid</t>
        </is>
      </c>
      <c r="C176" t="inlineStr">
        <is>
          <t>Freight: New Trucks: Fuel Efficiency: Light Medium: Plug-in Diesel Hybrid: High oil and gas supply</t>
        </is>
      </c>
      <c r="D176" t="inlineStr">
        <is>
          <t>58-AEO2021.168.highogs-d120120a</t>
        </is>
      </c>
      <c r="E176" t="inlineStr">
        <is>
          <t>mpg diesel equiv</t>
        </is>
      </c>
      <c r="F176" t="n">
        <v>22.632963</v>
      </c>
      <c r="G176" t="n">
        <v>22.957096</v>
      </c>
      <c r="H176" t="n">
        <v>23.358229</v>
      </c>
      <c r="I176" t="n">
        <v>23.698084</v>
      </c>
      <c r="J176" t="n">
        <v>24.161072</v>
      </c>
      <c r="K176" t="n">
        <v>24.793833</v>
      </c>
      <c r="L176" t="n">
        <v>25.502874</v>
      </c>
      <c r="M176" t="n">
        <v>26.317247</v>
      </c>
      <c r="N176" t="n">
        <v>26.66501</v>
      </c>
      <c r="O176" t="n">
        <v>27.362963</v>
      </c>
      <c r="P176" t="n">
        <v>27.88796</v>
      </c>
      <c r="Q176" t="n">
        <v>28.282845</v>
      </c>
      <c r="R176" t="n">
        <v>28.481527</v>
      </c>
      <c r="S176" t="n">
        <v>28.522978</v>
      </c>
      <c r="T176" t="n">
        <v>28.541475</v>
      </c>
      <c r="U176" t="n">
        <v>28.552927</v>
      </c>
      <c r="V176" t="n">
        <v>28.558945</v>
      </c>
      <c r="W176" t="n">
        <v>28.563473</v>
      </c>
      <c r="X176" t="n">
        <v>28.563187</v>
      </c>
      <c r="Y176" t="n">
        <v>28.561481</v>
      </c>
      <c r="Z176" t="n">
        <v>28.56003</v>
      </c>
      <c r="AA176" t="n">
        <v>28.558802</v>
      </c>
      <c r="AB176" t="n">
        <v>28.557777</v>
      </c>
      <c r="AC176" t="n">
        <v>28.556902</v>
      </c>
      <c r="AD176" t="n">
        <v>28.556158</v>
      </c>
      <c r="AE176" t="n">
        <v>28.555538</v>
      </c>
      <c r="AF176" t="n">
        <v>28.555</v>
      </c>
      <c r="AG176" t="n">
        <v>28.554539</v>
      </c>
      <c r="AH176" t="n">
        <v>28.554144</v>
      </c>
      <c r="AI176" t="n">
        <v>28.553793</v>
      </c>
      <c r="AJ176" t="n">
        <v>28.553501</v>
      </c>
      <c r="AK176" s="131" t="n">
        <v>0.008</v>
      </c>
    </row>
    <row r="177" ht="15" customHeight="1" s="143">
      <c r="A177" s="133" t="inlineStr">
        <is>
          <t>FTE000:lm_mpg_new_PlgGs</t>
        </is>
      </c>
      <c r="B177" t="inlineStr">
        <is>
          <t>Plug-in Gasoline Hybrid</t>
        </is>
      </c>
      <c r="C177" t="inlineStr">
        <is>
          <t>Freight: New Trucks: Fuel Efficiency: Light Medium: Plug-in Gasoline Hybrid: High oil and gas supply</t>
        </is>
      </c>
      <c r="D177" t="inlineStr">
        <is>
          <t>58-AEO2021.169.highogs-d120120a</t>
        </is>
      </c>
      <c r="E177" t="inlineStr">
        <is>
          <t>mpg gas equiv</t>
        </is>
      </c>
      <c r="F177" t="n">
        <v>18.318317</v>
      </c>
      <c r="G177" t="n">
        <v>18.633806</v>
      </c>
      <c r="H177" t="n">
        <v>18.727026</v>
      </c>
      <c r="I177" t="n">
        <v>18.848845</v>
      </c>
      <c r="J177" t="n">
        <v>19.004522</v>
      </c>
      <c r="K177" t="n">
        <v>19.205853</v>
      </c>
      <c r="L177" t="n">
        <v>19.456116</v>
      </c>
      <c r="M177" t="n">
        <v>19.762205</v>
      </c>
      <c r="N177" t="n">
        <v>19.863871</v>
      </c>
      <c r="O177" t="n">
        <v>20.058212</v>
      </c>
      <c r="P177" t="n">
        <v>20.193369</v>
      </c>
      <c r="Q177" t="n">
        <v>20.279037</v>
      </c>
      <c r="R177" t="n">
        <v>20.30154</v>
      </c>
      <c r="S177" t="n">
        <v>20.315586</v>
      </c>
      <c r="T177" t="n">
        <v>20.327845</v>
      </c>
      <c r="U177" t="n">
        <v>20.330742</v>
      </c>
      <c r="V177" t="n">
        <v>20.328661</v>
      </c>
      <c r="W177" t="n">
        <v>20.327719</v>
      </c>
      <c r="X177" t="n">
        <v>20.260746</v>
      </c>
      <c r="Y177" t="n">
        <v>20.272738</v>
      </c>
      <c r="Z177" t="n">
        <v>20.289366</v>
      </c>
      <c r="AA177" t="n">
        <v>20.311388</v>
      </c>
      <c r="AB177" t="n">
        <v>20.339062</v>
      </c>
      <c r="AC177" t="n">
        <v>20.371178</v>
      </c>
      <c r="AD177" t="n">
        <v>20.388771</v>
      </c>
      <c r="AE177" t="n">
        <v>20.434765</v>
      </c>
      <c r="AF177" t="n">
        <v>20.4806</v>
      </c>
      <c r="AG177" t="n">
        <v>20.526388</v>
      </c>
      <c r="AH177" t="n">
        <v>20.568346</v>
      </c>
      <c r="AI177" t="n">
        <v>20.606668</v>
      </c>
      <c r="AJ177" t="n">
        <v>20.644459</v>
      </c>
      <c r="AK177" s="131" t="n">
        <v>0.004</v>
      </c>
    </row>
    <row r="178" ht="15" customHeight="1" s="143">
      <c r="A178" s="133" t="inlineStr">
        <is>
          <t>FTE000:lm_mpg_new_FuCel</t>
        </is>
      </c>
      <c r="B178" t="inlineStr">
        <is>
          <t>Fuel Cell</t>
        </is>
      </c>
      <c r="C178" t="inlineStr">
        <is>
          <t>Freight: New Trucks: Fuel Efficiency: Light Medium: Fuel Cell: High oil and gas supply</t>
        </is>
      </c>
      <c r="D178" t="inlineStr">
        <is>
          <t>58-AEO2021.170.highogs-d120120a</t>
        </is>
      </c>
      <c r="E178" t="inlineStr">
        <is>
          <t>mpg diesel equiv</t>
        </is>
      </c>
      <c r="F178" t="n">
        <v>18.454548</v>
      </c>
      <c r="G178" t="n">
        <v>16.244858</v>
      </c>
      <c r="H178" t="n">
        <v>16.244858</v>
      </c>
      <c r="I178" t="n">
        <v>16.244858</v>
      </c>
      <c r="J178" t="n">
        <v>16.244858</v>
      </c>
      <c r="K178" t="n">
        <v>16.244858</v>
      </c>
      <c r="L178" t="n">
        <v>16.244858</v>
      </c>
      <c r="M178" t="n">
        <v>16.244858</v>
      </c>
      <c r="N178" t="n">
        <v>16.244858</v>
      </c>
      <c r="O178" t="n">
        <v>16.244858</v>
      </c>
      <c r="P178" t="n">
        <v>16.244858</v>
      </c>
      <c r="Q178" t="n">
        <v>16.244858</v>
      </c>
      <c r="R178" t="n">
        <v>16.244858</v>
      </c>
      <c r="S178" t="n">
        <v>16.244858</v>
      </c>
      <c r="T178" t="n">
        <v>16.244858</v>
      </c>
      <c r="U178" t="n">
        <v>16.244858</v>
      </c>
      <c r="V178" t="n">
        <v>16.244858</v>
      </c>
      <c r="W178" t="n">
        <v>16.244858</v>
      </c>
      <c r="X178" t="n">
        <v>16.244858</v>
      </c>
      <c r="Y178" t="n">
        <v>16.244858</v>
      </c>
      <c r="Z178" t="n">
        <v>16.244858</v>
      </c>
      <c r="AA178" t="n">
        <v>16.244858</v>
      </c>
      <c r="AB178" t="n">
        <v>16.244858</v>
      </c>
      <c r="AC178" t="n">
        <v>16.244858</v>
      </c>
      <c r="AD178" t="n">
        <v>16.244858</v>
      </c>
      <c r="AE178" t="n">
        <v>16.244858</v>
      </c>
      <c r="AF178" t="n">
        <v>16.244858</v>
      </c>
      <c r="AG178" t="n">
        <v>16.244858</v>
      </c>
      <c r="AH178" t="n">
        <v>16.244858</v>
      </c>
      <c r="AI178" t="n">
        <v>16.244858</v>
      </c>
      <c r="AJ178" t="n">
        <v>16.244858</v>
      </c>
      <c r="AK178" s="131" t="n">
        <v>-0.004</v>
      </c>
    </row>
    <row r="179" ht="15" customHeight="1" s="143">
      <c r="A179" s="133" t="inlineStr">
        <is>
          <t>FTE000:lm_mpg_new_total</t>
        </is>
      </c>
      <c r="B179" t="inlineStr">
        <is>
          <t>Light Medium Average</t>
        </is>
      </c>
      <c r="C179" t="inlineStr">
        <is>
          <t>Freight: New Trucks: Fuel Efficiency: Light Medium: Average: High oil and gas supply</t>
        </is>
      </c>
      <c r="D179" t="inlineStr">
        <is>
          <t>58-AEO2021.171.highogs-d120120a</t>
        </is>
      </c>
      <c r="F179" t="n">
        <v>15.235818</v>
      </c>
      <c r="G179" t="n">
        <v>15.43781</v>
      </c>
      <c r="H179" t="n">
        <v>15.586774</v>
      </c>
      <c r="I179" t="n">
        <v>15.798064</v>
      </c>
      <c r="J179" t="n">
        <v>16.069138</v>
      </c>
      <c r="K179" t="n">
        <v>16.38039</v>
      </c>
      <c r="L179" t="n">
        <v>16.699629</v>
      </c>
      <c r="M179" t="n">
        <v>16.947147</v>
      </c>
      <c r="N179" t="n">
        <v>17.006062</v>
      </c>
      <c r="O179" t="n">
        <v>17.130632</v>
      </c>
      <c r="P179" t="n">
        <v>17.21246</v>
      </c>
      <c r="Q179" t="n">
        <v>17.26178</v>
      </c>
      <c r="R179" t="n">
        <v>17.274805</v>
      </c>
      <c r="S179" t="n">
        <v>17.267752</v>
      </c>
      <c r="T179" t="n">
        <v>17.257523</v>
      </c>
      <c r="U179" t="n">
        <v>17.246067</v>
      </c>
      <c r="V179" t="n">
        <v>17.234884</v>
      </c>
      <c r="W179" t="n">
        <v>17.223185</v>
      </c>
      <c r="X179" t="n">
        <v>17.211203</v>
      </c>
      <c r="Y179" t="n">
        <v>17.202675</v>
      </c>
      <c r="Z179" t="n">
        <v>17.190611</v>
      </c>
      <c r="AA179" t="n">
        <v>17.182066</v>
      </c>
      <c r="AB179" t="n">
        <v>17.177595</v>
      </c>
      <c r="AC179" t="n">
        <v>17.170576</v>
      </c>
      <c r="AD179" t="n">
        <v>17.165627</v>
      </c>
      <c r="AE179" t="n">
        <v>17.162151</v>
      </c>
      <c r="AF179" t="n">
        <v>17.153606</v>
      </c>
      <c r="AG179" t="n">
        <v>17.155769</v>
      </c>
      <c r="AH179" t="n">
        <v>17.156214</v>
      </c>
      <c r="AI179" t="n">
        <v>17.158175</v>
      </c>
      <c r="AJ179" t="n">
        <v>17.166708</v>
      </c>
      <c r="AK179" s="131" t="n">
        <v>0.004</v>
      </c>
    </row>
    <row r="180" ht="15" customHeight="1" s="143">
      <c r="B180" t="inlineStr">
        <is>
          <t>Medium</t>
        </is>
      </c>
      <c r="D180" t="inlineStr">
        <is>
          <t>58-AEO2021.172.</t>
        </is>
      </c>
    </row>
    <row r="181" ht="15" customHeight="1" s="143">
      <c r="A181" s="133" t="inlineStr">
        <is>
          <t>FTE000:ma_Diesel</t>
        </is>
      </c>
      <c r="B181" t="inlineStr">
        <is>
          <t>Diesel</t>
        </is>
      </c>
      <c r="C181" t="inlineStr">
        <is>
          <t>Freight: New Trucks: Fuel Efficiency: Medium: Diesel: High oil and gas supply</t>
        </is>
      </c>
      <c r="D181" t="inlineStr">
        <is>
          <t>58-AEO2021.173.highogs-d120120a</t>
        </is>
      </c>
      <c r="E181" t="inlineStr">
        <is>
          <t>mpg diesel equiv</t>
        </is>
      </c>
      <c r="F181" t="n">
        <v>9.655951999999999</v>
      </c>
      <c r="G181" t="n">
        <v>9.947956</v>
      </c>
      <c r="H181" t="n">
        <v>10.115087</v>
      </c>
      <c r="I181" t="n">
        <v>10.343039</v>
      </c>
      <c r="J181" t="n">
        <v>10.617851</v>
      </c>
      <c r="K181" t="n">
        <v>10.944061</v>
      </c>
      <c r="L181" t="n">
        <v>11.26952</v>
      </c>
      <c r="M181" t="n">
        <v>11.616944</v>
      </c>
      <c r="N181" t="n">
        <v>11.803136</v>
      </c>
      <c r="O181" t="n">
        <v>12.121836</v>
      </c>
      <c r="P181" t="n">
        <v>12.410674</v>
      </c>
      <c r="Q181" t="n">
        <v>12.67562</v>
      </c>
      <c r="R181" t="n">
        <v>12.813823</v>
      </c>
      <c r="S181" t="n">
        <v>12.811309</v>
      </c>
      <c r="T181" t="n">
        <v>12.809893</v>
      </c>
      <c r="U181" t="n">
        <v>12.809163</v>
      </c>
      <c r="V181" t="n">
        <v>12.809067</v>
      </c>
      <c r="W181" t="n">
        <v>12.763869</v>
      </c>
      <c r="X181" t="n">
        <v>12.767473</v>
      </c>
      <c r="Y181" t="n">
        <v>12.772184</v>
      </c>
      <c r="Z181" t="n">
        <v>12.778739</v>
      </c>
      <c r="AA181" t="n">
        <v>12.786625</v>
      </c>
      <c r="AB181" t="n">
        <v>12.795346</v>
      </c>
      <c r="AC181" t="n">
        <v>12.803703</v>
      </c>
      <c r="AD181" t="n">
        <v>12.811156</v>
      </c>
      <c r="AE181" t="n">
        <v>12.817144</v>
      </c>
      <c r="AF181" t="n">
        <v>12.821461</v>
      </c>
      <c r="AG181" t="n">
        <v>12.82178</v>
      </c>
      <c r="AH181" t="n">
        <v>12.822138</v>
      </c>
      <c r="AI181" t="n">
        <v>12.822533</v>
      </c>
      <c r="AJ181" t="n">
        <v>12.822964</v>
      </c>
      <c r="AK181" s="131" t="n">
        <v>0.01</v>
      </c>
    </row>
    <row r="182" ht="15" customHeight="1" s="143">
      <c r="A182" s="133" t="inlineStr">
        <is>
          <t>FTE000:ma_Gasoline</t>
        </is>
      </c>
      <c r="B182" t="inlineStr">
        <is>
          <t>Motor Gasoline</t>
        </is>
      </c>
      <c r="C182" t="inlineStr">
        <is>
          <t>Freight: New Trucks: Fuel Efficiency: Medium: Motor Gasoline: High oil and gas supply</t>
        </is>
      </c>
      <c r="D182" t="inlineStr">
        <is>
          <t>58-AEO2021.174.highogs-d120120a</t>
        </is>
      </c>
      <c r="E182" t="inlineStr">
        <is>
          <t>mpg gas equiv</t>
        </is>
      </c>
      <c r="F182" t="n">
        <v>7.094326</v>
      </c>
      <c r="G182" t="n">
        <v>7.304372</v>
      </c>
      <c r="H182" t="n">
        <v>7.413244</v>
      </c>
      <c r="I182" t="n">
        <v>7.554133</v>
      </c>
      <c r="J182" t="n">
        <v>7.724765</v>
      </c>
      <c r="K182" t="n">
        <v>7.920049</v>
      </c>
      <c r="L182" t="n">
        <v>8.125747</v>
      </c>
      <c r="M182" t="n">
        <v>8.352928</v>
      </c>
      <c r="N182" t="n">
        <v>8.434137</v>
      </c>
      <c r="O182" t="n">
        <v>8.635891000000001</v>
      </c>
      <c r="P182" t="n">
        <v>8.816005000000001</v>
      </c>
      <c r="Q182" t="n">
        <v>8.98654</v>
      </c>
      <c r="R182" t="n">
        <v>9.103026</v>
      </c>
      <c r="S182" t="n">
        <v>9.147499</v>
      </c>
      <c r="T182" t="n">
        <v>9.189375999999999</v>
      </c>
      <c r="U182" t="n">
        <v>9.190082</v>
      </c>
      <c r="V182" t="n">
        <v>9.187991</v>
      </c>
      <c r="W182" t="n">
        <v>9.186245</v>
      </c>
      <c r="X182" t="n">
        <v>9.18464</v>
      </c>
      <c r="Y182" t="n">
        <v>9.183434</v>
      </c>
      <c r="Z182" t="n">
        <v>9.182199000000001</v>
      </c>
      <c r="AA182" t="n">
        <v>9.180925999999999</v>
      </c>
      <c r="AB182" t="n">
        <v>9.179613</v>
      </c>
      <c r="AC182" t="n">
        <v>9.178253</v>
      </c>
      <c r="AD182" t="n">
        <v>9.176852</v>
      </c>
      <c r="AE182" t="n">
        <v>9.175490999999999</v>
      </c>
      <c r="AF182" t="n">
        <v>9.174167000000001</v>
      </c>
      <c r="AG182" t="n">
        <v>9.172791999999999</v>
      </c>
      <c r="AH182" t="n">
        <v>9.171359000000001</v>
      </c>
      <c r="AI182" t="n">
        <v>9.169867999999999</v>
      </c>
      <c r="AJ182" t="n">
        <v>9.168312999999999</v>
      </c>
      <c r="AK182" s="131" t="n">
        <v>0.008999999999999999</v>
      </c>
    </row>
    <row r="183" ht="15" customHeight="1" s="143">
      <c r="A183" s="133" t="inlineStr">
        <is>
          <t>FTE000:ma_LiquefiedPetr</t>
        </is>
      </c>
      <c r="B183" t="inlineStr">
        <is>
          <t>Propane</t>
        </is>
      </c>
      <c r="C183" t="inlineStr">
        <is>
          <t>Freight: New Trucks: Fuel Efficiency: Medium: Propane: High oil and gas supply</t>
        </is>
      </c>
      <c r="D183" t="inlineStr">
        <is>
          <t>58-AEO2021.175.highogs-d120120a</t>
        </is>
      </c>
      <c r="E183" t="inlineStr">
        <is>
          <t>mpg gas equiv</t>
        </is>
      </c>
      <c r="F183" t="n">
        <v>6.923292</v>
      </c>
      <c r="G183" t="n">
        <v>7.125193</v>
      </c>
      <c r="H183" t="n">
        <v>7.240124</v>
      </c>
      <c r="I183" t="n">
        <v>7.403374</v>
      </c>
      <c r="J183" t="n">
        <v>7.601987</v>
      </c>
      <c r="K183" t="n">
        <v>7.833745</v>
      </c>
      <c r="L183" t="n">
        <v>8.075542</v>
      </c>
      <c r="M183" t="n">
        <v>8.320449</v>
      </c>
      <c r="N183" t="n">
        <v>8.374332000000001</v>
      </c>
      <c r="O183" t="n">
        <v>8.514179</v>
      </c>
      <c r="P183" t="n">
        <v>8.637634</v>
      </c>
      <c r="Q183" t="n">
        <v>8.745119000000001</v>
      </c>
      <c r="R183" t="n">
        <v>8.804919</v>
      </c>
      <c r="S183" t="n">
        <v>8.802071</v>
      </c>
      <c r="T183" t="n">
        <v>8.594982999999999</v>
      </c>
      <c r="U183" t="n">
        <v>8.593842</v>
      </c>
      <c r="V183" t="n">
        <v>8.633910999999999</v>
      </c>
      <c r="W183" t="n">
        <v>8.684196999999999</v>
      </c>
      <c r="X183" t="n">
        <v>8.745106</v>
      </c>
      <c r="Y183" t="n">
        <v>8.815227</v>
      </c>
      <c r="Z183" t="n">
        <v>8.891527999999999</v>
      </c>
      <c r="AA183" t="n">
        <v>8.958152</v>
      </c>
      <c r="AB183" t="n">
        <v>9.034739</v>
      </c>
      <c r="AC183" t="n">
        <v>9.103793</v>
      </c>
      <c r="AD183" t="n">
        <v>9.164012</v>
      </c>
      <c r="AE183" t="n">
        <v>9.210076000000001</v>
      </c>
      <c r="AF183" t="n">
        <v>9.249973000000001</v>
      </c>
      <c r="AG183" t="n">
        <v>9.278611</v>
      </c>
      <c r="AH183" t="n">
        <v>9.279388000000001</v>
      </c>
      <c r="AI183" t="n">
        <v>9.280191</v>
      </c>
      <c r="AJ183" t="n">
        <v>9.280970999999999</v>
      </c>
      <c r="AK183" s="131" t="n">
        <v>0.01</v>
      </c>
    </row>
    <row r="184" ht="15" customHeight="1" s="143">
      <c r="A184" s="133" t="inlineStr">
        <is>
          <t>FTE000:ma_CompressedNat</t>
        </is>
      </c>
      <c r="B184" t="inlineStr">
        <is>
          <t>Compressed/Liquefied Natural Gas</t>
        </is>
      </c>
      <c r="C184" t="inlineStr">
        <is>
          <t>Freight: New Trucks: Fuel Efficiency: Medium: Natural Gas: High oil and gas supply</t>
        </is>
      </c>
      <c r="D184" t="inlineStr">
        <is>
          <t>58-AEO2021.176.highogs-d120120a</t>
        </is>
      </c>
      <c r="E184" t="inlineStr">
        <is>
          <t>mpg gas equiv</t>
        </is>
      </c>
      <c r="F184" t="n">
        <v>7.035529</v>
      </c>
      <c r="G184" t="n">
        <v>7.266843</v>
      </c>
      <c r="H184" t="n">
        <v>7.407821</v>
      </c>
      <c r="I184" t="n">
        <v>7.601484</v>
      </c>
      <c r="J184" t="n">
        <v>7.837975</v>
      </c>
      <c r="K184" t="n">
        <v>8.114068</v>
      </c>
      <c r="L184" t="n">
        <v>8.393950999999999</v>
      </c>
      <c r="M184" t="n">
        <v>8.663797000000001</v>
      </c>
      <c r="N184" t="n">
        <v>8.761520000000001</v>
      </c>
      <c r="O184" t="n">
        <v>8.973182</v>
      </c>
      <c r="P184" t="n">
        <v>9.165065999999999</v>
      </c>
      <c r="Q184" t="n">
        <v>9.345236999999999</v>
      </c>
      <c r="R184" t="n">
        <v>9.460286</v>
      </c>
      <c r="S184" t="n">
        <v>9.490214</v>
      </c>
      <c r="T184" t="n">
        <v>9.510066999999999</v>
      </c>
      <c r="U184" t="n">
        <v>9.508516</v>
      </c>
      <c r="V184" t="n">
        <v>9.506985999999999</v>
      </c>
      <c r="W184" t="n">
        <v>9.506672</v>
      </c>
      <c r="X184" t="n">
        <v>9.506703</v>
      </c>
      <c r="Y184" t="n">
        <v>9.507053000000001</v>
      </c>
      <c r="Z184" t="n">
        <v>9.507699000000001</v>
      </c>
      <c r="AA184" t="n">
        <v>9.508620000000001</v>
      </c>
      <c r="AB184" t="n">
        <v>9.509815</v>
      </c>
      <c r="AC184" t="n">
        <v>9.511277</v>
      </c>
      <c r="AD184" t="n">
        <v>9.512248</v>
      </c>
      <c r="AE184" t="n">
        <v>9.513973999999999</v>
      </c>
      <c r="AF184" t="n">
        <v>9.515711</v>
      </c>
      <c r="AG184" t="n">
        <v>9.517265</v>
      </c>
      <c r="AH184" t="n">
        <v>9.51948</v>
      </c>
      <c r="AI184" t="n">
        <v>9.521914000000001</v>
      </c>
      <c r="AJ184" t="n">
        <v>9.524576</v>
      </c>
      <c r="AK184" s="131" t="n">
        <v>0.01</v>
      </c>
    </row>
    <row r="185" ht="15" customHeight="1" s="143">
      <c r="A185" s="133" t="inlineStr">
        <is>
          <t>FTE000:ma_ethanolflex</t>
        </is>
      </c>
      <c r="B185" t="inlineStr">
        <is>
          <t>Ethanol-Flex Fuel</t>
        </is>
      </c>
      <c r="C185" t="inlineStr">
        <is>
          <t>Freight: New Trucks: Fuel Efficiency: Medium: Ethanol-Flex Fuel: High oil and gas supply</t>
        </is>
      </c>
      <c r="D185" t="inlineStr">
        <is>
          <t>58-AEO2021.177.highogs-d120120a</t>
        </is>
      </c>
      <c r="E185" t="inlineStr">
        <is>
          <t>mpg</t>
        </is>
      </c>
      <c r="F185" t="n">
        <v>7.024214</v>
      </c>
      <c r="G185" t="n">
        <v>7.231658</v>
      </c>
      <c r="H185" t="n">
        <v>7.338115</v>
      </c>
      <c r="I185" t="n">
        <v>7.476466</v>
      </c>
      <c r="J185" t="n">
        <v>7.64374</v>
      </c>
      <c r="K185" t="n">
        <v>7.837053</v>
      </c>
      <c r="L185" t="n">
        <v>8.038876999999999</v>
      </c>
      <c r="M185" t="n">
        <v>8.262988999999999</v>
      </c>
      <c r="N185" t="n">
        <v>8.342309</v>
      </c>
      <c r="O185" t="n">
        <v>8.541406</v>
      </c>
      <c r="P185" t="n">
        <v>8.721276</v>
      </c>
      <c r="Q185" t="n">
        <v>8.891088999999999</v>
      </c>
      <c r="R185" t="n">
        <v>9.00888</v>
      </c>
      <c r="S185" t="n">
        <v>9.055493999999999</v>
      </c>
      <c r="T185" t="n">
        <v>9.099672999999999</v>
      </c>
      <c r="U185" t="n">
        <v>9.102482</v>
      </c>
      <c r="V185" t="n">
        <v>9.102399999999999</v>
      </c>
      <c r="W185" t="n">
        <v>9.102340999999999</v>
      </c>
      <c r="X185" t="n">
        <v>9.102290999999999</v>
      </c>
      <c r="Y185" t="n">
        <v>9.102258000000001</v>
      </c>
      <c r="Z185" t="n">
        <v>9.10223</v>
      </c>
      <c r="AA185" t="n">
        <v>9.102209999999999</v>
      </c>
      <c r="AB185" t="n">
        <v>9.102195</v>
      </c>
      <c r="AC185" t="n">
        <v>9.102182000000001</v>
      </c>
      <c r="AD185" t="n">
        <v>9.102171999999999</v>
      </c>
      <c r="AE185" t="n">
        <v>9.102164999999999</v>
      </c>
      <c r="AF185" t="n">
        <v>9.10216</v>
      </c>
      <c r="AG185" t="n">
        <v>9.102152999999999</v>
      </c>
      <c r="AH185" t="n">
        <v>9.102149000000001</v>
      </c>
      <c r="AI185" t="n">
        <v>9.102145999999999</v>
      </c>
      <c r="AJ185" t="n">
        <v>9.102143999999999</v>
      </c>
      <c r="AK185" s="131" t="n">
        <v>0.008999999999999999</v>
      </c>
    </row>
    <row r="186" ht="15" customHeight="1" s="143">
      <c r="A186" s="133" t="inlineStr">
        <is>
          <t>FTE000:ma_electric</t>
        </is>
      </c>
      <c r="B186" t="inlineStr">
        <is>
          <t>Electric</t>
        </is>
      </c>
      <c r="C186" t="inlineStr">
        <is>
          <t>Freight: New Trucks: Fuel Efficiency: Medium: Electric: High oil and gas supply</t>
        </is>
      </c>
      <c r="D186" t="inlineStr">
        <is>
          <t>58-AEO2021.178.highogs-d120120a</t>
        </is>
      </c>
      <c r="E186" t="inlineStr">
        <is>
          <t>mpg gas equiv</t>
        </is>
      </c>
      <c r="F186" t="n">
        <v>16.770685</v>
      </c>
      <c r="G186" t="n">
        <v>17.32007</v>
      </c>
      <c r="H186" t="n">
        <v>17.541052</v>
      </c>
      <c r="I186" t="n">
        <v>17.805744</v>
      </c>
      <c r="J186" t="n">
        <v>18.130358</v>
      </c>
      <c r="K186" t="n">
        <v>18.549952</v>
      </c>
      <c r="L186" t="n">
        <v>19.054476</v>
      </c>
      <c r="M186" t="n">
        <v>19.630157</v>
      </c>
      <c r="N186" t="n">
        <v>19.84026</v>
      </c>
      <c r="O186" t="n">
        <v>20.210892</v>
      </c>
      <c r="P186" t="n">
        <v>20.535641</v>
      </c>
      <c r="Q186" t="n">
        <v>20.807072</v>
      </c>
      <c r="R186" t="n">
        <v>20.935619</v>
      </c>
      <c r="S186" t="n">
        <v>20.907915</v>
      </c>
      <c r="T186" t="n">
        <v>20.849777</v>
      </c>
      <c r="U186" t="n">
        <v>20.834908</v>
      </c>
      <c r="V186" t="n">
        <v>20.819756</v>
      </c>
      <c r="W186" t="n">
        <v>20.796427</v>
      </c>
      <c r="X186" t="n">
        <v>20.773083</v>
      </c>
      <c r="Y186" t="n">
        <v>20.751785</v>
      </c>
      <c r="Z186" t="n">
        <v>20.732758</v>
      </c>
      <c r="AA186" t="n">
        <v>20.715515</v>
      </c>
      <c r="AB186" t="n">
        <v>20.699839</v>
      </c>
      <c r="AC186" t="n">
        <v>20.685387</v>
      </c>
      <c r="AD186" t="n">
        <v>20.672596</v>
      </c>
      <c r="AE186" t="n">
        <v>20.660538</v>
      </c>
      <c r="AF186" t="n">
        <v>20.649101</v>
      </c>
      <c r="AG186" t="n">
        <v>20.638178</v>
      </c>
      <c r="AH186" t="n">
        <v>20.627518</v>
      </c>
      <c r="AI186" t="n">
        <v>20.617176</v>
      </c>
      <c r="AJ186" t="n">
        <v>20.607447</v>
      </c>
      <c r="AK186" s="131" t="n">
        <v>0.007</v>
      </c>
    </row>
    <row r="187" ht="15" customHeight="1" s="143">
      <c r="A187" s="133" t="inlineStr">
        <is>
          <t>FTE000:ma_plugindiesel</t>
        </is>
      </c>
      <c r="B187" t="inlineStr">
        <is>
          <t>Plug-in Diesel Hybrid</t>
        </is>
      </c>
      <c r="C187" t="inlineStr">
        <is>
          <t>Freight: New Trucks: Fuel Efficiency: Medium: Plug-in Diesel Hybrid: High oil and gas supply</t>
        </is>
      </c>
      <c r="D187" t="inlineStr">
        <is>
          <t>58-AEO2021.179.highogs-d120120a</t>
        </is>
      </c>
      <c r="E187" t="inlineStr">
        <is>
          <t>mpg gas equiv</t>
        </is>
      </c>
      <c r="F187" t="n">
        <v>14.109496</v>
      </c>
      <c r="G187" t="n">
        <v>14.516608</v>
      </c>
      <c r="H187" t="n">
        <v>14.763879</v>
      </c>
      <c r="I187" t="n">
        <v>15.043048</v>
      </c>
      <c r="J187" t="n">
        <v>15.443382</v>
      </c>
      <c r="K187" t="n">
        <v>15.947079</v>
      </c>
      <c r="L187" t="n">
        <v>16.353035</v>
      </c>
      <c r="M187" t="n">
        <v>16.753384</v>
      </c>
      <c r="N187" t="n">
        <v>16.915127</v>
      </c>
      <c r="O187" t="n">
        <v>17.282017</v>
      </c>
      <c r="P187" t="n">
        <v>17.610336</v>
      </c>
      <c r="Q187" t="n">
        <v>17.8948</v>
      </c>
      <c r="R187" t="n">
        <v>18.074224</v>
      </c>
      <c r="S187" t="n">
        <v>18.151167</v>
      </c>
      <c r="T187" t="n">
        <v>18.169079</v>
      </c>
      <c r="U187" t="n">
        <v>18.176811</v>
      </c>
      <c r="V187" t="n">
        <v>18.180805</v>
      </c>
      <c r="W187" t="n">
        <v>18.181044</v>
      </c>
      <c r="X187" t="n">
        <v>18.115576</v>
      </c>
      <c r="Y187" t="n">
        <v>18.122423</v>
      </c>
      <c r="Z187" t="n">
        <v>18.131395</v>
      </c>
      <c r="AA187" t="n">
        <v>18.142761</v>
      </c>
      <c r="AB187" t="n">
        <v>18.156797</v>
      </c>
      <c r="AC187" t="n">
        <v>18.173212</v>
      </c>
      <c r="AD187" t="n">
        <v>18.191784</v>
      </c>
      <c r="AE187" t="n">
        <v>18.211639</v>
      </c>
      <c r="AF187" t="n">
        <v>18.231737</v>
      </c>
      <c r="AG187" t="n">
        <v>18.25104</v>
      </c>
      <c r="AH187" t="n">
        <v>18.268332</v>
      </c>
      <c r="AI187" t="n">
        <v>18.283669</v>
      </c>
      <c r="AJ187" t="n">
        <v>18.297161</v>
      </c>
      <c r="AK187" s="131" t="n">
        <v>0.008999999999999999</v>
      </c>
    </row>
    <row r="188" ht="15" customHeight="1" s="143">
      <c r="A188" s="133" t="inlineStr">
        <is>
          <t>FTE000:ma_plugingasolin</t>
        </is>
      </c>
      <c r="B188" t="inlineStr">
        <is>
          <t>Plug-in Gasoline Hybrid</t>
        </is>
      </c>
      <c r="C188" t="inlineStr">
        <is>
          <t>Freight: New Trucks: Fuel Efficiency: Medium: Plug-in Gasoline Hybrid: High oil and gas supply</t>
        </is>
      </c>
      <c r="D188" t="inlineStr">
        <is>
          <t>58-AEO2021.180.highogs-d120120a</t>
        </is>
      </c>
      <c r="E188" t="inlineStr">
        <is>
          <t>mpg gas equiv</t>
        </is>
      </c>
      <c r="F188" t="n">
        <v>10.271459</v>
      </c>
      <c r="G188" t="n">
        <v>10.542336</v>
      </c>
      <c r="H188" t="n">
        <v>10.661651</v>
      </c>
      <c r="I188" t="n">
        <v>10.907418</v>
      </c>
      <c r="J188" t="n">
        <v>11.148639</v>
      </c>
      <c r="K188" t="n">
        <v>11.440857</v>
      </c>
      <c r="L188" t="n">
        <v>11.760324</v>
      </c>
      <c r="M188" t="n">
        <v>12.128084</v>
      </c>
      <c r="N188" t="n">
        <v>12.264867</v>
      </c>
      <c r="O188" t="n">
        <v>12.549859</v>
      </c>
      <c r="P188" t="n">
        <v>12.80024</v>
      </c>
      <c r="Q188" t="n">
        <v>13.017029</v>
      </c>
      <c r="R188" t="n">
        <v>13.136854</v>
      </c>
      <c r="S188" t="n">
        <v>13.142375</v>
      </c>
      <c r="T188" t="n">
        <v>13.146653</v>
      </c>
      <c r="U188" t="n">
        <v>13.144742</v>
      </c>
      <c r="V188" t="n">
        <v>13.13958</v>
      </c>
      <c r="W188" t="n">
        <v>13.130616</v>
      </c>
      <c r="X188" t="n">
        <v>13.123008</v>
      </c>
      <c r="Y188" t="n">
        <v>13.11655</v>
      </c>
      <c r="Z188" t="n">
        <v>13.111168</v>
      </c>
      <c r="AA188" t="n">
        <v>13.106642</v>
      </c>
      <c r="AB188" t="n">
        <v>13.102871</v>
      </c>
      <c r="AC188" t="n">
        <v>13.099727</v>
      </c>
      <c r="AD188" t="n">
        <v>13.097211</v>
      </c>
      <c r="AE188" t="n">
        <v>13.095279</v>
      </c>
      <c r="AF188" t="n">
        <v>13.093821</v>
      </c>
      <c r="AG188" t="n">
        <v>13.092775</v>
      </c>
      <c r="AH188" t="n">
        <v>13.092001</v>
      </c>
      <c r="AI188" t="n">
        <v>13.10785</v>
      </c>
      <c r="AJ188" t="n">
        <v>13.129277</v>
      </c>
      <c r="AK188" s="131" t="n">
        <v>0.008</v>
      </c>
    </row>
    <row r="189" ht="15" customHeight="1" s="143">
      <c r="A189" s="133" t="inlineStr">
        <is>
          <t>FTE000:ma_fuelcell</t>
        </is>
      </c>
      <c r="B189" t="inlineStr">
        <is>
          <t>Fuel Cell</t>
        </is>
      </c>
      <c r="C189" t="inlineStr">
        <is>
          <t>Freight: New Trucks: Fuel Efficiency: Medium: Fuel Cell: High oil and gas supply</t>
        </is>
      </c>
      <c r="D189" t="inlineStr">
        <is>
          <t>58-AEO2021.181.highogs-d120120a</t>
        </is>
      </c>
      <c r="E189" t="inlineStr">
        <is>
          <t>mpg gas equiv</t>
        </is>
      </c>
      <c r="F189" t="n">
        <v>11.486766</v>
      </c>
      <c r="G189" t="n">
        <v>11.486765</v>
      </c>
      <c r="H189" t="n">
        <v>11.486765</v>
      </c>
      <c r="I189" t="n">
        <v>11.486765</v>
      </c>
      <c r="J189" t="n">
        <v>11.486765</v>
      </c>
      <c r="K189" t="n">
        <v>11.486765</v>
      </c>
      <c r="L189" t="n">
        <v>11.486765</v>
      </c>
      <c r="M189" t="n">
        <v>11.486765</v>
      </c>
      <c r="N189" t="n">
        <v>11.486765</v>
      </c>
      <c r="O189" t="n">
        <v>11.486764</v>
      </c>
      <c r="P189" t="n">
        <v>11.486765</v>
      </c>
      <c r="Q189" t="n">
        <v>11.486764</v>
      </c>
      <c r="R189" t="n">
        <v>11.486765</v>
      </c>
      <c r="S189" t="n">
        <v>11.486765</v>
      </c>
      <c r="T189" t="n">
        <v>11.486765</v>
      </c>
      <c r="U189" t="n">
        <v>11.486765</v>
      </c>
      <c r="V189" t="n">
        <v>11.486765</v>
      </c>
      <c r="W189" t="n">
        <v>11.486765</v>
      </c>
      <c r="X189" t="n">
        <v>11.486765</v>
      </c>
      <c r="Y189" t="n">
        <v>11.486765</v>
      </c>
      <c r="Z189" t="n">
        <v>11.486765</v>
      </c>
      <c r="AA189" t="n">
        <v>11.486764</v>
      </c>
      <c r="AB189" t="n">
        <v>11.486765</v>
      </c>
      <c r="AC189" t="n">
        <v>11.486765</v>
      </c>
      <c r="AD189" t="n">
        <v>11.486765</v>
      </c>
      <c r="AE189" t="n">
        <v>11.486764</v>
      </c>
      <c r="AF189" t="n">
        <v>11.486765</v>
      </c>
      <c r="AG189" t="n">
        <v>11.486764</v>
      </c>
      <c r="AH189" t="n">
        <v>11.486764</v>
      </c>
      <c r="AI189" t="n">
        <v>11.486764</v>
      </c>
      <c r="AJ189" t="n">
        <v>11.486765</v>
      </c>
      <c r="AK189" s="131" t="n">
        <v>0</v>
      </c>
    </row>
    <row r="190" ht="15" customHeight="1" s="143">
      <c r="A190" s="133" t="inlineStr">
        <is>
          <t>FTE000:ma_MediumAverage</t>
        </is>
      </c>
      <c r="B190" t="inlineStr">
        <is>
          <t>Medium Average</t>
        </is>
      </c>
      <c r="C190" t="inlineStr">
        <is>
          <t>Freight: New Trucks: Fuel Efficiency: Medium: Average: High oil and gas supply</t>
        </is>
      </c>
      <c r="D190" t="inlineStr">
        <is>
          <t>58-AEO2021.182.highogs-d120120a</t>
        </is>
      </c>
      <c r="F190" t="n">
        <v>8.887487</v>
      </c>
      <c r="G190" t="n">
        <v>9.157215000000001</v>
      </c>
      <c r="H190" t="n">
        <v>9.308865000000001</v>
      </c>
      <c r="I190" t="n">
        <v>9.511953</v>
      </c>
      <c r="J190" t="n">
        <v>9.758902000000001</v>
      </c>
      <c r="K190" t="n">
        <v>10.042974</v>
      </c>
      <c r="L190" t="n">
        <v>10.326347</v>
      </c>
      <c r="M190" t="n">
        <v>10.633218</v>
      </c>
      <c r="N190" t="n">
        <v>10.781668</v>
      </c>
      <c r="O190" t="n">
        <v>11.06269</v>
      </c>
      <c r="P190" t="n">
        <v>11.315617</v>
      </c>
      <c r="Q190" t="n">
        <v>11.550292</v>
      </c>
      <c r="R190" t="n">
        <v>11.68327</v>
      </c>
      <c r="S190" t="n">
        <v>11.698606</v>
      </c>
      <c r="T190" t="n">
        <v>11.713203</v>
      </c>
      <c r="U190" t="n">
        <v>11.712758</v>
      </c>
      <c r="V190" t="n">
        <v>11.712893</v>
      </c>
      <c r="W190" t="n">
        <v>11.684872</v>
      </c>
      <c r="X190" t="n">
        <v>11.689456</v>
      </c>
      <c r="Y190" t="n">
        <v>11.694923</v>
      </c>
      <c r="Z190" t="n">
        <v>11.701574</v>
      </c>
      <c r="AA190" t="n">
        <v>11.709044</v>
      </c>
      <c r="AB190" t="n">
        <v>11.717079</v>
      </c>
      <c r="AC190" t="n">
        <v>11.724867</v>
      </c>
      <c r="AD190" t="n">
        <v>11.732378</v>
      </c>
      <c r="AE190" t="n">
        <v>11.739263</v>
      </c>
      <c r="AF190" t="n">
        <v>11.745124</v>
      </c>
      <c r="AG190" t="n">
        <v>11.748412</v>
      </c>
      <c r="AH190" t="n">
        <v>11.751686</v>
      </c>
      <c r="AI190" t="n">
        <v>11.755027</v>
      </c>
      <c r="AJ190" t="n">
        <v>11.758446</v>
      </c>
      <c r="AK190" s="131" t="n">
        <v>0.008999999999999999</v>
      </c>
    </row>
    <row r="191" ht="15" customHeight="1" s="143">
      <c r="B191" t="inlineStr">
        <is>
          <t>Heavy</t>
        </is>
      </c>
      <c r="D191" t="inlineStr">
        <is>
          <t>58-AEO2021.183.</t>
        </is>
      </c>
    </row>
    <row r="192" ht="15" customHeight="1" s="143">
      <c r="A192" s="133" t="inlineStr">
        <is>
          <t>FTE000:na_Diesel</t>
        </is>
      </c>
      <c r="B192" t="inlineStr">
        <is>
          <t>Diesel</t>
        </is>
      </c>
      <c r="C192" t="inlineStr">
        <is>
          <t>Freight: New Trucks: Fuel Efficiency: Heavy: Diesel: High oil and gas supply</t>
        </is>
      </c>
      <c r="D192" t="inlineStr">
        <is>
          <t>58-AEO2021.184.highogs-d120120a</t>
        </is>
      </c>
      <c r="E192" t="inlineStr">
        <is>
          <t>mpg diesel equiv</t>
        </is>
      </c>
      <c r="F192" t="n">
        <v>6.266435</v>
      </c>
      <c r="G192" t="n">
        <v>6.350072</v>
      </c>
      <c r="H192" t="n">
        <v>6.44881</v>
      </c>
      <c r="I192" t="n">
        <v>6.570973</v>
      </c>
      <c r="J192" t="n">
        <v>6.722566</v>
      </c>
      <c r="K192" t="n">
        <v>6.898068</v>
      </c>
      <c r="L192" t="n">
        <v>7.087895</v>
      </c>
      <c r="M192" t="n">
        <v>7.28423</v>
      </c>
      <c r="N192" t="n">
        <v>7.384444</v>
      </c>
      <c r="O192" t="n">
        <v>7.530751</v>
      </c>
      <c r="P192" t="n">
        <v>7.654798</v>
      </c>
      <c r="Q192" t="n">
        <v>7.765048</v>
      </c>
      <c r="R192" t="n">
        <v>7.830627</v>
      </c>
      <c r="S192" t="n">
        <v>7.83893</v>
      </c>
      <c r="T192" t="n">
        <v>7.845371</v>
      </c>
      <c r="U192" t="n">
        <v>7.846367</v>
      </c>
      <c r="V192" t="n">
        <v>7.849895</v>
      </c>
      <c r="W192" t="n">
        <v>7.852902</v>
      </c>
      <c r="X192" t="n">
        <v>7.853951</v>
      </c>
      <c r="Y192" t="n">
        <v>7.853382</v>
      </c>
      <c r="Z192" t="n">
        <v>7.853775</v>
      </c>
      <c r="AA192" t="n">
        <v>7.854365</v>
      </c>
      <c r="AB192" t="n">
        <v>7.855074</v>
      </c>
      <c r="AC192" t="n">
        <v>7.855283</v>
      </c>
      <c r="AD192" t="n">
        <v>7.857022</v>
      </c>
      <c r="AE192" t="n">
        <v>7.85926</v>
      </c>
      <c r="AF192" t="n">
        <v>7.860373</v>
      </c>
      <c r="AG192" t="n">
        <v>7.863697</v>
      </c>
      <c r="AH192" t="n">
        <v>7.868252</v>
      </c>
      <c r="AI192" t="n">
        <v>7.873209</v>
      </c>
      <c r="AJ192" t="n">
        <v>7.878758</v>
      </c>
      <c r="AK192" s="131" t="n">
        <v>0.008</v>
      </c>
    </row>
    <row r="193" ht="15" customHeight="1" s="143">
      <c r="A193" s="133" t="inlineStr">
        <is>
          <t>FTE000:na_Gasoline</t>
        </is>
      </c>
      <c r="B193" t="inlineStr">
        <is>
          <t>Motor Gasoline</t>
        </is>
      </c>
      <c r="C193" t="inlineStr">
        <is>
          <t>Freight: New Trucks: Fuel Efficiency: Heavy: Motor Gasoline: High oil and gas supply</t>
        </is>
      </c>
      <c r="D193" t="inlineStr">
        <is>
          <t>58-AEO2021.185.highogs-d120120a</t>
        </is>
      </c>
      <c r="E193" t="inlineStr">
        <is>
          <t>mpg gas equiv</t>
        </is>
      </c>
      <c r="F193" t="n">
        <v>6.003124</v>
      </c>
      <c r="G193" t="n">
        <v>6.142863</v>
      </c>
      <c r="H193" t="n">
        <v>6.213612</v>
      </c>
      <c r="I193" t="n">
        <v>6.306432</v>
      </c>
      <c r="J193" t="n">
        <v>6.425729</v>
      </c>
      <c r="K193" t="n">
        <v>6.569756</v>
      </c>
      <c r="L193" t="n">
        <v>6.721407</v>
      </c>
      <c r="M193" t="n">
        <v>6.887756</v>
      </c>
      <c r="N193" t="n">
        <v>6.957553</v>
      </c>
      <c r="O193" t="n">
        <v>7.094846</v>
      </c>
      <c r="P193" t="n">
        <v>7.218851</v>
      </c>
      <c r="Q193" t="n">
        <v>7.322559</v>
      </c>
      <c r="R193" t="n">
        <v>7.386669</v>
      </c>
      <c r="S193" t="n">
        <v>7.397716</v>
      </c>
      <c r="T193" t="n">
        <v>7.404302</v>
      </c>
      <c r="U193" t="n">
        <v>7.405825</v>
      </c>
      <c r="V193" t="n">
        <v>7.406954</v>
      </c>
      <c r="W193" t="n">
        <v>7.407097</v>
      </c>
      <c r="X193" t="n">
        <v>7.406367</v>
      </c>
      <c r="Y193" t="n">
        <v>7.405747</v>
      </c>
      <c r="Z193" t="n">
        <v>7.405224</v>
      </c>
      <c r="AA193" t="n">
        <v>7.404769</v>
      </c>
      <c r="AB193" t="n">
        <v>7.404394</v>
      </c>
      <c r="AC193" t="n">
        <v>7.404084</v>
      </c>
      <c r="AD193" t="n">
        <v>7.403852</v>
      </c>
      <c r="AE193" t="n">
        <v>7.403695</v>
      </c>
      <c r="AF193" t="n">
        <v>7.40361</v>
      </c>
      <c r="AG193" t="n">
        <v>7.403578</v>
      </c>
      <c r="AH193" t="n">
        <v>7.402089</v>
      </c>
      <c r="AI193" t="n">
        <v>7.405539</v>
      </c>
      <c r="AJ193" t="n">
        <v>7.410024</v>
      </c>
      <c r="AK193" s="131" t="n">
        <v>0.007</v>
      </c>
    </row>
    <row r="194" ht="15" customHeight="1" s="143">
      <c r="A194" s="133" t="inlineStr">
        <is>
          <t>FTE000:na_LiquefiedPetr</t>
        </is>
      </c>
      <c r="B194" t="inlineStr">
        <is>
          <t>Propane</t>
        </is>
      </c>
      <c r="C194" t="inlineStr">
        <is>
          <t>Freight: New Trucks: Fuel Efficiency: Heavy: Propane: High oil and gas supply</t>
        </is>
      </c>
      <c r="D194" t="inlineStr">
        <is>
          <t>58-AEO2021.186.highogs-d120120a</t>
        </is>
      </c>
      <c r="E194" t="inlineStr">
        <is>
          <t>mpg gas equiv</t>
        </is>
      </c>
      <c r="F194" t="n">
        <v>6.296948</v>
      </c>
      <c r="G194" t="n">
        <v>6.455321</v>
      </c>
      <c r="H194" t="n">
        <v>6.547517</v>
      </c>
      <c r="I194" t="n">
        <v>6.669456</v>
      </c>
      <c r="J194" t="n">
        <v>6.817585</v>
      </c>
      <c r="K194" t="n">
        <v>6.985593</v>
      </c>
      <c r="L194" t="n">
        <v>7.13685</v>
      </c>
      <c r="M194" t="n">
        <v>7.289227</v>
      </c>
      <c r="N194" t="n">
        <v>7.325416</v>
      </c>
      <c r="O194" t="n">
        <v>7.416723</v>
      </c>
      <c r="P194" t="n">
        <v>7.495047</v>
      </c>
      <c r="Q194" t="n">
        <v>7.559641</v>
      </c>
      <c r="R194" t="n">
        <v>7.586128</v>
      </c>
      <c r="S194" t="n">
        <v>7.481578</v>
      </c>
      <c r="T194" t="n">
        <v>7.481064</v>
      </c>
      <c r="U194" t="n">
        <v>7.484303</v>
      </c>
      <c r="V194" t="n">
        <v>7.49085</v>
      </c>
      <c r="W194" t="n">
        <v>7.49981</v>
      </c>
      <c r="X194" t="n">
        <v>7.509145</v>
      </c>
      <c r="Y194" t="n">
        <v>7.515691</v>
      </c>
      <c r="Z194" t="n">
        <v>7.52524</v>
      </c>
      <c r="AA194" t="n">
        <v>7.533279</v>
      </c>
      <c r="AB194" t="n">
        <v>7.539349</v>
      </c>
      <c r="AC194" t="n">
        <v>7.543577</v>
      </c>
      <c r="AD194" t="n">
        <v>7.546814</v>
      </c>
      <c r="AE194" t="n">
        <v>7.547787</v>
      </c>
      <c r="AF194" t="n">
        <v>7.539344</v>
      </c>
      <c r="AG194" t="n">
        <v>7.534773</v>
      </c>
      <c r="AH194" t="n">
        <v>7.530202</v>
      </c>
      <c r="AI194" t="n">
        <v>7.525992</v>
      </c>
      <c r="AJ194" t="n">
        <v>7.521</v>
      </c>
      <c r="AK194" s="131" t="n">
        <v>0.006</v>
      </c>
    </row>
    <row r="195" ht="15" customHeight="1" s="143">
      <c r="A195" s="133" t="inlineStr">
        <is>
          <t>FTE000:na_CompressedNat</t>
        </is>
      </c>
      <c r="B195" t="inlineStr">
        <is>
          <t>Compressed/Liquefied Natural Gas</t>
        </is>
      </c>
      <c r="C195" t="inlineStr">
        <is>
          <t>Freight: New Trucks: Fuel Efficiency: Heavy: Natural Gas: High oil and gas supply</t>
        </is>
      </c>
      <c r="D195" t="inlineStr">
        <is>
          <t>58-AEO2021.187.highogs-d120120a</t>
        </is>
      </c>
      <c r="E195" t="inlineStr">
        <is>
          <t>mpg diesel equiv</t>
        </is>
      </c>
      <c r="F195" t="n">
        <v>5.662855</v>
      </c>
      <c r="G195" t="n">
        <v>5.821453</v>
      </c>
      <c r="H195" t="n">
        <v>5.945947</v>
      </c>
      <c r="I195" t="n">
        <v>6.099805</v>
      </c>
      <c r="J195" t="n">
        <v>6.281219</v>
      </c>
      <c r="K195" t="n">
        <v>6.479331</v>
      </c>
      <c r="L195" t="n">
        <v>6.685876</v>
      </c>
      <c r="M195" t="n">
        <v>6.888836</v>
      </c>
      <c r="N195" t="n">
        <v>6.976975</v>
      </c>
      <c r="O195" t="n">
        <v>7.126025</v>
      </c>
      <c r="P195" t="n">
        <v>7.256955</v>
      </c>
      <c r="Q195" t="n">
        <v>7.372545</v>
      </c>
      <c r="R195" t="n">
        <v>7.44017</v>
      </c>
      <c r="S195" t="n">
        <v>7.451918</v>
      </c>
      <c r="T195" t="n">
        <v>7.456236</v>
      </c>
      <c r="U195" t="n">
        <v>7.449844</v>
      </c>
      <c r="V195" t="n">
        <v>7.442244</v>
      </c>
      <c r="W195" t="n">
        <v>7.435638</v>
      </c>
      <c r="X195" t="n">
        <v>7.42912</v>
      </c>
      <c r="Y195" t="n">
        <v>7.426713</v>
      </c>
      <c r="Z195" t="n">
        <v>7.42662</v>
      </c>
      <c r="AA195" t="n">
        <v>7.423989</v>
      </c>
      <c r="AB195" t="n">
        <v>7.420269</v>
      </c>
      <c r="AC195" t="n">
        <v>7.417506</v>
      </c>
      <c r="AD195" t="n">
        <v>7.393889</v>
      </c>
      <c r="AE195" t="n">
        <v>7.391004</v>
      </c>
      <c r="AF195" t="n">
        <v>7.384021</v>
      </c>
      <c r="AG195" t="n">
        <v>7.382494</v>
      </c>
      <c r="AH195" t="n">
        <v>7.382709</v>
      </c>
      <c r="AI195" t="n">
        <v>7.389205</v>
      </c>
      <c r="AJ195" t="n">
        <v>7.395184</v>
      </c>
      <c r="AK195" s="131" t="n">
        <v>0.008999999999999999</v>
      </c>
    </row>
    <row r="196" ht="15" customHeight="1" s="143">
      <c r="A196" s="133" t="inlineStr">
        <is>
          <t>FTE000:na_ethanolflex</t>
        </is>
      </c>
      <c r="B196" t="inlineStr">
        <is>
          <t>Ethanol-Flex Fuel</t>
        </is>
      </c>
      <c r="C196" t="inlineStr">
        <is>
          <t>Freight: New Trucks: Fuel Efficiency: Heavy: Ethanol-Flex Fuel: High oil and gas supply</t>
        </is>
      </c>
      <c r="D196" t="inlineStr">
        <is>
          <t>58-AEO2021.188.highogs-d120120a</t>
        </is>
      </c>
      <c r="E196" t="inlineStr">
        <is>
          <t>mpg gas equiv</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inlineStr">
        <is>
          <t>- -</t>
        </is>
      </c>
    </row>
    <row r="197" ht="15" customHeight="1" s="143">
      <c r="A197" s="133" t="inlineStr">
        <is>
          <t>FTE000:na_electric</t>
        </is>
      </c>
      <c r="B197" t="inlineStr">
        <is>
          <t>Electric</t>
        </is>
      </c>
      <c r="C197" t="inlineStr">
        <is>
          <t>Freight: New Trucks: Fuel Efficiency: Heavy: Electric: High oil and gas supply</t>
        </is>
      </c>
      <c r="D197" t="inlineStr">
        <is>
          <t>58-AEO2021.189.highogs-d120120a</t>
        </is>
      </c>
      <c r="E197" t="inlineStr">
        <is>
          <t>mpg diesel equiv</t>
        </is>
      </c>
      <c r="F197" t="n">
        <v>7.536142</v>
      </c>
      <c r="G197" t="n">
        <v>10.49127</v>
      </c>
      <c r="H197" t="n">
        <v>10.591223</v>
      </c>
      <c r="I197" t="n">
        <v>10.722814</v>
      </c>
      <c r="J197" t="n">
        <v>10.883557</v>
      </c>
      <c r="K197" t="n">
        <v>11.083766</v>
      </c>
      <c r="L197" t="n">
        <v>11.323812</v>
      </c>
      <c r="M197" t="n">
        <v>11.569228</v>
      </c>
      <c r="N197" t="n">
        <v>11.679626</v>
      </c>
      <c r="O197" t="n">
        <v>11.876716</v>
      </c>
      <c r="P197" t="n">
        <v>12.063348</v>
      </c>
      <c r="Q197" t="n">
        <v>12.23394</v>
      </c>
      <c r="R197" t="n">
        <v>12.331874</v>
      </c>
      <c r="S197" t="n">
        <v>12.343352</v>
      </c>
      <c r="T197" t="n">
        <v>12.35176</v>
      </c>
      <c r="U197" t="n">
        <v>12.352591</v>
      </c>
      <c r="V197" t="n">
        <v>12.351802</v>
      </c>
      <c r="W197" t="n">
        <v>12.350062</v>
      </c>
      <c r="X197" t="n">
        <v>12.347828</v>
      </c>
      <c r="Y197" t="n">
        <v>12.345436</v>
      </c>
      <c r="Z197" t="n">
        <v>12.342902</v>
      </c>
      <c r="AA197" t="n">
        <v>12.340039</v>
      </c>
      <c r="AB197" t="n">
        <v>12.336753</v>
      </c>
      <c r="AC197" t="n">
        <v>12.333594</v>
      </c>
      <c r="AD197" t="n">
        <v>12.330715</v>
      </c>
      <c r="AE197" t="n">
        <v>12.328015</v>
      </c>
      <c r="AF197" t="n">
        <v>12.325491</v>
      </c>
      <c r="AG197" t="n">
        <v>12.32308</v>
      </c>
      <c r="AH197" t="n">
        <v>12.320777</v>
      </c>
      <c r="AI197" t="n">
        <v>12.318592</v>
      </c>
      <c r="AJ197" t="n">
        <v>12.316513</v>
      </c>
      <c r="AK197" s="131" t="n">
        <v>0.017</v>
      </c>
    </row>
    <row r="198" ht="15" customHeight="1" s="143">
      <c r="A198" s="133" t="inlineStr">
        <is>
          <t>FTE000:na_plugindiesel</t>
        </is>
      </c>
      <c r="B198" t="inlineStr">
        <is>
          <t>Plug-in Diesel Hybrid</t>
        </is>
      </c>
      <c r="C198" t="inlineStr">
        <is>
          <t>Freight: New Trucks: Fuel Efficiency: Heavy: Plug-in Diesel Hybrid: High oil and gas supply</t>
        </is>
      </c>
      <c r="D198" t="inlineStr">
        <is>
          <t>58-AEO2021.190.highogs-d120120a</t>
        </is>
      </c>
      <c r="E198" t="inlineStr">
        <is>
          <t>mpg diesel equiv</t>
        </is>
      </c>
      <c r="F198" t="n">
        <v>7.857765</v>
      </c>
      <c r="G198" t="n">
        <v>8.694645</v>
      </c>
      <c r="H198" t="n">
        <v>8.828847</v>
      </c>
      <c r="I198" t="n">
        <v>8.999577</v>
      </c>
      <c r="J198" t="n">
        <v>9.210226</v>
      </c>
      <c r="K198" t="n">
        <v>9.453818</v>
      </c>
      <c r="L198" t="n">
        <v>9.679306</v>
      </c>
      <c r="M198" t="n">
        <v>9.917768000000001</v>
      </c>
      <c r="N198" t="n">
        <v>10.029357</v>
      </c>
      <c r="O198" t="n">
        <v>10.21191</v>
      </c>
      <c r="P198" t="n">
        <v>10.361886</v>
      </c>
      <c r="Q198" t="n">
        <v>10.496637</v>
      </c>
      <c r="R198" t="n">
        <v>10.574024</v>
      </c>
      <c r="S198" t="n">
        <v>10.577456</v>
      </c>
      <c r="T198" t="n">
        <v>10.576369</v>
      </c>
      <c r="U198" t="n">
        <v>10.574172</v>
      </c>
      <c r="V198" t="n">
        <v>10.57136</v>
      </c>
      <c r="W198" t="n">
        <v>10.568838</v>
      </c>
      <c r="X198" t="n">
        <v>10.566669</v>
      </c>
      <c r="Y198" t="n">
        <v>10.56484</v>
      </c>
      <c r="Z198" t="n">
        <v>10.563417</v>
      </c>
      <c r="AA198" t="n">
        <v>10.562293</v>
      </c>
      <c r="AB198" t="n">
        <v>10.561573</v>
      </c>
      <c r="AC198" t="n">
        <v>10.52332</v>
      </c>
      <c r="AD198" t="n">
        <v>10.527604</v>
      </c>
      <c r="AE198" t="n">
        <v>10.533288</v>
      </c>
      <c r="AF198" t="n">
        <v>10.540594</v>
      </c>
      <c r="AG198" t="n">
        <v>10.54957</v>
      </c>
      <c r="AH198" t="n">
        <v>10.560122</v>
      </c>
      <c r="AI198" t="n">
        <v>10.572076</v>
      </c>
      <c r="AJ198" t="n">
        <v>10.584902</v>
      </c>
      <c r="AK198" s="131" t="n">
        <v>0.01</v>
      </c>
    </row>
    <row r="199" ht="15" customHeight="1" s="143">
      <c r="A199" s="133" t="inlineStr">
        <is>
          <t>FTE000:na_plugingasolin</t>
        </is>
      </c>
      <c r="B199" t="inlineStr">
        <is>
          <t>Plug-in Gasoline Hybrid</t>
        </is>
      </c>
      <c r="C199" t="inlineStr">
        <is>
          <t>Freight: New Trucks: Fuel Efficiency: Heavy: Plug-in Gasoline Hybrid: High oil and gas supply</t>
        </is>
      </c>
      <c r="D199" t="inlineStr">
        <is>
          <t>58-AEO2021.191.highogs-d120120a</t>
        </is>
      </c>
      <c r="E199" t="inlineStr">
        <is>
          <t>mpg gas equiv</t>
        </is>
      </c>
      <c r="F199" t="n">
        <v>8.675129</v>
      </c>
      <c r="G199" t="n">
        <v>9.007413</v>
      </c>
      <c r="H199" t="n">
        <v>9.094984999999999</v>
      </c>
      <c r="I199" t="n">
        <v>9.230979</v>
      </c>
      <c r="J199" t="n">
        <v>9.391669</v>
      </c>
      <c r="K199" t="n">
        <v>9.584765000000001</v>
      </c>
      <c r="L199" t="n">
        <v>9.781081</v>
      </c>
      <c r="M199" t="n">
        <v>9.996729</v>
      </c>
      <c r="N199" t="n">
        <v>10.062555</v>
      </c>
      <c r="O199" t="n">
        <v>10.242454</v>
      </c>
      <c r="P199" t="n">
        <v>10.400725</v>
      </c>
      <c r="Q199" t="n">
        <v>10.540106</v>
      </c>
      <c r="R199" t="n">
        <v>10.641733</v>
      </c>
      <c r="S199" t="n">
        <v>10.692719</v>
      </c>
      <c r="T199" t="n">
        <v>10.697985</v>
      </c>
      <c r="U199" t="n">
        <v>10.695502</v>
      </c>
      <c r="V199" t="n">
        <v>10.693368</v>
      </c>
      <c r="W199" t="n">
        <v>10.691483</v>
      </c>
      <c r="X199" t="n">
        <v>10.689863</v>
      </c>
      <c r="Y199" t="n">
        <v>10.688476</v>
      </c>
      <c r="Z199" t="n">
        <v>10.687289</v>
      </c>
      <c r="AA199" t="n">
        <v>10.686258</v>
      </c>
      <c r="AB199" t="n">
        <v>10.685372</v>
      </c>
      <c r="AC199" t="n">
        <v>10.684616</v>
      </c>
      <c r="AD199" t="n">
        <v>10.683986</v>
      </c>
      <c r="AE199" t="n">
        <v>10.683475</v>
      </c>
      <c r="AF199" t="n">
        <v>10.683066</v>
      </c>
      <c r="AG199" t="n">
        <v>10.682739</v>
      </c>
      <c r="AH199" t="n">
        <v>10.682478</v>
      </c>
      <c r="AI199" t="n">
        <v>10.682299</v>
      </c>
      <c r="AJ199" t="n">
        <v>10.68542</v>
      </c>
      <c r="AK199" s="131" t="n">
        <v>0.007</v>
      </c>
    </row>
    <row r="200" ht="15" customHeight="1" s="143">
      <c r="A200" s="133" t="inlineStr">
        <is>
          <t>FTE000:na_fuelcell</t>
        </is>
      </c>
      <c r="B200" t="inlineStr">
        <is>
          <t>Fuel Cell</t>
        </is>
      </c>
      <c r="C200" t="inlineStr">
        <is>
          <t>Freight: New Trucks: Fuel Efficiency: Heavy: Fuel Cell: High oil and gas supply</t>
        </is>
      </c>
      <c r="D200" t="inlineStr">
        <is>
          <t>58-AEO2021.192.highogs-d120120a</t>
        </is>
      </c>
      <c r="E200" t="inlineStr">
        <is>
          <t>mpg diesel equiv</t>
        </is>
      </c>
      <c r="F200" t="n">
        <v>6.252738</v>
      </c>
      <c r="G200" t="n">
        <v>6.857194</v>
      </c>
      <c r="H200" t="n">
        <v>6.857195</v>
      </c>
      <c r="I200" t="n">
        <v>6.857194</v>
      </c>
      <c r="J200" t="n">
        <v>6.857194</v>
      </c>
      <c r="K200" t="n">
        <v>6.857194</v>
      </c>
      <c r="L200" t="n">
        <v>6.857194</v>
      </c>
      <c r="M200" t="n">
        <v>6.857194</v>
      </c>
      <c r="N200" t="n">
        <v>6.857194</v>
      </c>
      <c r="O200" t="n">
        <v>6.857194</v>
      </c>
      <c r="P200" t="n">
        <v>6.857195</v>
      </c>
      <c r="Q200" t="n">
        <v>6.857194</v>
      </c>
      <c r="R200" t="n">
        <v>6.857194</v>
      </c>
      <c r="S200" t="n">
        <v>6.857194</v>
      </c>
      <c r="T200" t="n">
        <v>6.857194</v>
      </c>
      <c r="U200" t="n">
        <v>6.857194</v>
      </c>
      <c r="V200" t="n">
        <v>6.857194</v>
      </c>
      <c r="W200" t="n">
        <v>6.857194</v>
      </c>
      <c r="X200" t="n">
        <v>6.857195</v>
      </c>
      <c r="Y200" t="n">
        <v>6.857194</v>
      </c>
      <c r="Z200" t="n">
        <v>6.857194</v>
      </c>
      <c r="AA200" t="n">
        <v>6.857194</v>
      </c>
      <c r="AB200" t="n">
        <v>6.857194</v>
      </c>
      <c r="AC200" t="n">
        <v>6.857194</v>
      </c>
      <c r="AD200" t="n">
        <v>6.857193</v>
      </c>
      <c r="AE200" t="n">
        <v>6.857194</v>
      </c>
      <c r="AF200" t="n">
        <v>6.857194</v>
      </c>
      <c r="AG200" t="n">
        <v>6.857195</v>
      </c>
      <c r="AH200" t="n">
        <v>6.857194</v>
      </c>
      <c r="AI200" t="n">
        <v>6.857194</v>
      </c>
      <c r="AJ200" t="n">
        <v>6.857194</v>
      </c>
      <c r="AK200" s="131" t="n">
        <v>0.003</v>
      </c>
    </row>
    <row r="201" ht="15" customHeight="1" s="143">
      <c r="A201" s="133" t="inlineStr">
        <is>
          <t>FTE000:na_HeavyAverage</t>
        </is>
      </c>
      <c r="B201" t="inlineStr">
        <is>
          <t>Heavy Average</t>
        </is>
      </c>
      <c r="C201" t="inlineStr">
        <is>
          <t>Freight: New Trucks: Fuel Efficiency: Heavy: Average: High oil and gas supply</t>
        </is>
      </c>
      <c r="D201" t="inlineStr">
        <is>
          <t>58-AEO2021.193.highogs-d120120a</t>
        </is>
      </c>
      <c r="F201" t="n">
        <v>6.257246</v>
      </c>
      <c r="G201" t="n">
        <v>6.34277</v>
      </c>
      <c r="H201" t="n">
        <v>6.442404</v>
      </c>
      <c r="I201" t="n">
        <v>6.565427</v>
      </c>
      <c r="J201" t="n">
        <v>6.717736</v>
      </c>
      <c r="K201" t="n">
        <v>6.893692</v>
      </c>
      <c r="L201" t="n">
        <v>7.083803</v>
      </c>
      <c r="M201" t="n">
        <v>7.280282</v>
      </c>
      <c r="N201" t="n">
        <v>7.380379</v>
      </c>
      <c r="O201" t="n">
        <v>7.526703</v>
      </c>
      <c r="P201" t="n">
        <v>7.650774</v>
      </c>
      <c r="Q201" t="n">
        <v>7.760994</v>
      </c>
      <c r="R201" t="n">
        <v>7.826444</v>
      </c>
      <c r="S201" t="n">
        <v>7.83458</v>
      </c>
      <c r="T201" t="n">
        <v>7.840794</v>
      </c>
      <c r="U201" t="n">
        <v>7.841448</v>
      </c>
      <c r="V201" t="n">
        <v>7.844588</v>
      </c>
      <c r="W201" t="n">
        <v>7.847183</v>
      </c>
      <c r="X201" t="n">
        <v>7.847854</v>
      </c>
      <c r="Y201" t="n">
        <v>7.846928</v>
      </c>
      <c r="Z201" t="n">
        <v>7.846877</v>
      </c>
      <c r="AA201" t="n">
        <v>7.846931</v>
      </c>
      <c r="AB201" t="n">
        <v>7.846997</v>
      </c>
      <c r="AC201" t="n">
        <v>7.846527</v>
      </c>
      <c r="AD201" t="n">
        <v>7.84701</v>
      </c>
      <c r="AE201" t="n">
        <v>7.848256</v>
      </c>
      <c r="AF201" t="n">
        <v>7.848184</v>
      </c>
      <c r="AG201" t="n">
        <v>7.8503</v>
      </c>
      <c r="AH201" t="n">
        <v>7.853615</v>
      </c>
      <c r="AI201" t="n">
        <v>7.857354</v>
      </c>
      <c r="AJ201" t="n">
        <v>7.861588</v>
      </c>
      <c r="AK201" s="131" t="n">
        <v>0.008</v>
      </c>
    </row>
    <row r="202" ht="15" customFormat="1" customHeight="1" s="47">
      <c r="A202" s="46" t="inlineStr">
        <is>
          <t>FTE000:na_Average</t>
        </is>
      </c>
      <c r="B202" s="47" t="inlineStr">
        <is>
          <t>Average Fuel Efficiency</t>
        </is>
      </c>
      <c r="C202" s="47" t="inlineStr">
        <is>
          <t>Freight: New Trucks: Fuel Efficiency: High oil and gas supply</t>
        </is>
      </c>
      <c r="D202" s="47" t="inlineStr">
        <is>
          <t>58-AEO2021.194.highogs-d120120a</t>
        </is>
      </c>
      <c r="F202" s="47" t="n">
        <v>7.600552</v>
      </c>
      <c r="G202" s="47" t="n">
        <v>7.74481</v>
      </c>
      <c r="H202" s="47" t="n">
        <v>7.798418</v>
      </c>
      <c r="I202" s="47" t="n">
        <v>7.924093</v>
      </c>
      <c r="J202" s="47" t="n">
        <v>8.120475000000001</v>
      </c>
      <c r="K202" s="47" t="n">
        <v>8.355638000000001</v>
      </c>
      <c r="L202" s="47" t="n">
        <v>8.611062</v>
      </c>
      <c r="M202" s="47" t="n">
        <v>8.896889</v>
      </c>
      <c r="N202" s="47" t="n">
        <v>9.068410999999999</v>
      </c>
      <c r="O202" s="47" t="n">
        <v>9.283989999999999</v>
      </c>
      <c r="P202" s="47" t="n">
        <v>9.458681</v>
      </c>
      <c r="Q202" s="47" t="n">
        <v>9.613042999999999</v>
      </c>
      <c r="R202" s="47" t="n">
        <v>9.699935999999999</v>
      </c>
      <c r="S202" s="47" t="n">
        <v>9.719905000000001</v>
      </c>
      <c r="T202" s="47" t="n">
        <v>9.740119999999999</v>
      </c>
      <c r="U202" s="47" t="n">
        <v>9.750265000000001</v>
      </c>
      <c r="V202" s="47" t="n">
        <v>9.755387000000001</v>
      </c>
      <c r="W202" s="47" t="n">
        <v>9.766949</v>
      </c>
      <c r="X202" s="47" t="n">
        <v>9.787551000000001</v>
      </c>
      <c r="Y202" s="47" t="n">
        <v>9.790414</v>
      </c>
      <c r="Z202" s="47" t="n">
        <v>9.785831</v>
      </c>
      <c r="AA202" s="47" t="n">
        <v>9.792432</v>
      </c>
      <c r="AB202" s="47" t="n">
        <v>9.809203999999999</v>
      </c>
      <c r="AC202" s="47" t="n">
        <v>9.824389999999999</v>
      </c>
      <c r="AD202" s="47" t="n">
        <v>9.845867</v>
      </c>
      <c r="AE202" s="47" t="n">
        <v>9.872547000000001</v>
      </c>
      <c r="AF202" s="47" t="n">
        <v>9.888930999999999</v>
      </c>
      <c r="AG202" s="47" t="n">
        <v>9.920508</v>
      </c>
      <c r="AH202" s="47" t="n">
        <v>9.95377</v>
      </c>
      <c r="AI202" s="47" t="n">
        <v>9.964264</v>
      </c>
      <c r="AJ202" s="47" t="n">
        <v>9.98119</v>
      </c>
      <c r="AK202" s="135" t="n">
        <v>0.008999999999999999</v>
      </c>
    </row>
    <row r="203" ht="15" customHeight="1" s="143">
      <c r="B203" t="inlineStr">
        <is>
          <t>Sales (thousands)</t>
        </is>
      </c>
      <c r="D203" t="inlineStr">
        <is>
          <t>58-AEO2021.196.</t>
        </is>
      </c>
    </row>
    <row r="204" ht="15" customHeight="1" s="143">
      <c r="B204" t="inlineStr">
        <is>
          <t>Light Medium</t>
        </is>
      </c>
      <c r="D204" t="inlineStr">
        <is>
          <t>58-AEO2021.197.</t>
        </is>
      </c>
    </row>
    <row r="205" ht="15" customHeight="1" s="143">
      <c r="A205" s="133" t="inlineStr">
        <is>
          <t>FTE000:lm_sal_new_Dies</t>
        </is>
      </c>
      <c r="B205" t="inlineStr">
        <is>
          <t>Diesel</t>
        </is>
      </c>
      <c r="C205" t="inlineStr">
        <is>
          <t>Freight: New Trucks: Sales: Light Medium: Diesel: High oil and gas supply</t>
        </is>
      </c>
      <c r="D205" t="inlineStr">
        <is>
          <t>58-AEO2021.198.highogs-d120120a</t>
        </is>
      </c>
      <c r="E205" t="inlineStr">
        <is>
          <t>thousands</t>
        </is>
      </c>
      <c r="F205" t="n">
        <v>147.366989</v>
      </c>
      <c r="G205" t="n">
        <v>162.874405</v>
      </c>
      <c r="H205" t="n">
        <v>174.730652</v>
      </c>
      <c r="I205" t="n">
        <v>180.524323</v>
      </c>
      <c r="J205" t="n">
        <v>187.835281</v>
      </c>
      <c r="K205" t="n">
        <v>193.869385</v>
      </c>
      <c r="L205" t="n">
        <v>193.945557</v>
      </c>
      <c r="M205" t="n">
        <v>191.041031</v>
      </c>
      <c r="N205" t="n">
        <v>192.70813</v>
      </c>
      <c r="O205" t="n">
        <v>193.46637</v>
      </c>
      <c r="P205" t="n">
        <v>192.290115</v>
      </c>
      <c r="Q205" t="n">
        <v>192.501572</v>
      </c>
      <c r="R205" t="n">
        <v>193.21283</v>
      </c>
      <c r="S205" t="n">
        <v>193.402115</v>
      </c>
      <c r="T205" t="n">
        <v>193.707947</v>
      </c>
      <c r="U205" t="n">
        <v>194.590942</v>
      </c>
      <c r="V205" t="n">
        <v>193.81105</v>
      </c>
      <c r="W205" t="n">
        <v>192.373444</v>
      </c>
      <c r="X205" t="n">
        <v>192.276718</v>
      </c>
      <c r="Y205" t="n">
        <v>192.199295</v>
      </c>
      <c r="Z205" t="n">
        <v>191.450241</v>
      </c>
      <c r="AA205" t="n">
        <v>190.307892</v>
      </c>
      <c r="AB205" t="n">
        <v>189.159332</v>
      </c>
      <c r="AC205" t="n">
        <v>188.110794</v>
      </c>
      <c r="AD205" t="n">
        <v>187.201508</v>
      </c>
      <c r="AE205" t="n">
        <v>187.955948</v>
      </c>
      <c r="AF205" t="n">
        <v>186.528473</v>
      </c>
      <c r="AG205" t="n">
        <v>184.698151</v>
      </c>
      <c r="AH205" t="n">
        <v>185.014877</v>
      </c>
      <c r="AI205" t="n">
        <v>182.929062</v>
      </c>
      <c r="AJ205" t="n">
        <v>180.585693</v>
      </c>
      <c r="AK205" s="131" t="n">
        <v>0.007</v>
      </c>
    </row>
    <row r="206" ht="15" customHeight="1" s="143">
      <c r="A206" s="133" t="inlineStr">
        <is>
          <t>FTE000:lm_sal_new_Gas</t>
        </is>
      </c>
      <c r="B206" t="inlineStr">
        <is>
          <t>Motor Gasoline</t>
        </is>
      </c>
      <c r="C206" t="inlineStr">
        <is>
          <t>Freight: New Trucks: Sales: Light Medium: Motor Gasoline: High oil and gas supply</t>
        </is>
      </c>
      <c r="D206" t="inlineStr">
        <is>
          <t>58-AEO2021.199.highogs-d120120a</t>
        </is>
      </c>
      <c r="E206" t="inlineStr">
        <is>
          <t>thousands</t>
        </is>
      </c>
      <c r="F206" t="n">
        <v>36.340527</v>
      </c>
      <c r="G206" t="n">
        <v>41.152985</v>
      </c>
      <c r="H206" t="n">
        <v>45.466511</v>
      </c>
      <c r="I206" t="n">
        <v>48.275089</v>
      </c>
      <c r="J206" t="n">
        <v>51.582748</v>
      </c>
      <c r="K206" t="n">
        <v>54.672806</v>
      </c>
      <c r="L206" t="n">
        <v>55.909843</v>
      </c>
      <c r="M206" t="n">
        <v>56.316151</v>
      </c>
      <c r="N206" t="n">
        <v>58.327072</v>
      </c>
      <c r="O206" t="n">
        <v>59.902966</v>
      </c>
      <c r="P206" t="n">
        <v>60.703434</v>
      </c>
      <c r="Q206" t="n">
        <v>62.242939</v>
      </c>
      <c r="R206" t="n">
        <v>63.79549</v>
      </c>
      <c r="S206" t="n">
        <v>65.216812</v>
      </c>
      <c r="T206" t="n">
        <v>66.619423</v>
      </c>
      <c r="U206" t="n">
        <v>68.35733</v>
      </c>
      <c r="V206" t="n">
        <v>69.528633</v>
      </c>
      <c r="W206" t="n">
        <v>70.507217</v>
      </c>
      <c r="X206" t="n">
        <v>72.06708500000001</v>
      </c>
      <c r="Y206" t="n">
        <v>73.386894</v>
      </c>
      <c r="Z206" t="n">
        <v>74.481773</v>
      </c>
      <c r="AA206" t="n">
        <v>75.407906</v>
      </c>
      <c r="AB206" t="n">
        <v>75.94194</v>
      </c>
      <c r="AC206" t="n">
        <v>76.724884</v>
      </c>
      <c r="AD206" t="n">
        <v>77.526398</v>
      </c>
      <c r="AE206" t="n">
        <v>78.94441999999999</v>
      </c>
      <c r="AF206" t="n">
        <v>79.472168</v>
      </c>
      <c r="AG206" t="n">
        <v>79.682343</v>
      </c>
      <c r="AH206" t="n">
        <v>81.240601</v>
      </c>
      <c r="AI206" t="n">
        <v>81.383301</v>
      </c>
      <c r="AJ206" t="n">
        <v>81.700012</v>
      </c>
      <c r="AK206" s="131" t="n">
        <v>0.027</v>
      </c>
    </row>
    <row r="207" ht="15" customHeight="1" s="143">
      <c r="A207" s="133" t="inlineStr">
        <is>
          <t>FTE000:lm_sal_new_Liq</t>
        </is>
      </c>
      <c r="B207" t="inlineStr">
        <is>
          <t>Propane</t>
        </is>
      </c>
      <c r="C207" t="inlineStr">
        <is>
          <t>Freight: New Trucks: Sales: Light Medium: Propane: High oil and gas supply</t>
        </is>
      </c>
      <c r="D207" t="inlineStr">
        <is>
          <t>58-AEO2021.200.highogs-d120120a</t>
        </is>
      </c>
      <c r="E207" t="inlineStr">
        <is>
          <t>thousands</t>
        </is>
      </c>
      <c r="F207" t="n">
        <v>0.216677</v>
      </c>
      <c r="G207" t="n">
        <v>0.248655</v>
      </c>
      <c r="H207" t="n">
        <v>0.276916</v>
      </c>
      <c r="I207" t="n">
        <v>0.296933</v>
      </c>
      <c r="J207" t="n">
        <v>0.320856</v>
      </c>
      <c r="K207" t="n">
        <v>0.343932</v>
      </c>
      <c r="L207" t="n">
        <v>0.357814</v>
      </c>
      <c r="M207" t="n">
        <v>0.366762</v>
      </c>
      <c r="N207" t="n">
        <v>0.384592</v>
      </c>
      <c r="O207" t="n">
        <v>0.40218</v>
      </c>
      <c r="P207" t="n">
        <v>0.415188</v>
      </c>
      <c r="Q207" t="n">
        <v>0.432698</v>
      </c>
      <c r="R207" t="n">
        <v>0.4524</v>
      </c>
      <c r="S207" t="n">
        <v>0.472181</v>
      </c>
      <c r="T207" t="n">
        <v>0.493003</v>
      </c>
      <c r="U207" t="n">
        <v>0.516018</v>
      </c>
      <c r="V207" t="n">
        <v>0.535637</v>
      </c>
      <c r="W207" t="n">
        <v>0.554335</v>
      </c>
      <c r="X207" t="n">
        <v>0.578024</v>
      </c>
      <c r="Y207" t="n">
        <v>0.602357</v>
      </c>
      <c r="Z207" t="n">
        <v>0.625757</v>
      </c>
      <c r="AA207" t="n">
        <v>0.650462</v>
      </c>
      <c r="AB207" t="n">
        <v>0.676742</v>
      </c>
      <c r="AC207" t="n">
        <v>0.702206</v>
      </c>
      <c r="AD207" t="n">
        <v>0.729302</v>
      </c>
      <c r="AE207" t="n">
        <v>0.765109</v>
      </c>
      <c r="AF207" t="n">
        <v>0.792866</v>
      </c>
      <c r="AG207" t="n">
        <v>0.819702</v>
      </c>
      <c r="AH207" t="n">
        <v>0.857397</v>
      </c>
      <c r="AI207" t="n">
        <v>0.885995</v>
      </c>
      <c r="AJ207" t="n">
        <v>0.913358</v>
      </c>
      <c r="AK207" s="131" t="n">
        <v>0.049</v>
      </c>
    </row>
    <row r="208" ht="15" customHeight="1" s="143">
      <c r="A208" s="133" t="inlineStr">
        <is>
          <t>FTE000:lm_sal_new_NGas</t>
        </is>
      </c>
      <c r="B208" t="inlineStr">
        <is>
          <t>Compressed/Liquefied Natural Gas</t>
        </is>
      </c>
      <c r="C208" t="inlineStr">
        <is>
          <t>Freight: New Trucks: Sales: Light Medium: Natural Gas: High oil and gas supply</t>
        </is>
      </c>
      <c r="D208" t="inlineStr">
        <is>
          <t>58-AEO2021.201.highogs-d120120a</t>
        </is>
      </c>
      <c r="E208" t="inlineStr">
        <is>
          <t>thousands</t>
        </is>
      </c>
      <c r="F208" t="n">
        <v>0.10786</v>
      </c>
      <c r="G208" t="n">
        <v>0.119316</v>
      </c>
      <c r="H208" t="n">
        <v>0.128174</v>
      </c>
      <c r="I208" t="n">
        <v>0.132655</v>
      </c>
      <c r="J208" t="n">
        <v>0.138493</v>
      </c>
      <c r="K208" t="n">
        <v>0.143561</v>
      </c>
      <c r="L208" t="n">
        <v>0.144527</v>
      </c>
      <c r="M208" t="n">
        <v>0.143414</v>
      </c>
      <c r="N208" t="n">
        <v>0.146093</v>
      </c>
      <c r="O208" t="n">
        <v>0.148432</v>
      </c>
      <c r="P208" t="n">
        <v>0.14889</v>
      </c>
      <c r="Q208" t="n">
        <v>0.150783</v>
      </c>
      <c r="R208" t="n">
        <v>0.153205</v>
      </c>
      <c r="S208" t="n">
        <v>0.155412</v>
      </c>
      <c r="T208" t="n">
        <v>0.157724</v>
      </c>
      <c r="U208" t="n">
        <v>0.160485</v>
      </c>
      <c r="V208" t="n">
        <v>0.161963</v>
      </c>
      <c r="W208" t="n">
        <v>0.162988</v>
      </c>
      <c r="X208" t="n">
        <v>0.165285</v>
      </c>
      <c r="Y208" t="n">
        <v>0.16754</v>
      </c>
      <c r="Z208" t="n">
        <v>0.169873</v>
      </c>
      <c r="AA208" t="n">
        <v>0.172967</v>
      </c>
      <c r="AB208" t="n">
        <v>0.176415</v>
      </c>
      <c r="AC208" t="n">
        <v>0.179824</v>
      </c>
      <c r="AD208" t="n">
        <v>0.183852</v>
      </c>
      <c r="AE208" t="n">
        <v>0.190094</v>
      </c>
      <c r="AF208" t="n">
        <v>0.194389</v>
      </c>
      <c r="AG208" t="n">
        <v>0.199451</v>
      </c>
      <c r="AH208" t="n">
        <v>0.20739</v>
      </c>
      <c r="AI208" t="n">
        <v>0.213482</v>
      </c>
      <c r="AJ208" t="n">
        <v>0.21963</v>
      </c>
      <c r="AK208" s="131" t="n">
        <v>0.024</v>
      </c>
    </row>
    <row r="209" ht="15" customHeight="1" s="143">
      <c r="A209" s="133" t="inlineStr">
        <is>
          <t>FTE000:lm_sal_new_flxfl</t>
        </is>
      </c>
      <c r="B209" t="inlineStr">
        <is>
          <t>Ethanol-Flex Fuel</t>
        </is>
      </c>
      <c r="C209" t="inlineStr">
        <is>
          <t>Freight: New Trucks: Sales: Light Medium: Ethanol-Flex Fuel: High oil and gas supply</t>
        </is>
      </c>
      <c r="D209" t="inlineStr">
        <is>
          <t>58-AEO2021.202.highogs-d120120a</t>
        </is>
      </c>
      <c r="E209" t="inlineStr">
        <is>
          <t>thousands</t>
        </is>
      </c>
      <c r="F209" t="n">
        <v>23.123978</v>
      </c>
      <c r="G209" t="n">
        <v>26.385145</v>
      </c>
      <c r="H209" t="n">
        <v>28.895914</v>
      </c>
      <c r="I209" t="n">
        <v>30.481785</v>
      </c>
      <c r="J209" t="n">
        <v>32.549633</v>
      </c>
      <c r="K209" t="n">
        <v>34.448101</v>
      </c>
      <c r="L209" t="n">
        <v>35.934238</v>
      </c>
      <c r="M209" t="n">
        <v>36.997704</v>
      </c>
      <c r="N209" t="n">
        <v>38.406609</v>
      </c>
      <c r="O209" t="n">
        <v>40.438293</v>
      </c>
      <c r="P209" t="n">
        <v>41.426582</v>
      </c>
      <c r="Q209" t="n">
        <v>43.09705</v>
      </c>
      <c r="R209" t="n">
        <v>45.263237</v>
      </c>
      <c r="S209" t="n">
        <v>47.615959</v>
      </c>
      <c r="T209" t="n">
        <v>50.032467</v>
      </c>
      <c r="U209" t="n">
        <v>52.36808</v>
      </c>
      <c r="V209" t="n">
        <v>54.359116</v>
      </c>
      <c r="W209" t="n">
        <v>56.256672</v>
      </c>
      <c r="X209" t="n">
        <v>58.660789</v>
      </c>
      <c r="Y209" t="n">
        <v>61.130257</v>
      </c>
      <c r="Z209" t="n">
        <v>63.504948</v>
      </c>
      <c r="AA209" t="n">
        <v>66.66381800000001</v>
      </c>
      <c r="AB209" t="n">
        <v>70.541595</v>
      </c>
      <c r="AC209" t="n">
        <v>73.195992</v>
      </c>
      <c r="AD209" t="n">
        <v>76.020348</v>
      </c>
      <c r="AE209" t="n">
        <v>80.05933400000001</v>
      </c>
      <c r="AF209" t="n">
        <v>82.963829</v>
      </c>
      <c r="AG209" t="n">
        <v>85.77185799999999</v>
      </c>
      <c r="AH209" t="n">
        <v>89.21035000000001</v>
      </c>
      <c r="AI209" t="n">
        <v>92.185959</v>
      </c>
      <c r="AJ209" t="n">
        <v>94.38893899999999</v>
      </c>
      <c r="AK209" s="131" t="n">
        <v>0.048</v>
      </c>
    </row>
    <row r="210" ht="15" customHeight="1" s="143">
      <c r="A210" s="133" t="inlineStr">
        <is>
          <t>FTE000:lm_sal_new_lctrc</t>
        </is>
      </c>
      <c r="B210" t="inlineStr">
        <is>
          <t>Electric</t>
        </is>
      </c>
      <c r="C210" t="inlineStr">
        <is>
          <t>Freight: New Trucks: Sales: Light Medium: Electric: High oil and gas supply</t>
        </is>
      </c>
      <c r="D210" t="inlineStr">
        <is>
          <t>58-AEO2021.203.highogs-d120120a</t>
        </is>
      </c>
      <c r="E210" t="inlineStr">
        <is>
          <t>thousands</t>
        </is>
      </c>
      <c r="F210" t="n">
        <v>0.254621</v>
      </c>
      <c r="G210" t="n">
        <v>0.289857</v>
      </c>
      <c r="H210" t="n">
        <v>0.318909</v>
      </c>
      <c r="I210" t="n">
        <v>0.34132</v>
      </c>
      <c r="J210" t="n">
        <v>0.368819</v>
      </c>
      <c r="K210" t="n">
        <v>0.395345</v>
      </c>
      <c r="L210" t="n">
        <v>0.411302</v>
      </c>
      <c r="M210" t="n">
        <v>0.421587</v>
      </c>
      <c r="N210" t="n">
        <v>0.442083</v>
      </c>
      <c r="O210" t="n">
        <v>0.462299</v>
      </c>
      <c r="P210" t="n">
        <v>0.477252</v>
      </c>
      <c r="Q210" t="n">
        <v>0.49738</v>
      </c>
      <c r="R210" t="n">
        <v>0.520027</v>
      </c>
      <c r="S210" t="n">
        <v>0.542764</v>
      </c>
      <c r="T210" t="n">
        <v>0.5667</v>
      </c>
      <c r="U210" t="n">
        <v>0.593154</v>
      </c>
      <c r="V210" t="n">
        <v>0.615706</v>
      </c>
      <c r="W210" t="n">
        <v>0.637199</v>
      </c>
      <c r="X210" t="n">
        <v>0.66443</v>
      </c>
      <c r="Y210" t="n">
        <v>0.6924</v>
      </c>
      <c r="Z210" t="n">
        <v>0.719298</v>
      </c>
      <c r="AA210" t="n">
        <v>0.747696</v>
      </c>
      <c r="AB210" t="n">
        <v>0.777904</v>
      </c>
      <c r="AC210" t="n">
        <v>0.807176</v>
      </c>
      <c r="AD210" t="n">
        <v>0.838321</v>
      </c>
      <c r="AE210" t="n">
        <v>0.87948</v>
      </c>
      <c r="AF210" t="n">
        <v>0.911388</v>
      </c>
      <c r="AG210" t="n">
        <v>0.942235</v>
      </c>
      <c r="AH210" t="n">
        <v>0.985564</v>
      </c>
      <c r="AI210" t="n">
        <v>1.018437</v>
      </c>
      <c r="AJ210" t="n">
        <v>1.049891</v>
      </c>
      <c r="AK210" s="131" t="n">
        <v>0.048</v>
      </c>
    </row>
    <row r="211" ht="15" customHeight="1" s="143">
      <c r="A211" s="133" t="inlineStr">
        <is>
          <t>FTE000:lm_sal_new_PiDH</t>
        </is>
      </c>
      <c r="B211" t="inlineStr">
        <is>
          <t>Plug-in Diesel Hybrid</t>
        </is>
      </c>
      <c r="C211" t="inlineStr">
        <is>
          <t>Freight: New Trucks: Sales: Light Medium: Plug-in Diesel Hybrid: High oil and gas supply</t>
        </is>
      </c>
      <c r="D211" t="inlineStr">
        <is>
          <t>58-AEO2021.204.highogs-d120120a</t>
        </is>
      </c>
      <c r="E211" t="inlineStr">
        <is>
          <t>thousands</t>
        </is>
      </c>
      <c r="F211" t="n">
        <v>0.268653</v>
      </c>
      <c r="G211" t="n">
        <v>0.308302</v>
      </c>
      <c r="H211" t="n">
        <v>0.343341</v>
      </c>
      <c r="I211" t="n">
        <v>0.368161</v>
      </c>
      <c r="J211" t="n">
        <v>0.397823</v>
      </c>
      <c r="K211" t="n">
        <v>0.426434</v>
      </c>
      <c r="L211" t="n">
        <v>0.443646</v>
      </c>
      <c r="M211" t="n">
        <v>0.45474</v>
      </c>
      <c r="N211" t="n">
        <v>0.476847</v>
      </c>
      <c r="O211" t="n">
        <v>0.498653</v>
      </c>
      <c r="P211" t="n">
        <v>0.514782</v>
      </c>
      <c r="Q211" t="n">
        <v>0.536493</v>
      </c>
      <c r="R211" t="n">
        <v>0.560921</v>
      </c>
      <c r="S211" t="n">
        <v>0.585446</v>
      </c>
      <c r="T211" t="n">
        <v>0.611264</v>
      </c>
      <c r="U211" t="n">
        <v>0.639799</v>
      </c>
      <c r="V211" t="n">
        <v>0.664124</v>
      </c>
      <c r="W211" t="n">
        <v>0.687307</v>
      </c>
      <c r="X211" t="n">
        <v>0.716679</v>
      </c>
      <c r="Y211" t="n">
        <v>0.746849</v>
      </c>
      <c r="Z211" t="n">
        <v>0.7758620000000001</v>
      </c>
      <c r="AA211" t="n">
        <v>0.806493</v>
      </c>
      <c r="AB211" t="n">
        <v>0.839077</v>
      </c>
      <c r="AC211" t="n">
        <v>0.87065</v>
      </c>
      <c r="AD211" t="n">
        <v>0.904245</v>
      </c>
      <c r="AE211" t="n">
        <v>0.948641</v>
      </c>
      <c r="AF211" t="n">
        <v>0.983057</v>
      </c>
      <c r="AG211" t="n">
        <v>1.01633</v>
      </c>
      <c r="AH211" t="n">
        <v>1.063066</v>
      </c>
      <c r="AI211" t="n">
        <v>1.098525</v>
      </c>
      <c r="AJ211" t="n">
        <v>1.132452</v>
      </c>
      <c r="AK211" s="131" t="n">
        <v>0.049</v>
      </c>
    </row>
    <row r="212" ht="15" customHeight="1" s="143">
      <c r="A212" s="133" t="inlineStr">
        <is>
          <t>FTE000:lm_sal_new_PiGH</t>
        </is>
      </c>
      <c r="B212" t="inlineStr">
        <is>
          <t>Plug-in Gasoline Hybrid</t>
        </is>
      </c>
      <c r="C212" t="inlineStr">
        <is>
          <t>Freight: New Trucks: Sales: Light Medium: Plug-in Gasoline Hybrid: High oil and gas supply</t>
        </is>
      </c>
      <c r="D212" t="inlineStr">
        <is>
          <t>58-AEO2021.205.highogs-d120120a</t>
        </is>
      </c>
      <c r="E212" t="inlineStr">
        <is>
          <t>thousands</t>
        </is>
      </c>
      <c r="F212" t="n">
        <v>0.272684</v>
      </c>
      <c r="G212" t="n">
        <v>0.312927</v>
      </c>
      <c r="H212" t="n">
        <v>0.348493</v>
      </c>
      <c r="I212" t="n">
        <v>0.373685</v>
      </c>
      <c r="J212" t="n">
        <v>0.403791</v>
      </c>
      <c r="K212" t="n">
        <v>0.432832</v>
      </c>
      <c r="L212" t="n">
        <v>0.450302</v>
      </c>
      <c r="M212" t="n">
        <v>0.461563</v>
      </c>
      <c r="N212" t="n">
        <v>0.484002</v>
      </c>
      <c r="O212" t="n">
        <v>0.506135</v>
      </c>
      <c r="P212" t="n">
        <v>0.522506</v>
      </c>
      <c r="Q212" t="n">
        <v>0.544542</v>
      </c>
      <c r="R212" t="n">
        <v>0.569337</v>
      </c>
      <c r="S212" t="n">
        <v>0.59423</v>
      </c>
      <c r="T212" t="n">
        <v>0.620435</v>
      </c>
      <c r="U212" t="n">
        <v>0.649398</v>
      </c>
      <c r="V212" t="n">
        <v>0.674088</v>
      </c>
      <c r="W212" t="n">
        <v>0.697619</v>
      </c>
      <c r="X212" t="n">
        <v>0.727432</v>
      </c>
      <c r="Y212" t="n">
        <v>0.758054</v>
      </c>
      <c r="Z212" t="n">
        <v>0.787502</v>
      </c>
      <c r="AA212" t="n">
        <v>0.818593</v>
      </c>
      <c r="AB212" t="n">
        <v>0.851666</v>
      </c>
      <c r="AC212" t="n">
        <v>0.883713</v>
      </c>
      <c r="AD212" t="n">
        <v>0.917812</v>
      </c>
      <c r="AE212" t="n">
        <v>0.962874</v>
      </c>
      <c r="AF212" t="n">
        <v>0.997806</v>
      </c>
      <c r="AG212" t="n">
        <v>1.031578</v>
      </c>
      <c r="AH212" t="n">
        <v>1.079016</v>
      </c>
      <c r="AI212" t="n">
        <v>1.115007</v>
      </c>
      <c r="AJ212" t="n">
        <v>1.149442</v>
      </c>
      <c r="AK212" s="131" t="n">
        <v>0.049</v>
      </c>
    </row>
    <row r="213" ht="15" customHeight="1" s="143">
      <c r="A213" s="133" t="inlineStr">
        <is>
          <t>FTE000:lm_sal_new_FlCll</t>
        </is>
      </c>
      <c r="B213" t="inlineStr">
        <is>
          <t>Fuel Cell</t>
        </is>
      </c>
      <c r="C213" t="inlineStr">
        <is>
          <t>Freight: New Trucks: Sales: Light Medium: Fuel Cell: High oil and gas supply</t>
        </is>
      </c>
      <c r="D213" t="inlineStr">
        <is>
          <t>58-AEO2021.206.highogs-d120120a</t>
        </is>
      </c>
      <c r="E213" t="inlineStr">
        <is>
          <t>thousands</t>
        </is>
      </c>
      <c r="F213" t="n">
        <v>0.000132</v>
      </c>
      <c r="G213" t="n">
        <v>0.000147</v>
      </c>
      <c r="H213" t="n">
        <v>0.000158</v>
      </c>
      <c r="I213" t="n">
        <v>0.000164</v>
      </c>
      <c r="J213" t="n">
        <v>0.000171</v>
      </c>
      <c r="K213" t="n">
        <v>0.000177</v>
      </c>
      <c r="L213" t="n">
        <v>0.000178</v>
      </c>
      <c r="M213" t="n">
        <v>0.000176</v>
      </c>
      <c r="N213" t="n">
        <v>0.000177</v>
      </c>
      <c r="O213" t="n">
        <v>0.000177</v>
      </c>
      <c r="P213" t="n">
        <v>0.000175</v>
      </c>
      <c r="Q213" t="n">
        <v>0.000174</v>
      </c>
      <c r="R213" t="n">
        <v>0.000173</v>
      </c>
      <c r="S213" t="n">
        <v>0.00017</v>
      </c>
      <c r="T213" t="n">
        <v>0.000167</v>
      </c>
      <c r="U213" t="n">
        <v>0.000165</v>
      </c>
      <c r="V213" t="n">
        <v>0.000161</v>
      </c>
      <c r="W213" t="n">
        <v>0.000157</v>
      </c>
      <c r="X213" t="n">
        <v>0.000154</v>
      </c>
      <c r="Y213" t="n">
        <v>0.000151</v>
      </c>
      <c r="Z213" t="n">
        <v>0.000148</v>
      </c>
      <c r="AA213" t="n">
        <v>0.000145</v>
      </c>
      <c r="AB213" t="n">
        <v>0.000142</v>
      </c>
      <c r="AC213" t="n">
        <v>0.000139</v>
      </c>
      <c r="AD213" t="n">
        <v>0.000136</v>
      </c>
      <c r="AE213" t="n">
        <v>0.000134</v>
      </c>
      <c r="AF213" t="n">
        <v>0.000131</v>
      </c>
      <c r="AG213" t="n">
        <v>0.000128</v>
      </c>
      <c r="AH213" t="n">
        <v>0.000126</v>
      </c>
      <c r="AI213" t="n">
        <v>0.000122</v>
      </c>
      <c r="AJ213" t="n">
        <v>0.000119</v>
      </c>
      <c r="AK213" s="131" t="n">
        <v>-0.004</v>
      </c>
    </row>
    <row r="214" ht="15" customHeight="1" s="143">
      <c r="A214" s="133" t="inlineStr">
        <is>
          <t>FTE000:lm_sal_new_total</t>
        </is>
      </c>
      <c r="B214" t="inlineStr">
        <is>
          <t>Light Medium Subtotal</t>
        </is>
      </c>
      <c r="C214" t="inlineStr">
        <is>
          <t>Freight: New Trucks: Sales: Light Medium: High oil and gas supply</t>
        </is>
      </c>
      <c r="D214" t="inlineStr">
        <is>
          <t>58-AEO2021.207.highogs-d120120a</t>
        </is>
      </c>
      <c r="E214" t="inlineStr">
        <is>
          <t>thousands</t>
        </is>
      </c>
      <c r="F214" t="n">
        <v>207.952133</v>
      </c>
      <c r="G214" t="n">
        <v>231.691727</v>
      </c>
      <c r="H214" t="n">
        <v>250.509079</v>
      </c>
      <c r="I214" t="n">
        <v>260.794067</v>
      </c>
      <c r="J214" t="n">
        <v>273.597626</v>
      </c>
      <c r="K214" t="n">
        <v>284.732544</v>
      </c>
      <c r="L214" t="n">
        <v>287.597382</v>
      </c>
      <c r="M214" t="n">
        <v>286.203156</v>
      </c>
      <c r="N214" t="n">
        <v>291.37561</v>
      </c>
      <c r="O214" t="n">
        <v>295.825562</v>
      </c>
      <c r="P214" t="n">
        <v>296.498932</v>
      </c>
      <c r="Q214" t="n">
        <v>300.003601</v>
      </c>
      <c r="R214" t="n">
        <v>304.527618</v>
      </c>
      <c r="S214" t="n">
        <v>308.585052</v>
      </c>
      <c r="T214" t="n">
        <v>312.809143</v>
      </c>
      <c r="U214" t="n">
        <v>317.875427</v>
      </c>
      <c r="V214" t="n">
        <v>320.350433</v>
      </c>
      <c r="W214" t="n">
        <v>321.876892</v>
      </c>
      <c r="X214" t="n">
        <v>325.856628</v>
      </c>
      <c r="Y214" t="n">
        <v>329.683746</v>
      </c>
      <c r="Z214" t="n">
        <v>332.515411</v>
      </c>
      <c r="AA214" t="n">
        <v>335.575989</v>
      </c>
      <c r="AB214" t="n">
        <v>338.964813</v>
      </c>
      <c r="AC214" t="n">
        <v>341.475403</v>
      </c>
      <c r="AD214" t="n">
        <v>344.321991</v>
      </c>
      <c r="AE214" t="n">
        <v>350.706055</v>
      </c>
      <c r="AF214" t="n">
        <v>352.844147</v>
      </c>
      <c r="AG214" t="n">
        <v>354.161774</v>
      </c>
      <c r="AH214" t="n">
        <v>359.658356</v>
      </c>
      <c r="AI214" t="n">
        <v>360.829865</v>
      </c>
      <c r="AJ214" t="n">
        <v>361.139526</v>
      </c>
      <c r="AK214" s="131" t="n">
        <v>0.019</v>
      </c>
    </row>
    <row r="215" ht="15" customHeight="1" s="143">
      <c r="B215" t="inlineStr">
        <is>
          <t>Medium</t>
        </is>
      </c>
      <c r="D215" t="inlineStr">
        <is>
          <t>58-AEO2021.208.</t>
        </is>
      </c>
    </row>
    <row r="216" ht="15" customHeight="1" s="143">
      <c r="A216" s="133" t="inlineStr">
        <is>
          <t>FTE000:oa_Diesel</t>
        </is>
      </c>
      <c r="B216" t="inlineStr">
        <is>
          <t>Diesel</t>
        </is>
      </c>
      <c r="C216" t="inlineStr">
        <is>
          <t>Freight: New Trucks: Sales: Medium: Diesel: High oil and gas supply</t>
        </is>
      </c>
      <c r="D216" t="inlineStr">
        <is>
          <t>58-AEO2021.209.highogs-d120120a</t>
        </is>
      </c>
      <c r="E216" t="inlineStr">
        <is>
          <t>thousands</t>
        </is>
      </c>
      <c r="F216" t="n">
        <v>91.140923</v>
      </c>
      <c r="G216" t="n">
        <v>101.570091</v>
      </c>
      <c r="H216" t="n">
        <v>122.007324</v>
      </c>
      <c r="I216" t="n">
        <v>134.36882</v>
      </c>
      <c r="J216" t="n">
        <v>142.746811</v>
      </c>
      <c r="K216" t="n">
        <v>148.109756</v>
      </c>
      <c r="L216" t="n">
        <v>147.682907</v>
      </c>
      <c r="M216" t="n">
        <v>141.337814</v>
      </c>
      <c r="N216" t="n">
        <v>138.369446</v>
      </c>
      <c r="O216" t="n">
        <v>138.073395</v>
      </c>
      <c r="P216" t="n">
        <v>138.259384</v>
      </c>
      <c r="Q216" t="n">
        <v>140.222107</v>
      </c>
      <c r="R216" t="n">
        <v>144.373428</v>
      </c>
      <c r="S216" t="n">
        <v>148.244675</v>
      </c>
      <c r="T216" t="n">
        <v>151.963867</v>
      </c>
      <c r="U216" t="n">
        <v>156.659775</v>
      </c>
      <c r="V216" t="n">
        <v>161.44516</v>
      </c>
      <c r="W216" t="n">
        <v>164.008972</v>
      </c>
      <c r="X216" t="n">
        <v>166.958725</v>
      </c>
      <c r="Y216" t="n">
        <v>172.862381</v>
      </c>
      <c r="Z216" t="n">
        <v>179.956909</v>
      </c>
      <c r="AA216" t="n">
        <v>185.272369</v>
      </c>
      <c r="AB216" t="n">
        <v>188.929565</v>
      </c>
      <c r="AC216" t="n">
        <v>192.534485</v>
      </c>
      <c r="AD216" t="n">
        <v>195.318756</v>
      </c>
      <c r="AE216" t="n">
        <v>199.18071</v>
      </c>
      <c r="AF216" t="n">
        <v>202.542572</v>
      </c>
      <c r="AG216" t="n">
        <v>202.73143</v>
      </c>
      <c r="AH216" t="n">
        <v>205.174774</v>
      </c>
      <c r="AI216" t="n">
        <v>210.119141</v>
      </c>
      <c r="AJ216" t="n">
        <v>213.534637</v>
      </c>
      <c r="AK216" s="131" t="n">
        <v>0.029</v>
      </c>
    </row>
    <row r="217" ht="15" customHeight="1" s="143">
      <c r="A217" s="133" t="inlineStr">
        <is>
          <t>FTE000:oa_Gasoline</t>
        </is>
      </c>
      <c r="B217" t="inlineStr">
        <is>
          <t>Motor Gasoline</t>
        </is>
      </c>
      <c r="C217" t="inlineStr">
        <is>
          <t>Freight: New Trucks: Sales: Medium: Motor Gasoline: High oil and gas supply</t>
        </is>
      </c>
      <c r="D217" t="inlineStr">
        <is>
          <t>58-AEO2021.210.highogs-d120120a</t>
        </is>
      </c>
      <c r="E217" t="inlineStr">
        <is>
          <t>thousands</t>
        </is>
      </c>
      <c r="F217" t="n">
        <v>46.458107</v>
      </c>
      <c r="G217" t="n">
        <v>51.533302</v>
      </c>
      <c r="H217" t="n">
        <v>61.584064</v>
      </c>
      <c r="I217" t="n">
        <v>67.480026</v>
      </c>
      <c r="J217" t="n">
        <v>71.053955</v>
      </c>
      <c r="K217" t="n">
        <v>73.745537</v>
      </c>
      <c r="L217" t="n">
        <v>74.008095</v>
      </c>
      <c r="M217" t="n">
        <v>71.102188</v>
      </c>
      <c r="N217" t="n">
        <v>69.762978</v>
      </c>
      <c r="O217" t="n">
        <v>69.59287999999999</v>
      </c>
      <c r="P217" t="n">
        <v>69.727844</v>
      </c>
      <c r="Q217" t="n">
        <v>70.691063</v>
      </c>
      <c r="R217" t="n">
        <v>72.775604</v>
      </c>
      <c r="S217" t="n">
        <v>74.73493999999999</v>
      </c>
      <c r="T217" t="n">
        <v>76.598495</v>
      </c>
      <c r="U217" t="n">
        <v>78.970879</v>
      </c>
      <c r="V217" t="n">
        <v>81.265198</v>
      </c>
      <c r="W217" t="n">
        <v>82.38298</v>
      </c>
      <c r="X217" t="n">
        <v>83.535545</v>
      </c>
      <c r="Y217" t="n">
        <v>86.150604</v>
      </c>
      <c r="Z217" t="n">
        <v>89.336395</v>
      </c>
      <c r="AA217" t="n">
        <v>91.61655399999999</v>
      </c>
      <c r="AB217" t="n">
        <v>93.060013</v>
      </c>
      <c r="AC217" t="n">
        <v>94.46159400000001</v>
      </c>
      <c r="AD217" t="n">
        <v>95.405357</v>
      </c>
      <c r="AE217" t="n">
        <v>96.82017500000001</v>
      </c>
      <c r="AF217" t="n">
        <v>97.969803</v>
      </c>
      <c r="AG217" t="n">
        <v>97.56708500000001</v>
      </c>
      <c r="AH217" t="n">
        <v>98.234962</v>
      </c>
      <c r="AI217" t="n">
        <v>100.072861</v>
      </c>
      <c r="AJ217" t="n">
        <v>101.151131</v>
      </c>
      <c r="AK217" s="131" t="n">
        <v>0.026</v>
      </c>
    </row>
    <row r="218" ht="15" customHeight="1" s="143">
      <c r="A218" s="133" t="inlineStr">
        <is>
          <t>FTE000:oa_LiquefiedPetr</t>
        </is>
      </c>
      <c r="B218" t="inlineStr">
        <is>
          <t>Propane</t>
        </is>
      </c>
      <c r="C218" t="inlineStr">
        <is>
          <t>Freight: New Trucks: Sales: Medium: Propane: High oil and gas supply</t>
        </is>
      </c>
      <c r="D218" t="inlineStr">
        <is>
          <t>58-AEO2021.211.highogs-d120120a</t>
        </is>
      </c>
      <c r="E218" t="inlineStr">
        <is>
          <t>thousands</t>
        </is>
      </c>
      <c r="F218" t="n">
        <v>0.13501</v>
      </c>
      <c r="G218" t="n">
        <v>0.154755</v>
      </c>
      <c r="H218" t="n">
        <v>0.191179</v>
      </c>
      <c r="I218" t="n">
        <v>0.216553</v>
      </c>
      <c r="J218" t="n">
        <v>0.236339</v>
      </c>
      <c r="K218" t="n">
        <v>0.252708</v>
      </c>
      <c r="L218" t="n">
        <v>0.260276</v>
      </c>
      <c r="M218" t="n">
        <v>0.257093</v>
      </c>
      <c r="N218" t="n">
        <v>0.259643</v>
      </c>
      <c r="O218" t="n">
        <v>0.267089</v>
      </c>
      <c r="P218" t="n">
        <v>0.275824</v>
      </c>
      <c r="Q218" t="n">
        <v>0.288467</v>
      </c>
      <c r="R218" t="n">
        <v>0.306312</v>
      </c>
      <c r="S218" t="n">
        <v>0.324417</v>
      </c>
      <c r="T218" t="n">
        <v>0.343</v>
      </c>
      <c r="U218" t="n">
        <v>0.364746</v>
      </c>
      <c r="V218" t="n">
        <v>0.387559</v>
      </c>
      <c r="W218" t="n">
        <v>0.40587</v>
      </c>
      <c r="X218" t="n">
        <v>0.425688</v>
      </c>
      <c r="Y218" t="n">
        <v>0.45412</v>
      </c>
      <c r="Z218" t="n">
        <v>0.487139</v>
      </c>
      <c r="AA218" t="n">
        <v>0.516815</v>
      </c>
      <c r="AB218" t="n">
        <v>0.543112</v>
      </c>
      <c r="AC218" t="n">
        <v>0.57041</v>
      </c>
      <c r="AD218" t="n">
        <v>0.596314</v>
      </c>
      <c r="AE218" t="n">
        <v>0.62661</v>
      </c>
      <c r="AF218" t="n">
        <v>0.656605</v>
      </c>
      <c r="AG218" t="n">
        <v>0.677276</v>
      </c>
      <c r="AH218" t="n">
        <v>0.70639</v>
      </c>
      <c r="AI218" t="n">
        <v>0.745556</v>
      </c>
      <c r="AJ218" t="n">
        <v>0.780898</v>
      </c>
      <c r="AK218" s="131" t="n">
        <v>0.06</v>
      </c>
    </row>
    <row r="219" ht="15" customHeight="1" s="143">
      <c r="A219" s="133" t="inlineStr">
        <is>
          <t>FTE000:oa_CompressedNat</t>
        </is>
      </c>
      <c r="B219" t="inlineStr">
        <is>
          <t>Compressed/Liquefied Natural Gas</t>
        </is>
      </c>
      <c r="C219" t="inlineStr">
        <is>
          <t>Freight: New Trucks: Sales: Medium: Natural Gas: High oil and gas supply</t>
        </is>
      </c>
      <c r="D219" t="inlineStr">
        <is>
          <t>58-AEO2021.212.highogs-d120120a</t>
        </is>
      </c>
      <c r="E219" t="inlineStr">
        <is>
          <t>thousands</t>
        </is>
      </c>
      <c r="F219" t="n">
        <v>0.395642</v>
      </c>
      <c r="G219" t="n">
        <v>0.434984</v>
      </c>
      <c r="H219" t="n">
        <v>0.518209</v>
      </c>
      <c r="I219" t="n">
        <v>0.566976</v>
      </c>
      <c r="J219" t="n">
        <v>0.600757</v>
      </c>
      <c r="K219" t="n">
        <v>0.623654</v>
      </c>
      <c r="L219" t="n">
        <v>0.623624</v>
      </c>
      <c r="M219" t="n">
        <v>0.598055</v>
      </c>
      <c r="N219" t="n">
        <v>0.586395</v>
      </c>
      <c r="O219" t="n">
        <v>0.585642</v>
      </c>
      <c r="P219" t="n">
        <v>0.58718</v>
      </c>
      <c r="Q219" t="n">
        <v>0.5969989999999999</v>
      </c>
      <c r="R219" t="n">
        <v>0.6163650000000001</v>
      </c>
      <c r="S219" t="n">
        <v>0.6347969999999999</v>
      </c>
      <c r="T219" t="n">
        <v>0.652184</v>
      </c>
      <c r="U219" t="n">
        <v>0.673555</v>
      </c>
      <c r="V219" t="n">
        <v>0.696142</v>
      </c>
      <c r="W219" t="n">
        <v>0.709259</v>
      </c>
      <c r="X219" t="n">
        <v>0.723858</v>
      </c>
      <c r="Y219" t="n">
        <v>0.751575</v>
      </c>
      <c r="Z219" t="n">
        <v>0.784873</v>
      </c>
      <c r="AA219" t="n">
        <v>0.81085</v>
      </c>
      <c r="AB219" t="n">
        <v>0.830002</v>
      </c>
      <c r="AC219" t="n">
        <v>0.851086</v>
      </c>
      <c r="AD219" t="n">
        <v>0.869959</v>
      </c>
      <c r="AE219" t="n">
        <v>0.894086</v>
      </c>
      <c r="AF219" t="n">
        <v>0.916318</v>
      </c>
      <c r="AG219" t="n">
        <v>0.9275330000000001</v>
      </c>
      <c r="AH219" t="n">
        <v>0.95025</v>
      </c>
      <c r="AI219" t="n">
        <v>0.9861490000000001</v>
      </c>
      <c r="AJ219" t="n">
        <v>1.016711</v>
      </c>
      <c r="AK219" s="131" t="n">
        <v>0.032</v>
      </c>
    </row>
    <row r="220" ht="15" customHeight="1" s="143">
      <c r="A220" s="133" t="inlineStr">
        <is>
          <t>FTE000:oa_ethanolflex</t>
        </is>
      </c>
      <c r="B220" t="inlineStr">
        <is>
          <t>Ethanol-Flex Fuel</t>
        </is>
      </c>
      <c r="C220" t="inlineStr">
        <is>
          <t>Freight: New Trucks: Sales: Medium: Ethanol-Flex Fuel: High oil and gas supply</t>
        </is>
      </c>
      <c r="D220" t="inlineStr">
        <is>
          <t>58-AEO2021.213.highogs-d120120a</t>
        </is>
      </c>
      <c r="E220" t="inlineStr">
        <is>
          <t>thousands</t>
        </is>
      </c>
      <c r="F220" t="n">
        <v>4.105586</v>
      </c>
      <c r="G220" t="n">
        <v>4.569261</v>
      </c>
      <c r="H220" t="n">
        <v>5.485629</v>
      </c>
      <c r="I220" t="n">
        <v>6.043989</v>
      </c>
      <c r="J220" t="n">
        <v>6.430147</v>
      </c>
      <c r="K220" t="n">
        <v>6.717347</v>
      </c>
      <c r="L220" t="n">
        <v>6.817084</v>
      </c>
      <c r="M220" t="n">
        <v>6.64618</v>
      </c>
      <c r="N220" t="n">
        <v>6.628853</v>
      </c>
      <c r="O220" t="n">
        <v>6.764149</v>
      </c>
      <c r="P220" t="n">
        <v>6.949597</v>
      </c>
      <c r="Q220" t="n">
        <v>7.268141</v>
      </c>
      <c r="R220" t="n">
        <v>7.717772</v>
      </c>
      <c r="S220" t="n">
        <v>8.173946000000001</v>
      </c>
      <c r="T220" t="n">
        <v>8.642148000000001</v>
      </c>
      <c r="U220" t="n">
        <v>9.190047</v>
      </c>
      <c r="V220" t="n">
        <v>9.764837999999999</v>
      </c>
      <c r="W220" t="n">
        <v>10.226213</v>
      </c>
      <c r="X220" t="n">
        <v>10.725541</v>
      </c>
      <c r="Y220" t="n">
        <v>11.441903</v>
      </c>
      <c r="Z220" t="n">
        <v>12.273846</v>
      </c>
      <c r="AA220" t="n">
        <v>13.021555</v>
      </c>
      <c r="AB220" t="n">
        <v>13.684126</v>
      </c>
      <c r="AC220" t="n">
        <v>14.371921</v>
      </c>
      <c r="AD220" t="n">
        <v>15.02459</v>
      </c>
      <c r="AE220" t="n">
        <v>15.787907</v>
      </c>
      <c r="AF220" t="n">
        <v>16.543661</v>
      </c>
      <c r="AG220" t="n">
        <v>17.064501</v>
      </c>
      <c r="AH220" t="n">
        <v>17.798033</v>
      </c>
      <c r="AI220" t="n">
        <v>18.784842</v>
      </c>
      <c r="AJ220" t="n">
        <v>19.675329</v>
      </c>
      <c r="AK220" s="131" t="n">
        <v>0.054</v>
      </c>
    </row>
    <row r="221" ht="15" customHeight="1" s="143">
      <c r="A221" s="133" t="inlineStr">
        <is>
          <t>FTE000:oa_electric</t>
        </is>
      </c>
      <c r="B221" t="inlineStr">
        <is>
          <t>Electric</t>
        </is>
      </c>
      <c r="C221" t="inlineStr">
        <is>
          <t>Freight: New Trucks: Sales: Medium: Electric: High oil and gas supply</t>
        </is>
      </c>
      <c r="D221" t="inlineStr">
        <is>
          <t>58-AEO2021.214.highogs-d120120a</t>
        </is>
      </c>
      <c r="E221" t="inlineStr">
        <is>
          <t>thousands</t>
        </is>
      </c>
      <c r="F221" t="n">
        <v>0.175927</v>
      </c>
      <c r="G221" t="n">
        <v>0.199706</v>
      </c>
      <c r="H221" t="n">
        <v>0.244442</v>
      </c>
      <c r="I221" t="n">
        <v>0.276396</v>
      </c>
      <c r="J221" t="n">
        <v>0.30165</v>
      </c>
      <c r="K221" t="n">
        <v>0.322542</v>
      </c>
      <c r="L221" t="n">
        <v>0.332202</v>
      </c>
      <c r="M221" t="n">
        <v>0.328139</v>
      </c>
      <c r="N221" t="n">
        <v>0.331394</v>
      </c>
      <c r="O221" t="n">
        <v>0.340897</v>
      </c>
      <c r="P221" t="n">
        <v>0.352046</v>
      </c>
      <c r="Q221" t="n">
        <v>0.368183</v>
      </c>
      <c r="R221" t="n">
        <v>0.39096</v>
      </c>
      <c r="S221" t="n">
        <v>0.414068</v>
      </c>
      <c r="T221" t="n">
        <v>0.437786</v>
      </c>
      <c r="U221" t="n">
        <v>0.465541</v>
      </c>
      <c r="V221" t="n">
        <v>0.494658</v>
      </c>
      <c r="W221" t="n">
        <v>0.51803</v>
      </c>
      <c r="X221" t="n">
        <v>0.543324</v>
      </c>
      <c r="Y221" t="n">
        <v>0.579613</v>
      </c>
      <c r="Z221" t="n">
        <v>0.621757</v>
      </c>
      <c r="AA221" t="n">
        <v>0.6596340000000001</v>
      </c>
      <c r="AB221" t="n">
        <v>0.693197</v>
      </c>
      <c r="AC221" t="n">
        <v>0.728039</v>
      </c>
      <c r="AD221" t="n">
        <v>0.761101</v>
      </c>
      <c r="AE221" t="n">
        <v>0.799769</v>
      </c>
      <c r="AF221" t="n">
        <v>0.838053</v>
      </c>
      <c r="AG221" t="n">
        <v>0.864437</v>
      </c>
      <c r="AH221" t="n">
        <v>0.901596</v>
      </c>
      <c r="AI221" t="n">
        <v>0.951585</v>
      </c>
      <c r="AJ221" t="n">
        <v>0.996694</v>
      </c>
      <c r="AK221" s="131" t="n">
        <v>0.06</v>
      </c>
    </row>
    <row r="222" ht="15" customHeight="1" s="143">
      <c r="A222" s="133" t="inlineStr">
        <is>
          <t>FTE000:oa_plugindiesel</t>
        </is>
      </c>
      <c r="B222" t="inlineStr">
        <is>
          <t>Plug-in Diesel Hybrid</t>
        </is>
      </c>
      <c r="C222" t="inlineStr">
        <is>
          <t>Freight: New Trucks: Sales: Medium: Plug-in Diesel Hybrid: High oil and gas supply</t>
        </is>
      </c>
      <c r="D222" t="inlineStr">
        <is>
          <t>58-AEO2021.215.highogs-d120120a</t>
        </is>
      </c>
      <c r="E222" t="inlineStr">
        <is>
          <t>thousands</t>
        </is>
      </c>
      <c r="F222" t="n">
        <v>0.186241</v>
      </c>
      <c r="G222" t="n">
        <v>0.213477</v>
      </c>
      <c r="H222" t="n">
        <v>0.263724</v>
      </c>
      <c r="I222" t="n">
        <v>0.298726</v>
      </c>
      <c r="J222" t="n">
        <v>0.326021</v>
      </c>
      <c r="K222" t="n">
        <v>0.3486</v>
      </c>
      <c r="L222" t="n">
        <v>0.35904</v>
      </c>
      <c r="M222" t="n">
        <v>0.354649</v>
      </c>
      <c r="N222" t="n">
        <v>0.358167</v>
      </c>
      <c r="O222" t="n">
        <v>0.368438</v>
      </c>
      <c r="P222" t="n">
        <v>0.380488</v>
      </c>
      <c r="Q222" t="n">
        <v>0.397928</v>
      </c>
      <c r="R222" t="n">
        <v>0.422545</v>
      </c>
      <c r="S222" t="n">
        <v>0.44752</v>
      </c>
      <c r="T222" t="n">
        <v>0.473154</v>
      </c>
      <c r="U222" t="n">
        <v>0.503152</v>
      </c>
      <c r="V222" t="n">
        <v>0.534621</v>
      </c>
      <c r="W222" t="n">
        <v>0.559881</v>
      </c>
      <c r="X222" t="n">
        <v>0.587219</v>
      </c>
      <c r="Y222" t="n">
        <v>0.62644</v>
      </c>
      <c r="Z222" t="n">
        <v>0.671988</v>
      </c>
      <c r="AA222" t="n">
        <v>0.712925</v>
      </c>
      <c r="AB222" t="n">
        <v>0.749201</v>
      </c>
      <c r="AC222" t="n">
        <v>0.786857</v>
      </c>
      <c r="AD222" t="n">
        <v>0.82259</v>
      </c>
      <c r="AE222" t="n">
        <v>0.864382</v>
      </c>
      <c r="AF222" t="n">
        <v>0.905759</v>
      </c>
      <c r="AG222" t="n">
        <v>0.934275</v>
      </c>
      <c r="AH222" t="n">
        <v>0.9744350000000001</v>
      </c>
      <c r="AI222" t="n">
        <v>1.028463</v>
      </c>
      <c r="AJ222" t="n">
        <v>1.077217</v>
      </c>
      <c r="AK222" s="131" t="n">
        <v>0.06</v>
      </c>
    </row>
    <row r="223" ht="15" customHeight="1" s="143">
      <c r="A223" s="133" t="inlineStr">
        <is>
          <t>FTE000:oa_plugingasolin</t>
        </is>
      </c>
      <c r="B223" t="inlineStr">
        <is>
          <t>Plug-in Gasoline Hybrid</t>
        </is>
      </c>
      <c r="C223" t="inlineStr">
        <is>
          <t>Freight: New Trucks: Sales: Medium: Plug-in Gasoline Hybrid: High oil and gas supply</t>
        </is>
      </c>
      <c r="D223" t="inlineStr">
        <is>
          <t>58-AEO2021.216.highogs-d120120a</t>
        </is>
      </c>
      <c r="E223" t="inlineStr">
        <is>
          <t>thousands</t>
        </is>
      </c>
      <c r="F223" t="n">
        <v>0.174905</v>
      </c>
      <c r="G223" t="n">
        <v>0.200484</v>
      </c>
      <c r="H223" t="n">
        <v>0.247671</v>
      </c>
      <c r="I223" t="n">
        <v>0.280543</v>
      </c>
      <c r="J223" t="n">
        <v>0.306176</v>
      </c>
      <c r="K223" t="n">
        <v>0.327381</v>
      </c>
      <c r="L223" t="n">
        <v>0.337187</v>
      </c>
      <c r="M223" t="n">
        <v>0.333063</v>
      </c>
      <c r="N223" t="n">
        <v>0.336366</v>
      </c>
      <c r="O223" t="n">
        <v>0.346012</v>
      </c>
      <c r="P223" t="n">
        <v>0.357328</v>
      </c>
      <c r="Q223" t="n">
        <v>0.373707</v>
      </c>
      <c r="R223" t="n">
        <v>0.396826</v>
      </c>
      <c r="S223" t="n">
        <v>0.420281</v>
      </c>
      <c r="T223" t="n">
        <v>0.444355</v>
      </c>
      <c r="U223" t="n">
        <v>0.472526</v>
      </c>
      <c r="V223" t="n">
        <v>0.50208</v>
      </c>
      <c r="W223" t="n">
        <v>0.525803</v>
      </c>
      <c r="X223" t="n">
        <v>0.551477</v>
      </c>
      <c r="Y223" t="n">
        <v>0.58831</v>
      </c>
      <c r="Z223" t="n">
        <v>0.631086</v>
      </c>
      <c r="AA223" t="n">
        <v>0.669531</v>
      </c>
      <c r="AB223" t="n">
        <v>0.703599</v>
      </c>
      <c r="AC223" t="n">
        <v>0.738963</v>
      </c>
      <c r="AD223" t="n">
        <v>0.772522</v>
      </c>
      <c r="AE223" t="n">
        <v>0.811769</v>
      </c>
      <c r="AF223" t="n">
        <v>0.8506280000000001</v>
      </c>
      <c r="AG223" t="n">
        <v>0.877408</v>
      </c>
      <c r="AH223" t="n">
        <v>0.915124</v>
      </c>
      <c r="AI223" t="n">
        <v>0.965863</v>
      </c>
      <c r="AJ223" t="n">
        <v>1.011649</v>
      </c>
      <c r="AK223" s="131" t="n">
        <v>0.06</v>
      </c>
    </row>
    <row r="224" ht="15" customHeight="1" s="143">
      <c r="A224" s="133" t="inlineStr">
        <is>
          <t>FTE000:oa_fuelcell</t>
        </is>
      </c>
      <c r="B224" t="inlineStr">
        <is>
          <t>Fuel Cell</t>
        </is>
      </c>
      <c r="C224" t="inlineStr">
        <is>
          <t>Freight: New Trucks: Sales: Medium: Fuel Cell: High oil and gas supply</t>
        </is>
      </c>
      <c r="D224" t="inlineStr">
        <is>
          <t>58-AEO2021.217.highogs-d120120a</t>
        </is>
      </c>
      <c r="E224" t="inlineStr">
        <is>
          <t>thousands</t>
        </is>
      </c>
      <c r="F224" t="n">
        <v>0.286117</v>
      </c>
      <c r="G224" t="n">
        <v>0.32796</v>
      </c>
      <c r="H224" t="n">
        <v>0.405152</v>
      </c>
      <c r="I224" t="n">
        <v>0.458926</v>
      </c>
      <c r="J224" t="n">
        <v>0.500857</v>
      </c>
      <c r="K224" t="n">
        <v>0.535545</v>
      </c>
      <c r="L224" t="n">
        <v>0.551585</v>
      </c>
      <c r="M224" t="n">
        <v>0.544839</v>
      </c>
      <c r="N224" t="n">
        <v>0.550243</v>
      </c>
      <c r="O224" t="n">
        <v>0.566022</v>
      </c>
      <c r="P224" t="n">
        <v>0.584534</v>
      </c>
      <c r="Q224" t="n">
        <v>0.611327</v>
      </c>
      <c r="R224" t="n">
        <v>0.649146</v>
      </c>
      <c r="S224" t="n">
        <v>0.687515</v>
      </c>
      <c r="T224" t="n">
        <v>0.726895</v>
      </c>
      <c r="U224" t="n">
        <v>0.77298</v>
      </c>
      <c r="V224" t="n">
        <v>0.821326</v>
      </c>
      <c r="W224" t="n">
        <v>0.860132</v>
      </c>
      <c r="X224" t="n">
        <v>0.902131</v>
      </c>
      <c r="Y224" t="n">
        <v>0.962384</v>
      </c>
      <c r="Z224" t="n">
        <v>1.032359</v>
      </c>
      <c r="AA224" t="n">
        <v>1.09525</v>
      </c>
      <c r="AB224" t="n">
        <v>1.150979</v>
      </c>
      <c r="AC224" t="n">
        <v>1.20883</v>
      </c>
      <c r="AD224" t="n">
        <v>1.263726</v>
      </c>
      <c r="AE224" t="n">
        <v>1.327929</v>
      </c>
      <c r="AF224" t="n">
        <v>1.391496</v>
      </c>
      <c r="AG224" t="n">
        <v>1.435304</v>
      </c>
      <c r="AH224" t="n">
        <v>1.497002</v>
      </c>
      <c r="AI224" t="n">
        <v>1.580003</v>
      </c>
      <c r="AJ224" t="n">
        <v>1.654902</v>
      </c>
      <c r="AK224" s="131" t="n">
        <v>0.06</v>
      </c>
    </row>
    <row r="225" ht="15" customHeight="1" s="143">
      <c r="A225" s="133" t="inlineStr">
        <is>
          <t>FTE000:oa_MediumSubtota</t>
        </is>
      </c>
      <c r="B225" t="inlineStr">
        <is>
          <t>Medium Subtotal</t>
        </is>
      </c>
      <c r="C225" t="inlineStr">
        <is>
          <t>Freight: New Trucks: Sales: Medium: High oil and gas supply</t>
        </is>
      </c>
      <c r="D225" t="inlineStr">
        <is>
          <t>58-AEO2021.218.highogs-d120120a</t>
        </is>
      </c>
      <c r="E225" t="inlineStr">
        <is>
          <t>thousands</t>
        </is>
      </c>
      <c r="F225" t="n">
        <v>143.058487</v>
      </c>
      <c r="G225" t="n">
        <v>159.204025</v>
      </c>
      <c r="H225" t="n">
        <v>190.947403</v>
      </c>
      <c r="I225" t="n">
        <v>209.990997</v>
      </c>
      <c r="J225" t="n">
        <v>222.502716</v>
      </c>
      <c r="K225" t="n">
        <v>230.983047</v>
      </c>
      <c r="L225" t="n">
        <v>230.972</v>
      </c>
      <c r="M225" t="n">
        <v>221.502029</v>
      </c>
      <c r="N225" t="n">
        <v>217.183456</v>
      </c>
      <c r="O225" t="n">
        <v>216.904556</v>
      </c>
      <c r="P225" t="n">
        <v>217.474228</v>
      </c>
      <c r="Q225" t="n">
        <v>220.817917</v>
      </c>
      <c r="R225" t="n">
        <v>227.648956</v>
      </c>
      <c r="S225" t="n">
        <v>234.082169</v>
      </c>
      <c r="T225" t="n">
        <v>240.281891</v>
      </c>
      <c r="U225" t="n">
        <v>248.073227</v>
      </c>
      <c r="V225" t="n">
        <v>255.91156</v>
      </c>
      <c r="W225" t="n">
        <v>260.197144</v>
      </c>
      <c r="X225" t="n">
        <v>264.953522</v>
      </c>
      <c r="Y225" t="n">
        <v>274.417358</v>
      </c>
      <c r="Z225" t="n">
        <v>285.796326</v>
      </c>
      <c r="AA225" t="n">
        <v>294.375488</v>
      </c>
      <c r="AB225" t="n">
        <v>300.343811</v>
      </c>
      <c r="AC225" t="n">
        <v>306.252167</v>
      </c>
      <c r="AD225" t="n">
        <v>310.8349</v>
      </c>
      <c r="AE225" t="n">
        <v>317.113342</v>
      </c>
      <c r="AF225" t="n">
        <v>322.614868</v>
      </c>
      <c r="AG225" t="n">
        <v>323.079254</v>
      </c>
      <c r="AH225" t="n">
        <v>327.152527</v>
      </c>
      <c r="AI225" t="n">
        <v>335.234497</v>
      </c>
      <c r="AJ225" t="n">
        <v>340.8992</v>
      </c>
      <c r="AK225" s="131" t="n">
        <v>0.029</v>
      </c>
    </row>
    <row r="226" ht="15" customHeight="1" s="143">
      <c r="B226" t="inlineStr">
        <is>
          <t>Heavy</t>
        </is>
      </c>
      <c r="D226" t="inlineStr">
        <is>
          <t>58-AEO2021.219.</t>
        </is>
      </c>
    </row>
    <row r="227" ht="15" customHeight="1" s="143">
      <c r="A227" s="133" t="inlineStr">
        <is>
          <t>FTE000:pa_Diesel</t>
        </is>
      </c>
      <c r="B227" t="inlineStr">
        <is>
          <t>Diesel</t>
        </is>
      </c>
      <c r="C227" t="inlineStr">
        <is>
          <t>Freight: New Trucks: Sales: Heavy: Diesel: High oil and gas supply</t>
        </is>
      </c>
      <c r="D227" t="inlineStr">
        <is>
          <t>58-AEO2021.220.highogs-d120120a</t>
        </is>
      </c>
      <c r="E227" t="inlineStr">
        <is>
          <t>thousands</t>
        </is>
      </c>
      <c r="F227" t="n">
        <v>210.451614</v>
      </c>
      <c r="G227" t="n">
        <v>229.133987</v>
      </c>
      <c r="H227" t="n">
        <v>268.861298</v>
      </c>
      <c r="I227" t="n">
        <v>289.249817</v>
      </c>
      <c r="J227" t="n">
        <v>299.808136</v>
      </c>
      <c r="K227" t="n">
        <v>304.392395</v>
      </c>
      <c r="L227" t="n">
        <v>297.635834</v>
      </c>
      <c r="M227" t="n">
        <v>279.104858</v>
      </c>
      <c r="N227" t="n">
        <v>267.567322</v>
      </c>
      <c r="O227" t="n">
        <v>261.26059</v>
      </c>
      <c r="P227" t="n">
        <v>256.081146</v>
      </c>
      <c r="Q227" t="n">
        <v>254.177032</v>
      </c>
      <c r="R227" t="n">
        <v>256.100067</v>
      </c>
      <c r="S227" t="n">
        <v>257.351227</v>
      </c>
      <c r="T227" t="n">
        <v>258.145508</v>
      </c>
      <c r="U227" t="n">
        <v>260.404755</v>
      </c>
      <c r="V227" t="n">
        <v>262.486237</v>
      </c>
      <c r="W227" t="n">
        <v>260.761536</v>
      </c>
      <c r="X227" t="n">
        <v>259.456116</v>
      </c>
      <c r="Y227" t="n">
        <v>262.550385</v>
      </c>
      <c r="Z227" t="n">
        <v>267.080017</v>
      </c>
      <c r="AA227" t="n">
        <v>268.668701</v>
      </c>
      <c r="AB227" t="n">
        <v>267.654083</v>
      </c>
      <c r="AC227" t="n">
        <v>266.442017</v>
      </c>
      <c r="AD227" t="n">
        <v>263.9617</v>
      </c>
      <c r="AE227" t="n">
        <v>262.747711</v>
      </c>
      <c r="AF227" t="n">
        <v>260.761749</v>
      </c>
      <c r="AG227" t="n">
        <v>254.69017</v>
      </c>
      <c r="AH227" t="n">
        <v>251.534637</v>
      </c>
      <c r="AI227" t="n">
        <v>251.282867</v>
      </c>
      <c r="AJ227" t="n">
        <v>249.083542</v>
      </c>
      <c r="AK227" s="131" t="n">
        <v>0.006</v>
      </c>
    </row>
    <row r="228" ht="15" customHeight="1" s="143">
      <c r="A228" s="133" t="inlineStr">
        <is>
          <t>FTE000:pa_Gasoline</t>
        </is>
      </c>
      <c r="B228" t="inlineStr">
        <is>
          <t>Motor Gasoline</t>
        </is>
      </c>
      <c r="C228" t="inlineStr">
        <is>
          <t>Freight: New Trucks: Sales: Heavy: Motor Gasoline: High oil and gas supply</t>
        </is>
      </c>
      <c r="D228" t="inlineStr">
        <is>
          <t>58-AEO2021.221.highogs-d120120a</t>
        </is>
      </c>
      <c r="E228" t="inlineStr">
        <is>
          <t>thousands</t>
        </is>
      </c>
      <c r="F228" t="n">
        <v>0.425543</v>
      </c>
      <c r="G228" t="n">
        <v>0.462693</v>
      </c>
      <c r="H228" t="n">
        <v>0.542259</v>
      </c>
      <c r="I228" t="n">
        <v>0.582758</v>
      </c>
      <c r="J228" t="n">
        <v>0.603471</v>
      </c>
      <c r="K228" t="n">
        <v>0.612309</v>
      </c>
      <c r="L228" t="n">
        <v>0.598484</v>
      </c>
      <c r="M228" t="n">
        <v>0.561052</v>
      </c>
      <c r="N228" t="n">
        <v>0.53779</v>
      </c>
      <c r="O228" t="n">
        <v>0.525098</v>
      </c>
      <c r="P228" t="n">
        <v>0.5147389999999999</v>
      </c>
      <c r="Q228" t="n">
        <v>0.511023</v>
      </c>
      <c r="R228" t="n">
        <v>0.51513</v>
      </c>
      <c r="S228" t="n">
        <v>0.51794</v>
      </c>
      <c r="T228" t="n">
        <v>0.519881</v>
      </c>
      <c r="U228" t="n">
        <v>0.5248620000000001</v>
      </c>
      <c r="V228" t="n">
        <v>0.529474</v>
      </c>
      <c r="W228" t="n">
        <v>0.526443</v>
      </c>
      <c r="X228" t="n">
        <v>0.524222</v>
      </c>
      <c r="Y228" t="n">
        <v>0.530951</v>
      </c>
      <c r="Z228" t="n">
        <v>0.540747</v>
      </c>
      <c r="AA228" t="n">
        <v>0.544665</v>
      </c>
      <c r="AB228" t="n">
        <v>0.543412</v>
      </c>
      <c r="AC228" t="n">
        <v>0.541831</v>
      </c>
      <c r="AD228" t="n">
        <v>0.537744</v>
      </c>
      <c r="AE228" t="n">
        <v>0.536423</v>
      </c>
      <c r="AF228" t="n">
        <v>0.533589</v>
      </c>
      <c r="AG228" t="n">
        <v>0.522446</v>
      </c>
      <c r="AH228" t="n">
        <v>0.517215</v>
      </c>
      <c r="AI228" t="n">
        <v>0.518123</v>
      </c>
      <c r="AJ228" t="n">
        <v>0.515047</v>
      </c>
      <c r="AK228" s="131" t="n">
        <v>0.006</v>
      </c>
    </row>
    <row r="229" ht="15" customHeight="1" s="143">
      <c r="A229" s="133" t="inlineStr">
        <is>
          <t>FTE000:pa_LiquefiedPetr</t>
        </is>
      </c>
      <c r="B229" t="inlineStr">
        <is>
          <t>Propane</t>
        </is>
      </c>
      <c r="C229" t="inlineStr">
        <is>
          <t>Freight: New Trucks: Sales: Heavy: Propane: High oil and gas supply</t>
        </is>
      </c>
      <c r="D229" t="inlineStr">
        <is>
          <t>58-AEO2021.222.highogs-d120120a</t>
        </is>
      </c>
      <c r="E229" t="inlineStr">
        <is>
          <t>thousands</t>
        </is>
      </c>
      <c r="F229" t="n">
        <v>0.244717</v>
      </c>
      <c r="G229" t="n">
        <v>0.261348</v>
      </c>
      <c r="H229" t="n">
        <v>0.301024</v>
      </c>
      <c r="I229" t="n">
        <v>0.318144</v>
      </c>
      <c r="J229" t="n">
        <v>0.3242</v>
      </c>
      <c r="K229" t="n">
        <v>0.32392</v>
      </c>
      <c r="L229" t="n">
        <v>0.311981</v>
      </c>
      <c r="M229" t="n">
        <v>0.288399</v>
      </c>
      <c r="N229" t="n">
        <v>0.272794</v>
      </c>
      <c r="O229" t="n">
        <v>0.26317</v>
      </c>
      <c r="P229" t="n">
        <v>0.255153</v>
      </c>
      <c r="Q229" t="n">
        <v>0.250971</v>
      </c>
      <c r="R229" t="n">
        <v>0.250858</v>
      </c>
      <c r="S229" t="n">
        <v>0.25073</v>
      </c>
      <c r="T229" t="n">
        <v>0.250395</v>
      </c>
      <c r="U229" t="n">
        <v>0.251736</v>
      </c>
      <c r="V229" t="n">
        <v>0.253714</v>
      </c>
      <c r="W229" t="n">
        <v>0.252257</v>
      </c>
      <c r="X229" t="n">
        <v>0.251733</v>
      </c>
      <c r="Y229" t="n">
        <v>0.256087</v>
      </c>
      <c r="Z229" t="n">
        <v>0.262361</v>
      </c>
      <c r="AA229" t="n">
        <v>0.266059</v>
      </c>
      <c r="AB229" t="n">
        <v>0.267779</v>
      </c>
      <c r="AC229" t="n">
        <v>0.269871</v>
      </c>
      <c r="AD229" t="n">
        <v>0.270923</v>
      </c>
      <c r="AE229" t="n">
        <v>0.273618</v>
      </c>
      <c r="AF229" t="n">
        <v>0.276728</v>
      </c>
      <c r="AG229" t="n">
        <v>0.275649</v>
      </c>
      <c r="AH229" t="n">
        <v>0.277659</v>
      </c>
      <c r="AI229" t="n">
        <v>0.282707</v>
      </c>
      <c r="AJ229" t="n">
        <v>0.286218</v>
      </c>
      <c r="AK229" s="131" t="n">
        <v>0.005</v>
      </c>
    </row>
    <row r="230" ht="15" customHeight="1" s="143">
      <c r="A230" s="133" t="inlineStr">
        <is>
          <t>FTE000:pa_CompressedNat</t>
        </is>
      </c>
      <c r="B230" t="inlineStr">
        <is>
          <t>Compressed/Liquefied Natural Gas</t>
        </is>
      </c>
      <c r="C230" t="inlineStr">
        <is>
          <t>Freight: New Trucks: Sales: Heavy: Natural Gas: High oil and gas supply</t>
        </is>
      </c>
      <c r="D230" t="inlineStr">
        <is>
          <t>58-AEO2021.223.highogs-d120120a</t>
        </is>
      </c>
      <c r="E230" t="inlineStr">
        <is>
          <t>thousands</t>
        </is>
      </c>
      <c r="F230" t="n">
        <v>3.620339</v>
      </c>
      <c r="G230" t="n">
        <v>3.611478</v>
      </c>
      <c r="H230" t="n">
        <v>3.889296</v>
      </c>
      <c r="I230" t="n">
        <v>3.849523</v>
      </c>
      <c r="J230" t="n">
        <v>3.684888</v>
      </c>
      <c r="K230" t="n">
        <v>3.519774</v>
      </c>
      <c r="L230" t="n">
        <v>3.297739</v>
      </c>
      <c r="M230" t="n">
        <v>2.98153</v>
      </c>
      <c r="N230" t="n">
        <v>2.797397</v>
      </c>
      <c r="O230" t="n">
        <v>2.696831</v>
      </c>
      <c r="P230" t="n">
        <v>2.642022</v>
      </c>
      <c r="Q230" t="n">
        <v>2.650506</v>
      </c>
      <c r="R230" t="n">
        <v>2.762029</v>
      </c>
      <c r="S230" t="n">
        <v>2.891466</v>
      </c>
      <c r="T230" t="n">
        <v>3.039864</v>
      </c>
      <c r="U230" t="n">
        <v>3.248553</v>
      </c>
      <c r="V230" t="n">
        <v>3.447294</v>
      </c>
      <c r="W230" t="n">
        <v>3.612202</v>
      </c>
      <c r="X230" t="n">
        <v>3.763274</v>
      </c>
      <c r="Y230" t="n">
        <v>4.006334</v>
      </c>
      <c r="Z230" t="n">
        <v>4.351031</v>
      </c>
      <c r="AA230" t="n">
        <v>4.683405</v>
      </c>
      <c r="AB230" t="n">
        <v>5.021989</v>
      </c>
      <c r="AC230" t="n">
        <v>5.391339</v>
      </c>
      <c r="AD230" t="n">
        <v>5.771054</v>
      </c>
      <c r="AE230" t="n">
        <v>6.270442</v>
      </c>
      <c r="AF230" t="n">
        <v>6.78098</v>
      </c>
      <c r="AG230" t="n">
        <v>7.210991</v>
      </c>
      <c r="AH230" t="n">
        <v>7.6881</v>
      </c>
      <c r="AI230" t="n">
        <v>8.33783</v>
      </c>
      <c r="AJ230" t="n">
        <v>8.936415999999999</v>
      </c>
      <c r="AK230" s="131" t="n">
        <v>0.031</v>
      </c>
    </row>
    <row r="231" ht="15" customHeight="1" s="143">
      <c r="A231" s="133" t="inlineStr">
        <is>
          <t>FTE000:pa_ethanolflex</t>
        </is>
      </c>
      <c r="B231" t="inlineStr">
        <is>
          <t>Ethanol-Flex Fuel</t>
        </is>
      </c>
      <c r="C231" t="inlineStr">
        <is>
          <t>Freight: New Trucks: Sales: Heavy: Ethanol-Flex Fuel: High oil and gas supply</t>
        </is>
      </c>
      <c r="D231" t="inlineStr">
        <is>
          <t>58-AEO2021.224.highogs-d120120a</t>
        </is>
      </c>
      <c r="E231" t="inlineStr">
        <is>
          <t>thousands</t>
        </is>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inlineStr">
        <is>
          <t>- -</t>
        </is>
      </c>
    </row>
    <row r="232" ht="15" customHeight="1" s="143">
      <c r="A232" s="133" t="inlineStr">
        <is>
          <t>FTE000:pa_electric</t>
        </is>
      </c>
      <c r="B232" t="inlineStr">
        <is>
          <t>Electric</t>
        </is>
      </c>
      <c r="C232" t="inlineStr">
        <is>
          <t>Freight: New Trucks: Sales: Heavy: Electric: High oil and gas supply</t>
        </is>
      </c>
      <c r="D232" t="inlineStr">
        <is>
          <t>58-AEO2021.225.highogs-d120120a</t>
        </is>
      </c>
      <c r="E232" t="inlineStr">
        <is>
          <t>thousands</t>
        </is>
      </c>
      <c r="F232" t="n">
        <v>0.104999</v>
      </c>
      <c r="G232" t="n">
        <v>0.116667</v>
      </c>
      <c r="H232" t="n">
        <v>0.139386</v>
      </c>
      <c r="I232" t="n">
        <v>0.154013</v>
      </c>
      <c r="J232" t="n">
        <v>0.164271</v>
      </c>
      <c r="K232" t="n">
        <v>0.171677</v>
      </c>
      <c r="L232" t="n">
        <v>0.172835</v>
      </c>
      <c r="M232" t="n">
        <v>0.166886</v>
      </c>
      <c r="N232" t="n">
        <v>0.164766</v>
      </c>
      <c r="O232" t="n">
        <v>0.165703</v>
      </c>
      <c r="P232" t="n">
        <v>0.167307</v>
      </c>
      <c r="Q232" t="n">
        <v>0.171083</v>
      </c>
      <c r="R232" t="n">
        <v>0.177632</v>
      </c>
      <c r="S232" t="n">
        <v>0.183959</v>
      </c>
      <c r="T232" t="n">
        <v>0.190187</v>
      </c>
      <c r="U232" t="n">
        <v>0.19777</v>
      </c>
      <c r="V232" t="n">
        <v>0.205493</v>
      </c>
      <c r="W232" t="n">
        <v>0.210446</v>
      </c>
      <c r="X232" t="n">
        <v>0.215845</v>
      </c>
      <c r="Y232" t="n">
        <v>0.225174</v>
      </c>
      <c r="Z232" t="n">
        <v>0.236208</v>
      </c>
      <c r="AA232" t="n">
        <v>0.245057</v>
      </c>
      <c r="AB232" t="n">
        <v>0.251828</v>
      </c>
      <c r="AC232" t="n">
        <v>0.258628</v>
      </c>
      <c r="AD232" t="n">
        <v>0.264378</v>
      </c>
      <c r="AE232" t="n">
        <v>0.27164</v>
      </c>
      <c r="AF232" t="n">
        <v>0.278311</v>
      </c>
      <c r="AG232" t="n">
        <v>0.280675</v>
      </c>
      <c r="AH232" t="n">
        <v>0.2862</v>
      </c>
      <c r="AI232" t="n">
        <v>0.295304</v>
      </c>
      <c r="AJ232" t="n">
        <v>0.302357</v>
      </c>
      <c r="AK232" s="131" t="n">
        <v>0.036</v>
      </c>
    </row>
    <row r="233" ht="15" customHeight="1" s="143">
      <c r="A233" s="133" t="inlineStr">
        <is>
          <t>FTE000:pa_plugindiesel</t>
        </is>
      </c>
      <c r="B233" t="inlineStr">
        <is>
          <t>Plug-in Diesel Hybrid</t>
        </is>
      </c>
      <c r="C233" t="inlineStr">
        <is>
          <t>Freight: New Trucks: Sales: Heavy: Plug-in Diesel Hybrid: High oil and gas supply</t>
        </is>
      </c>
      <c r="D233" t="inlineStr">
        <is>
          <t>58-AEO2021.226.highogs-d120120a</t>
        </is>
      </c>
      <c r="E233" t="inlineStr">
        <is>
          <t>thousands</t>
        </is>
      </c>
      <c r="F233" t="n">
        <v>0.152768</v>
      </c>
      <c r="G233" t="n">
        <v>0.171088</v>
      </c>
      <c r="H233" t="n">
        <v>0.206524</v>
      </c>
      <c r="I233" t="n">
        <v>0.228607</v>
      </c>
      <c r="J233" t="n">
        <v>0.243834</v>
      </c>
      <c r="K233" t="n">
        <v>0.254827</v>
      </c>
      <c r="L233" t="n">
        <v>0.256546</v>
      </c>
      <c r="M233" t="n">
        <v>0.247716</v>
      </c>
      <c r="N233" t="n">
        <v>0.244568</v>
      </c>
      <c r="O233" t="n">
        <v>0.24596</v>
      </c>
      <c r="P233" t="n">
        <v>0.248341</v>
      </c>
      <c r="Q233" t="n">
        <v>0.253945</v>
      </c>
      <c r="R233" t="n">
        <v>0.263665</v>
      </c>
      <c r="S233" t="n">
        <v>0.273057</v>
      </c>
      <c r="T233" t="n">
        <v>0.282302</v>
      </c>
      <c r="U233" t="n">
        <v>0.293557</v>
      </c>
      <c r="V233" t="n">
        <v>0.305021</v>
      </c>
      <c r="W233" t="n">
        <v>0.312373</v>
      </c>
      <c r="X233" t="n">
        <v>0.320387</v>
      </c>
      <c r="Y233" t="n">
        <v>0.334234</v>
      </c>
      <c r="Z233" t="n">
        <v>0.350613</v>
      </c>
      <c r="AA233" t="n">
        <v>0.363748</v>
      </c>
      <c r="AB233" t="n">
        <v>0.373798</v>
      </c>
      <c r="AC233" t="n">
        <v>0.383892</v>
      </c>
      <c r="AD233" t="n">
        <v>0.392426</v>
      </c>
      <c r="AE233" t="n">
        <v>0.403206</v>
      </c>
      <c r="AF233" t="n">
        <v>0.413108</v>
      </c>
      <c r="AG233" t="n">
        <v>0.416616</v>
      </c>
      <c r="AH233" t="n">
        <v>0.424817</v>
      </c>
      <c r="AI233" t="n">
        <v>0.43833</v>
      </c>
      <c r="AJ233" t="n">
        <v>0.448799</v>
      </c>
      <c r="AK233" s="131" t="n">
        <v>0.037</v>
      </c>
    </row>
    <row r="234" ht="15" customHeight="1" s="143">
      <c r="A234" s="133" t="inlineStr">
        <is>
          <t>FTE000:pa_plugingasolin</t>
        </is>
      </c>
      <c r="B234" t="inlineStr">
        <is>
          <t>Plug-in Gasoline Hybrid</t>
        </is>
      </c>
      <c r="C234" t="inlineStr">
        <is>
          <t>Freight: New Trucks: Sales: Heavy: Plug-in Gasoline Hybrid: High oil and gas supply</t>
        </is>
      </c>
      <c r="D234" t="inlineStr">
        <is>
          <t>58-AEO2021.227.highogs-d120120a</t>
        </is>
      </c>
      <c r="E234" t="inlineStr">
        <is>
          <t>thousands</t>
        </is>
      </c>
      <c r="F234" t="n">
        <v>0.168402</v>
      </c>
      <c r="G234" t="n">
        <v>0.188597</v>
      </c>
      <c r="H234" t="n">
        <v>0.227659</v>
      </c>
      <c r="I234" t="n">
        <v>0.252002</v>
      </c>
      <c r="J234" t="n">
        <v>0.268788</v>
      </c>
      <c r="K234" t="n">
        <v>0.280906</v>
      </c>
      <c r="L234" t="n">
        <v>0.2828</v>
      </c>
      <c r="M234" t="n">
        <v>0.273066</v>
      </c>
      <c r="N234" t="n">
        <v>0.269597</v>
      </c>
      <c r="O234" t="n">
        <v>0.271131</v>
      </c>
      <c r="P234" t="n">
        <v>0.273756</v>
      </c>
      <c r="Q234" t="n">
        <v>0.279933</v>
      </c>
      <c r="R234" t="n">
        <v>0.290649</v>
      </c>
      <c r="S234" t="n">
        <v>0.301001</v>
      </c>
      <c r="T234" t="n">
        <v>0.311193</v>
      </c>
      <c r="U234" t="n">
        <v>0.323599</v>
      </c>
      <c r="V234" t="n">
        <v>0.336236</v>
      </c>
      <c r="W234" t="n">
        <v>0.344341</v>
      </c>
      <c r="X234" t="n">
        <v>0.353175</v>
      </c>
      <c r="Y234" t="n">
        <v>0.368439</v>
      </c>
      <c r="Z234" t="n">
        <v>0.386494</v>
      </c>
      <c r="AA234" t="n">
        <v>0.400973</v>
      </c>
      <c r="AB234" t="n">
        <v>0.412053</v>
      </c>
      <c r="AC234" t="n">
        <v>0.423179</v>
      </c>
      <c r="AD234" t="n">
        <v>0.432587</v>
      </c>
      <c r="AE234" t="n">
        <v>0.444469</v>
      </c>
      <c r="AF234" t="n">
        <v>0.455385</v>
      </c>
      <c r="AG234" t="n">
        <v>0.459252</v>
      </c>
      <c r="AH234" t="n">
        <v>0.468293</v>
      </c>
      <c r="AI234" t="n">
        <v>0.483189</v>
      </c>
      <c r="AJ234" t="n">
        <v>0.494729</v>
      </c>
      <c r="AK234" s="131" t="n">
        <v>0.037</v>
      </c>
    </row>
    <row r="235" ht="15" customHeight="1" s="143">
      <c r="A235" s="133" t="inlineStr">
        <is>
          <t>FTE000:pa_fuelcell</t>
        </is>
      </c>
      <c r="B235" t="inlineStr">
        <is>
          <t>Fuel Cell</t>
        </is>
      </c>
      <c r="C235" t="inlineStr">
        <is>
          <t>Freight: New Trucks: Sales: Heavy: Fuel Cell: High oil and gas supply</t>
        </is>
      </c>
      <c r="D235" t="inlineStr">
        <is>
          <t>58-AEO2021.228.highogs-d120120a</t>
        </is>
      </c>
      <c r="E235" t="inlineStr">
        <is>
          <t>thousands</t>
        </is>
      </c>
      <c r="F235" t="n">
        <v>0.206702</v>
      </c>
      <c r="G235" t="n">
        <v>0.231489</v>
      </c>
      <c r="H235" t="n">
        <v>0.279435</v>
      </c>
      <c r="I235" t="n">
        <v>0.309314</v>
      </c>
      <c r="J235" t="n">
        <v>0.329918</v>
      </c>
      <c r="K235" t="n">
        <v>0.344792</v>
      </c>
      <c r="L235" t="n">
        <v>0.347117</v>
      </c>
      <c r="M235" t="n">
        <v>0.335169</v>
      </c>
      <c r="N235" t="n">
        <v>0.330911</v>
      </c>
      <c r="O235" t="n">
        <v>0.332794</v>
      </c>
      <c r="P235" t="n">
        <v>0.336015</v>
      </c>
      <c r="Q235" t="n">
        <v>0.343598</v>
      </c>
      <c r="R235" t="n">
        <v>0.35675</v>
      </c>
      <c r="S235" t="n">
        <v>0.369457</v>
      </c>
      <c r="T235" t="n">
        <v>0.381967</v>
      </c>
      <c r="U235" t="n">
        <v>0.397195</v>
      </c>
      <c r="V235" t="n">
        <v>0.412705</v>
      </c>
      <c r="W235" t="n">
        <v>0.422653</v>
      </c>
      <c r="X235" t="n">
        <v>0.433496</v>
      </c>
      <c r="Y235" t="n">
        <v>0.452232</v>
      </c>
      <c r="Z235" t="n">
        <v>0.474394</v>
      </c>
      <c r="AA235" t="n">
        <v>0.492166</v>
      </c>
      <c r="AB235" t="n">
        <v>0.505765</v>
      </c>
      <c r="AC235" t="n">
        <v>0.519421</v>
      </c>
      <c r="AD235" t="n">
        <v>0.530969</v>
      </c>
      <c r="AE235" t="n">
        <v>0.545554</v>
      </c>
      <c r="AF235" t="n">
        <v>0.558952</v>
      </c>
      <c r="AG235" t="n">
        <v>0.563698</v>
      </c>
      <c r="AH235" t="n">
        <v>0.5747949999999999</v>
      </c>
      <c r="AI235" t="n">
        <v>0.593079</v>
      </c>
      <c r="AJ235" t="n">
        <v>0.607244</v>
      </c>
      <c r="AK235" s="131" t="n">
        <v>0.037</v>
      </c>
    </row>
    <row r="236" ht="15" customHeight="1" s="143">
      <c r="A236" s="133" t="inlineStr">
        <is>
          <t>FTE000:pa_HeavySubtotal</t>
        </is>
      </c>
      <c r="B236" t="inlineStr">
        <is>
          <t>Heavy Subtotal</t>
        </is>
      </c>
      <c r="C236" t="inlineStr">
        <is>
          <t>Freight: New Trucks: Sales: Heavy: High oil and gas supply</t>
        </is>
      </c>
      <c r="D236" t="inlineStr">
        <is>
          <t>58-AEO2021.229.highogs-d120120a</t>
        </is>
      </c>
      <c r="E236" t="inlineStr">
        <is>
          <t>thousands</t>
        </is>
      </c>
      <c r="F236" t="n">
        <v>215.375061</v>
      </c>
      <c r="G236" t="n">
        <v>234.177353</v>
      </c>
      <c r="H236" t="n">
        <v>274.446899</v>
      </c>
      <c r="I236" t="n">
        <v>294.944122</v>
      </c>
      <c r="J236" t="n">
        <v>305.427551</v>
      </c>
      <c r="K236" t="n">
        <v>309.900604</v>
      </c>
      <c r="L236" t="n">
        <v>302.90332</v>
      </c>
      <c r="M236" t="n">
        <v>283.958649</v>
      </c>
      <c r="N236" t="n">
        <v>272.185211</v>
      </c>
      <c r="O236" t="n">
        <v>265.761292</v>
      </c>
      <c r="P236" t="n">
        <v>260.518463</v>
      </c>
      <c r="Q236" t="n">
        <v>258.638123</v>
      </c>
      <c r="R236" t="n">
        <v>260.716858</v>
      </c>
      <c r="S236" t="n">
        <v>262.138885</v>
      </c>
      <c r="T236" t="n">
        <v>263.121338</v>
      </c>
      <c r="U236" t="n">
        <v>265.642059</v>
      </c>
      <c r="V236" t="n">
        <v>267.976196</v>
      </c>
      <c r="W236" t="n">
        <v>266.4422</v>
      </c>
      <c r="X236" t="n">
        <v>265.318298</v>
      </c>
      <c r="Y236" t="n">
        <v>268.723785</v>
      </c>
      <c r="Z236" t="n">
        <v>273.681824</v>
      </c>
      <c r="AA236" t="n">
        <v>275.664734</v>
      </c>
      <c r="AB236" t="n">
        <v>275.030701</v>
      </c>
      <c r="AC236" t="n">
        <v>274.230194</v>
      </c>
      <c r="AD236" t="n">
        <v>272.161743</v>
      </c>
      <c r="AE236" t="n">
        <v>271.493042</v>
      </c>
      <c r="AF236" t="n">
        <v>270.058777</v>
      </c>
      <c r="AG236" t="n">
        <v>264.419495</v>
      </c>
      <c r="AH236" t="n">
        <v>261.771729</v>
      </c>
      <c r="AI236" t="n">
        <v>262.231445</v>
      </c>
      <c r="AJ236" t="n">
        <v>260.674347</v>
      </c>
      <c r="AK236" s="131" t="n">
        <v>0.006</v>
      </c>
    </row>
    <row r="237" ht="15" customHeight="1" s="143">
      <c r="A237" s="133" t="inlineStr">
        <is>
          <t>FTE000:pa_TotalSales</t>
        </is>
      </c>
      <c r="B237" t="inlineStr">
        <is>
          <t>Total Sales</t>
        </is>
      </c>
      <c r="C237" t="inlineStr">
        <is>
          <t>Freight: New Trucks: Sales: High oil and gas supply</t>
        </is>
      </c>
      <c r="D237" t="inlineStr">
        <is>
          <t>58-AEO2021.230.highogs-d120120a</t>
        </is>
      </c>
      <c r="E237" t="inlineStr">
        <is>
          <t>thousands</t>
        </is>
      </c>
      <c r="F237" t="n">
        <v>566.385681</v>
      </c>
      <c r="G237" t="n">
        <v>625.0730589999999</v>
      </c>
      <c r="H237" t="n">
        <v>715.903503</v>
      </c>
      <c r="I237" t="n">
        <v>765.729065</v>
      </c>
      <c r="J237" t="n">
        <v>801.527832</v>
      </c>
      <c r="K237" t="n">
        <v>825.616211</v>
      </c>
      <c r="L237" t="n">
        <v>821.472717</v>
      </c>
      <c r="M237" t="n">
        <v>791.6640619999999</v>
      </c>
      <c r="N237" t="n">
        <v>780.744324</v>
      </c>
      <c r="O237" t="n">
        <v>778.491394</v>
      </c>
      <c r="P237" t="n">
        <v>774.491699</v>
      </c>
      <c r="Q237" t="n">
        <v>779.459656</v>
      </c>
      <c r="R237" t="n">
        <v>792.893311</v>
      </c>
      <c r="S237" t="n">
        <v>804.805969</v>
      </c>
      <c r="T237" t="n">
        <v>816.21228</v>
      </c>
      <c r="U237" t="n">
        <v>831.590515</v>
      </c>
      <c r="V237" t="n">
        <v>844.238159</v>
      </c>
      <c r="W237" t="n">
        <v>848.516541</v>
      </c>
      <c r="X237" t="n">
        <v>856.1283570000001</v>
      </c>
      <c r="Y237" t="n">
        <v>872.82489</v>
      </c>
      <c r="Z237" t="n">
        <v>891.993652</v>
      </c>
      <c r="AA237" t="n">
        <v>905.616211</v>
      </c>
      <c r="AB237" t="n">
        <v>914.339417</v>
      </c>
      <c r="AC237" t="n">
        <v>921.957764</v>
      </c>
      <c r="AD237" t="n">
        <v>927.318787</v>
      </c>
      <c r="AE237" t="n">
        <v>939.312439</v>
      </c>
      <c r="AF237" t="n">
        <v>945.517761</v>
      </c>
      <c r="AG237" t="n">
        <v>941.660339</v>
      </c>
      <c r="AH237" t="n">
        <v>948.582886</v>
      </c>
      <c r="AI237" t="n">
        <v>958.295654</v>
      </c>
      <c r="AJ237" t="n">
        <v>962.713013</v>
      </c>
      <c r="AK237" s="131" t="n">
        <v>0.018</v>
      </c>
    </row>
    <row r="238" ht="15" customHeight="1" s="143">
      <c r="B238" t="inlineStr">
        <is>
          <t>Railroads</t>
        </is>
      </c>
      <c r="D238" t="inlineStr">
        <is>
          <t>58-AEO2021.266.</t>
        </is>
      </c>
    </row>
    <row r="239" ht="15" customHeight="1" s="143">
      <c r="A239" s="133" t="inlineStr">
        <is>
          <t>FTE000:qa_TonMilesbyRai</t>
        </is>
      </c>
      <c r="B239" t="inlineStr">
        <is>
          <t>Ton Miles by Rail (billion)</t>
        </is>
      </c>
      <c r="C239" t="inlineStr">
        <is>
          <t>Freight: Railroads: Ton Miles by Rail: High oil and gas supply</t>
        </is>
      </c>
      <c r="D239" t="inlineStr">
        <is>
          <t>58-AEO2021.267.highogs-d120120a</t>
        </is>
      </c>
      <c r="E239" t="inlineStr">
        <is>
          <t>billions</t>
        </is>
      </c>
      <c r="F239" t="n">
        <v>1508.557007</v>
      </c>
      <c r="G239" t="n">
        <v>1600.773315</v>
      </c>
      <c r="H239" t="n">
        <v>1616.52771</v>
      </c>
      <c r="I239" t="n">
        <v>1618.108643</v>
      </c>
      <c r="J239" t="n">
        <v>1617.96582</v>
      </c>
      <c r="K239" t="n">
        <v>1567.883911</v>
      </c>
      <c r="L239" t="n">
        <v>1587.153687</v>
      </c>
      <c r="M239" t="n">
        <v>1586.321411</v>
      </c>
      <c r="N239" t="n">
        <v>1606.050903</v>
      </c>
      <c r="O239" t="n">
        <v>1623.589722</v>
      </c>
      <c r="P239" t="n">
        <v>1641.51123</v>
      </c>
      <c r="Q239" t="n">
        <v>1654.219482</v>
      </c>
      <c r="R239" t="n">
        <v>1664.460938</v>
      </c>
      <c r="S239" t="n">
        <v>1678.167114</v>
      </c>
      <c r="T239" t="n">
        <v>1686.509277</v>
      </c>
      <c r="U239" t="n">
        <v>1700.822754</v>
      </c>
      <c r="V239" t="n">
        <v>1714.348389</v>
      </c>
      <c r="W239" t="n">
        <v>1725.946533</v>
      </c>
      <c r="X239" t="n">
        <v>1730.046997</v>
      </c>
      <c r="Y239" t="n">
        <v>1747.594971</v>
      </c>
      <c r="Z239" t="n">
        <v>1753.466919</v>
      </c>
      <c r="AA239" t="n">
        <v>1765.8125</v>
      </c>
      <c r="AB239" t="n">
        <v>1783.167725</v>
      </c>
      <c r="AC239" t="n">
        <v>1804.646484</v>
      </c>
      <c r="AD239" t="n">
        <v>1808.417236</v>
      </c>
      <c r="AE239" t="n">
        <v>1822.586792</v>
      </c>
      <c r="AF239" t="n">
        <v>1832.412476</v>
      </c>
      <c r="AG239" t="n">
        <v>1846.727539</v>
      </c>
      <c r="AH239" t="n">
        <v>1860.89917</v>
      </c>
      <c r="AI239" t="n">
        <v>1876.013062</v>
      </c>
      <c r="AJ239" t="n">
        <v>1898.747925</v>
      </c>
      <c r="AK239" s="131" t="n">
        <v>0.008</v>
      </c>
    </row>
    <row r="240" ht="15" customHeight="1" s="143">
      <c r="A240" s="133" t="inlineStr">
        <is>
          <t>FTE000:qa_FuelEfficienc</t>
        </is>
      </c>
      <c r="B240" t="inlineStr">
        <is>
          <t>Fuel Efficiency (ton miles per thousand Btu)</t>
        </is>
      </c>
      <c r="C240" t="inlineStr">
        <is>
          <t>Freight: Railroads: Fuel Efficiency: High oil and gas supply</t>
        </is>
      </c>
      <c r="D240" t="inlineStr">
        <is>
          <t>58-AEO2021.268.highogs-d120120a</t>
        </is>
      </c>
      <c r="E240" t="inlineStr">
        <is>
          <t>ton miles/thousand B</t>
        </is>
      </c>
      <c r="F240" t="n">
        <v>3.489371</v>
      </c>
      <c r="G240" t="n">
        <v>3.512003</v>
      </c>
      <c r="H240" t="n">
        <v>3.534782</v>
      </c>
      <c r="I240" t="n">
        <v>3.55771</v>
      </c>
      <c r="J240" t="n">
        <v>3.580785</v>
      </c>
      <c r="K240" t="n">
        <v>3.60401</v>
      </c>
      <c r="L240" t="n">
        <v>3.627386</v>
      </c>
      <c r="M240" t="n">
        <v>3.650914</v>
      </c>
      <c r="N240" t="n">
        <v>3.674594</v>
      </c>
      <c r="O240" t="n">
        <v>3.698428</v>
      </c>
      <c r="P240" t="n">
        <v>3.722416</v>
      </c>
      <c r="Q240" t="n">
        <v>3.74656</v>
      </c>
      <c r="R240" t="n">
        <v>3.77086</v>
      </c>
      <c r="S240" t="n">
        <v>3.795318</v>
      </c>
      <c r="T240" t="n">
        <v>3.819935</v>
      </c>
      <c r="U240" t="n">
        <v>3.844712</v>
      </c>
      <c r="V240" t="n">
        <v>3.869649</v>
      </c>
      <c r="W240" t="n">
        <v>3.894748</v>
      </c>
      <c r="X240" t="n">
        <v>3.920009</v>
      </c>
      <c r="Y240" t="n">
        <v>3.945435</v>
      </c>
      <c r="Z240" t="n">
        <v>3.971025</v>
      </c>
      <c r="AA240" t="n">
        <v>3.996782</v>
      </c>
      <c r="AB240" t="n">
        <v>4.022705</v>
      </c>
      <c r="AC240" t="n">
        <v>4.048797</v>
      </c>
      <c r="AD240" t="n">
        <v>4.075058</v>
      </c>
      <c r="AE240" t="n">
        <v>4.101489</v>
      </c>
      <c r="AF240" t="n">
        <v>4.128091</v>
      </c>
      <c r="AG240" t="n">
        <v>4.154866</v>
      </c>
      <c r="AH240" t="n">
        <v>4.181815</v>
      </c>
      <c r="AI240" t="n">
        <v>4.208939</v>
      </c>
      <c r="AJ240" t="n">
        <v>4.236238</v>
      </c>
      <c r="AK240" s="131" t="n">
        <v>0.006</v>
      </c>
    </row>
    <row r="241" ht="15" customHeight="1" s="143">
      <c r="B241" t="inlineStr">
        <is>
          <t>Fuel Consumption (trillion Btu)</t>
        </is>
      </c>
      <c r="D241" t="inlineStr">
        <is>
          <t>58-AEO2021.269.</t>
        </is>
      </c>
    </row>
    <row r="242" ht="15" customHeight="1" s="143">
      <c r="A242" s="133" t="inlineStr">
        <is>
          <t>FTE000:qa_Distillate(di</t>
        </is>
      </c>
      <c r="B242" t="inlineStr">
        <is>
          <t>Distillate Fuel Oil (diesel)</t>
        </is>
      </c>
      <c r="C242" t="inlineStr">
        <is>
          <t>Freight: Railroads: Fuel Use: Distillate Fuel Oil: High oil and gas supply</t>
        </is>
      </c>
      <c r="D242" t="inlineStr">
        <is>
          <t>58-AEO2021.270.highogs-d120120a</t>
        </is>
      </c>
      <c r="E242" t="inlineStr">
        <is>
          <t>trillion Btu</t>
        </is>
      </c>
      <c r="F242" t="n">
        <v>431.866486</v>
      </c>
      <c r="G242" t="n">
        <v>455.312775</v>
      </c>
      <c r="H242" t="n">
        <v>455.852997</v>
      </c>
      <c r="I242" t="n">
        <v>451.902893</v>
      </c>
      <c r="J242" t="n">
        <v>447.029175</v>
      </c>
      <c r="K242" t="n">
        <v>428.097382</v>
      </c>
      <c r="L242" t="n">
        <v>426.76123</v>
      </c>
      <c r="M242" t="n">
        <v>418.566162</v>
      </c>
      <c r="N242" t="n">
        <v>414.384583</v>
      </c>
      <c r="O242" t="n">
        <v>408.179169</v>
      </c>
      <c r="P242" t="n">
        <v>400.684052</v>
      </c>
      <c r="Q242" t="n">
        <v>392.030975</v>
      </c>
      <c r="R242" t="n">
        <v>382.961517</v>
      </c>
      <c r="S242" t="n">
        <v>374.84906</v>
      </c>
      <c r="T242" t="n">
        <v>365.708374</v>
      </c>
      <c r="U242" t="n">
        <v>358.026825</v>
      </c>
      <c r="V242" t="n">
        <v>350.32077</v>
      </c>
      <c r="W242" t="n">
        <v>342.376862</v>
      </c>
      <c r="X242" t="n">
        <v>333.154297</v>
      </c>
      <c r="Y242" t="n">
        <v>326.692047</v>
      </c>
      <c r="Z242" t="n">
        <v>318.204102</v>
      </c>
      <c r="AA242" t="n">
        <v>311.073517</v>
      </c>
      <c r="AB242" t="n">
        <v>304.94458</v>
      </c>
      <c r="AC242" t="n">
        <v>299.592712</v>
      </c>
      <c r="AD242" t="n">
        <v>291.43927</v>
      </c>
      <c r="AE242" t="n">
        <v>285.133301</v>
      </c>
      <c r="AF242" t="n">
        <v>278.287231</v>
      </c>
      <c r="AG242" t="n">
        <v>272.259613</v>
      </c>
      <c r="AH242" t="n">
        <v>266.325958</v>
      </c>
      <c r="AI242" t="n">
        <v>260.637482</v>
      </c>
      <c r="AJ242" t="n">
        <v>256.081757</v>
      </c>
      <c r="AK242" s="131" t="n">
        <v>-0.017</v>
      </c>
    </row>
    <row r="243" ht="15" customHeight="1" s="143">
      <c r="A243" s="133" t="inlineStr">
        <is>
          <t>FTE000:qa_ResidualOil</t>
        </is>
      </c>
      <c r="B243" t="inlineStr">
        <is>
          <t>Residual Fuel Oil</t>
        </is>
      </c>
      <c r="C243" t="inlineStr">
        <is>
          <t>Freight: Railroads: Fuel Use: Residual Fuel Oil: High oil and gas supply</t>
        </is>
      </c>
      <c r="D243" t="inlineStr">
        <is>
          <t>58-AEO2021.271.highogs-d120120a</t>
        </is>
      </c>
      <c r="E243" t="inlineStr">
        <is>
          <t>trillion Btu</t>
        </is>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inlineStr">
        <is>
          <t>- -</t>
        </is>
      </c>
    </row>
    <row r="244" ht="15" customHeight="1" s="143">
      <c r="A244" s="133" t="inlineStr">
        <is>
          <t>FTE000:qa_Electricity</t>
        </is>
      </c>
      <c r="B244" t="inlineStr">
        <is>
          <t>Compressed Natural Gas</t>
        </is>
      </c>
      <c r="C244" t="inlineStr">
        <is>
          <t>Freight: Railroads: Fuel Use: CNG: High oil and gas supply</t>
        </is>
      </c>
      <c r="D244" t="inlineStr">
        <is>
          <t>58-AEO2021.272.highogs-d120120a</t>
        </is>
      </c>
      <c r="E244" t="inlineStr">
        <is>
          <t>trillion Btu</t>
        </is>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inlineStr">
        <is>
          <t>- -</t>
        </is>
      </c>
    </row>
    <row r="245" ht="15" customHeight="1" s="143">
      <c r="A245" s="133" t="inlineStr">
        <is>
          <t>FTE000:qa_ElEnGee</t>
        </is>
      </c>
      <c r="B245" t="inlineStr">
        <is>
          <t>Liquefied Natural Gas</t>
        </is>
      </c>
      <c r="C245" t="inlineStr">
        <is>
          <t>Freight: Railroads: Fuel Use: LNG: High oil and gas supply</t>
        </is>
      </c>
      <c r="D245" t="inlineStr">
        <is>
          <t>58-AEO2021.273.highogs-d120120a</t>
        </is>
      </c>
      <c r="E245" t="inlineStr">
        <is>
          <t>trillion Btu</t>
        </is>
      </c>
      <c r="F245" t="n">
        <v>0.462669</v>
      </c>
      <c r="G245" t="n">
        <v>0.487787</v>
      </c>
      <c r="H245" t="n">
        <v>1.467193</v>
      </c>
      <c r="I245" t="n">
        <v>2.914684</v>
      </c>
      <c r="J245" t="n">
        <v>4.817473</v>
      </c>
      <c r="K245" t="n">
        <v>6.941292</v>
      </c>
      <c r="L245" t="n">
        <v>10.786287</v>
      </c>
      <c r="M245" t="n">
        <v>15.933652</v>
      </c>
      <c r="N245" t="n">
        <v>22.684351</v>
      </c>
      <c r="O245" t="n">
        <v>30.815409</v>
      </c>
      <c r="P245" t="n">
        <v>40.295998</v>
      </c>
      <c r="Q245" t="n">
        <v>49.49931</v>
      </c>
      <c r="R245" t="n">
        <v>58.439316</v>
      </c>
      <c r="S245" t="n">
        <v>67.318634</v>
      </c>
      <c r="T245" t="n">
        <v>75.793678</v>
      </c>
      <c r="U245" t="n">
        <v>84.352966</v>
      </c>
      <c r="V245" t="n">
        <v>92.703484</v>
      </c>
      <c r="W245" t="n">
        <v>100.770264</v>
      </c>
      <c r="X245" t="n">
        <v>108.183212</v>
      </c>
      <c r="Y245" t="n">
        <v>116.248955</v>
      </c>
      <c r="Z245" t="n">
        <v>123.361244</v>
      </c>
      <c r="AA245" t="n">
        <v>130.735092</v>
      </c>
      <c r="AB245" t="n">
        <v>138.331146</v>
      </c>
      <c r="AC245" t="n">
        <v>146.131454</v>
      </c>
      <c r="AD245" t="n">
        <v>152.33786</v>
      </c>
      <c r="AE245" t="n">
        <v>159.238708</v>
      </c>
      <c r="AF245" t="n">
        <v>165.601318</v>
      </c>
      <c r="AG245" t="n">
        <v>172.213791</v>
      </c>
      <c r="AH245" t="n">
        <v>178.671951</v>
      </c>
      <c r="AI245" t="n">
        <v>185.083679</v>
      </c>
      <c r="AJ245" t="n">
        <v>192.133804</v>
      </c>
      <c r="AK245" s="131" t="n">
        <v>0.223</v>
      </c>
    </row>
    <row r="246" ht="15" customHeight="1" s="143">
      <c r="B246" t="inlineStr">
        <is>
          <t>Domestic Shipping</t>
        </is>
      </c>
      <c r="D246" t="inlineStr">
        <is>
          <t>58-AEO2021.275.</t>
        </is>
      </c>
    </row>
    <row r="247" ht="15" customHeight="1" s="143">
      <c r="A247" s="133" t="inlineStr">
        <is>
          <t>FTE000:ra_TonMilesShipp</t>
        </is>
      </c>
      <c r="B247" t="inlineStr">
        <is>
          <t>Ton Miles Shipping (billion)</t>
        </is>
      </c>
      <c r="C247" t="inlineStr">
        <is>
          <t>Freight: Domestic Shipping: Ton Miles Shipping: High oil and gas supply</t>
        </is>
      </c>
      <c r="D247" t="inlineStr">
        <is>
          <t>58-AEO2021.276.highogs-d120120a</t>
        </is>
      </c>
      <c r="E247" t="inlineStr">
        <is>
          <t>billions</t>
        </is>
      </c>
      <c r="F247" t="n">
        <v>347.681335</v>
      </c>
      <c r="G247" t="n">
        <v>359.323456</v>
      </c>
      <c r="H247" t="n">
        <v>357.100586</v>
      </c>
      <c r="I247" t="n">
        <v>354.906677</v>
      </c>
      <c r="J247" t="n">
        <v>352.695404</v>
      </c>
      <c r="K247" t="n">
        <v>348.078186</v>
      </c>
      <c r="L247" t="n">
        <v>341.280579</v>
      </c>
      <c r="M247" t="n">
        <v>333.100464</v>
      </c>
      <c r="N247" t="n">
        <v>325.252594</v>
      </c>
      <c r="O247" t="n">
        <v>316.865051</v>
      </c>
      <c r="P247" t="n">
        <v>308.731445</v>
      </c>
      <c r="Q247" t="n">
        <v>305.116272</v>
      </c>
      <c r="R247" t="n">
        <v>301.851868</v>
      </c>
      <c r="S247" t="n">
        <v>298.30835</v>
      </c>
      <c r="T247" t="n">
        <v>295.380188</v>
      </c>
      <c r="U247" t="n">
        <v>292.626343</v>
      </c>
      <c r="V247" t="n">
        <v>289.630005</v>
      </c>
      <c r="W247" t="n">
        <v>286.272583</v>
      </c>
      <c r="X247" t="n">
        <v>282.6651</v>
      </c>
      <c r="Y247" t="n">
        <v>279.717163</v>
      </c>
      <c r="Z247" t="n">
        <v>276.016876</v>
      </c>
      <c r="AA247" t="n">
        <v>275.425446</v>
      </c>
      <c r="AB247" t="n">
        <v>275.007843</v>
      </c>
      <c r="AC247" t="n">
        <v>275.368591</v>
      </c>
      <c r="AD247" t="n">
        <v>274.918488</v>
      </c>
      <c r="AE247" t="n">
        <v>274.563263</v>
      </c>
      <c r="AF247" t="n">
        <v>273.544708</v>
      </c>
      <c r="AG247" t="n">
        <v>272.618591</v>
      </c>
      <c r="AH247" t="n">
        <v>271.434937</v>
      </c>
      <c r="AI247" t="n">
        <v>270.557281</v>
      </c>
      <c r="AJ247" t="n">
        <v>270.131165</v>
      </c>
      <c r="AK247" s="131" t="n">
        <v>-0.008</v>
      </c>
    </row>
    <row r="248" ht="15" customHeight="1" s="143">
      <c r="A248" s="133" t="inlineStr">
        <is>
          <t>FTE000:ra_FuelEfficienc</t>
        </is>
      </c>
      <c r="B248" t="inlineStr">
        <is>
          <t>Fuel Efficiency (ton miles per thousand Btu)</t>
        </is>
      </c>
      <c r="C248" t="inlineStr">
        <is>
          <t>Freight: Domestic Shipping: Fuel Efficiency: High oil and gas supply</t>
        </is>
      </c>
      <c r="D248" t="inlineStr">
        <is>
          <t>58-AEO2021.277.highogs-d120120a</t>
        </is>
      </c>
      <c r="E248" t="inlineStr">
        <is>
          <t>ton miles/thousand B</t>
        </is>
      </c>
      <c r="F248" t="n">
        <v>4.84196</v>
      </c>
      <c r="G248" t="n">
        <v>4.870726</v>
      </c>
      <c r="H248" t="n">
        <v>4.899663</v>
      </c>
      <c r="I248" t="n">
        <v>4.928772</v>
      </c>
      <c r="J248" t="n">
        <v>4.958054</v>
      </c>
      <c r="K248" t="n">
        <v>4.987509</v>
      </c>
      <c r="L248" t="n">
        <v>5.01714</v>
      </c>
      <c r="M248" t="n">
        <v>5.046947</v>
      </c>
      <c r="N248" t="n">
        <v>5.076931</v>
      </c>
      <c r="O248" t="n">
        <v>5.107092</v>
      </c>
      <c r="P248" t="n">
        <v>5.137434</v>
      </c>
      <c r="Q248" t="n">
        <v>5.167955</v>
      </c>
      <c r="R248" t="n">
        <v>5.198658</v>
      </c>
      <c r="S248" t="n">
        <v>5.229543</v>
      </c>
      <c r="T248" t="n">
        <v>5.260611</v>
      </c>
      <c r="U248" t="n">
        <v>5.291864</v>
      </c>
      <c r="V248" t="n">
        <v>5.323303</v>
      </c>
      <c r="W248" t="n">
        <v>5.354929</v>
      </c>
      <c r="X248" t="n">
        <v>5.386742</v>
      </c>
      <c r="Y248" t="n">
        <v>5.418745</v>
      </c>
      <c r="Z248" t="n">
        <v>5.450938</v>
      </c>
      <c r="AA248" t="n">
        <v>5.483322</v>
      </c>
      <c r="AB248" t="n">
        <v>5.515898</v>
      </c>
      <c r="AC248" t="n">
        <v>5.548667</v>
      </c>
      <c r="AD248" t="n">
        <v>5.581632</v>
      </c>
      <c r="AE248" t="n">
        <v>5.614792</v>
      </c>
      <c r="AF248" t="n">
        <v>5.64815</v>
      </c>
      <c r="AG248" t="n">
        <v>5.681705</v>
      </c>
      <c r="AH248" t="n">
        <v>5.71546</v>
      </c>
      <c r="AI248" t="n">
        <v>5.749416</v>
      </c>
      <c r="AJ248" t="n">
        <v>5.783573</v>
      </c>
      <c r="AK248" s="131" t="n">
        <v>0.006</v>
      </c>
    </row>
    <row r="249" ht="15" customHeight="1" s="143">
      <c r="B249" t="inlineStr">
        <is>
          <t>Fuel Consumption (trillion Btu)</t>
        </is>
      </c>
      <c r="D249" t="inlineStr">
        <is>
          <t>58-AEO2021.278.</t>
        </is>
      </c>
    </row>
    <row r="250" ht="15" customHeight="1" s="143">
      <c r="A250" s="133" t="inlineStr">
        <is>
          <t>FTE000:ra_Distillate(di</t>
        </is>
      </c>
      <c r="B250" t="inlineStr">
        <is>
          <t>Distillate Fuel Oil (diesel)</t>
        </is>
      </c>
      <c r="C250" t="inlineStr">
        <is>
          <t>Freight: Domestic Shipping: Fuel Use: Distillate Fuel Oil: High oil and gas supply</t>
        </is>
      </c>
      <c r="D250" t="inlineStr">
        <is>
          <t>58-AEO2021.279.highogs-d120120a</t>
        </is>
      </c>
      <c r="E250" t="inlineStr">
        <is>
          <t>trillion Btu</t>
        </is>
      </c>
      <c r="F250" t="n">
        <v>75.19163500000001</v>
      </c>
      <c r="G250" t="n">
        <v>76.9589</v>
      </c>
      <c r="H250" t="n">
        <v>76.09852600000001</v>
      </c>
      <c r="I250" t="n">
        <v>75.27037</v>
      </c>
      <c r="J250" t="n">
        <v>74.415176</v>
      </c>
      <c r="K250" t="n">
        <v>73.084763</v>
      </c>
      <c r="L250" t="n">
        <v>71.30296300000001</v>
      </c>
      <c r="M250" t="n">
        <v>69.233093</v>
      </c>
      <c r="N250" t="n">
        <v>67.242203</v>
      </c>
      <c r="O250" t="n">
        <v>65.154495</v>
      </c>
      <c r="P250" t="n">
        <v>63.145538</v>
      </c>
      <c r="Q250" t="n">
        <v>62.077965</v>
      </c>
      <c r="R250" t="n">
        <v>61.089279</v>
      </c>
      <c r="S250" t="n">
        <v>60.040741</v>
      </c>
      <c r="T250" t="n">
        <v>59.13266</v>
      </c>
      <c r="U250" t="n">
        <v>58.274765</v>
      </c>
      <c r="V250" t="n">
        <v>57.367573</v>
      </c>
      <c r="W250" t="n">
        <v>56.396614</v>
      </c>
      <c r="X250" t="n">
        <v>55.386253</v>
      </c>
      <c r="Y250" t="n">
        <v>54.511925</v>
      </c>
      <c r="Z250" t="n">
        <v>53.470909</v>
      </c>
      <c r="AA250" t="n">
        <v>52.990334</v>
      </c>
      <c r="AB250" t="n">
        <v>52.540813</v>
      </c>
      <c r="AC250" t="n">
        <v>52.235802</v>
      </c>
      <c r="AD250" t="n">
        <v>51.775986</v>
      </c>
      <c r="AE250" t="n">
        <v>51.33868</v>
      </c>
      <c r="AF250" t="n">
        <v>50.768425</v>
      </c>
      <c r="AG250" t="n">
        <v>50.210804</v>
      </c>
      <c r="AH250" t="n">
        <v>49.611866</v>
      </c>
      <c r="AI250" t="n">
        <v>49.066448</v>
      </c>
      <c r="AJ250" t="n">
        <v>48.596413</v>
      </c>
      <c r="AK250" s="131" t="n">
        <v>-0.014</v>
      </c>
    </row>
    <row r="251" ht="15" customHeight="1" s="143">
      <c r="A251" s="133" t="inlineStr">
        <is>
          <t>FTE000:ra_ResidualOil</t>
        </is>
      </c>
      <c r="B251" t="inlineStr">
        <is>
          <t>Residual Fuel Oil</t>
        </is>
      </c>
      <c r="C251" t="inlineStr">
        <is>
          <t>Freight: Domestic Shipping: Fuel Use: Residual Fuel Oil: High oil and gas supply</t>
        </is>
      </c>
      <c r="D251" t="inlineStr">
        <is>
          <t>58-AEO2021.280.highogs-d120120a</t>
        </is>
      </c>
      <c r="E251" t="inlineStr">
        <is>
          <t>trillion Btu</t>
        </is>
      </c>
      <c r="F251" t="n">
        <v>1.746317</v>
      </c>
      <c r="G251" t="n">
        <v>1.71775</v>
      </c>
      <c r="H251" t="n">
        <v>1.622441</v>
      </c>
      <c r="I251" t="n">
        <v>1.531608</v>
      </c>
      <c r="J251" t="n">
        <v>1.445822</v>
      </c>
      <c r="K251" t="n">
        <v>1.353535</v>
      </c>
      <c r="L251" t="n">
        <v>1.262882</v>
      </c>
      <c r="M251" t="n">
        <v>1.167545</v>
      </c>
      <c r="N251" t="n">
        <v>1.07799</v>
      </c>
      <c r="O251" t="n">
        <v>0.990745</v>
      </c>
      <c r="P251" t="n">
        <v>0.904859</v>
      </c>
      <c r="Q251" t="n">
        <v>0.8325360000000001</v>
      </c>
      <c r="R251" t="n">
        <v>0.764581</v>
      </c>
      <c r="S251" t="n">
        <v>0.696267</v>
      </c>
      <c r="T251" t="n">
        <v>0.632926</v>
      </c>
      <c r="U251" t="n">
        <v>0.573231</v>
      </c>
      <c r="V251" t="n">
        <v>0.52168</v>
      </c>
      <c r="W251" t="n">
        <v>0.466675</v>
      </c>
      <c r="X251" t="n">
        <v>0.406197</v>
      </c>
      <c r="Y251" t="n">
        <v>0.344452</v>
      </c>
      <c r="Z251" t="n">
        <v>0.289381</v>
      </c>
      <c r="AA251" t="n">
        <v>0.287048</v>
      </c>
      <c r="AB251" t="n">
        <v>0.284915</v>
      </c>
      <c r="AC251" t="n">
        <v>0.283605</v>
      </c>
      <c r="AD251" t="n">
        <v>0.281473</v>
      </c>
      <c r="AE251" t="n">
        <v>0.279448</v>
      </c>
      <c r="AF251" t="n">
        <v>0.276774</v>
      </c>
      <c r="AG251" t="n">
        <v>0.274219</v>
      </c>
      <c r="AH251" t="n">
        <v>0.271421</v>
      </c>
      <c r="AI251" t="n">
        <v>0.268957</v>
      </c>
      <c r="AJ251" t="n">
        <v>0.266958</v>
      </c>
      <c r="AK251" s="131" t="n">
        <v>-0.061</v>
      </c>
    </row>
    <row r="252" ht="15" customHeight="1" s="143">
      <c r="A252" s="133" t="inlineStr">
        <is>
          <t>FTE000:ra_MotorGasoline</t>
        </is>
      </c>
      <c r="B252" t="inlineStr">
        <is>
          <t>Compressed Natural Gas</t>
        </is>
      </c>
      <c r="C252" t="inlineStr">
        <is>
          <t>Freight: Domestic Shipping: Fuel Use: CNG: High oil and gas supply</t>
        </is>
      </c>
      <c r="D252" t="inlineStr">
        <is>
          <t>58-AEO2021.281.highogs-d120120a</t>
        </is>
      </c>
      <c r="E252" t="inlineStr">
        <is>
          <t>trillion Btu</t>
        </is>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inlineStr">
        <is>
          <t>- -</t>
        </is>
      </c>
    </row>
    <row r="253" ht="15" customHeight="1" s="143">
      <c r="A253" s="133" t="inlineStr">
        <is>
          <t>FTE000:ra_ElEnGee</t>
        </is>
      </c>
      <c r="B253" t="inlineStr">
        <is>
          <t>Liquefied Natural Gas</t>
        </is>
      </c>
      <c r="C253" t="inlineStr">
        <is>
          <t>Freight: Domestic Shipping: Fuel Use: LNG: High oil and gas supply</t>
        </is>
      </c>
      <c r="D253" t="inlineStr">
        <is>
          <t>58-AEO2021.282.highogs-d120120a</t>
        </is>
      </c>
      <c r="E253" t="inlineStr">
        <is>
          <t>trillion Btu</t>
        </is>
      </c>
      <c r="F253" t="n">
        <v>0.405453</v>
      </c>
      <c r="G253" t="n">
        <v>0.464749</v>
      </c>
      <c r="H253" t="n">
        <v>0.5072950000000001</v>
      </c>
      <c r="I253" t="n">
        <v>0.548069</v>
      </c>
      <c r="J253" t="n">
        <v>0.585534</v>
      </c>
      <c r="K253" t="n">
        <v>0.617282</v>
      </c>
      <c r="L253" t="n">
        <v>0.638841</v>
      </c>
      <c r="M253" t="n">
        <v>0.657785</v>
      </c>
      <c r="N253" t="n">
        <v>0.67478</v>
      </c>
      <c r="O253" t="n">
        <v>0.688391</v>
      </c>
      <c r="P253" t="n">
        <v>0.702725</v>
      </c>
      <c r="Q253" t="n">
        <v>0.727558</v>
      </c>
      <c r="R253" t="n">
        <v>0.75118</v>
      </c>
      <c r="S253" t="n">
        <v>0.7739740000000001</v>
      </c>
      <c r="T253" t="n">
        <v>0.796361</v>
      </c>
      <c r="U253" t="n">
        <v>0.817364</v>
      </c>
      <c r="V253" t="n">
        <v>0.832182</v>
      </c>
      <c r="W253" t="n">
        <v>0.847969</v>
      </c>
      <c r="X253" t="n">
        <v>0.866524</v>
      </c>
      <c r="Y253" t="n">
        <v>0.888724</v>
      </c>
      <c r="Z253" t="n">
        <v>0.931948</v>
      </c>
      <c r="AA253" t="n">
        <v>0.988005</v>
      </c>
      <c r="AB253" t="n">
        <v>1.048056</v>
      </c>
      <c r="AC253" t="n">
        <v>1.114857</v>
      </c>
      <c r="AD253" t="n">
        <v>1.182455</v>
      </c>
      <c r="AE253" t="n">
        <v>1.254731</v>
      </c>
      <c r="AF253" t="n">
        <v>1.327997</v>
      </c>
      <c r="AG253" t="n">
        <v>1.405883</v>
      </c>
      <c r="AH253" t="n">
        <v>1.487103</v>
      </c>
      <c r="AI253" t="n">
        <v>1.574717</v>
      </c>
      <c r="AJ253" t="n">
        <v>1.67012</v>
      </c>
      <c r="AK253" s="131" t="n">
        <v>0.048</v>
      </c>
    </row>
    <row r="254" ht="15" customHeight="1" s="143">
      <c r="B254" t="inlineStr">
        <is>
          <t>International Shipping</t>
        </is>
      </c>
      <c r="D254" t="inlineStr">
        <is>
          <t>58-AEO2021.284.</t>
        </is>
      </c>
    </row>
    <row r="255" ht="15" customHeight="1" s="143">
      <c r="A255" s="133" t="inlineStr">
        <is>
          <t>FTE000:sa_GrossTrade(bi</t>
        </is>
      </c>
      <c r="B255" t="inlineStr">
        <is>
          <t>Gross Trade (billion 2012 dollars)</t>
        </is>
      </c>
      <c r="C255" t="inlineStr">
        <is>
          <t>Freight: International Shipping: Gross Trade: High oil and gas supply</t>
        </is>
      </c>
      <c r="D255" t="inlineStr">
        <is>
          <t>58-AEO2021.285.highogs-d120120a</t>
        </is>
      </c>
      <c r="E255" t="inlineStr">
        <is>
          <t>billion 2012 $</t>
        </is>
      </c>
      <c r="F255" t="n">
        <v>4133.497559</v>
      </c>
      <c r="G255" t="n">
        <v>4480.119141</v>
      </c>
      <c r="H255" t="n">
        <v>4842.997559</v>
      </c>
      <c r="I255" t="n">
        <v>5102.320312</v>
      </c>
      <c r="J255" t="n">
        <v>5347.586426</v>
      </c>
      <c r="K255" t="n">
        <v>5607.791016</v>
      </c>
      <c r="L255" t="n">
        <v>5849.771484</v>
      </c>
      <c r="M255" t="n">
        <v>6069.556641</v>
      </c>
      <c r="N255" t="n">
        <v>6297.938477</v>
      </c>
      <c r="O255" t="n">
        <v>6534.315918</v>
      </c>
      <c r="P255" t="n">
        <v>6777.189453</v>
      </c>
      <c r="Q255" t="n">
        <v>7022.310547</v>
      </c>
      <c r="R255" t="n">
        <v>7284.11084</v>
      </c>
      <c r="S255" t="n">
        <v>7539.5625</v>
      </c>
      <c r="T255" t="n">
        <v>7817.691895</v>
      </c>
      <c r="U255" t="n">
        <v>8120.776367</v>
      </c>
      <c r="V255" t="n">
        <v>8411.209961</v>
      </c>
      <c r="W255" t="n">
        <v>8685.3125</v>
      </c>
      <c r="X255" t="n">
        <v>8970.611328000001</v>
      </c>
      <c r="Y255" t="n">
        <v>9279.484375</v>
      </c>
      <c r="Z255" t="n">
        <v>9597.001953000001</v>
      </c>
      <c r="AA255" t="n">
        <v>9926.378906</v>
      </c>
      <c r="AB255" t="n">
        <v>10264.111328</v>
      </c>
      <c r="AC255" t="n">
        <v>10615.589844</v>
      </c>
      <c r="AD255" t="n">
        <v>10958.37793</v>
      </c>
      <c r="AE255" t="n">
        <v>11328.463867</v>
      </c>
      <c r="AF255" t="n">
        <v>11711.177734</v>
      </c>
      <c r="AG255" t="n">
        <v>12075.369141</v>
      </c>
      <c r="AH255" t="n">
        <v>12473.224609</v>
      </c>
      <c r="AI255" t="n">
        <v>12883.205078</v>
      </c>
      <c r="AJ255" t="n">
        <v>13275.191406</v>
      </c>
      <c r="AK255" s="131" t="n">
        <v>0.04</v>
      </c>
    </row>
    <row r="256" ht="15" customHeight="1" s="143">
      <c r="A256" s="133" t="inlineStr">
        <is>
          <t>FTE000:sa_Exports(billi</t>
        </is>
      </c>
      <c r="B256" t="inlineStr">
        <is>
          <t>Exports (billion 2012 dollars)</t>
        </is>
      </c>
      <c r="C256" t="inlineStr">
        <is>
          <t>Freight: International Shipping: Exports: High oil and gas supply</t>
        </is>
      </c>
      <c r="D256" t="inlineStr">
        <is>
          <t>58-AEO2021.286.highogs-d120120a</t>
        </is>
      </c>
      <c r="E256" t="inlineStr">
        <is>
          <t>billion 2012 $</t>
        </is>
      </c>
      <c r="F256" t="n">
        <v>1553.189941</v>
      </c>
      <c r="G256" t="n">
        <v>1718.537964</v>
      </c>
      <c r="H256" t="n">
        <v>1906.950195</v>
      </c>
      <c r="I256" t="n">
        <v>2082.21167</v>
      </c>
      <c r="J256" t="n">
        <v>2230.221436</v>
      </c>
      <c r="K256" t="n">
        <v>2362.141357</v>
      </c>
      <c r="L256" t="n">
        <v>2468.0271</v>
      </c>
      <c r="M256" t="n">
        <v>2554.662354</v>
      </c>
      <c r="N256" t="n">
        <v>2636.621338</v>
      </c>
      <c r="O256" t="n">
        <v>2709.304688</v>
      </c>
      <c r="P256" t="n">
        <v>2779.039795</v>
      </c>
      <c r="Q256" t="n">
        <v>2855.779785</v>
      </c>
      <c r="R256" t="n">
        <v>2942.678711</v>
      </c>
      <c r="S256" t="n">
        <v>3027.267822</v>
      </c>
      <c r="T256" t="n">
        <v>3126.92627</v>
      </c>
      <c r="U256" t="n">
        <v>3235.268311</v>
      </c>
      <c r="V256" t="n">
        <v>3346.806885</v>
      </c>
      <c r="W256" t="n">
        <v>3459.954102</v>
      </c>
      <c r="X256" t="n">
        <v>3568.956299</v>
      </c>
      <c r="Y256" t="n">
        <v>3693.25293</v>
      </c>
      <c r="Z256" t="n">
        <v>3824.267334</v>
      </c>
      <c r="AA256" t="n">
        <v>3958.385254</v>
      </c>
      <c r="AB256" t="n">
        <v>4098.70459</v>
      </c>
      <c r="AC256" t="n">
        <v>4242.708984</v>
      </c>
      <c r="AD256" t="n">
        <v>4388.662598</v>
      </c>
      <c r="AE256" t="n">
        <v>4552.165039</v>
      </c>
      <c r="AF256" t="n">
        <v>4712.710938</v>
      </c>
      <c r="AG256" t="n">
        <v>4875.279297</v>
      </c>
      <c r="AH256" t="n">
        <v>5043.613281</v>
      </c>
      <c r="AI256" t="n">
        <v>5208.529785</v>
      </c>
      <c r="AJ256" t="n">
        <v>5371.496094</v>
      </c>
      <c r="AK256" s="131" t="n">
        <v>0.042</v>
      </c>
    </row>
    <row r="257" ht="15" customHeight="1" s="143">
      <c r="A257" s="133" t="inlineStr">
        <is>
          <t>FTE000:sa_Imports(billi</t>
        </is>
      </c>
      <c r="B257" t="inlineStr">
        <is>
          <t>Imports (billion 2012 dollars)</t>
        </is>
      </c>
      <c r="C257" t="inlineStr">
        <is>
          <t>Freight: International Shipping: Imports: High oil and gas supply</t>
        </is>
      </c>
      <c r="D257" t="inlineStr">
        <is>
          <t>58-AEO2021.287.highogs-d120120a</t>
        </is>
      </c>
      <c r="E257" t="inlineStr">
        <is>
          <t>billion 2012 $</t>
        </is>
      </c>
      <c r="F257" t="n">
        <v>2580.307617</v>
      </c>
      <c r="G257" t="n">
        <v>2761.581299</v>
      </c>
      <c r="H257" t="n">
        <v>2936.047363</v>
      </c>
      <c r="I257" t="n">
        <v>3020.108398</v>
      </c>
      <c r="J257" t="n">
        <v>3117.36499</v>
      </c>
      <c r="K257" t="n">
        <v>3245.649414</v>
      </c>
      <c r="L257" t="n">
        <v>3381.744141</v>
      </c>
      <c r="M257" t="n">
        <v>3514.894287</v>
      </c>
      <c r="N257" t="n">
        <v>3661.317383</v>
      </c>
      <c r="O257" t="n">
        <v>3825.01123</v>
      </c>
      <c r="P257" t="n">
        <v>3998.149414</v>
      </c>
      <c r="Q257" t="n">
        <v>4166.530762</v>
      </c>
      <c r="R257" t="n">
        <v>4341.432129</v>
      </c>
      <c r="S257" t="n">
        <v>4512.294434</v>
      </c>
      <c r="T257" t="n">
        <v>4690.765625</v>
      </c>
      <c r="U257" t="n">
        <v>4885.508301</v>
      </c>
      <c r="V257" t="n">
        <v>5064.40332</v>
      </c>
      <c r="W257" t="n">
        <v>5225.35791</v>
      </c>
      <c r="X257" t="n">
        <v>5401.654785</v>
      </c>
      <c r="Y257" t="n">
        <v>5586.231934</v>
      </c>
      <c r="Z257" t="n">
        <v>5772.734863</v>
      </c>
      <c r="AA257" t="n">
        <v>5967.993164</v>
      </c>
      <c r="AB257" t="n">
        <v>6165.407227</v>
      </c>
      <c r="AC257" t="n">
        <v>6372.880859</v>
      </c>
      <c r="AD257" t="n">
        <v>6569.715332</v>
      </c>
      <c r="AE257" t="n">
        <v>6776.298828</v>
      </c>
      <c r="AF257" t="n">
        <v>6998.466797</v>
      </c>
      <c r="AG257" t="n">
        <v>7200.089844</v>
      </c>
      <c r="AH257" t="n">
        <v>7429.611328</v>
      </c>
      <c r="AI257" t="n">
        <v>7674.675781</v>
      </c>
      <c r="AJ257" t="n">
        <v>7903.694824</v>
      </c>
      <c r="AK257" s="131" t="n">
        <v>0.038</v>
      </c>
    </row>
    <row r="258" ht="15" customHeight="1" s="143">
      <c r="B258" t="inlineStr">
        <is>
          <t>Fuel Consumption (trillion Btu)</t>
        </is>
      </c>
      <c r="D258" t="inlineStr">
        <is>
          <t>58-AEO2021.288.</t>
        </is>
      </c>
    </row>
    <row r="259" ht="15" customHeight="1" s="143">
      <c r="A259" s="133" t="inlineStr">
        <is>
          <t>FTE000:sa_Distillate(di</t>
        </is>
      </c>
      <c r="B259" t="inlineStr">
        <is>
          <t>Distillate Fuel Oil (diesel)</t>
        </is>
      </c>
      <c r="C259" t="inlineStr">
        <is>
          <t>Freight: International Shipping: Fuel Use: Distillate Fuel Oil: High oil and gas supply</t>
        </is>
      </c>
      <c r="D259" t="inlineStr">
        <is>
          <t>58-AEO2021.289.highogs-d120120a</t>
        </is>
      </c>
      <c r="E259" t="inlineStr">
        <is>
          <t>trillion Btu</t>
        </is>
      </c>
      <c r="F259" t="n">
        <v>425.036163</v>
      </c>
      <c r="G259" t="n">
        <v>370.245605</v>
      </c>
      <c r="H259" t="n">
        <v>252.653122</v>
      </c>
      <c r="I259" t="n">
        <v>226.245819</v>
      </c>
      <c r="J259" t="n">
        <v>293.446594</v>
      </c>
      <c r="K259" t="n">
        <v>287.954346</v>
      </c>
      <c r="L259" t="n">
        <v>269.745728</v>
      </c>
      <c r="M259" t="n">
        <v>298.335571</v>
      </c>
      <c r="N259" t="n">
        <v>297.119171</v>
      </c>
      <c r="O259" t="n">
        <v>307.344666</v>
      </c>
      <c r="P259" t="n">
        <v>308.887909</v>
      </c>
      <c r="Q259" t="n">
        <v>287.654358</v>
      </c>
      <c r="R259" t="n">
        <v>306.24054</v>
      </c>
      <c r="S259" t="n">
        <v>305.519287</v>
      </c>
      <c r="T259" t="n">
        <v>308.330963</v>
      </c>
      <c r="U259" t="n">
        <v>291.139282</v>
      </c>
      <c r="V259" t="n">
        <v>309.988892</v>
      </c>
      <c r="W259" t="n">
        <v>310.407532</v>
      </c>
      <c r="X259" t="n">
        <v>296.98941</v>
      </c>
      <c r="Y259" t="n">
        <v>313.764618</v>
      </c>
      <c r="Z259" t="n">
        <v>312.932495</v>
      </c>
      <c r="AA259" t="n">
        <v>296.409058</v>
      </c>
      <c r="AB259" t="n">
        <v>313.661896</v>
      </c>
      <c r="AC259" t="n">
        <v>313.040771</v>
      </c>
      <c r="AD259" t="n">
        <v>318.139221</v>
      </c>
      <c r="AE259" t="n">
        <v>314.397095</v>
      </c>
      <c r="AF259" t="n">
        <v>316.728912</v>
      </c>
      <c r="AG259" t="n">
        <v>317.829193</v>
      </c>
      <c r="AH259" t="n">
        <v>316.596802</v>
      </c>
      <c r="AI259" t="n">
        <v>315.797058</v>
      </c>
      <c r="AJ259" t="n">
        <v>316.300537</v>
      </c>
      <c r="AK259" s="131" t="n">
        <v>-0.01</v>
      </c>
    </row>
    <row r="260" ht="15" customHeight="1" s="143">
      <c r="A260" s="133" t="inlineStr">
        <is>
          <t>FTE000:sa_ResidualOil</t>
        </is>
      </c>
      <c r="B260" t="inlineStr">
        <is>
          <t>Residual Fuel Oil</t>
        </is>
      </c>
      <c r="C260" t="inlineStr">
        <is>
          <t>Freight: International Shipping: Fuel Use: Residual Fuel Oil: High oil and gas supply</t>
        </is>
      </c>
      <c r="D260" t="inlineStr">
        <is>
          <t>58-AEO2021.290.highogs-d120120a</t>
        </is>
      </c>
      <c r="E260" t="inlineStr">
        <is>
          <t>trillion Btu</t>
        </is>
      </c>
      <c r="F260" t="n">
        <v>413.534912</v>
      </c>
      <c r="G260" t="n">
        <v>474.500488</v>
      </c>
      <c r="H260" t="n">
        <v>704.244141</v>
      </c>
      <c r="I260" t="n">
        <v>747.772522</v>
      </c>
      <c r="J260" t="n">
        <v>617.695007</v>
      </c>
      <c r="K260" t="n">
        <v>623.544434</v>
      </c>
      <c r="L260" t="n">
        <v>651.779419</v>
      </c>
      <c r="M260" t="n">
        <v>593.125183</v>
      </c>
      <c r="N260" t="n">
        <v>594.114929</v>
      </c>
      <c r="O260" t="n">
        <v>572.409363</v>
      </c>
      <c r="P260" t="n">
        <v>577.096558</v>
      </c>
      <c r="Q260" t="n">
        <v>618.645996</v>
      </c>
      <c r="R260" t="n">
        <v>579.948486</v>
      </c>
      <c r="S260" t="n">
        <v>579.653198</v>
      </c>
      <c r="T260" t="n">
        <v>572.243958</v>
      </c>
      <c r="U260" t="n">
        <v>607.745361</v>
      </c>
      <c r="V260" t="n">
        <v>570.149231</v>
      </c>
      <c r="W260" t="n">
        <v>567.503235</v>
      </c>
      <c r="X260" t="n">
        <v>591.57428</v>
      </c>
      <c r="Y260" t="n">
        <v>556.137695</v>
      </c>
      <c r="Z260" t="n">
        <v>550.327087</v>
      </c>
      <c r="AA260" t="n">
        <v>580.637207</v>
      </c>
      <c r="AB260" t="n">
        <v>539.149963</v>
      </c>
      <c r="AC260" t="n">
        <v>535.708496</v>
      </c>
      <c r="AD260" t="n">
        <v>517.959167</v>
      </c>
      <c r="AE260" t="n">
        <v>517.564636</v>
      </c>
      <c r="AF260" t="n">
        <v>506.655365</v>
      </c>
      <c r="AG260" t="n">
        <v>499.68573</v>
      </c>
      <c r="AH260" t="n">
        <v>499.529877</v>
      </c>
      <c r="AI260" t="n">
        <v>494.734039</v>
      </c>
      <c r="AJ260" t="n">
        <v>487.250031</v>
      </c>
      <c r="AK260" s="131" t="n">
        <v>0.005</v>
      </c>
    </row>
    <row r="261" ht="15" customHeight="1" s="143">
      <c r="A261" s="133" t="inlineStr">
        <is>
          <t>FTE000:sa_SeeEnGee</t>
        </is>
      </c>
      <c r="B261" t="inlineStr">
        <is>
          <t>Compressed Natural Gas</t>
        </is>
      </c>
      <c r="C261" t="inlineStr">
        <is>
          <t>Freight: International Shipping: Fuel Use: CNG: High oil and gas supply</t>
        </is>
      </c>
      <c r="D261" t="inlineStr">
        <is>
          <t>58-AEO2021.291.highogs-d120120a</t>
        </is>
      </c>
      <c r="E261" t="inlineStr">
        <is>
          <t>trillion Btu</t>
        </is>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inlineStr">
        <is>
          <t>- -</t>
        </is>
      </c>
    </row>
    <row r="262" ht="15" customHeight="1" s="143">
      <c r="A262" s="133" t="inlineStr">
        <is>
          <t>FTE000:sa_ElEnGee</t>
        </is>
      </c>
      <c r="B262" t="inlineStr">
        <is>
          <t>Liquefied Natural Gas</t>
        </is>
      </c>
      <c r="C262" t="inlineStr">
        <is>
          <t>Freight: International Shipping: Fuel Use: LNG: High oil and gas supply</t>
        </is>
      </c>
      <c r="D262" t="inlineStr">
        <is>
          <t>58-AEO2021.292.highogs-d120120a</t>
        </is>
      </c>
      <c r="E262" t="inlineStr">
        <is>
          <t>trillion Btu</t>
        </is>
      </c>
      <c r="F262" t="n">
        <v>17.315903</v>
      </c>
      <c r="G262" t="n">
        <v>36.718674</v>
      </c>
      <c r="H262" t="n">
        <v>17.100639</v>
      </c>
      <c r="I262" t="n">
        <v>18.175018</v>
      </c>
      <c r="J262" t="n">
        <v>30.260731</v>
      </c>
      <c r="K262" t="n">
        <v>33.053322</v>
      </c>
      <c r="L262" t="n">
        <v>34.95594</v>
      </c>
      <c r="M262" t="n">
        <v>42.351486</v>
      </c>
      <c r="N262" t="n">
        <v>43.570652</v>
      </c>
      <c r="O262" t="n">
        <v>47.041565</v>
      </c>
      <c r="P262" t="n">
        <v>43.27565</v>
      </c>
      <c r="Q262" t="n">
        <v>40.027729</v>
      </c>
      <c r="R262" t="n">
        <v>45.376812</v>
      </c>
      <c r="S262" t="n">
        <v>46.843704</v>
      </c>
      <c r="T262" t="n">
        <v>49.102119</v>
      </c>
      <c r="U262" t="n">
        <v>45.52393</v>
      </c>
      <c r="V262" t="n">
        <v>49.935234</v>
      </c>
      <c r="W262" t="n">
        <v>51.650299</v>
      </c>
      <c r="X262" t="n">
        <v>51.096954</v>
      </c>
      <c r="Y262" t="n">
        <v>56.260712</v>
      </c>
      <c r="Z262" t="n">
        <v>61.169594</v>
      </c>
      <c r="AA262" t="n">
        <v>59.98888</v>
      </c>
      <c r="AB262" t="n">
        <v>68.321358</v>
      </c>
      <c r="AC262" t="n">
        <v>71.59066799999999</v>
      </c>
      <c r="AD262" t="n">
        <v>77.730148</v>
      </c>
      <c r="AE262" t="n">
        <v>82.27093499999999</v>
      </c>
      <c r="AF262" t="n">
        <v>87.080887</v>
      </c>
      <c r="AG262" t="n">
        <v>90.69119999999999</v>
      </c>
      <c r="AH262" t="n">
        <v>92.562622</v>
      </c>
      <c r="AI262" t="n">
        <v>96.8013</v>
      </c>
      <c r="AJ262" t="n">
        <v>101.313995</v>
      </c>
      <c r="AK262" s="131" t="n">
        <v>0.061</v>
      </c>
    </row>
    <row r="263" ht="15" customHeight="1" s="143"/>
    <row r="264" ht="15" customHeight="1" s="143"/>
    <row r="265" ht="15" customHeight="1" s="143"/>
    <row r="266" ht="15" customHeight="1" s="143"/>
    <row r="267" ht="15" customHeight="1" s="143"/>
    <row r="268" ht="15" customHeight="1" s="143"/>
    <row r="269" ht="15" customHeight="1" s="143"/>
    <row r="270" ht="15" customHeight="1" s="143"/>
  </sheetData>
  <pageMargins left="0.7" right="0.7" top="0.75" bottom="0.75" header="0.3" footer="0.3"/>
</worksheet>
</file>

<file path=xl/worksheets/sheet10.xml><?xml version="1.0" encoding="utf-8"?>
<worksheet xmlns="http://schemas.openxmlformats.org/spreadsheetml/2006/main">
  <sheetPr>
    <outlinePr summaryBelow="1" summaryRight="1"/>
    <pageSetUpPr fitToPage="1"/>
  </sheetPr>
  <dimension ref="A1:AL83"/>
  <sheetViews>
    <sheetView workbookViewId="0">
      <selection activeCell="A1" sqref="A1"/>
    </sheetView>
  </sheetViews>
  <sheetFormatPr baseColWidth="10" defaultColWidth="8.83203125" defaultRowHeight="13"/>
  <cols>
    <col width="41.6640625" customWidth="1" style="107" min="1" max="1"/>
    <col hidden="1" width="8.83203125" customWidth="1" style="107" min="2" max="32"/>
    <col width="8.83203125" bestFit="1" customWidth="1" style="107" min="33" max="35"/>
    <col width="8.83203125" customWidth="1" style="107" min="36" max="37"/>
    <col width="9.1640625" customWidth="1" style="107" min="38" max="245"/>
    <col width="37.6640625" customWidth="1" style="107" min="246" max="246"/>
    <col width="12.1640625" customWidth="1" style="107" min="247" max="273"/>
    <col width="12.6640625" customWidth="1" style="107" min="274" max="274"/>
    <col width="9.1640625" customWidth="1" style="107" min="275" max="276"/>
    <col width="13.5" customWidth="1" style="107" min="277" max="278"/>
    <col width="13.83203125" customWidth="1" style="107" min="279" max="279"/>
    <col width="9.1640625" customWidth="1" style="107" min="280" max="501"/>
    <col width="37.6640625" customWidth="1" style="107" min="502" max="502"/>
    <col width="12.1640625" customWidth="1" style="107" min="503" max="529"/>
    <col width="12.6640625" customWidth="1" style="107" min="530" max="530"/>
    <col width="9.1640625" customWidth="1" style="107" min="531" max="532"/>
    <col width="13.5" customWidth="1" style="107" min="533" max="534"/>
    <col width="13.83203125" customWidth="1" style="107" min="535" max="535"/>
    <col width="9.1640625" customWidth="1" style="107" min="536" max="757"/>
    <col width="37.6640625" customWidth="1" style="107" min="758" max="758"/>
    <col width="12.1640625" customWidth="1" style="107" min="759" max="785"/>
    <col width="12.6640625" customWidth="1" style="107" min="786" max="786"/>
    <col width="9.1640625" customWidth="1" style="107" min="787" max="788"/>
    <col width="13.5" customWidth="1" style="107" min="789" max="790"/>
    <col width="13.83203125" customWidth="1" style="107" min="791" max="791"/>
    <col width="9.1640625" customWidth="1" style="107" min="792" max="1013"/>
    <col width="37.6640625" customWidth="1" style="107" min="1014" max="1014"/>
    <col width="12.1640625" customWidth="1" style="107" min="1015" max="1041"/>
    <col width="12.6640625" customWidth="1" style="107" min="1042" max="1042"/>
    <col width="9.1640625" customWidth="1" style="107" min="1043" max="1044"/>
    <col width="13.5" customWidth="1" style="107" min="1045" max="1046"/>
    <col width="13.83203125" customWidth="1" style="107" min="1047" max="1047"/>
    <col width="9.1640625" customWidth="1" style="107" min="1048" max="1269"/>
    <col width="37.6640625" customWidth="1" style="107" min="1270" max="1270"/>
    <col width="12.1640625" customWidth="1" style="107" min="1271" max="1297"/>
    <col width="12.6640625" customWidth="1" style="107" min="1298" max="1298"/>
    <col width="9.1640625" customWidth="1" style="107" min="1299" max="1300"/>
    <col width="13.5" customWidth="1" style="107" min="1301" max="1302"/>
    <col width="13.83203125" customWidth="1" style="107" min="1303" max="1303"/>
    <col width="9.1640625" customWidth="1" style="107" min="1304" max="1525"/>
    <col width="37.6640625" customWidth="1" style="107" min="1526" max="1526"/>
    <col width="12.1640625" customWidth="1" style="107" min="1527" max="1553"/>
    <col width="12.6640625" customWidth="1" style="107" min="1554" max="1554"/>
    <col width="9.1640625" customWidth="1" style="107" min="1555" max="1556"/>
    <col width="13.5" customWidth="1" style="107" min="1557" max="1558"/>
    <col width="13.83203125" customWidth="1" style="107" min="1559" max="1559"/>
    <col width="9.1640625" customWidth="1" style="107" min="1560" max="1781"/>
    <col width="37.6640625" customWidth="1" style="107" min="1782" max="1782"/>
    <col width="12.1640625" customWidth="1" style="107" min="1783" max="1809"/>
    <col width="12.6640625" customWidth="1" style="107" min="1810" max="1810"/>
    <col width="9.1640625" customWidth="1" style="107" min="1811" max="1812"/>
    <col width="13.5" customWidth="1" style="107" min="1813" max="1814"/>
    <col width="13.83203125" customWidth="1" style="107" min="1815" max="1815"/>
    <col width="9.1640625" customWidth="1" style="107" min="1816" max="2037"/>
    <col width="37.6640625" customWidth="1" style="107" min="2038" max="2038"/>
    <col width="12.1640625" customWidth="1" style="107" min="2039" max="2065"/>
    <col width="12.6640625" customWidth="1" style="107" min="2066" max="2066"/>
    <col width="9.1640625" customWidth="1" style="107" min="2067" max="2068"/>
    <col width="13.5" customWidth="1" style="107" min="2069" max="2070"/>
    <col width="13.83203125" customWidth="1" style="107" min="2071" max="2071"/>
    <col width="9.1640625" customWidth="1" style="107" min="2072" max="2293"/>
    <col width="37.6640625" customWidth="1" style="107" min="2294" max="2294"/>
    <col width="12.1640625" customWidth="1" style="107" min="2295" max="2321"/>
    <col width="12.6640625" customWidth="1" style="107" min="2322" max="2322"/>
    <col width="9.1640625" customWidth="1" style="107" min="2323" max="2324"/>
    <col width="13.5" customWidth="1" style="107" min="2325" max="2326"/>
    <col width="13.83203125" customWidth="1" style="107" min="2327" max="2327"/>
    <col width="9.1640625" customWidth="1" style="107" min="2328" max="2549"/>
    <col width="37.6640625" customWidth="1" style="107" min="2550" max="2550"/>
    <col width="12.1640625" customWidth="1" style="107" min="2551" max="2577"/>
    <col width="12.6640625" customWidth="1" style="107" min="2578" max="2578"/>
    <col width="9.1640625" customWidth="1" style="107" min="2579" max="2580"/>
    <col width="13.5" customWidth="1" style="107" min="2581" max="2582"/>
    <col width="13.83203125" customWidth="1" style="107" min="2583" max="2583"/>
    <col width="9.1640625" customWidth="1" style="107" min="2584" max="2805"/>
    <col width="37.6640625" customWidth="1" style="107" min="2806" max="2806"/>
    <col width="12.1640625" customWidth="1" style="107" min="2807" max="2833"/>
    <col width="12.6640625" customWidth="1" style="107" min="2834" max="2834"/>
    <col width="9.1640625" customWidth="1" style="107" min="2835" max="2836"/>
    <col width="13.5" customWidth="1" style="107" min="2837" max="2838"/>
    <col width="13.83203125" customWidth="1" style="107" min="2839" max="2839"/>
    <col width="9.1640625" customWidth="1" style="107" min="2840" max="3061"/>
    <col width="37.6640625" customWidth="1" style="107" min="3062" max="3062"/>
    <col width="12.1640625" customWidth="1" style="107" min="3063" max="3089"/>
    <col width="12.6640625" customWidth="1" style="107" min="3090" max="3090"/>
    <col width="9.1640625" customWidth="1" style="107" min="3091" max="3092"/>
    <col width="13.5" customWidth="1" style="107" min="3093" max="3094"/>
    <col width="13.83203125" customWidth="1" style="107" min="3095" max="3095"/>
    <col width="9.1640625" customWidth="1" style="107" min="3096" max="3317"/>
    <col width="37.6640625" customWidth="1" style="107" min="3318" max="3318"/>
    <col width="12.1640625" customWidth="1" style="107" min="3319" max="3345"/>
    <col width="12.6640625" customWidth="1" style="107" min="3346" max="3346"/>
    <col width="9.1640625" customWidth="1" style="107" min="3347" max="3348"/>
    <col width="13.5" customWidth="1" style="107" min="3349" max="3350"/>
    <col width="13.83203125" customWidth="1" style="107" min="3351" max="3351"/>
    <col width="9.1640625" customWidth="1" style="107" min="3352" max="3573"/>
    <col width="37.6640625" customWidth="1" style="107" min="3574" max="3574"/>
    <col width="12.1640625" customWidth="1" style="107" min="3575" max="3601"/>
    <col width="12.6640625" customWidth="1" style="107" min="3602" max="3602"/>
    <col width="9.1640625" customWidth="1" style="107" min="3603" max="3604"/>
    <col width="13.5" customWidth="1" style="107" min="3605" max="3606"/>
    <col width="13.83203125" customWidth="1" style="107" min="3607" max="3607"/>
    <col width="9.1640625" customWidth="1" style="107" min="3608" max="3829"/>
    <col width="37.6640625" customWidth="1" style="107" min="3830" max="3830"/>
    <col width="12.1640625" customWidth="1" style="107" min="3831" max="3857"/>
    <col width="12.6640625" customWidth="1" style="107" min="3858" max="3858"/>
    <col width="9.1640625" customWidth="1" style="107" min="3859" max="3860"/>
    <col width="13.5" customWidth="1" style="107" min="3861" max="3862"/>
    <col width="13.83203125" customWidth="1" style="107" min="3863" max="3863"/>
    <col width="9.1640625" customWidth="1" style="107" min="3864" max="4085"/>
    <col width="37.6640625" customWidth="1" style="107" min="4086" max="4086"/>
    <col width="12.1640625" customWidth="1" style="107" min="4087" max="4113"/>
    <col width="12.6640625" customWidth="1" style="107" min="4114" max="4114"/>
    <col width="9.1640625" customWidth="1" style="107" min="4115" max="4116"/>
    <col width="13.5" customWidth="1" style="107" min="4117" max="4118"/>
    <col width="13.83203125" customWidth="1" style="107" min="4119" max="4119"/>
    <col width="9.1640625" customWidth="1" style="107" min="4120" max="4341"/>
    <col width="37.6640625" customWidth="1" style="107" min="4342" max="4342"/>
    <col width="12.1640625" customWidth="1" style="107" min="4343" max="4369"/>
    <col width="12.6640625" customWidth="1" style="107" min="4370" max="4370"/>
    <col width="9.1640625" customWidth="1" style="107" min="4371" max="4372"/>
    <col width="13.5" customWidth="1" style="107" min="4373" max="4374"/>
    <col width="13.83203125" customWidth="1" style="107" min="4375" max="4375"/>
    <col width="9.1640625" customWidth="1" style="107" min="4376" max="4597"/>
    <col width="37.6640625" customWidth="1" style="107" min="4598" max="4598"/>
    <col width="12.1640625" customWidth="1" style="107" min="4599" max="4625"/>
    <col width="12.6640625" customWidth="1" style="107" min="4626" max="4626"/>
    <col width="9.1640625" customWidth="1" style="107" min="4627" max="4628"/>
    <col width="13.5" customWidth="1" style="107" min="4629" max="4630"/>
    <col width="13.83203125" customWidth="1" style="107" min="4631" max="4631"/>
    <col width="9.1640625" customWidth="1" style="107" min="4632" max="4853"/>
    <col width="37.6640625" customWidth="1" style="107" min="4854" max="4854"/>
    <col width="12.1640625" customWidth="1" style="107" min="4855" max="4881"/>
    <col width="12.6640625" customWidth="1" style="107" min="4882" max="4882"/>
    <col width="9.1640625" customWidth="1" style="107" min="4883" max="4884"/>
    <col width="13.5" customWidth="1" style="107" min="4885" max="4886"/>
    <col width="13.83203125" customWidth="1" style="107" min="4887" max="4887"/>
    <col width="9.1640625" customWidth="1" style="107" min="4888" max="5109"/>
    <col width="37.6640625" customWidth="1" style="107" min="5110" max="5110"/>
    <col width="12.1640625" customWidth="1" style="107" min="5111" max="5137"/>
    <col width="12.6640625" customWidth="1" style="107" min="5138" max="5138"/>
    <col width="9.1640625" customWidth="1" style="107" min="5139" max="5140"/>
    <col width="13.5" customWidth="1" style="107" min="5141" max="5142"/>
    <col width="13.83203125" customWidth="1" style="107" min="5143" max="5143"/>
    <col width="9.1640625" customWidth="1" style="107" min="5144" max="5365"/>
    <col width="37.6640625" customWidth="1" style="107" min="5366" max="5366"/>
    <col width="12.1640625" customWidth="1" style="107" min="5367" max="5393"/>
    <col width="12.6640625" customWidth="1" style="107" min="5394" max="5394"/>
    <col width="9.1640625" customWidth="1" style="107" min="5395" max="5396"/>
    <col width="13.5" customWidth="1" style="107" min="5397" max="5398"/>
    <col width="13.83203125" customWidth="1" style="107" min="5399" max="5399"/>
    <col width="9.1640625" customWidth="1" style="107" min="5400" max="5621"/>
    <col width="37.6640625" customWidth="1" style="107" min="5622" max="5622"/>
    <col width="12.1640625" customWidth="1" style="107" min="5623" max="5649"/>
    <col width="12.6640625" customWidth="1" style="107" min="5650" max="5650"/>
    <col width="9.1640625" customWidth="1" style="107" min="5651" max="5652"/>
    <col width="13.5" customWidth="1" style="107" min="5653" max="5654"/>
    <col width="13.83203125" customWidth="1" style="107" min="5655" max="5655"/>
    <col width="9.1640625" customWidth="1" style="107" min="5656" max="5877"/>
    <col width="37.6640625" customWidth="1" style="107" min="5878" max="5878"/>
    <col width="12.1640625" customWidth="1" style="107" min="5879" max="5905"/>
    <col width="12.6640625" customWidth="1" style="107" min="5906" max="5906"/>
    <col width="9.1640625" customWidth="1" style="107" min="5907" max="5908"/>
    <col width="13.5" customWidth="1" style="107" min="5909" max="5910"/>
    <col width="13.83203125" customWidth="1" style="107" min="5911" max="5911"/>
    <col width="9.1640625" customWidth="1" style="107" min="5912" max="6133"/>
    <col width="37.6640625" customWidth="1" style="107" min="6134" max="6134"/>
    <col width="12.1640625" customWidth="1" style="107" min="6135" max="6161"/>
    <col width="12.6640625" customWidth="1" style="107" min="6162" max="6162"/>
    <col width="9.1640625" customWidth="1" style="107" min="6163" max="6164"/>
    <col width="13.5" customWidth="1" style="107" min="6165" max="6166"/>
    <col width="13.83203125" customWidth="1" style="107" min="6167" max="6167"/>
    <col width="9.1640625" customWidth="1" style="107" min="6168" max="6389"/>
    <col width="37.6640625" customWidth="1" style="107" min="6390" max="6390"/>
    <col width="12.1640625" customWidth="1" style="107" min="6391" max="6417"/>
    <col width="12.6640625" customWidth="1" style="107" min="6418" max="6418"/>
    <col width="9.1640625" customWidth="1" style="107" min="6419" max="6420"/>
    <col width="13.5" customWidth="1" style="107" min="6421" max="6422"/>
    <col width="13.83203125" customWidth="1" style="107" min="6423" max="6423"/>
    <col width="9.1640625" customWidth="1" style="107" min="6424" max="6645"/>
    <col width="37.6640625" customWidth="1" style="107" min="6646" max="6646"/>
    <col width="12.1640625" customWidth="1" style="107" min="6647" max="6673"/>
    <col width="12.6640625" customWidth="1" style="107" min="6674" max="6674"/>
    <col width="9.1640625" customWidth="1" style="107" min="6675" max="6676"/>
    <col width="13.5" customWidth="1" style="107" min="6677" max="6678"/>
    <col width="13.83203125" customWidth="1" style="107" min="6679" max="6679"/>
    <col width="9.1640625" customWidth="1" style="107" min="6680" max="6901"/>
    <col width="37.6640625" customWidth="1" style="107" min="6902" max="6902"/>
    <col width="12.1640625" customWidth="1" style="107" min="6903" max="6929"/>
    <col width="12.6640625" customWidth="1" style="107" min="6930" max="6930"/>
    <col width="9.1640625" customWidth="1" style="107" min="6931" max="6932"/>
    <col width="13.5" customWidth="1" style="107" min="6933" max="6934"/>
    <col width="13.83203125" customWidth="1" style="107" min="6935" max="6935"/>
    <col width="9.1640625" customWidth="1" style="107" min="6936" max="7157"/>
    <col width="37.6640625" customWidth="1" style="107" min="7158" max="7158"/>
    <col width="12.1640625" customWidth="1" style="107" min="7159" max="7185"/>
    <col width="12.6640625" customWidth="1" style="107" min="7186" max="7186"/>
    <col width="9.1640625" customWidth="1" style="107" min="7187" max="7188"/>
    <col width="13.5" customWidth="1" style="107" min="7189" max="7190"/>
    <col width="13.83203125" customWidth="1" style="107" min="7191" max="7191"/>
    <col width="9.1640625" customWidth="1" style="107" min="7192" max="7413"/>
    <col width="37.6640625" customWidth="1" style="107" min="7414" max="7414"/>
    <col width="12.1640625" customWidth="1" style="107" min="7415" max="7441"/>
    <col width="12.6640625" customWidth="1" style="107" min="7442" max="7442"/>
    <col width="9.1640625" customWidth="1" style="107" min="7443" max="7444"/>
    <col width="13.5" customWidth="1" style="107" min="7445" max="7446"/>
    <col width="13.83203125" customWidth="1" style="107" min="7447" max="7447"/>
    <col width="9.1640625" customWidth="1" style="107" min="7448" max="7669"/>
    <col width="37.6640625" customWidth="1" style="107" min="7670" max="7670"/>
    <col width="12.1640625" customWidth="1" style="107" min="7671" max="7697"/>
    <col width="12.6640625" customWidth="1" style="107" min="7698" max="7698"/>
    <col width="9.1640625" customWidth="1" style="107" min="7699" max="7700"/>
    <col width="13.5" customWidth="1" style="107" min="7701" max="7702"/>
    <col width="13.83203125" customWidth="1" style="107" min="7703" max="7703"/>
    <col width="9.1640625" customWidth="1" style="107" min="7704" max="7925"/>
    <col width="37.6640625" customWidth="1" style="107" min="7926" max="7926"/>
    <col width="12.1640625" customWidth="1" style="107" min="7927" max="7953"/>
    <col width="12.6640625" customWidth="1" style="107" min="7954" max="7954"/>
    <col width="9.1640625" customWidth="1" style="107" min="7955" max="7956"/>
    <col width="13.5" customWidth="1" style="107" min="7957" max="7958"/>
    <col width="13.83203125" customWidth="1" style="107" min="7959" max="7959"/>
    <col width="9.1640625" customWidth="1" style="107" min="7960" max="8181"/>
    <col width="37.6640625" customWidth="1" style="107" min="8182" max="8182"/>
    <col width="12.1640625" customWidth="1" style="107" min="8183" max="8209"/>
    <col width="12.6640625" customWidth="1" style="107" min="8210" max="8210"/>
    <col width="9.1640625" customWidth="1" style="107" min="8211" max="8212"/>
    <col width="13.5" customWidth="1" style="107" min="8213" max="8214"/>
    <col width="13.83203125" customWidth="1" style="107" min="8215" max="8215"/>
    <col width="9.1640625" customWidth="1" style="107" min="8216" max="8437"/>
    <col width="37.6640625" customWidth="1" style="107" min="8438" max="8438"/>
    <col width="12.1640625" customWidth="1" style="107" min="8439" max="8465"/>
    <col width="12.6640625" customWidth="1" style="107" min="8466" max="8466"/>
    <col width="9.1640625" customWidth="1" style="107" min="8467" max="8468"/>
    <col width="13.5" customWidth="1" style="107" min="8469" max="8470"/>
    <col width="13.83203125" customWidth="1" style="107" min="8471" max="8471"/>
    <col width="9.1640625" customWidth="1" style="107" min="8472" max="8693"/>
    <col width="37.6640625" customWidth="1" style="107" min="8694" max="8694"/>
    <col width="12.1640625" customWidth="1" style="107" min="8695" max="8721"/>
    <col width="12.6640625" customWidth="1" style="107" min="8722" max="8722"/>
    <col width="9.1640625" customWidth="1" style="107" min="8723" max="8724"/>
    <col width="13.5" customWidth="1" style="107" min="8725" max="8726"/>
    <col width="13.83203125" customWidth="1" style="107" min="8727" max="8727"/>
    <col width="9.1640625" customWidth="1" style="107" min="8728" max="8949"/>
    <col width="37.6640625" customWidth="1" style="107" min="8950" max="8950"/>
    <col width="12.1640625" customWidth="1" style="107" min="8951" max="8977"/>
    <col width="12.6640625" customWidth="1" style="107" min="8978" max="8978"/>
    <col width="9.1640625" customWidth="1" style="107" min="8979" max="8980"/>
    <col width="13.5" customWidth="1" style="107" min="8981" max="8982"/>
    <col width="13.83203125" customWidth="1" style="107" min="8983" max="8983"/>
    <col width="9.1640625" customWidth="1" style="107" min="8984" max="9205"/>
    <col width="37.6640625" customWidth="1" style="107" min="9206" max="9206"/>
    <col width="12.1640625" customWidth="1" style="107" min="9207" max="9233"/>
    <col width="12.6640625" customWidth="1" style="107" min="9234" max="9234"/>
    <col width="9.1640625" customWidth="1" style="107" min="9235" max="9236"/>
    <col width="13.5" customWidth="1" style="107" min="9237" max="9238"/>
    <col width="13.83203125" customWidth="1" style="107" min="9239" max="9239"/>
    <col width="9.1640625" customWidth="1" style="107" min="9240" max="9461"/>
    <col width="37.6640625" customWidth="1" style="107" min="9462" max="9462"/>
    <col width="12.1640625" customWidth="1" style="107" min="9463" max="9489"/>
    <col width="12.6640625" customWidth="1" style="107" min="9490" max="9490"/>
    <col width="9.1640625" customWidth="1" style="107" min="9491" max="9492"/>
    <col width="13.5" customWidth="1" style="107" min="9493" max="9494"/>
    <col width="13.83203125" customWidth="1" style="107" min="9495" max="9495"/>
    <col width="9.1640625" customWidth="1" style="107" min="9496" max="9717"/>
    <col width="37.6640625" customWidth="1" style="107" min="9718" max="9718"/>
    <col width="12.1640625" customWidth="1" style="107" min="9719" max="9745"/>
    <col width="12.6640625" customWidth="1" style="107" min="9746" max="9746"/>
    <col width="9.1640625" customWidth="1" style="107" min="9747" max="9748"/>
    <col width="13.5" customWidth="1" style="107" min="9749" max="9750"/>
    <col width="13.83203125" customWidth="1" style="107" min="9751" max="9751"/>
    <col width="9.1640625" customWidth="1" style="107" min="9752" max="9973"/>
    <col width="37.6640625" customWidth="1" style="107" min="9974" max="9974"/>
    <col width="12.1640625" customWidth="1" style="107" min="9975" max="10001"/>
    <col width="12.6640625" customWidth="1" style="107" min="10002" max="10002"/>
    <col width="9.1640625" customWidth="1" style="107" min="10003" max="10004"/>
    <col width="13.5" customWidth="1" style="107" min="10005" max="10006"/>
    <col width="13.83203125" customWidth="1" style="107" min="10007" max="10007"/>
    <col width="9.1640625" customWidth="1" style="107" min="10008" max="10229"/>
    <col width="37.6640625" customWidth="1" style="107" min="10230" max="10230"/>
    <col width="12.1640625" customWidth="1" style="107" min="10231" max="10257"/>
    <col width="12.6640625" customWidth="1" style="107" min="10258" max="10258"/>
    <col width="9.1640625" customWidth="1" style="107" min="10259" max="10260"/>
    <col width="13.5" customWidth="1" style="107" min="10261" max="10262"/>
    <col width="13.83203125" customWidth="1" style="107" min="10263" max="10263"/>
    <col width="9.1640625" customWidth="1" style="107" min="10264" max="10485"/>
    <col width="37.6640625" customWidth="1" style="107" min="10486" max="10486"/>
    <col width="12.1640625" customWidth="1" style="107" min="10487" max="10513"/>
    <col width="12.6640625" customWidth="1" style="107" min="10514" max="10514"/>
    <col width="9.1640625" customWidth="1" style="107" min="10515" max="10516"/>
    <col width="13.5" customWidth="1" style="107" min="10517" max="10518"/>
    <col width="13.83203125" customWidth="1" style="107" min="10519" max="10519"/>
    <col width="9.1640625" customWidth="1" style="107" min="10520" max="10741"/>
    <col width="37.6640625" customWidth="1" style="107" min="10742" max="10742"/>
    <col width="12.1640625" customWidth="1" style="107" min="10743" max="10769"/>
    <col width="12.6640625" customWidth="1" style="107" min="10770" max="10770"/>
    <col width="9.1640625" customWidth="1" style="107" min="10771" max="10772"/>
    <col width="13.5" customWidth="1" style="107" min="10773" max="10774"/>
    <col width="13.83203125" customWidth="1" style="107" min="10775" max="10775"/>
    <col width="9.1640625" customWidth="1" style="107" min="10776" max="10997"/>
    <col width="37.6640625" customWidth="1" style="107" min="10998" max="10998"/>
    <col width="12.1640625" customWidth="1" style="107" min="10999" max="11025"/>
    <col width="12.6640625" customWidth="1" style="107" min="11026" max="11026"/>
    <col width="9.1640625" customWidth="1" style="107" min="11027" max="11028"/>
    <col width="13.5" customWidth="1" style="107" min="11029" max="11030"/>
    <col width="13.83203125" customWidth="1" style="107" min="11031" max="11031"/>
    <col width="9.1640625" customWidth="1" style="107" min="11032" max="11253"/>
    <col width="37.6640625" customWidth="1" style="107" min="11254" max="11254"/>
    <col width="12.1640625" customWidth="1" style="107" min="11255" max="11281"/>
    <col width="12.6640625" customWidth="1" style="107" min="11282" max="11282"/>
    <col width="9.1640625" customWidth="1" style="107" min="11283" max="11284"/>
    <col width="13.5" customWidth="1" style="107" min="11285" max="11286"/>
    <col width="13.83203125" customWidth="1" style="107" min="11287" max="11287"/>
    <col width="9.1640625" customWidth="1" style="107" min="11288" max="11509"/>
    <col width="37.6640625" customWidth="1" style="107" min="11510" max="11510"/>
    <col width="12.1640625" customWidth="1" style="107" min="11511" max="11537"/>
    <col width="12.6640625" customWidth="1" style="107" min="11538" max="11538"/>
    <col width="9.1640625" customWidth="1" style="107" min="11539" max="11540"/>
    <col width="13.5" customWidth="1" style="107" min="11541" max="11542"/>
    <col width="13.83203125" customWidth="1" style="107" min="11543" max="11543"/>
    <col width="9.1640625" customWidth="1" style="107" min="11544" max="11765"/>
    <col width="37.6640625" customWidth="1" style="107" min="11766" max="11766"/>
    <col width="12.1640625" customWidth="1" style="107" min="11767" max="11793"/>
    <col width="12.6640625" customWidth="1" style="107" min="11794" max="11794"/>
    <col width="9.1640625" customWidth="1" style="107" min="11795" max="11796"/>
    <col width="13.5" customWidth="1" style="107" min="11797" max="11798"/>
    <col width="13.83203125" customWidth="1" style="107" min="11799" max="11799"/>
    <col width="9.1640625" customWidth="1" style="107" min="11800" max="12021"/>
    <col width="37.6640625" customWidth="1" style="107" min="12022" max="12022"/>
    <col width="12.1640625" customWidth="1" style="107" min="12023" max="12049"/>
    <col width="12.6640625" customWidth="1" style="107" min="12050" max="12050"/>
    <col width="9.1640625" customWidth="1" style="107" min="12051" max="12052"/>
    <col width="13.5" customWidth="1" style="107" min="12053" max="12054"/>
    <col width="13.83203125" customWidth="1" style="107" min="12055" max="12055"/>
    <col width="9.1640625" customWidth="1" style="107" min="12056" max="12277"/>
    <col width="37.6640625" customWidth="1" style="107" min="12278" max="12278"/>
    <col width="12.1640625" customWidth="1" style="107" min="12279" max="12305"/>
    <col width="12.6640625" customWidth="1" style="107" min="12306" max="12306"/>
    <col width="9.1640625" customWidth="1" style="107" min="12307" max="12308"/>
    <col width="13.5" customWidth="1" style="107" min="12309" max="12310"/>
    <col width="13.83203125" customWidth="1" style="107" min="12311" max="12311"/>
    <col width="9.1640625" customWidth="1" style="107" min="12312" max="12533"/>
    <col width="37.6640625" customWidth="1" style="107" min="12534" max="12534"/>
    <col width="12.1640625" customWidth="1" style="107" min="12535" max="12561"/>
    <col width="12.6640625" customWidth="1" style="107" min="12562" max="12562"/>
    <col width="9.1640625" customWidth="1" style="107" min="12563" max="12564"/>
    <col width="13.5" customWidth="1" style="107" min="12565" max="12566"/>
    <col width="13.83203125" customWidth="1" style="107" min="12567" max="12567"/>
    <col width="9.1640625" customWidth="1" style="107" min="12568" max="12789"/>
    <col width="37.6640625" customWidth="1" style="107" min="12790" max="12790"/>
    <col width="12.1640625" customWidth="1" style="107" min="12791" max="12817"/>
    <col width="12.6640625" customWidth="1" style="107" min="12818" max="12818"/>
    <col width="9.1640625" customWidth="1" style="107" min="12819" max="12820"/>
    <col width="13.5" customWidth="1" style="107" min="12821" max="12822"/>
    <col width="13.83203125" customWidth="1" style="107" min="12823" max="12823"/>
    <col width="9.1640625" customWidth="1" style="107" min="12824" max="13045"/>
    <col width="37.6640625" customWidth="1" style="107" min="13046" max="13046"/>
    <col width="12.1640625" customWidth="1" style="107" min="13047" max="13073"/>
    <col width="12.6640625" customWidth="1" style="107" min="13074" max="13074"/>
    <col width="9.1640625" customWidth="1" style="107" min="13075" max="13076"/>
    <col width="13.5" customWidth="1" style="107" min="13077" max="13078"/>
    <col width="13.83203125" customWidth="1" style="107" min="13079" max="13079"/>
    <col width="9.1640625" customWidth="1" style="107" min="13080" max="13301"/>
    <col width="37.6640625" customWidth="1" style="107" min="13302" max="13302"/>
    <col width="12.1640625" customWidth="1" style="107" min="13303" max="13329"/>
    <col width="12.6640625" customWidth="1" style="107" min="13330" max="13330"/>
    <col width="9.1640625" customWidth="1" style="107" min="13331" max="13332"/>
    <col width="13.5" customWidth="1" style="107" min="13333" max="13334"/>
    <col width="13.83203125" customWidth="1" style="107" min="13335" max="13335"/>
    <col width="9.1640625" customWidth="1" style="107" min="13336" max="13557"/>
    <col width="37.6640625" customWidth="1" style="107" min="13558" max="13558"/>
    <col width="12.1640625" customWidth="1" style="107" min="13559" max="13585"/>
    <col width="12.6640625" customWidth="1" style="107" min="13586" max="13586"/>
    <col width="9.1640625" customWidth="1" style="107" min="13587" max="13588"/>
    <col width="13.5" customWidth="1" style="107" min="13589" max="13590"/>
    <col width="13.83203125" customWidth="1" style="107" min="13591" max="13591"/>
    <col width="9.1640625" customWidth="1" style="107" min="13592" max="13813"/>
    <col width="37.6640625" customWidth="1" style="107" min="13814" max="13814"/>
    <col width="12.1640625" customWidth="1" style="107" min="13815" max="13841"/>
    <col width="12.6640625" customWidth="1" style="107" min="13842" max="13842"/>
    <col width="9.1640625" customWidth="1" style="107" min="13843" max="13844"/>
    <col width="13.5" customWidth="1" style="107" min="13845" max="13846"/>
    <col width="13.83203125" customWidth="1" style="107" min="13847" max="13847"/>
    <col width="9.1640625" customWidth="1" style="107" min="13848" max="14069"/>
    <col width="37.6640625" customWidth="1" style="107" min="14070" max="14070"/>
    <col width="12.1640625" customWidth="1" style="107" min="14071" max="14097"/>
    <col width="12.6640625" customWidth="1" style="107" min="14098" max="14098"/>
    <col width="9.1640625" customWidth="1" style="107" min="14099" max="14100"/>
    <col width="13.5" customWidth="1" style="107" min="14101" max="14102"/>
    <col width="13.83203125" customWidth="1" style="107" min="14103" max="14103"/>
    <col width="9.1640625" customWidth="1" style="107" min="14104" max="14325"/>
    <col width="37.6640625" customWidth="1" style="107" min="14326" max="14326"/>
    <col width="12.1640625" customWidth="1" style="107" min="14327" max="14353"/>
    <col width="12.6640625" customWidth="1" style="107" min="14354" max="14354"/>
    <col width="9.1640625" customWidth="1" style="107" min="14355" max="14356"/>
    <col width="13.5" customWidth="1" style="107" min="14357" max="14358"/>
    <col width="13.83203125" customWidth="1" style="107" min="14359" max="14359"/>
    <col width="9.1640625" customWidth="1" style="107" min="14360" max="14581"/>
    <col width="37.6640625" customWidth="1" style="107" min="14582" max="14582"/>
    <col width="12.1640625" customWidth="1" style="107" min="14583" max="14609"/>
    <col width="12.6640625" customWidth="1" style="107" min="14610" max="14610"/>
    <col width="9.1640625" customWidth="1" style="107" min="14611" max="14612"/>
    <col width="13.5" customWidth="1" style="107" min="14613" max="14614"/>
    <col width="13.83203125" customWidth="1" style="107" min="14615" max="14615"/>
    <col width="9.1640625" customWidth="1" style="107" min="14616" max="14837"/>
    <col width="37.6640625" customWidth="1" style="107" min="14838" max="14838"/>
    <col width="12.1640625" customWidth="1" style="107" min="14839" max="14865"/>
    <col width="12.6640625" customWidth="1" style="107" min="14866" max="14866"/>
    <col width="9.1640625" customWidth="1" style="107" min="14867" max="14868"/>
    <col width="13.5" customWidth="1" style="107" min="14869" max="14870"/>
    <col width="13.83203125" customWidth="1" style="107" min="14871" max="14871"/>
    <col width="9.1640625" customWidth="1" style="107" min="14872" max="15093"/>
    <col width="37.6640625" customWidth="1" style="107" min="15094" max="15094"/>
    <col width="12.1640625" customWidth="1" style="107" min="15095" max="15121"/>
    <col width="12.6640625" customWidth="1" style="107" min="15122" max="15122"/>
    <col width="9.1640625" customWidth="1" style="107" min="15123" max="15124"/>
    <col width="13.5" customWidth="1" style="107" min="15125" max="15126"/>
    <col width="13.83203125" customWidth="1" style="107" min="15127" max="15127"/>
    <col width="9.1640625" customWidth="1" style="107" min="15128" max="15349"/>
    <col width="37.6640625" customWidth="1" style="107" min="15350" max="15350"/>
    <col width="12.1640625" customWidth="1" style="107" min="15351" max="15377"/>
    <col width="12.6640625" customWidth="1" style="107" min="15378" max="15378"/>
    <col width="9.1640625" customWidth="1" style="107" min="15379" max="15380"/>
    <col width="13.5" customWidth="1" style="107" min="15381" max="15382"/>
    <col width="13.83203125" customWidth="1" style="107" min="15383" max="15383"/>
    <col width="9.1640625" customWidth="1" style="107" min="15384" max="15605"/>
    <col width="37.6640625" customWidth="1" style="107" min="15606" max="15606"/>
    <col width="12.1640625" customWidth="1" style="107" min="15607" max="15633"/>
    <col width="12.6640625" customWidth="1" style="107" min="15634" max="15634"/>
    <col width="9.1640625" customWidth="1" style="107" min="15635" max="15636"/>
    <col width="13.5" customWidth="1" style="107" min="15637" max="15638"/>
    <col width="13.83203125" customWidth="1" style="107" min="15639" max="15639"/>
    <col width="9.1640625" customWidth="1" style="107" min="15640" max="15861"/>
    <col width="37.6640625" customWidth="1" style="107" min="15862" max="15862"/>
    <col width="12.1640625" customWidth="1" style="107" min="15863" max="15889"/>
    <col width="12.6640625" customWidth="1" style="107" min="15890" max="15890"/>
    <col width="9.1640625" customWidth="1" style="107" min="15891" max="15892"/>
    <col width="13.5" customWidth="1" style="107" min="15893" max="15894"/>
    <col width="13.83203125" customWidth="1" style="107" min="15895" max="15895"/>
    <col width="9.1640625" customWidth="1" style="107" min="15896" max="16117"/>
    <col width="37.6640625" customWidth="1" style="107" min="16118" max="16118"/>
    <col width="12.1640625" customWidth="1" style="107" min="16119" max="16145"/>
    <col width="12.6640625" customWidth="1" style="107" min="16146" max="16146"/>
    <col width="9.1640625" customWidth="1" style="107" min="16147" max="16148"/>
    <col width="13.5" customWidth="1" style="107" min="16149" max="16150"/>
    <col width="13.83203125" customWidth="1" style="107" min="16151" max="16151"/>
    <col width="9.1640625" customWidth="1" style="107" min="16152" max="16384"/>
  </cols>
  <sheetData>
    <row r="1" ht="16.5" customFormat="1" customHeight="1" s="89" thickBot="1">
      <c r="A1" s="88" t="inlineStr">
        <is>
          <t xml:space="preserve">Table 1-40:  U.S. Passenger-Miles (Millions) </t>
        </is>
      </c>
      <c r="B1" s="88" t="n"/>
      <c r="C1" s="88" t="n"/>
      <c r="D1" s="88" t="n"/>
      <c r="E1" s="88" t="n"/>
      <c r="F1" s="88" t="n"/>
      <c r="G1" s="88" t="n"/>
      <c r="H1" s="88" t="n"/>
      <c r="I1" s="88" t="n"/>
      <c r="J1" s="88" t="n"/>
      <c r="K1" s="88" t="n"/>
      <c r="L1" s="88" t="n"/>
      <c r="M1" s="88" t="n"/>
      <c r="N1" s="88" t="n"/>
      <c r="O1" s="88" t="n"/>
      <c r="P1" s="88" t="n"/>
      <c r="Q1" s="88" t="n"/>
      <c r="R1" s="88" t="n"/>
      <c r="S1" s="88" t="n"/>
      <c r="T1" s="88" t="n"/>
      <c r="U1" s="88" t="n"/>
      <c r="V1" s="88" t="n"/>
      <c r="W1" s="88" t="n"/>
      <c r="X1" s="88" t="n"/>
      <c r="Y1" s="88" t="n"/>
      <c r="Z1" s="88" t="n"/>
      <c r="AA1" s="88" t="n"/>
      <c r="AB1" s="88" t="n"/>
      <c r="AC1" s="88" t="n"/>
      <c r="AD1" s="88" t="n"/>
      <c r="AE1" s="88" t="n"/>
      <c r="AF1" s="88" t="n"/>
      <c r="AG1" s="88" t="n"/>
      <c r="AH1" s="88" t="n"/>
      <c r="AI1" s="88" t="n"/>
      <c r="AJ1" s="88" t="n"/>
      <c r="AK1" s="88" t="n"/>
    </row>
    <row r="2" ht="16.5" customFormat="1" customHeight="1" s="93">
      <c r="A2" s="90" t="n"/>
      <c r="B2" s="91" t="n">
        <v>1960</v>
      </c>
      <c r="C2" s="91" t="n">
        <v>1965</v>
      </c>
      <c r="D2" s="91" t="n">
        <v>1970</v>
      </c>
      <c r="E2" s="91" t="n">
        <v>1975</v>
      </c>
      <c r="F2" s="91" t="n">
        <v>1980</v>
      </c>
      <c r="G2" s="91" t="n">
        <v>1985</v>
      </c>
      <c r="H2" s="91" t="n">
        <v>1990</v>
      </c>
      <c r="I2" s="91" t="n">
        <v>1991</v>
      </c>
      <c r="J2" s="91" t="n">
        <v>1992</v>
      </c>
      <c r="K2" s="91" t="n">
        <v>1993</v>
      </c>
      <c r="L2" s="91" t="n">
        <v>1994</v>
      </c>
      <c r="M2" s="91" t="n">
        <v>1995</v>
      </c>
      <c r="N2" s="91" t="n">
        <v>1996</v>
      </c>
      <c r="O2" s="91" t="n">
        <v>1997</v>
      </c>
      <c r="P2" s="91" t="n">
        <v>1998</v>
      </c>
      <c r="Q2" s="91" t="n">
        <v>1999</v>
      </c>
      <c r="R2" s="91" t="n">
        <v>2000</v>
      </c>
      <c r="S2" s="91" t="n">
        <v>2001</v>
      </c>
      <c r="T2" s="90" t="n">
        <v>2002</v>
      </c>
      <c r="U2" s="90" t="n">
        <v>2003</v>
      </c>
      <c r="V2" s="92" t="n">
        <v>2004</v>
      </c>
      <c r="W2" s="90" t="n">
        <v>2005</v>
      </c>
      <c r="X2" s="90" t="n">
        <v>2006</v>
      </c>
      <c r="Y2" s="90" t="n">
        <v>2007</v>
      </c>
      <c r="Z2" s="90" t="n">
        <v>2008</v>
      </c>
      <c r="AA2" s="90" t="n">
        <v>2009</v>
      </c>
      <c r="AB2" s="90" t="n">
        <v>2010</v>
      </c>
      <c r="AC2" s="91" t="n">
        <v>2011</v>
      </c>
      <c r="AD2" s="91" t="n">
        <v>2012</v>
      </c>
      <c r="AE2" s="90" t="n">
        <v>2013</v>
      </c>
      <c r="AF2" s="91" t="n">
        <v>2014</v>
      </c>
      <c r="AG2" s="91" t="n">
        <v>2015</v>
      </c>
      <c r="AH2" s="91" t="n">
        <v>2016</v>
      </c>
      <c r="AI2" s="91" t="n">
        <v>2017</v>
      </c>
      <c r="AJ2" s="91" t="n">
        <v>2018</v>
      </c>
      <c r="AK2" s="91" t="n">
        <v>2019</v>
      </c>
    </row>
    <row r="3" ht="16.5" customFormat="1" customHeight="1" s="98">
      <c r="A3" s="12" t="inlineStr">
        <is>
          <t>Air</t>
        </is>
      </c>
      <c r="B3" s="94" t="n"/>
      <c r="C3" s="94" t="n"/>
      <c r="D3" s="94" t="n"/>
      <c r="E3" s="150" t="n"/>
      <c r="F3" s="150" t="n"/>
      <c r="G3" s="96" t="n"/>
      <c r="H3" s="96" t="n"/>
      <c r="I3" s="96" t="n"/>
      <c r="J3" s="96" t="n"/>
      <c r="K3" s="96" t="n"/>
      <c r="L3" s="96" t="n"/>
      <c r="M3" s="96" t="n"/>
      <c r="N3" s="96" t="n"/>
      <c r="O3" s="96" t="n"/>
      <c r="P3" s="96" t="n"/>
      <c r="Q3" s="96" t="n"/>
      <c r="R3" s="96" t="n"/>
      <c r="S3" s="94" t="n"/>
      <c r="T3" s="96" t="n"/>
      <c r="U3" s="96" t="n"/>
      <c r="V3" s="96" t="n"/>
      <c r="W3" s="96" t="n"/>
      <c r="X3" s="96" t="n"/>
      <c r="Y3" s="96" t="n"/>
      <c r="Z3" s="96" t="n"/>
      <c r="AA3" s="94" t="n"/>
      <c r="AB3" s="94" t="n"/>
      <c r="AC3" s="94" t="n"/>
      <c r="AD3" s="94" t="n"/>
      <c r="AE3" s="97" t="n"/>
      <c r="AF3" s="97" t="n"/>
      <c r="AG3" s="97" t="n"/>
      <c r="AH3" s="97" t="n"/>
      <c r="AI3" s="97" t="n"/>
      <c r="AJ3" s="97" t="n"/>
      <c r="AK3" s="97" t="n"/>
    </row>
    <row r="4" ht="16.5" customFormat="1" customHeight="1" s="98">
      <c r="A4" s="10" t="inlineStr">
        <is>
          <t>U.S. air carrier, certificated, domestic, all services</t>
        </is>
      </c>
      <c r="B4" s="99" t="n">
        <v>31099</v>
      </c>
      <c r="C4" s="99" t="n">
        <v>53226</v>
      </c>
      <c r="D4" s="99" t="n">
        <v>108442</v>
      </c>
      <c r="E4" s="100" t="n">
        <v>119591.474</v>
      </c>
      <c r="F4" s="100" t="n">
        <v>190765.929</v>
      </c>
      <c r="G4" s="100" t="n">
        <v>275863.547</v>
      </c>
      <c r="H4" s="100" t="n">
        <v>337215.225536</v>
      </c>
      <c r="I4" s="100" t="n">
        <v>329787.967501</v>
      </c>
      <c r="J4" s="100" t="n">
        <v>345019.612781</v>
      </c>
      <c r="K4" s="100" t="n">
        <v>351096.458323</v>
      </c>
      <c r="L4" s="100" t="n">
        <v>376873.402328</v>
      </c>
      <c r="M4" s="100" t="n">
        <v>391593.829412</v>
      </c>
      <c r="N4" s="100" t="n">
        <v>419281.552518</v>
      </c>
      <c r="O4" s="100" t="n">
        <v>439262.67014</v>
      </c>
      <c r="P4" s="100" t="n">
        <v>449103.799103</v>
      </c>
      <c r="Q4" s="100" t="n">
        <v>473081.983196</v>
      </c>
      <c r="R4" s="100" t="n">
        <v>500431.775145</v>
      </c>
      <c r="S4" s="100" t="n">
        <v>473591.64681</v>
      </c>
      <c r="T4" s="100" t="n">
        <v>472190.766372</v>
      </c>
      <c r="U4" s="100" t="n">
        <v>497648.143994</v>
      </c>
      <c r="V4" s="100" t="n">
        <v>547931.153198</v>
      </c>
      <c r="W4" s="100" t="n">
        <v>572868.8200459999</v>
      </c>
      <c r="X4" s="100" t="n">
        <v>576823.049372</v>
      </c>
      <c r="Y4" s="100" t="n">
        <v>594614.090362</v>
      </c>
      <c r="Z4" s="100" t="n">
        <v>570089.946965</v>
      </c>
      <c r="AA4" s="100" t="n">
        <v>540693.682709</v>
      </c>
      <c r="AB4" s="100" t="n">
        <v>554710.522322</v>
      </c>
      <c r="AC4" s="100" t="n">
        <v>565613.645358</v>
      </c>
      <c r="AD4" s="100" t="n">
        <v>570438.230553</v>
      </c>
      <c r="AE4" s="100" t="n">
        <v>579461.449776</v>
      </c>
      <c r="AF4" s="100" t="n">
        <v>597005.003552</v>
      </c>
      <c r="AG4" s="100" t="n">
        <v>632154.8241270001</v>
      </c>
      <c r="AH4" s="100" t="n">
        <v>661477.927482</v>
      </c>
      <c r="AI4" s="100" t="n">
        <v>685472.464806</v>
      </c>
      <c r="AJ4" s="100" t="n">
        <v>722415.333641</v>
      </c>
      <c r="AK4" s="100" t="n">
        <v>754303.242466</v>
      </c>
    </row>
    <row r="5" ht="16.5" customFormat="1" customHeight="1" s="98">
      <c r="A5" s="10" t="inlineStr">
        <is>
          <t>General aviation</t>
        </is>
      </c>
      <c r="B5" s="101" t="n">
        <v>2300</v>
      </c>
      <c r="C5" s="99" t="inlineStr">
        <is>
          <t>U</t>
        </is>
      </c>
      <c r="D5" s="101" t="n">
        <v>9100</v>
      </c>
      <c r="E5" s="99" t="inlineStr">
        <is>
          <t>U</t>
        </is>
      </c>
      <c r="F5" s="101" t="n">
        <v>14700</v>
      </c>
      <c r="G5" s="99" t="inlineStr">
        <is>
          <t>U</t>
        </is>
      </c>
      <c r="H5" s="101" t="n">
        <v>13000</v>
      </c>
      <c r="I5" s="99" t="inlineStr">
        <is>
          <t>U</t>
        </is>
      </c>
      <c r="J5" s="99" t="inlineStr">
        <is>
          <t>U</t>
        </is>
      </c>
      <c r="K5" s="99" t="inlineStr">
        <is>
          <t>U</t>
        </is>
      </c>
      <c r="L5" s="99" t="inlineStr">
        <is>
          <t>U</t>
        </is>
      </c>
      <c r="M5" s="101" t="n">
        <v>10800</v>
      </c>
      <c r="N5" s="101" t="n">
        <v>12000</v>
      </c>
      <c r="O5" s="101" t="n">
        <v>12500</v>
      </c>
      <c r="P5" s="101" t="n">
        <v>13100</v>
      </c>
      <c r="Q5" s="101" t="n">
        <v>14100</v>
      </c>
      <c r="R5" s="101" t="n">
        <v>15200</v>
      </c>
      <c r="S5" s="101" t="n">
        <v>15900</v>
      </c>
      <c r="T5" s="100" t="inlineStr">
        <is>
          <t>N</t>
        </is>
      </c>
      <c r="U5" s="100" t="inlineStr">
        <is>
          <t>N</t>
        </is>
      </c>
      <c r="V5" s="100" t="inlineStr">
        <is>
          <t>N</t>
        </is>
      </c>
      <c r="W5" s="100" t="inlineStr">
        <is>
          <t>N</t>
        </is>
      </c>
      <c r="X5" s="100" t="inlineStr">
        <is>
          <t>N</t>
        </is>
      </c>
      <c r="Y5" s="100" t="inlineStr">
        <is>
          <t>N</t>
        </is>
      </c>
      <c r="Z5" s="100" t="inlineStr">
        <is>
          <t>N</t>
        </is>
      </c>
      <c r="AA5" s="100" t="inlineStr">
        <is>
          <t>N</t>
        </is>
      </c>
      <c r="AB5" s="100" t="inlineStr">
        <is>
          <t>N</t>
        </is>
      </c>
      <c r="AC5" s="100" t="inlineStr">
        <is>
          <t>N</t>
        </is>
      </c>
      <c r="AD5" s="100" t="inlineStr">
        <is>
          <t>N</t>
        </is>
      </c>
      <c r="AE5" s="100" t="inlineStr">
        <is>
          <t>N</t>
        </is>
      </c>
      <c r="AF5" s="100" t="inlineStr">
        <is>
          <t>N</t>
        </is>
      </c>
      <c r="AG5" s="100" t="inlineStr">
        <is>
          <t>N</t>
        </is>
      </c>
      <c r="AH5" s="100" t="inlineStr">
        <is>
          <t>N</t>
        </is>
      </c>
      <c r="AI5" s="100" t="inlineStr">
        <is>
          <t>N</t>
        </is>
      </c>
      <c r="AJ5" s="100" t="inlineStr">
        <is>
          <t>N</t>
        </is>
      </c>
      <c r="AK5" s="100" t="inlineStr">
        <is>
          <t>N</t>
        </is>
      </c>
    </row>
    <row r="6" ht="16.5" customFormat="1" customHeight="1" s="98">
      <c r="A6" s="102" t="inlineStr">
        <is>
          <t>Highway, total</t>
        </is>
      </c>
      <c r="B6" s="103" t="n">
        <v>1272078.4</v>
      </c>
      <c r="C6" s="103" t="n">
        <v>1555237.28</v>
      </c>
      <c r="D6" s="103" t="n">
        <v>2042002.28</v>
      </c>
      <c r="E6" s="103" t="n">
        <v>2404954.4</v>
      </c>
      <c r="F6" s="103" t="n">
        <v>2653510.21</v>
      </c>
      <c r="G6" s="103" t="n">
        <v>2991120.8</v>
      </c>
      <c r="H6" s="103" t="n">
        <v>3539602.56</v>
      </c>
      <c r="I6" s="103" t="n">
        <v>3578582.44</v>
      </c>
      <c r="J6" s="103" t="n">
        <v>3676688.44</v>
      </c>
      <c r="K6" s="103" t="n">
        <v>3747067.87</v>
      </c>
      <c r="L6" s="103" t="n">
        <v>3939875</v>
      </c>
      <c r="M6" s="103" t="n">
        <v>3848458</v>
      </c>
      <c r="N6" s="103" t="n">
        <v>3951008.7273</v>
      </c>
      <c r="O6" s="103" t="n">
        <v>4071136.532872</v>
      </c>
      <c r="P6" s="103" t="n">
        <v>4182066.240015606</v>
      </c>
      <c r="Q6" s="103" t="n">
        <v>4285299.439077405</v>
      </c>
      <c r="R6" s="103" t="n">
        <v>4370488.714858216</v>
      </c>
      <c r="S6" s="103" t="n">
        <v>4623397.826038692</v>
      </c>
      <c r="T6" s="103" t="n">
        <v>4646520.984906295</v>
      </c>
      <c r="U6" s="103" t="n">
        <v>4701825.003242661</v>
      </c>
      <c r="V6" s="103" t="n">
        <v>4824654.444776351</v>
      </c>
      <c r="W6" s="96" t="n">
        <v>4867608.48975891</v>
      </c>
      <c r="X6" s="96" t="n">
        <v>4908058.837475765</v>
      </c>
      <c r="Y6" s="96" t="n">
        <v>4959766.7012</v>
      </c>
      <c r="Z6" s="96" t="n">
        <v>4900171</v>
      </c>
      <c r="AA6" s="96" t="n">
        <v>5000591.895919</v>
      </c>
      <c r="AB6" s="96" t="n">
        <v>5009805.562021424</v>
      </c>
      <c r="AC6" s="96" t="n">
        <v>4997049.306698834</v>
      </c>
      <c r="AD6" s="96" t="n">
        <v>5046332.4132198</v>
      </c>
      <c r="AE6" s="96" t="n">
        <v>5083123.464937287</v>
      </c>
      <c r="AF6" s="96" t="n">
        <v>5158160.854827754</v>
      </c>
      <c r="AG6" s="96" t="n">
        <v>5282710.250065877</v>
      </c>
      <c r="AH6" s="96" t="n">
        <v>5411827.622998752</v>
      </c>
      <c r="AI6" s="96" t="n">
        <v>5482189.75704417</v>
      </c>
      <c r="AJ6" s="96" t="n">
        <v>5545845.303523201</v>
      </c>
      <c r="AK6" s="96" t="n">
        <v>5579125.972271872</v>
      </c>
    </row>
    <row r="7" ht="16.5" customFormat="1" customHeight="1" s="98">
      <c r="A7" s="11" t="inlineStr">
        <is>
          <t>Light duty vehicle, short wheel basea,b</t>
        </is>
      </c>
      <c r="B7" s="100" t="n">
        <v>1144673.4</v>
      </c>
      <c r="C7" s="100" t="n">
        <v>1394803.28</v>
      </c>
      <c r="D7" s="100" t="n">
        <v>1750897</v>
      </c>
      <c r="E7" s="100" t="n">
        <v>1954165.5</v>
      </c>
      <c r="F7" s="100" t="n">
        <v>2011988.76</v>
      </c>
      <c r="G7" s="100" t="n">
        <v>2094620.64</v>
      </c>
      <c r="H7" s="100" t="n">
        <v>2281390.92</v>
      </c>
      <c r="I7" s="100" t="n">
        <v>2200259.7</v>
      </c>
      <c r="J7" s="100" t="n">
        <v>2208226.09</v>
      </c>
      <c r="K7" s="100" t="n">
        <v>2213281.49</v>
      </c>
      <c r="L7" s="100" t="n">
        <v>2756223</v>
      </c>
      <c r="M7" s="100" t="n">
        <v>2286887</v>
      </c>
      <c r="N7" s="100" t="n">
        <v>2337068</v>
      </c>
      <c r="O7" s="100" t="n">
        <v>2389065</v>
      </c>
      <c r="P7" s="100" t="n">
        <v>2463828.420042248</v>
      </c>
      <c r="Q7" s="100" t="n">
        <v>2495140.302624328</v>
      </c>
      <c r="R7" s="100" t="n">
        <v>2544457.35244144</v>
      </c>
      <c r="S7" s="100" t="n">
        <v>2556481.24</v>
      </c>
      <c r="T7" s="100" t="n">
        <v>2620388.92</v>
      </c>
      <c r="U7" s="100" t="n">
        <v>2641885.0920745</v>
      </c>
      <c r="V7" s="100" t="n">
        <v>2685826.653108897</v>
      </c>
      <c r="W7" s="100" t="n">
        <v>2699304.642817658</v>
      </c>
      <c r="X7" s="100" t="n">
        <v>2671044.230525904</v>
      </c>
      <c r="Y7" s="100" t="n">
        <v>3324977</v>
      </c>
      <c r="Z7" s="100" t="n">
        <v>3199116</v>
      </c>
      <c r="AA7" s="100" t="n">
        <v>3413875</v>
      </c>
      <c r="AB7" s="100" t="n">
        <v>3429995.641086124</v>
      </c>
      <c r="AC7" s="100" t="n">
        <v>3464405.229638686</v>
      </c>
      <c r="AD7" s="100" t="n">
        <v>3490438.285742341</v>
      </c>
      <c r="AE7" s="100" t="n">
        <v>3507723.097311466</v>
      </c>
      <c r="AF7" s="100" t="n">
        <v>3502000.690362722</v>
      </c>
      <c r="AG7" s="100" t="n">
        <v>3628378.881551738</v>
      </c>
      <c r="AH7" s="100" t="n">
        <v>3699794.438007861</v>
      </c>
      <c r="AI7" s="100" t="n">
        <v>3709919.196131254</v>
      </c>
      <c r="AJ7" s="100" t="n">
        <v>3729610.234329388</v>
      </c>
      <c r="AK7" s="100" t="n">
        <v>3765896.012144386</v>
      </c>
    </row>
    <row r="8" ht="16.5" customFormat="1" customHeight="1" s="98">
      <c r="A8" s="11" t="inlineStr">
        <is>
          <t>Motorcycleb</t>
        </is>
      </c>
      <c r="B8" s="99" t="inlineStr">
        <is>
          <t>U</t>
        </is>
      </c>
      <c r="C8" s="104" t="inlineStr">
        <is>
          <t>U</t>
        </is>
      </c>
      <c r="D8" s="99" t="n">
        <v>3276.9</v>
      </c>
      <c r="E8" s="99" t="n">
        <v>6191.9</v>
      </c>
      <c r="F8" s="99" t="n">
        <v>12256.8</v>
      </c>
      <c r="G8" s="99" t="n">
        <v>11811.8</v>
      </c>
      <c r="H8" s="99" t="n">
        <v>12424.1</v>
      </c>
      <c r="I8" s="99" t="n">
        <v>11656.06</v>
      </c>
      <c r="J8" s="99" t="n">
        <v>11946.25</v>
      </c>
      <c r="K8" s="99" t="n">
        <v>12184.38</v>
      </c>
      <c r="L8" s="100" t="n">
        <v>11264</v>
      </c>
      <c r="M8" s="100" t="n">
        <v>10777</v>
      </c>
      <c r="N8" s="100" t="n">
        <v>10912</v>
      </c>
      <c r="O8" s="100" t="n">
        <v>11089</v>
      </c>
      <c r="P8" s="100" t="n">
        <v>11311.19799623053</v>
      </c>
      <c r="Q8" s="100" t="n">
        <v>11642.29501041563</v>
      </c>
      <c r="R8" s="100" t="n">
        <v>11515.79615117548</v>
      </c>
      <c r="S8" s="100" t="n">
        <v>11759.58</v>
      </c>
      <c r="T8" s="100" t="n">
        <v>12131.04</v>
      </c>
      <c r="U8" s="100" t="n">
        <v>12162.99980024194</v>
      </c>
      <c r="V8" s="100" t="n">
        <v>12855.3619037118</v>
      </c>
      <c r="W8" s="100" t="n">
        <v>13276.95704855058</v>
      </c>
      <c r="X8" s="100" t="n">
        <v>15302.83771077592</v>
      </c>
      <c r="Y8" s="100" t="n">
        <v>27173</v>
      </c>
      <c r="Z8" s="100" t="n">
        <v>26430</v>
      </c>
      <c r="AA8" s="100" t="n">
        <v>24162</v>
      </c>
      <c r="AB8" s="100" t="n">
        <v>21482.71562323636</v>
      </c>
      <c r="AC8" s="100" t="n">
        <v>21516.75248612595</v>
      </c>
      <c r="AD8" s="100" t="n">
        <v>24815.91614354737</v>
      </c>
      <c r="AE8" s="100" t="n">
        <v>23633.293571166</v>
      </c>
      <c r="AF8" s="100" t="n">
        <v>23173.1733854235</v>
      </c>
      <c r="AG8" s="100" t="n">
        <v>22751.5321286644</v>
      </c>
      <c r="AH8" s="100" t="n">
        <v>23725.11195542139</v>
      </c>
      <c r="AI8" s="100" t="n">
        <v>23381.62200338613</v>
      </c>
      <c r="AJ8" s="100" t="n">
        <v>23296.76856786057</v>
      </c>
      <c r="AK8" s="100" t="n">
        <v>22846.37347519381</v>
      </c>
    </row>
    <row r="9" ht="16.5" customFormat="1" customHeight="1" s="98">
      <c r="A9" s="11" t="inlineStr">
        <is>
          <t>Light duty vehicle, long wheel basea,b</t>
        </is>
      </c>
      <c r="B9" s="99" t="inlineStr">
        <is>
          <t>U</t>
        </is>
      </c>
      <c r="C9" s="99" t="inlineStr">
        <is>
          <t>U</t>
        </is>
      </c>
      <c r="D9" s="99" t="n">
        <v>225613.38</v>
      </c>
      <c r="E9" s="99" t="n">
        <v>363267</v>
      </c>
      <c r="F9" s="99" t="n">
        <v>520773.65</v>
      </c>
      <c r="G9" s="99" t="n">
        <v>688091.36</v>
      </c>
      <c r="H9" s="99" t="n">
        <v>999753.54</v>
      </c>
      <c r="I9" s="99" t="n">
        <v>1116957.68</v>
      </c>
      <c r="J9" s="99" t="n">
        <v>1201667.1</v>
      </c>
      <c r="K9" s="99" t="n">
        <v>1252860</v>
      </c>
      <c r="L9" s="100" t="n">
        <v>885897</v>
      </c>
      <c r="M9" s="100" t="n">
        <v>1256146</v>
      </c>
      <c r="N9" s="100" t="n">
        <v>1298299</v>
      </c>
      <c r="O9" s="100" t="n">
        <v>1352675</v>
      </c>
      <c r="P9" s="100" t="n">
        <v>1380557.239793873</v>
      </c>
      <c r="Q9" s="100" t="n">
        <v>1432782.379407785</v>
      </c>
      <c r="R9" s="100" t="n">
        <v>1467663.799149916</v>
      </c>
      <c r="S9" s="100" t="n">
        <v>1678852.559588542</v>
      </c>
      <c r="T9" s="100" t="n">
        <v>1674791.893052</v>
      </c>
      <c r="U9" s="100" t="n">
        <v>1706102.912463947</v>
      </c>
      <c r="V9" s="100" t="n">
        <v>1780771.138446607</v>
      </c>
      <c r="W9" s="100" t="n">
        <v>1804848.006403702</v>
      </c>
      <c r="X9" s="100" t="n">
        <v>1876689.847532914</v>
      </c>
      <c r="Y9" s="100" t="n">
        <v>1017007</v>
      </c>
      <c r="Z9" s="100" t="n">
        <v>1049667</v>
      </c>
      <c r="AA9" s="100" t="n">
        <v>991383</v>
      </c>
      <c r="AB9" s="100" t="n">
        <v>1001455.72770592</v>
      </c>
      <c r="AC9" s="100" t="n">
        <v>972382.447268264</v>
      </c>
      <c r="AD9" s="100" t="n">
        <v>970669.4151666132</v>
      </c>
      <c r="AE9" s="100" t="n">
        <v>977476.6210744524</v>
      </c>
      <c r="AF9" s="100" t="n">
        <v>1037129.086196658</v>
      </c>
      <c r="AG9" s="100" t="n">
        <v>1028773.684001882</v>
      </c>
      <c r="AH9" s="100" t="n">
        <v>1075233.50520428</v>
      </c>
      <c r="AI9" s="100" t="n">
        <v>1106303.445420448</v>
      </c>
      <c r="AJ9" s="100" t="n">
        <v>1119644.08259543</v>
      </c>
      <c r="AK9" s="100" t="n">
        <v>1128488.888703588</v>
      </c>
    </row>
    <row r="10" ht="16.5" customFormat="1" customHeight="1" s="98">
      <c r="A10" s="10" t="inlineStr">
        <is>
          <t>Truck, single-unit 2-axle 6-tire or moreb</t>
        </is>
      </c>
      <c r="B10" s="99" t="n">
        <v>98551</v>
      </c>
      <c r="C10" s="99" t="n">
        <v>128769</v>
      </c>
      <c r="D10" s="99" t="n">
        <v>27081</v>
      </c>
      <c r="E10" s="99" t="n">
        <v>34606</v>
      </c>
      <c r="F10" s="99" t="n">
        <v>39813</v>
      </c>
      <c r="G10" s="99" t="n">
        <v>45441</v>
      </c>
      <c r="H10" s="99" t="n">
        <v>51901</v>
      </c>
      <c r="I10" s="99" t="n">
        <v>52898</v>
      </c>
      <c r="J10" s="99" t="n">
        <v>53874</v>
      </c>
      <c r="K10" s="99" t="n">
        <v>56772</v>
      </c>
      <c r="L10" s="100" t="n">
        <v>61284</v>
      </c>
      <c r="M10" s="100" t="n">
        <v>62705</v>
      </c>
      <c r="N10" s="100" t="n">
        <v>64072</v>
      </c>
      <c r="O10" s="100" t="n">
        <v>66893</v>
      </c>
      <c r="P10" s="100" t="n">
        <v>68021</v>
      </c>
      <c r="Q10" s="100" t="n">
        <v>70311</v>
      </c>
      <c r="R10" s="100" t="n">
        <v>70500</v>
      </c>
      <c r="S10" s="100" t="n">
        <v>85488.64</v>
      </c>
      <c r="T10" s="100" t="n">
        <v>75866</v>
      </c>
      <c r="U10" s="100" t="n">
        <v>77756.62502601203</v>
      </c>
      <c r="V10" s="100" t="n">
        <v>78441.0012705632</v>
      </c>
      <c r="W10" s="100" t="n">
        <v>78495.65952595131</v>
      </c>
      <c r="X10" s="100" t="n">
        <v>80344.22116405684</v>
      </c>
      <c r="Y10" s="100" t="n">
        <v>119979</v>
      </c>
      <c r="Z10" s="100" t="n">
        <v>126855</v>
      </c>
      <c r="AA10" s="100" t="n">
        <v>120207</v>
      </c>
      <c r="AB10" s="100" t="n">
        <v>110738.2452064016</v>
      </c>
      <c r="AC10" s="100" t="n">
        <v>103803.0302729814</v>
      </c>
      <c r="AD10" s="100" t="n">
        <v>105605.2225970268</v>
      </c>
      <c r="AE10" s="100" t="n">
        <v>106581.5789048788</v>
      </c>
      <c r="AF10" s="100" t="n">
        <v>109301.4061969292</v>
      </c>
      <c r="AG10" s="100" t="n">
        <v>109597.3184496071</v>
      </c>
      <c r="AH10" s="100" t="n">
        <v>113337.9416326799</v>
      </c>
      <c r="AI10" s="100" t="n">
        <v>116102.3991091696</v>
      </c>
      <c r="AJ10" s="100" t="n">
        <v>120698.994214612</v>
      </c>
      <c r="AK10" s="100" t="n">
        <v>124745.7071807546</v>
      </c>
    </row>
    <row r="11" ht="16.5" customFormat="1" customHeight="1" s="98">
      <c r="A11" s="10" t="inlineStr">
        <is>
          <t>Truck, combination</t>
        </is>
      </c>
      <c r="B11" s="99" t="n">
        <v>28854</v>
      </c>
      <c r="C11" s="99" t="n">
        <v>31665</v>
      </c>
      <c r="D11" s="99" t="n">
        <v>35134</v>
      </c>
      <c r="E11" s="99" t="n">
        <v>46724</v>
      </c>
      <c r="F11" s="99" t="n">
        <v>68678</v>
      </c>
      <c r="G11" s="99" t="n">
        <v>78063</v>
      </c>
      <c r="H11" s="99" t="n">
        <v>94341</v>
      </c>
      <c r="I11" s="99" t="n">
        <v>96645</v>
      </c>
      <c r="J11" s="99" t="n">
        <v>99510</v>
      </c>
      <c r="K11" s="99" t="n">
        <v>103116</v>
      </c>
      <c r="L11" s="100" t="n">
        <v>108932</v>
      </c>
      <c r="M11" s="100" t="n">
        <v>115451</v>
      </c>
      <c r="N11" s="100" t="n">
        <v>118899</v>
      </c>
      <c r="O11" s="100" t="n">
        <v>124584</v>
      </c>
      <c r="P11" s="100" t="n">
        <v>128359</v>
      </c>
      <c r="Q11" s="100" t="n">
        <v>132386</v>
      </c>
      <c r="R11" s="100" t="n">
        <v>135020</v>
      </c>
      <c r="S11" s="100" t="n">
        <v>161169.12</v>
      </c>
      <c r="T11" s="100" t="n">
        <v>138737</v>
      </c>
      <c r="U11" s="100" t="n">
        <v>140159.9624817427</v>
      </c>
      <c r="V11" s="100" t="n">
        <v>142369.7718565694</v>
      </c>
      <c r="W11" s="100" t="n">
        <v>144027.6360413241</v>
      </c>
      <c r="X11" s="100" t="n">
        <v>142169.2273054819</v>
      </c>
      <c r="Y11" s="100" t="n">
        <v>184199</v>
      </c>
      <c r="Z11" s="100" t="n">
        <v>183826</v>
      </c>
      <c r="AA11" s="100" t="n">
        <v>168100</v>
      </c>
      <c r="AB11" s="100" t="n">
        <v>175788.9717371509</v>
      </c>
      <c r="AC11" s="100" t="n">
        <v>163791.2931190204</v>
      </c>
      <c r="AD11" s="100" t="n">
        <v>163601.7311055757</v>
      </c>
      <c r="AE11" s="100" t="n">
        <v>168435.6341413009</v>
      </c>
      <c r="AF11" s="100" t="n">
        <v>169830.1783847566</v>
      </c>
      <c r="AG11" s="100" t="n">
        <v>170246.2779998869</v>
      </c>
      <c r="AH11" s="100" t="n">
        <v>174556.9782743556</v>
      </c>
      <c r="AI11" s="100" t="n">
        <v>181490.1816977793</v>
      </c>
      <c r="AJ11" s="100" t="n">
        <v>184165.1211510069</v>
      </c>
      <c r="AK11" s="100" t="n">
        <v>175304.7013530759</v>
      </c>
    </row>
    <row r="12" ht="16.5" customFormat="1" customHeight="1" s="98">
      <c r="A12" s="10" t="inlineStr">
        <is>
          <t>Busc,e</t>
        </is>
      </c>
      <c r="B12" s="99" t="inlineStr">
        <is>
          <t>U</t>
        </is>
      </c>
      <c r="C12" s="99" t="inlineStr">
        <is>
          <t>U</t>
        </is>
      </c>
      <c r="D12" s="99" t="inlineStr">
        <is>
          <t>U</t>
        </is>
      </c>
      <c r="E12" s="99" t="inlineStr">
        <is>
          <t>U</t>
        </is>
      </c>
      <c r="F12" s="99" t="inlineStr">
        <is>
          <t>U</t>
        </is>
      </c>
      <c r="G12" s="99" t="n">
        <v>73093</v>
      </c>
      <c r="H12" s="99" t="n">
        <v>99792</v>
      </c>
      <c r="I12" s="99" t="n">
        <v>100166</v>
      </c>
      <c r="J12" s="99" t="n">
        <v>101465</v>
      </c>
      <c r="K12" s="99" t="n">
        <v>108854</v>
      </c>
      <c r="L12" s="99" t="n">
        <v>116275</v>
      </c>
      <c r="M12" s="99" t="n">
        <v>116492</v>
      </c>
      <c r="N12" s="99" t="n">
        <v>121758.7273</v>
      </c>
      <c r="O12" s="99" t="n">
        <v>126830.532872</v>
      </c>
      <c r="P12" s="99" t="n">
        <v>129989.382183254</v>
      </c>
      <c r="Q12" s="99" t="n">
        <v>143037.4620348761</v>
      </c>
      <c r="R12" s="99" t="n">
        <v>141331.7671156849</v>
      </c>
      <c r="S12" s="99" t="n">
        <v>129646.6864501497</v>
      </c>
      <c r="T12" s="99" t="n">
        <v>124606.1318542955</v>
      </c>
      <c r="U12" s="99" t="n">
        <v>123757.4113962176</v>
      </c>
      <c r="V12" s="99" t="n">
        <v>124390.5181900022</v>
      </c>
      <c r="W12" s="99" t="n">
        <v>127655.5879217226</v>
      </c>
      <c r="X12" s="99" t="n">
        <v>122508.4732366328</v>
      </c>
      <c r="Y12" s="99" t="n">
        <v>286431.7012</v>
      </c>
      <c r="Z12" s="99" t="n">
        <v>292075.290018</v>
      </c>
      <c r="AA12" s="99" t="n">
        <v>282864.895919</v>
      </c>
      <c r="AB12" s="99" t="n">
        <v>270344.2606625912</v>
      </c>
      <c r="AC12" s="100" t="n">
        <v>271150.5539137557</v>
      </c>
      <c r="AD12" s="100" t="n">
        <v>291201.8424646966</v>
      </c>
      <c r="AE12" s="100" t="n">
        <v>299273.239934024</v>
      </c>
      <c r="AF12" s="100" t="n">
        <v>316726.3203012639</v>
      </c>
      <c r="AG12" s="100" t="n">
        <v>322962.5559340985</v>
      </c>
      <c r="AH12" s="100" t="n">
        <v>325179.6479241538</v>
      </c>
      <c r="AI12" s="100" t="n">
        <v>344992.9126821332</v>
      </c>
      <c r="AJ12" s="100" t="n">
        <v>368430.1026649034</v>
      </c>
      <c r="AK12" s="100" t="n">
        <v>361844.2894148732</v>
      </c>
    </row>
    <row r="13" ht="16.5" customFormat="1" customHeight="1" s="98">
      <c r="A13" s="105" t="inlineStr">
        <is>
          <t>Transitd, total</t>
        </is>
      </c>
      <c r="B13" s="94" t="inlineStr">
        <is>
          <t>U</t>
        </is>
      </c>
      <c r="C13" s="94" t="inlineStr">
        <is>
          <t>U</t>
        </is>
      </c>
      <c r="D13" s="94" t="inlineStr">
        <is>
          <t>U</t>
        </is>
      </c>
      <c r="E13" s="94" t="inlineStr">
        <is>
          <t>U</t>
        </is>
      </c>
      <c r="F13" s="103" t="n">
        <v>39854</v>
      </c>
      <c r="G13" s="103" t="n">
        <v>39581</v>
      </c>
      <c r="H13" s="103" t="n">
        <v>41143</v>
      </c>
      <c r="I13" s="103" t="n">
        <v>40703</v>
      </c>
      <c r="J13" s="103" t="n">
        <v>40241</v>
      </c>
      <c r="K13" s="103" t="n">
        <v>39384</v>
      </c>
      <c r="L13" s="103" t="n">
        <v>39585</v>
      </c>
      <c r="M13" s="103" t="n">
        <v>39808</v>
      </c>
      <c r="N13" s="103" t="n">
        <v>38984.12420000001</v>
      </c>
      <c r="O13" s="103" t="n">
        <v>40180.218952</v>
      </c>
      <c r="P13" s="103" t="n">
        <v>41605.03868799999</v>
      </c>
      <c r="Q13" s="103" t="n">
        <v>43278.862481</v>
      </c>
      <c r="R13" s="103" t="n">
        <v>45100.24189100001</v>
      </c>
      <c r="S13" s="103" t="n">
        <v>46507.533027</v>
      </c>
      <c r="T13" s="103" t="n">
        <v>46096.088879</v>
      </c>
      <c r="U13" s="103" t="n">
        <v>45676.831126</v>
      </c>
      <c r="V13" s="103" t="n">
        <v>46545.78308</v>
      </c>
      <c r="W13" s="103" t="n">
        <v>47124.653055</v>
      </c>
      <c r="X13" s="103" t="n">
        <v>49504.1729</v>
      </c>
      <c r="Y13" s="103" t="n">
        <v>51873.2597</v>
      </c>
      <c r="Z13" s="103" t="n">
        <v>53712.078123</v>
      </c>
      <c r="AA13" s="103" t="n">
        <v>53898.38254000001</v>
      </c>
      <c r="AB13" s="103" t="n">
        <v>52627.18134899999</v>
      </c>
      <c r="AC13" s="103" t="n">
        <v>54328.13443299999</v>
      </c>
      <c r="AD13" s="103" t="n">
        <v>55169.25844799999</v>
      </c>
      <c r="AE13" s="103" t="n">
        <v>56467.10265400001</v>
      </c>
      <c r="AF13" s="103" t="n">
        <v>57012.09290900001</v>
      </c>
      <c r="AG13" s="103" t="n">
        <v>55697.697336</v>
      </c>
      <c r="AH13" s="103" t="n">
        <v>56321.61193600001</v>
      </c>
      <c r="AI13" s="103" t="n">
        <v>54825.884254</v>
      </c>
      <c r="AJ13" s="103" t="n">
        <v>53830.315946</v>
      </c>
      <c r="AK13" s="96" t="n">
        <v>54097.05553100001</v>
      </c>
    </row>
    <row r="14" ht="16.5" customHeight="1" s="143">
      <c r="A14" s="10" t="inlineStr">
        <is>
          <t>Motor busc,e</t>
        </is>
      </c>
      <c r="B14" s="99" t="inlineStr">
        <is>
          <t>U</t>
        </is>
      </c>
      <c r="C14" s="99" t="inlineStr">
        <is>
          <t>U</t>
        </is>
      </c>
      <c r="D14" s="99" t="inlineStr">
        <is>
          <t>U</t>
        </is>
      </c>
      <c r="E14" s="99" t="inlineStr">
        <is>
          <t>U</t>
        </is>
      </c>
      <c r="F14" s="99" t="n">
        <v>21790</v>
      </c>
      <c r="G14" s="99" t="n">
        <v>21161</v>
      </c>
      <c r="H14" s="99" t="n">
        <v>20981</v>
      </c>
      <c r="I14" s="99" t="n">
        <v>21090</v>
      </c>
      <c r="J14" s="99" t="n">
        <v>20336</v>
      </c>
      <c r="K14" s="99" t="n">
        <v>20247</v>
      </c>
      <c r="L14" s="99" t="n">
        <v>18832</v>
      </c>
      <c r="M14" s="99" t="n">
        <v>18818</v>
      </c>
      <c r="N14" s="99" t="n">
        <v>16802.1681</v>
      </c>
      <c r="O14" s="99" t="n">
        <v>17509.219212</v>
      </c>
      <c r="P14" s="99" t="n">
        <v>17873.721649</v>
      </c>
      <c r="Q14" s="99" t="n">
        <v>18683.797939</v>
      </c>
      <c r="R14" s="99" t="n">
        <v>18807.334753</v>
      </c>
      <c r="S14" s="99" t="n">
        <v>19582.868182</v>
      </c>
      <c r="T14" s="99" t="n">
        <v>19678.689117</v>
      </c>
      <c r="U14" s="99" t="n">
        <v>19178.851355</v>
      </c>
      <c r="V14" s="99" t="n">
        <v>18920.853863</v>
      </c>
      <c r="W14" s="99" t="n">
        <v>19424.922554</v>
      </c>
      <c r="X14" s="99" t="n">
        <v>20390.185933</v>
      </c>
      <c r="Y14" s="99" t="n">
        <v>20388.053</v>
      </c>
      <c r="Z14" s="99" t="n">
        <v>21198.098654</v>
      </c>
      <c r="AA14" s="99" t="n">
        <v>21099.988629</v>
      </c>
      <c r="AB14" s="99" t="n">
        <v>20569.72684</v>
      </c>
      <c r="AC14" s="99" t="n">
        <v>19905.426139</v>
      </c>
      <c r="AD14" s="99" t="n">
        <v>20129.730629</v>
      </c>
      <c r="AE14" s="99" t="n">
        <v>18926.876337</v>
      </c>
      <c r="AF14" s="99" t="n">
        <v>18964.660621</v>
      </c>
      <c r="AG14" s="99" t="n">
        <v>18506.42516</v>
      </c>
      <c r="AH14" s="99" t="n">
        <v>18149.823675</v>
      </c>
      <c r="AI14" s="99" t="n">
        <v>17075.697165</v>
      </c>
      <c r="AJ14" s="99" t="n">
        <v>16584.114251</v>
      </c>
      <c r="AK14" s="100" t="n">
        <v>16387.317526</v>
      </c>
      <c r="AL14" s="106" t="n"/>
    </row>
    <row r="15" ht="16.5" customHeight="1" s="143">
      <c r="A15" s="10" t="inlineStr">
        <is>
          <t>Commuter buse</t>
        </is>
      </c>
      <c r="B15" s="99" t="inlineStr">
        <is>
          <t>U</t>
        </is>
      </c>
      <c r="C15" s="99" t="inlineStr">
        <is>
          <t>U</t>
        </is>
      </c>
      <c r="D15" s="99" t="inlineStr">
        <is>
          <t>U</t>
        </is>
      </c>
      <c r="E15" s="99" t="inlineStr">
        <is>
          <t>U</t>
        </is>
      </c>
      <c r="F15" s="99" t="inlineStr">
        <is>
          <t>U</t>
        </is>
      </c>
      <c r="G15" s="99" t="inlineStr">
        <is>
          <t>U</t>
        </is>
      </c>
      <c r="H15" s="99" t="inlineStr">
        <is>
          <t>U</t>
        </is>
      </c>
      <c r="I15" s="99" t="inlineStr">
        <is>
          <t>U</t>
        </is>
      </c>
      <c r="J15" s="99" t="inlineStr">
        <is>
          <t>U</t>
        </is>
      </c>
      <c r="K15" s="99" t="inlineStr">
        <is>
          <t>U</t>
        </is>
      </c>
      <c r="L15" s="99" t="inlineStr">
        <is>
          <t>U</t>
        </is>
      </c>
      <c r="M15" s="99" t="inlineStr">
        <is>
          <t>U</t>
        </is>
      </c>
      <c r="N15" s="99" t="inlineStr">
        <is>
          <t>U</t>
        </is>
      </c>
      <c r="O15" s="99" t="inlineStr">
        <is>
          <t>U</t>
        </is>
      </c>
      <c r="P15" s="99" t="inlineStr">
        <is>
          <t>U</t>
        </is>
      </c>
      <c r="Q15" s="99" t="inlineStr">
        <is>
          <t>U</t>
        </is>
      </c>
      <c r="R15" s="99" t="inlineStr">
        <is>
          <t>U</t>
        </is>
      </c>
      <c r="S15" s="99" t="inlineStr">
        <is>
          <t>U</t>
        </is>
      </c>
      <c r="T15" s="99" t="inlineStr">
        <is>
          <t>U</t>
        </is>
      </c>
      <c r="U15" s="99" t="inlineStr">
        <is>
          <t>U</t>
        </is>
      </c>
      <c r="V15" s="99" t="inlineStr">
        <is>
          <t>U</t>
        </is>
      </c>
      <c r="W15" s="99" t="inlineStr">
        <is>
          <t>U</t>
        </is>
      </c>
      <c r="X15" s="99" t="inlineStr">
        <is>
          <t>U</t>
        </is>
      </c>
      <c r="Y15" s="99" t="inlineStr">
        <is>
          <t>U</t>
        </is>
      </c>
      <c r="Z15" s="99" t="inlineStr">
        <is>
          <t>U</t>
        </is>
      </c>
      <c r="AA15" s="99" t="inlineStr">
        <is>
          <t>U</t>
        </is>
      </c>
      <c r="AB15" s="99" t="inlineStr">
        <is>
          <t>U</t>
        </is>
      </c>
      <c r="AC15" s="99" t="n">
        <v>653.149296</v>
      </c>
      <c r="AD15" s="99" t="n">
        <v>1012.461811</v>
      </c>
      <c r="AE15" s="99" t="n">
        <v>2330.526647</v>
      </c>
      <c r="AF15" s="99" t="n">
        <v>2464.287422</v>
      </c>
      <c r="AG15" s="99" t="n">
        <v>1586.735523</v>
      </c>
      <c r="AH15" s="99" t="n">
        <v>2261.183535</v>
      </c>
      <c r="AI15" s="99" t="n">
        <v>2147.825721</v>
      </c>
      <c r="AJ15" s="99" t="n">
        <v>2040.471292</v>
      </c>
      <c r="AK15" s="100" t="n">
        <v>1979.815976</v>
      </c>
      <c r="AL15" s="106" t="n"/>
    </row>
    <row r="16" ht="16.5" customHeight="1" s="143">
      <c r="A16" s="10" t="inlineStr">
        <is>
          <t>Light railf</t>
        </is>
      </c>
      <c r="B16" s="99" t="inlineStr">
        <is>
          <t>U</t>
        </is>
      </c>
      <c r="C16" s="99" t="inlineStr">
        <is>
          <t>U</t>
        </is>
      </c>
      <c r="D16" s="99" t="inlineStr">
        <is>
          <t>U</t>
        </is>
      </c>
      <c r="E16" s="99" t="inlineStr">
        <is>
          <t>U</t>
        </is>
      </c>
      <c r="F16" s="99" t="n">
        <v>381</v>
      </c>
      <c r="G16" s="99" t="n">
        <v>350</v>
      </c>
      <c r="H16" s="99" t="n">
        <v>571</v>
      </c>
      <c r="I16" s="99" t="n">
        <v>662</v>
      </c>
      <c r="J16" s="99" t="n">
        <v>701</v>
      </c>
      <c r="K16" s="99" t="n">
        <v>705</v>
      </c>
      <c r="L16" s="99" t="n">
        <v>833</v>
      </c>
      <c r="M16" s="99" t="n">
        <v>860</v>
      </c>
      <c r="N16" s="99" t="n">
        <v>955.2451</v>
      </c>
      <c r="O16" s="99" t="n">
        <v>1023.708132</v>
      </c>
      <c r="P16" s="99" t="n">
        <v>1115.35194</v>
      </c>
      <c r="Q16" s="99" t="n">
        <v>1190.168551</v>
      </c>
      <c r="R16" s="99" t="n">
        <v>1339.431795</v>
      </c>
      <c r="S16" s="99" t="n">
        <v>1427.305259</v>
      </c>
      <c r="T16" s="99" t="n">
        <v>1431.672537</v>
      </c>
      <c r="U16" s="99" t="n">
        <v>1476.032632</v>
      </c>
      <c r="V16" s="99" t="n">
        <v>1576.197658</v>
      </c>
      <c r="W16" s="99" t="n">
        <v>1699.583849</v>
      </c>
      <c r="X16" s="99" t="n">
        <v>1865.7202</v>
      </c>
      <c r="Y16" s="99" t="n">
        <v>1930.2944</v>
      </c>
      <c r="Z16" s="99" t="n">
        <v>2081.062559</v>
      </c>
      <c r="AA16" s="99" t="n">
        <v>2196.117518</v>
      </c>
      <c r="AB16" s="99" t="n">
        <v>2172.747153</v>
      </c>
      <c r="AC16" s="99" t="n">
        <v>2363.430715</v>
      </c>
      <c r="AD16" s="99" t="n">
        <v>2488.847926</v>
      </c>
      <c r="AE16" s="99" t="n">
        <v>2564.625659</v>
      </c>
      <c r="AF16" s="99" t="n">
        <v>2674.520721</v>
      </c>
      <c r="AG16" s="99" t="n">
        <v>2678.1121</v>
      </c>
      <c r="AH16" s="99" t="n">
        <v>2755.924921</v>
      </c>
      <c r="AI16" s="99" t="n">
        <v>2776.04596</v>
      </c>
      <c r="AJ16" s="99" t="n">
        <v>2728.478061</v>
      </c>
      <c r="AK16" s="100" t="n">
        <v>2692.65611</v>
      </c>
      <c r="AL16" s="106" t="n"/>
    </row>
    <row r="17" ht="16.5" customHeight="1" s="143">
      <c r="A17" s="10" t="inlineStr">
        <is>
          <t>Heavy rail</t>
        </is>
      </c>
      <c r="B17" s="99" t="inlineStr">
        <is>
          <t>U</t>
        </is>
      </c>
      <c r="C17" s="99" t="inlineStr">
        <is>
          <t>U</t>
        </is>
      </c>
      <c r="D17" s="99" t="inlineStr">
        <is>
          <t>U</t>
        </is>
      </c>
      <c r="E17" s="99" t="inlineStr">
        <is>
          <t>U</t>
        </is>
      </c>
      <c r="F17" s="99" t="n">
        <v>10558</v>
      </c>
      <c r="G17" s="99" t="n">
        <v>10427</v>
      </c>
      <c r="H17" s="99" t="n">
        <v>11475</v>
      </c>
      <c r="I17" s="99" t="n">
        <v>10528</v>
      </c>
      <c r="J17" s="99" t="n">
        <v>10737</v>
      </c>
      <c r="K17" s="99" t="n">
        <v>10231</v>
      </c>
      <c r="L17" s="99" t="n">
        <v>10668</v>
      </c>
      <c r="M17" s="99" t="n">
        <v>10559</v>
      </c>
      <c r="N17" s="99" t="n">
        <v>11530.2203</v>
      </c>
      <c r="O17" s="99" t="n">
        <v>12056.0676</v>
      </c>
      <c r="P17" s="99" t="n">
        <v>12284.382322</v>
      </c>
      <c r="Q17" s="99" t="n">
        <v>12902.056581</v>
      </c>
      <c r="R17" s="99" t="n">
        <v>13843.512075</v>
      </c>
      <c r="S17" s="99" t="n">
        <v>14178.091572</v>
      </c>
      <c r="T17" s="99" t="n">
        <v>13663.224326</v>
      </c>
      <c r="U17" s="99" t="n">
        <v>13606.195594</v>
      </c>
      <c r="V17" s="99" t="n">
        <v>14354.281087</v>
      </c>
      <c r="W17" s="99" t="n">
        <v>14417.698761</v>
      </c>
      <c r="X17" s="99" t="n">
        <v>14721.465516</v>
      </c>
      <c r="Y17" s="99" t="n">
        <v>16137.9522</v>
      </c>
      <c r="Z17" s="99" t="n">
        <v>16849.920437</v>
      </c>
      <c r="AA17" s="99" t="n">
        <v>16805.10997</v>
      </c>
      <c r="AB17" s="99" t="n">
        <v>16406.938678</v>
      </c>
      <c r="AC17" s="99" t="n">
        <v>17316.613255</v>
      </c>
      <c r="AD17" s="99" t="n">
        <v>17516.432842</v>
      </c>
      <c r="AE17" s="99" t="n">
        <v>18004.627035</v>
      </c>
      <c r="AF17" s="99" t="n">
        <v>18339.048675</v>
      </c>
      <c r="AG17" s="99" t="n">
        <v>18283.014311</v>
      </c>
      <c r="AH17" s="99" t="n">
        <v>18356.560739</v>
      </c>
      <c r="AI17" s="99" t="n">
        <v>17591.049738</v>
      </c>
      <c r="AJ17" s="99" t="n">
        <v>16914.100309</v>
      </c>
      <c r="AK17" s="100" t="n">
        <v>17365.828963</v>
      </c>
      <c r="AL17" s="108" t="n"/>
    </row>
    <row r="18" ht="16.5" customHeight="1" s="143">
      <c r="A18" s="10" t="inlineStr">
        <is>
          <t>Trolley busc</t>
        </is>
      </c>
      <c r="B18" s="99" t="inlineStr">
        <is>
          <t>U</t>
        </is>
      </c>
      <c r="C18" s="99" t="inlineStr">
        <is>
          <t>U</t>
        </is>
      </c>
      <c r="D18" s="99" t="inlineStr">
        <is>
          <t>U</t>
        </is>
      </c>
      <c r="E18" s="99" t="inlineStr">
        <is>
          <t>U</t>
        </is>
      </c>
      <c r="F18" s="99" t="n">
        <v>219</v>
      </c>
      <c r="G18" s="99" t="n">
        <v>306</v>
      </c>
      <c r="H18" s="99" t="n">
        <v>193</v>
      </c>
      <c r="I18" s="99" t="n">
        <v>195</v>
      </c>
      <c r="J18" s="99" t="n">
        <v>199</v>
      </c>
      <c r="K18" s="99" t="n">
        <v>188</v>
      </c>
      <c r="L18" s="99" t="n">
        <v>187</v>
      </c>
      <c r="M18" s="99" t="n">
        <v>187</v>
      </c>
      <c r="N18" s="99" t="n">
        <v>184.1637</v>
      </c>
      <c r="O18" s="99" t="n">
        <v>189.170345</v>
      </c>
      <c r="P18" s="99" t="n">
        <v>181.716698</v>
      </c>
      <c r="Q18" s="99" t="n">
        <v>186.10567</v>
      </c>
      <c r="R18" s="99" t="n">
        <v>191.891071</v>
      </c>
      <c r="S18" s="99" t="n">
        <v>186.997972</v>
      </c>
      <c r="T18" s="99" t="n">
        <v>187.793553</v>
      </c>
      <c r="U18" s="99" t="n">
        <v>176.144657</v>
      </c>
      <c r="V18" s="99" t="n">
        <v>173.214709</v>
      </c>
      <c r="W18" s="99" t="n">
        <v>172.981747</v>
      </c>
      <c r="X18" s="99" t="n">
        <v>163.889129</v>
      </c>
      <c r="Y18" s="99" t="n">
        <v>155.5165</v>
      </c>
      <c r="Z18" s="99" t="n">
        <v>160.685312</v>
      </c>
      <c r="AA18" s="99" t="n">
        <v>168.066937</v>
      </c>
      <c r="AB18" s="99" t="n">
        <v>158.872008</v>
      </c>
      <c r="AC18" s="99" t="n">
        <v>160.306691</v>
      </c>
      <c r="AD18" s="99" t="n">
        <v>161.889047</v>
      </c>
      <c r="AE18" s="99" t="n">
        <v>156.313294</v>
      </c>
      <c r="AF18" s="99" t="n">
        <v>157.731602</v>
      </c>
      <c r="AG18" s="99" t="n">
        <v>146.217821</v>
      </c>
      <c r="AH18" s="99" t="n">
        <v>153.978674</v>
      </c>
      <c r="AI18" s="99" t="n">
        <v>140.216422</v>
      </c>
      <c r="AJ18" s="99" t="n">
        <v>126.282285</v>
      </c>
      <c r="AK18" s="100" t="n">
        <v>125.805218</v>
      </c>
      <c r="AL18" s="108" t="n"/>
    </row>
    <row r="19" ht="16.5" customHeight="1" s="143">
      <c r="A19" s="10" t="inlineStr">
        <is>
          <t>Commuter rail</t>
        </is>
      </c>
      <c r="B19" s="99" t="n">
        <v>4197</v>
      </c>
      <c r="C19" s="99" t="n">
        <v>4128</v>
      </c>
      <c r="D19" s="99" t="n">
        <v>4592</v>
      </c>
      <c r="E19" s="99" t="n">
        <v>4513</v>
      </c>
      <c r="F19" s="99" t="n">
        <v>6516</v>
      </c>
      <c r="G19" s="99" t="n">
        <v>6534</v>
      </c>
      <c r="H19" s="99" t="n">
        <v>7082</v>
      </c>
      <c r="I19" s="99" t="n">
        <v>7344</v>
      </c>
      <c r="J19" s="99" t="n">
        <v>7320</v>
      </c>
      <c r="K19" s="99" t="n">
        <v>6940</v>
      </c>
      <c r="L19" s="99" t="n">
        <v>7996</v>
      </c>
      <c r="M19" s="99" t="n">
        <v>8244</v>
      </c>
      <c r="N19" s="99" t="n">
        <v>8350.4013</v>
      </c>
      <c r="O19" s="99" t="n">
        <v>8037.485898000001</v>
      </c>
      <c r="P19" s="99" t="n">
        <v>8702.258912000001</v>
      </c>
      <c r="Q19" s="99" t="n">
        <v>8764.016989</v>
      </c>
      <c r="R19" s="99" t="n">
        <v>9399.872963</v>
      </c>
      <c r="S19" s="99" t="n">
        <v>9543.564255000001</v>
      </c>
      <c r="T19" s="99" t="n">
        <v>9499.828702999999</v>
      </c>
      <c r="U19" s="99" t="n">
        <v>9555.383124</v>
      </c>
      <c r="V19" s="99" t="n">
        <v>9715.278889000001</v>
      </c>
      <c r="W19" s="99" t="n">
        <v>9470.133247</v>
      </c>
      <c r="X19" s="99" t="n">
        <v>10358.926487</v>
      </c>
      <c r="Y19" s="99" t="n">
        <v>11136.8219</v>
      </c>
      <c r="Z19" s="99" t="n">
        <v>11031.999811</v>
      </c>
      <c r="AA19" s="99" t="n">
        <v>11129.418953</v>
      </c>
      <c r="AB19" s="99" t="n">
        <v>10773.7353</v>
      </c>
      <c r="AC19" s="99" t="n">
        <v>11314.228574</v>
      </c>
      <c r="AD19" s="99" t="n">
        <v>11120.63185</v>
      </c>
      <c r="AE19" s="99" t="n">
        <v>11735.558829</v>
      </c>
      <c r="AF19" s="99" t="n">
        <v>11599.846942</v>
      </c>
      <c r="AG19" s="99" t="n">
        <v>11687.41799</v>
      </c>
      <c r="AH19" s="99" t="n">
        <v>11767.703305</v>
      </c>
      <c r="AI19" s="99" t="n">
        <v>12250.669639</v>
      </c>
      <c r="AJ19" s="99" t="n">
        <v>12609.891155</v>
      </c>
      <c r="AK19" s="100" t="n">
        <v>12707.307116</v>
      </c>
      <c r="AL19" s="106" t="n"/>
    </row>
    <row r="20" ht="16.5" customHeight="1" s="143">
      <c r="A20" s="11" t="inlineStr">
        <is>
          <t>Demand responsec,d</t>
        </is>
      </c>
      <c r="B20" s="99" t="inlineStr">
        <is>
          <t>U</t>
        </is>
      </c>
      <c r="C20" s="99" t="inlineStr">
        <is>
          <t>U</t>
        </is>
      </c>
      <c r="D20" s="99" t="inlineStr">
        <is>
          <t>U</t>
        </is>
      </c>
      <c r="E20" s="99" t="inlineStr">
        <is>
          <t>U</t>
        </is>
      </c>
      <c r="F20" s="99" t="inlineStr">
        <is>
          <t>U</t>
        </is>
      </c>
      <c r="G20" s="99" t="n">
        <v>364</v>
      </c>
      <c r="H20" s="99" t="n">
        <v>431</v>
      </c>
      <c r="I20" s="99" t="n">
        <v>454</v>
      </c>
      <c r="J20" s="99" t="n">
        <v>495</v>
      </c>
      <c r="K20" s="99" t="n">
        <v>562</v>
      </c>
      <c r="L20" s="99" t="n">
        <v>577</v>
      </c>
      <c r="M20" s="99" t="n">
        <v>607</v>
      </c>
      <c r="N20" s="99" t="n">
        <v>390.9409</v>
      </c>
      <c r="O20" s="99" t="n">
        <v>531.077571</v>
      </c>
      <c r="P20" s="99" t="n">
        <v>513.410981</v>
      </c>
      <c r="Q20" s="99" t="n">
        <v>558.9862999999999</v>
      </c>
      <c r="R20" s="99" t="n">
        <v>587.656578</v>
      </c>
      <c r="S20" s="99" t="n">
        <v>625.7771240000001</v>
      </c>
      <c r="T20" s="99" t="n">
        <v>650.989685</v>
      </c>
      <c r="U20" s="99" t="n">
        <v>688.583059</v>
      </c>
      <c r="V20" s="99" t="n">
        <v>703.8437719999999</v>
      </c>
      <c r="W20" s="99" t="n">
        <v>738.4790280000001</v>
      </c>
      <c r="X20" s="99" t="n">
        <v>753.304401</v>
      </c>
      <c r="Y20" s="99" t="n">
        <v>777.7293000000001</v>
      </c>
      <c r="Z20" s="99" t="n">
        <v>843.926016</v>
      </c>
      <c r="AA20" s="99" t="n">
        <v>881.048515</v>
      </c>
      <c r="AB20" s="99" t="n">
        <v>841.1854489999999</v>
      </c>
      <c r="AC20" s="99" t="n">
        <v>846.28385</v>
      </c>
      <c r="AD20" s="99" t="n">
        <v>851.338717</v>
      </c>
      <c r="AE20" s="99" t="n">
        <v>851.652382</v>
      </c>
      <c r="AF20" s="99" t="n">
        <v>863.769457</v>
      </c>
      <c r="AG20" s="99" t="n">
        <v>871.270026</v>
      </c>
      <c r="AH20" s="99" t="n">
        <v>865.048324</v>
      </c>
      <c r="AI20" s="99" t="n">
        <v>863.557289</v>
      </c>
      <c r="AJ20" s="99" t="n">
        <v>851.1198439999999</v>
      </c>
      <c r="AK20" s="100" t="n">
        <v>838.53669</v>
      </c>
      <c r="AL20" s="106" t="n"/>
    </row>
    <row r="21" ht="16.5" customHeight="1" s="143">
      <c r="A21" s="10" t="inlineStr">
        <is>
          <t>Ferry boatg</t>
        </is>
      </c>
      <c r="B21" s="99" t="inlineStr">
        <is>
          <t>U</t>
        </is>
      </c>
      <c r="C21" s="99" t="inlineStr">
        <is>
          <t>U</t>
        </is>
      </c>
      <c r="D21" s="99" t="inlineStr">
        <is>
          <t>U</t>
        </is>
      </c>
      <c r="E21" s="99" t="inlineStr">
        <is>
          <t>U</t>
        </is>
      </c>
      <c r="F21" s="99" t="inlineStr">
        <is>
          <t>U</t>
        </is>
      </c>
      <c r="G21" s="99" t="inlineStr">
        <is>
          <t>U</t>
        </is>
      </c>
      <c r="H21" s="99" t="n">
        <v>286</v>
      </c>
      <c r="I21" s="99" t="n">
        <v>282</v>
      </c>
      <c r="J21" s="99" t="n">
        <v>271</v>
      </c>
      <c r="K21" s="99" t="n">
        <v>260</v>
      </c>
      <c r="L21" s="99" t="n">
        <v>260</v>
      </c>
      <c r="M21" s="99" t="n">
        <v>260</v>
      </c>
      <c r="N21" s="99" t="n">
        <v>255.3884</v>
      </c>
      <c r="O21" s="99" t="n">
        <v>254.219242</v>
      </c>
      <c r="P21" s="99" t="n">
        <v>280.125878</v>
      </c>
      <c r="Q21" s="99" t="n">
        <v>294.714049</v>
      </c>
      <c r="R21" s="99" t="n">
        <v>298.132858</v>
      </c>
      <c r="S21" s="99" t="n">
        <v>295.331176</v>
      </c>
      <c r="T21" s="99" t="n">
        <v>301.363563</v>
      </c>
      <c r="U21" s="99" t="n">
        <v>366.843628</v>
      </c>
      <c r="V21" s="99" t="n">
        <v>356.984306</v>
      </c>
      <c r="W21" s="99" t="n">
        <v>359.198484</v>
      </c>
      <c r="X21" s="99" t="n">
        <v>359.856869</v>
      </c>
      <c r="Y21" s="99" t="n">
        <v>380.7819</v>
      </c>
      <c r="Z21" s="99" t="n">
        <v>390.458117</v>
      </c>
      <c r="AA21" s="99" t="n">
        <v>364.671729</v>
      </c>
      <c r="AB21" s="99" t="n">
        <v>389.205006</v>
      </c>
      <c r="AC21" s="99" t="n">
        <v>389.384191</v>
      </c>
      <c r="AD21" s="99" t="n">
        <v>402.115701</v>
      </c>
      <c r="AE21" s="99" t="n">
        <v>402.305934</v>
      </c>
      <c r="AF21" s="99" t="n">
        <v>414.20946</v>
      </c>
      <c r="AG21" s="99" t="n">
        <v>450.526502</v>
      </c>
      <c r="AH21" s="99" t="n">
        <v>489.356333</v>
      </c>
      <c r="AI21" s="99" t="n">
        <v>486.037496</v>
      </c>
      <c r="AJ21" s="99" t="n">
        <v>519.783858</v>
      </c>
      <c r="AK21" s="100" t="n">
        <v>546.569597</v>
      </c>
      <c r="AL21" s="106" t="n"/>
    </row>
    <row r="22" ht="16.5" customHeight="1" s="143">
      <c r="A22" s="10" t="inlineStr">
        <is>
          <t>Otherg,h</t>
        </is>
      </c>
      <c r="B22" s="99" t="inlineStr">
        <is>
          <t>U</t>
        </is>
      </c>
      <c r="C22" s="99" t="inlineStr">
        <is>
          <t>U</t>
        </is>
      </c>
      <c r="D22" s="99" t="inlineStr">
        <is>
          <t>U</t>
        </is>
      </c>
      <c r="E22" s="99" t="inlineStr">
        <is>
          <t>U</t>
        </is>
      </c>
      <c r="F22" s="99" t="n">
        <v>390</v>
      </c>
      <c r="G22" s="99" t="n">
        <v>439</v>
      </c>
      <c r="H22" s="99" t="n">
        <v>124</v>
      </c>
      <c r="I22" s="99" t="n">
        <v>148</v>
      </c>
      <c r="J22" s="99" t="n">
        <v>182</v>
      </c>
      <c r="K22" s="99" t="n">
        <v>251</v>
      </c>
      <c r="L22" s="99" t="n">
        <v>232</v>
      </c>
      <c r="M22" s="99" t="n">
        <v>273</v>
      </c>
      <c r="N22" s="99" t="n">
        <v>515.5963999999949</v>
      </c>
      <c r="O22" s="99" t="n">
        <v>579.2709519999989</v>
      </c>
      <c r="P22" s="99" t="n">
        <v>654.0703079999948</v>
      </c>
      <c r="Q22" s="99" t="n">
        <v>699.0164020000011</v>
      </c>
      <c r="R22" s="99" t="n">
        <v>632.4097980000079</v>
      </c>
      <c r="S22" s="99" t="n">
        <v>667.5974869999991</v>
      </c>
      <c r="T22" s="99" t="n">
        <v>682.5273949999901</v>
      </c>
      <c r="U22" s="99" t="n">
        <v>628.7970770000102</v>
      </c>
      <c r="V22" s="99" t="n">
        <v>745.1287960000045</v>
      </c>
      <c r="W22" s="99" t="n">
        <v>841.6553850000055</v>
      </c>
      <c r="X22" s="99" t="n">
        <v>890.8243649999931</v>
      </c>
      <c r="Y22" s="99" t="n">
        <v>966.1105000000025</v>
      </c>
      <c r="Z22" s="99" t="n">
        <v>1155.927217</v>
      </c>
      <c r="AA22" s="99" t="n">
        <v>1253.960289</v>
      </c>
      <c r="AB22" s="99" t="n">
        <v>1314.770915</v>
      </c>
      <c r="AC22" s="99" t="n">
        <v>1379.311722</v>
      </c>
      <c r="AD22" s="99" t="n">
        <v>1485.809925</v>
      </c>
      <c r="AE22" s="99" t="n">
        <v>1494.616537</v>
      </c>
      <c r="AF22" s="99" t="n">
        <v>1534.018009</v>
      </c>
      <c r="AG22" s="99" t="n">
        <v>1487.977903</v>
      </c>
      <c r="AH22" s="99" t="n">
        <v>1522.03243</v>
      </c>
      <c r="AI22" s="99" t="n">
        <v>1494.784824</v>
      </c>
      <c r="AJ22" s="99" t="n">
        <v>1456.074891</v>
      </c>
      <c r="AK22" s="100" t="n">
        <v>1453.218335</v>
      </c>
      <c r="AL22" s="106" t="n"/>
    </row>
    <row r="23" ht="16.5" customFormat="1" customHeight="1" s="102">
      <c r="A23" s="12" t="inlineStr">
        <is>
          <t>Intercity/Amtraki</t>
        </is>
      </c>
      <c r="B23" s="94" t="n">
        <v>17064</v>
      </c>
      <c r="C23" s="94" t="n">
        <v>13260</v>
      </c>
      <c r="D23" s="94" t="n">
        <v>6179</v>
      </c>
      <c r="E23" s="94" t="n">
        <v>3931</v>
      </c>
      <c r="F23" s="94" t="n">
        <v>4503</v>
      </c>
      <c r="G23" s="94" t="n">
        <v>4825</v>
      </c>
      <c r="H23" s="94" t="n">
        <v>6057</v>
      </c>
      <c r="I23" s="94" t="n">
        <v>6273</v>
      </c>
      <c r="J23" s="94" t="n">
        <v>6091</v>
      </c>
      <c r="K23" s="94" t="n">
        <v>6199</v>
      </c>
      <c r="L23" s="94" t="n">
        <v>5921</v>
      </c>
      <c r="M23" s="94" t="n">
        <v>5545</v>
      </c>
      <c r="N23" s="94" t="n">
        <v>5050</v>
      </c>
      <c r="O23" s="94" t="n">
        <v>5166</v>
      </c>
      <c r="P23" s="94" t="n">
        <v>5304</v>
      </c>
      <c r="Q23" s="94" t="n">
        <v>5330</v>
      </c>
      <c r="R23" s="94" t="n">
        <v>5573.991695</v>
      </c>
      <c r="S23" s="94" t="n">
        <v>5571</v>
      </c>
      <c r="T23" s="94" t="n">
        <v>5313.827723</v>
      </c>
      <c r="U23" s="94" t="n">
        <v>5679.933793</v>
      </c>
      <c r="V23" s="94" t="n">
        <v>5510.88</v>
      </c>
      <c r="W23" s="94" t="n">
        <v>5381.371999999999</v>
      </c>
      <c r="X23" s="94" t="n">
        <v>5409.804</v>
      </c>
      <c r="Y23" s="94" t="n">
        <v>5782.818</v>
      </c>
      <c r="Z23" s="94" t="n">
        <v>6178.505999999999</v>
      </c>
      <c r="AA23" s="94" t="n">
        <v>5914.033</v>
      </c>
      <c r="AB23" s="94" t="n">
        <v>6419.768727</v>
      </c>
      <c r="AC23" s="96" t="n">
        <v>6567.839090999999</v>
      </c>
      <c r="AD23" s="96" t="n">
        <v>6803.868976000001</v>
      </c>
      <c r="AE23" s="96" t="n">
        <v>6809.578293</v>
      </c>
      <c r="AF23" s="96" t="n">
        <v>6674.681801</v>
      </c>
      <c r="AG23" s="96" t="n">
        <v>6535.902801</v>
      </c>
      <c r="AH23" s="96" t="n">
        <v>6520.41091</v>
      </c>
      <c r="AI23" s="96" t="n">
        <v>6563.332596</v>
      </c>
      <c r="AJ23" s="96" t="n">
        <v>6361.270439</v>
      </c>
      <c r="AK23" s="96" t="n">
        <v>6419.832648</v>
      </c>
    </row>
    <row r="24" ht="16.5" customFormat="1" customHeight="1" s="102">
      <c r="A24" s="12" t="inlineStr">
        <is>
          <t>Walkingj</t>
        </is>
      </c>
      <c r="B24" s="96" t="inlineStr">
        <is>
          <t>N</t>
        </is>
      </c>
      <c r="C24" s="96" t="inlineStr">
        <is>
          <t>N</t>
        </is>
      </c>
      <c r="D24" s="96" t="inlineStr">
        <is>
          <t>N</t>
        </is>
      </c>
      <c r="E24" s="96" t="inlineStr">
        <is>
          <t>N</t>
        </is>
      </c>
      <c r="F24" s="96" t="inlineStr">
        <is>
          <t>N</t>
        </is>
      </c>
      <c r="G24" s="96" t="inlineStr">
        <is>
          <t>N</t>
        </is>
      </c>
      <c r="H24" s="94" t="n">
        <v>11418</v>
      </c>
      <c r="I24" s="96" t="inlineStr">
        <is>
          <t>N</t>
        </is>
      </c>
      <c r="J24" s="96" t="inlineStr">
        <is>
          <t>N</t>
        </is>
      </c>
      <c r="K24" s="96" t="inlineStr">
        <is>
          <t>N</t>
        </is>
      </c>
      <c r="L24" s="96" t="inlineStr">
        <is>
          <t>N</t>
        </is>
      </c>
      <c r="M24" s="96" t="n">
        <v>10821</v>
      </c>
      <c r="N24" s="96" t="inlineStr">
        <is>
          <t>N</t>
        </is>
      </c>
      <c r="O24" s="96" t="inlineStr">
        <is>
          <t>N</t>
        </is>
      </c>
      <c r="P24" s="96" t="inlineStr">
        <is>
          <t>N</t>
        </is>
      </c>
      <c r="Q24" s="96" t="inlineStr">
        <is>
          <t>N</t>
        </is>
      </c>
      <c r="R24" s="96" t="inlineStr">
        <is>
          <t>N</t>
        </is>
      </c>
      <c r="S24" s="96" t="n">
        <v>24779</v>
      </c>
      <c r="T24" s="96" t="inlineStr">
        <is>
          <t>N</t>
        </is>
      </c>
      <c r="U24" s="96" t="inlineStr">
        <is>
          <t>N</t>
        </is>
      </c>
      <c r="V24" s="96" t="inlineStr">
        <is>
          <t>N</t>
        </is>
      </c>
      <c r="W24" s="96" t="inlineStr">
        <is>
          <t>N</t>
        </is>
      </c>
      <c r="X24" s="96" t="inlineStr">
        <is>
          <t>N</t>
        </is>
      </c>
      <c r="Y24" s="96" t="inlineStr">
        <is>
          <t>N</t>
        </is>
      </c>
      <c r="Z24" s="96" t="inlineStr">
        <is>
          <t>N</t>
        </is>
      </c>
      <c r="AA24" s="94" t="n">
        <v>27943</v>
      </c>
      <c r="AB24" s="96" t="inlineStr">
        <is>
          <t>N</t>
        </is>
      </c>
      <c r="AC24" s="96" t="inlineStr">
        <is>
          <t>N</t>
        </is>
      </c>
      <c r="AD24" s="96" t="inlineStr">
        <is>
          <t>N</t>
        </is>
      </c>
      <c r="AE24" s="96" t="inlineStr">
        <is>
          <t>N</t>
        </is>
      </c>
      <c r="AF24" s="96" t="inlineStr">
        <is>
          <t>N</t>
        </is>
      </c>
      <c r="AG24" s="96" t="inlineStr">
        <is>
          <t>N</t>
        </is>
      </c>
      <c r="AH24" s="96" t="inlineStr">
        <is>
          <t>N</t>
        </is>
      </c>
      <c r="AI24" s="96" t="n">
        <v>33651</v>
      </c>
      <c r="AJ24" s="96" t="inlineStr">
        <is>
          <t>N</t>
        </is>
      </c>
      <c r="AK24" s="96" t="inlineStr">
        <is>
          <t>N</t>
        </is>
      </c>
    </row>
    <row r="25" ht="16.5" customFormat="1" customHeight="1" s="102" thickBot="1">
      <c r="A25" s="12" t="inlineStr">
        <is>
          <t>Cyclingj</t>
        </is>
      </c>
      <c r="B25" s="109" t="inlineStr">
        <is>
          <t>N</t>
        </is>
      </c>
      <c r="C25" s="109" t="inlineStr">
        <is>
          <t>N</t>
        </is>
      </c>
      <c r="D25" s="109" t="inlineStr">
        <is>
          <t>N</t>
        </is>
      </c>
      <c r="E25" s="109" t="inlineStr">
        <is>
          <t>N</t>
        </is>
      </c>
      <c r="F25" s="109" t="inlineStr">
        <is>
          <t>N</t>
        </is>
      </c>
      <c r="G25" s="109" t="inlineStr">
        <is>
          <t>N</t>
        </is>
      </c>
      <c r="H25" s="110" t="n">
        <v>3471</v>
      </c>
      <c r="I25" s="109" t="inlineStr">
        <is>
          <t>N</t>
        </is>
      </c>
      <c r="J25" s="109" t="inlineStr">
        <is>
          <t>N</t>
        </is>
      </c>
      <c r="K25" s="109" t="inlineStr">
        <is>
          <t>N</t>
        </is>
      </c>
      <c r="L25" s="109" t="inlineStr">
        <is>
          <t>N</t>
        </is>
      </c>
      <c r="M25" s="109" t="n">
        <v>4593</v>
      </c>
      <c r="N25" s="109" t="inlineStr">
        <is>
          <t>N</t>
        </is>
      </c>
      <c r="O25" s="109" t="inlineStr">
        <is>
          <t>N</t>
        </is>
      </c>
      <c r="P25" s="109" t="inlineStr">
        <is>
          <t>N</t>
        </is>
      </c>
      <c r="Q25" s="109" t="inlineStr">
        <is>
          <t>N</t>
        </is>
      </c>
      <c r="R25" s="109" t="inlineStr">
        <is>
          <t>N</t>
        </is>
      </c>
      <c r="S25" s="110" t="n">
        <v>6266</v>
      </c>
      <c r="T25" s="109" t="inlineStr">
        <is>
          <t>N</t>
        </is>
      </c>
      <c r="U25" s="109" t="inlineStr">
        <is>
          <t>N</t>
        </is>
      </c>
      <c r="V25" s="109" t="inlineStr">
        <is>
          <t>N</t>
        </is>
      </c>
      <c r="W25" s="109" t="inlineStr">
        <is>
          <t>N</t>
        </is>
      </c>
      <c r="X25" s="109" t="inlineStr">
        <is>
          <t>N</t>
        </is>
      </c>
      <c r="Y25" s="109" t="inlineStr">
        <is>
          <t>N</t>
        </is>
      </c>
      <c r="Z25" s="109" t="inlineStr">
        <is>
          <t>N</t>
        </is>
      </c>
      <c r="AA25" s="110" t="n">
        <v>8956</v>
      </c>
      <c r="AB25" s="109" t="inlineStr">
        <is>
          <t>N</t>
        </is>
      </c>
      <c r="AC25" s="109" t="inlineStr">
        <is>
          <t>N</t>
        </is>
      </c>
      <c r="AD25" s="109" t="inlineStr">
        <is>
          <t>N</t>
        </is>
      </c>
      <c r="AE25" s="109" t="inlineStr">
        <is>
          <t>N</t>
        </is>
      </c>
      <c r="AF25" s="109" t="inlineStr">
        <is>
          <t>N</t>
        </is>
      </c>
      <c r="AG25" s="109" t="inlineStr">
        <is>
          <t>N</t>
        </is>
      </c>
      <c r="AH25" s="109" t="inlineStr">
        <is>
          <t>N</t>
        </is>
      </c>
      <c r="AI25" s="109" t="n">
        <v>8499</v>
      </c>
      <c r="AJ25" s="109" t="inlineStr">
        <is>
          <t>N</t>
        </is>
      </c>
      <c r="AK25" s="109" t="inlineStr">
        <is>
          <t>N</t>
        </is>
      </c>
    </row>
    <row r="26" ht="12.75" customFormat="1" customHeight="1" s="112">
      <c r="A26" s="111" t="inlineStr">
        <is>
          <t>KEY: N = data do not exist; U = data are not available.</t>
        </is>
      </c>
      <c r="B26" s="111" t="n"/>
      <c r="C26" s="111" t="n"/>
      <c r="D26" s="111" t="n"/>
      <c r="E26" s="111" t="n"/>
      <c r="F26" s="111" t="n"/>
      <c r="G26" s="111" t="n"/>
      <c r="H26" s="111" t="n"/>
      <c r="I26" s="111" t="n"/>
      <c r="J26" s="111" t="n"/>
      <c r="K26" s="111" t="n"/>
      <c r="L26" s="111" t="n"/>
      <c r="M26" s="111" t="n"/>
      <c r="N26" s="111" t="n"/>
      <c r="O26" s="111" t="n"/>
      <c r="P26" s="111" t="n"/>
      <c r="Q26" s="111" t="n"/>
      <c r="R26" s="111" t="n"/>
      <c r="S26" s="111" t="n"/>
      <c r="T26" s="111" t="n"/>
      <c r="U26" s="111" t="n"/>
      <c r="V26" s="111" t="n"/>
      <c r="W26" s="111" t="n"/>
      <c r="X26" s="111" t="n"/>
      <c r="Y26" s="111" t="n"/>
      <c r="Z26" s="111" t="n"/>
    </row>
    <row r="27" ht="12.75" customFormat="1" customHeight="1" s="113">
      <c r="A27" s="87" t="n"/>
      <c r="B27" s="87" t="n"/>
      <c r="C27" s="87" t="n"/>
      <c r="D27" s="87" t="n"/>
      <c r="E27" s="87" t="n"/>
      <c r="F27" s="87" t="n"/>
      <c r="G27" s="87" t="n"/>
      <c r="H27" s="87" t="n"/>
      <c r="I27" s="87" t="n"/>
      <c r="J27" s="87" t="n"/>
      <c r="K27" s="87" t="n"/>
      <c r="L27" s="87" t="n"/>
      <c r="M27" s="87" t="n"/>
      <c r="N27" s="87" t="n"/>
      <c r="O27" s="87" t="n"/>
      <c r="P27" s="87" t="n"/>
      <c r="Q27" s="87" t="n"/>
      <c r="R27" s="87" t="n"/>
      <c r="S27" s="87" t="n"/>
      <c r="T27" s="87" t="n"/>
      <c r="U27" s="87" t="n"/>
      <c r="V27" s="87" t="n"/>
      <c r="W27" s="87" t="n"/>
      <c r="X27" s="87" t="n"/>
      <c r="Y27" s="87" t="n"/>
      <c r="Z27" s="87" t="n"/>
    </row>
    <row r="28" ht="38.25" customFormat="1" customHeight="1" s="112">
      <c r="A28" s="114" t="inlineStr">
        <is>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is>
      </c>
      <c r="B28" s="114" t="n"/>
      <c r="C28" s="114" t="n"/>
      <c r="D28" s="114" t="n"/>
      <c r="E28" s="114" t="n"/>
      <c r="F28" s="114" t="n"/>
      <c r="G28" s="114" t="n"/>
      <c r="H28" s="114" t="n"/>
      <c r="I28" s="114" t="n"/>
      <c r="J28" s="114" t="n"/>
      <c r="K28" s="114" t="n"/>
      <c r="L28" s="114" t="n"/>
      <c r="M28" s="114" t="n"/>
      <c r="N28" s="114" t="n"/>
      <c r="O28" s="114" t="n"/>
      <c r="P28" s="114" t="n"/>
      <c r="Q28" s="114" t="n"/>
      <c r="R28" s="114" t="n"/>
      <c r="S28" s="114" t="n"/>
      <c r="T28" s="114" t="n"/>
      <c r="U28" s="114" t="n"/>
      <c r="V28" s="114" t="n"/>
      <c r="W28" s="114" t="n"/>
      <c r="X28" s="114" t="n"/>
      <c r="Y28" s="114" t="n"/>
      <c r="Z28" s="114" t="n"/>
    </row>
    <row r="29" ht="12.75" customFormat="1" customHeight="1" s="112">
      <c r="A29" s="114" t="inlineStr">
        <is>
          <t>b 1960-65, Motorcycle data are included in Light duty vehicle, short wheel base, and Long duty vehicle, long wheel base data are included in Truck, single-unit 2-axle 6-tire or more.</t>
        </is>
      </c>
      <c r="B29" s="114" t="n"/>
      <c r="C29" s="114" t="n"/>
      <c r="D29" s="114" t="n"/>
      <c r="E29" s="114" t="n"/>
      <c r="F29" s="114" t="n"/>
      <c r="G29" s="114" t="n"/>
      <c r="H29" s="114" t="n"/>
      <c r="I29" s="114" t="n"/>
      <c r="J29" s="114" t="n"/>
      <c r="K29" s="114" t="n"/>
      <c r="L29" s="114" t="n"/>
      <c r="M29" s="114" t="n"/>
      <c r="N29" s="114" t="n"/>
      <c r="O29" s="114" t="n"/>
      <c r="P29" s="114" t="n"/>
      <c r="Q29" s="114" t="n"/>
      <c r="R29" s="114" t="n"/>
      <c r="S29" s="114" t="n"/>
      <c r="T29" s="114" t="n"/>
      <c r="U29" s="114" t="n"/>
      <c r="V29" s="114" t="n"/>
      <c r="W29" s="114" t="n"/>
      <c r="X29" s="114" t="n"/>
      <c r="Y29" s="114" t="n"/>
      <c r="Z29" s="114" t="n"/>
    </row>
    <row r="30" ht="12.75" customFormat="1" customHeight="1" s="112">
      <c r="A30" s="114" t="inlineStr">
        <is>
          <t>c To reduce double counting Motor bus, Trolley bus, and Demand response (commonly called "paratransit" service) counts have been subtracted from Highway, total and Bus because such miles are included under Transit.</t>
        </is>
      </c>
      <c r="B30" s="114" t="n"/>
      <c r="C30" s="114" t="n"/>
      <c r="D30" s="114" t="n"/>
      <c r="E30" s="114" t="n"/>
      <c r="F30" s="114" t="n"/>
      <c r="G30" s="114" t="n"/>
      <c r="H30" s="114" t="n"/>
      <c r="I30" s="114" t="n"/>
      <c r="J30" s="114" t="n"/>
      <c r="K30" s="114" t="n"/>
      <c r="L30" s="114" t="n"/>
      <c r="M30" s="114" t="n"/>
      <c r="N30" s="114" t="n"/>
      <c r="O30" s="114" t="n"/>
      <c r="P30" s="114" t="n"/>
      <c r="Q30" s="114" t="n"/>
      <c r="R30" s="114" t="n"/>
      <c r="S30" s="114" t="n"/>
      <c r="T30" s="114" t="n"/>
      <c r="U30" s="114" t="n"/>
      <c r="V30" s="114" t="n"/>
      <c r="W30" s="114" t="n"/>
      <c r="X30" s="114" t="n"/>
      <c r="Y30" s="114" t="n"/>
      <c r="Z30" s="114" t="n"/>
    </row>
    <row r="31" ht="25.5" customFormat="1" customHeight="1" s="112">
      <c r="A31" s="114" t="inlineStr">
        <is>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1" s="114" t="n"/>
      <c r="C31" s="114" t="n"/>
      <c r="D31" s="114" t="n"/>
      <c r="E31" s="114" t="n"/>
      <c r="F31" s="114" t="n"/>
      <c r="G31" s="114" t="n"/>
      <c r="H31" s="114" t="n"/>
      <c r="I31" s="114" t="n"/>
      <c r="J31" s="114" t="n"/>
      <c r="K31" s="114" t="n"/>
      <c r="L31" s="114" t="n"/>
      <c r="M31" s="114" t="n"/>
      <c r="N31" s="114" t="n"/>
      <c r="O31" s="114" t="n"/>
      <c r="P31" s="114" t="n"/>
      <c r="Q31" s="114" t="n"/>
      <c r="R31" s="114" t="n"/>
      <c r="S31" s="114" t="n"/>
      <c r="T31" s="114" t="n"/>
      <c r="U31" s="114" t="n"/>
      <c r="V31" s="114" t="n"/>
      <c r="W31" s="114" t="n"/>
      <c r="X31" s="114" t="n"/>
      <c r="Y31" s="114" t="n"/>
      <c r="Z31" s="114" t="n"/>
    </row>
    <row r="32" ht="12.75" customFormat="1" customHeight="1" s="112">
      <c r="A32" s="114" t="inlineStr">
        <is>
          <t>e Motor bus category includes motor bus and bus rapid transit. Commuter bus included with Motor bus for 1980 to 2010.</t>
        </is>
      </c>
      <c r="B32" s="114" t="n"/>
      <c r="C32" s="114" t="n"/>
      <c r="D32" s="114" t="n"/>
      <c r="E32" s="114" t="n"/>
      <c r="F32" s="114" t="n"/>
      <c r="G32" s="114" t="n"/>
      <c r="H32" s="114" t="n"/>
      <c r="I32" s="114" t="n"/>
      <c r="J32" s="114" t="n"/>
      <c r="K32" s="114" t="n"/>
      <c r="L32" s="114" t="n"/>
      <c r="M32" s="114" t="n"/>
      <c r="N32" s="114" t="n"/>
      <c r="O32" s="114" t="n"/>
      <c r="P32" s="114" t="n"/>
      <c r="Q32" s="114" t="n"/>
      <c r="R32" s="114" t="n"/>
      <c r="S32" s="114" t="n"/>
      <c r="T32" s="114" t="n"/>
      <c r="U32" s="114" t="n"/>
      <c r="V32" s="114" t="n"/>
      <c r="W32" s="114" t="n"/>
      <c r="X32" s="114" t="n"/>
      <c r="Y32" s="114" t="n"/>
      <c r="Z32" s="114" t="n"/>
    </row>
    <row r="33" ht="12.75" customFormat="1" customHeight="1" s="112">
      <c r="A33" s="114" t="inlineStr">
        <is>
          <t>f Light rail includes Light Rail, Street Car Rail, and Hybrid Rail.</t>
        </is>
      </c>
      <c r="B33" s="114" t="n"/>
      <c r="C33" s="114" t="n"/>
      <c r="D33" s="114" t="n"/>
      <c r="E33" s="114" t="n"/>
      <c r="F33" s="114" t="n"/>
      <c r="G33" s="114" t="n"/>
      <c r="H33" s="114" t="n"/>
      <c r="I33" s="114" t="n"/>
      <c r="J33" s="114" t="n"/>
      <c r="K33" s="114" t="n"/>
      <c r="L33" s="114" t="n"/>
      <c r="M33" s="114" t="n"/>
      <c r="N33" s="114" t="n"/>
      <c r="O33" s="114" t="n"/>
      <c r="P33" s="114" t="n"/>
      <c r="Q33" s="114" t="n"/>
      <c r="R33" s="114" t="n"/>
      <c r="S33" s="114" t="n"/>
      <c r="T33" s="114" t="n"/>
      <c r="U33" s="114" t="n"/>
      <c r="V33" s="114" t="n"/>
      <c r="W33" s="114" t="n"/>
      <c r="X33" s="114" t="n"/>
      <c r="Y33" s="114" t="n"/>
      <c r="Z33" s="114" t="n"/>
    </row>
    <row r="34" ht="12.75" customFormat="1" customHeight="1" s="112">
      <c r="A34" s="114" t="inlineStr">
        <is>
          <t>g Ferry boat included with Other under Transit for 1980 and 1985.</t>
        </is>
      </c>
      <c r="B34" s="114" t="n"/>
      <c r="C34" s="114" t="n"/>
      <c r="D34" s="114" t="n"/>
      <c r="E34" s="114" t="n"/>
      <c r="F34" s="114" t="n"/>
      <c r="G34" s="114" t="n"/>
      <c r="H34" s="114" t="n"/>
      <c r="I34" s="114" t="n"/>
      <c r="J34" s="114" t="n"/>
      <c r="K34" s="114" t="n"/>
      <c r="L34" s="114" t="n"/>
      <c r="M34" s="114" t="n"/>
      <c r="N34" s="114" t="n"/>
      <c r="O34" s="114" t="n"/>
      <c r="P34" s="114" t="n"/>
      <c r="Q34" s="114" t="n"/>
      <c r="R34" s="114" t="n"/>
      <c r="S34" s="114" t="n"/>
      <c r="T34" s="114" t="n"/>
      <c r="U34" s="114" t="n"/>
      <c r="V34" s="114" t="n"/>
      <c r="W34" s="114" t="n"/>
      <c r="X34" s="114" t="n"/>
      <c r="Y34" s="114" t="n"/>
      <c r="Z34" s="114" t="n"/>
    </row>
    <row r="35" ht="12.75" customFormat="1" customHeight="1" s="112">
      <c r="A35" s="115" t="inlineStr">
        <is>
          <t>h Other includes Aerial Tramway, Alaska Railroad, Cable Car, Demand Response - Taxi, Inclined Plane, Monorail/Automated Guideway, Publico and Vanpool.</t>
        </is>
      </c>
      <c r="B35" s="115" t="n"/>
      <c r="C35" s="115" t="n"/>
      <c r="D35" s="115" t="n"/>
      <c r="E35" s="115" t="n"/>
      <c r="F35" s="115" t="n"/>
      <c r="G35" s="115" t="n"/>
      <c r="H35" s="115" t="n"/>
      <c r="I35" s="115" t="n"/>
      <c r="J35" s="115" t="n"/>
      <c r="K35" s="115" t="n"/>
      <c r="L35" s="115" t="n"/>
      <c r="M35" s="115" t="n"/>
      <c r="N35" s="115" t="n"/>
      <c r="O35" s="115" t="n"/>
      <c r="P35" s="115" t="n"/>
      <c r="Q35" s="115" t="n"/>
      <c r="R35" s="115" t="n"/>
      <c r="S35" s="115" t="n"/>
      <c r="T35" s="115" t="n"/>
      <c r="U35" s="115" t="n"/>
      <c r="V35" s="115" t="n"/>
      <c r="W35" s="115" t="n"/>
      <c r="X35" s="115" t="n"/>
      <c r="Y35" s="115" t="n"/>
      <c r="Z35" s="115" t="n"/>
    </row>
    <row r="36" ht="12.75" customFormat="1" customHeight="1" s="112">
      <c r="A36" s="114" t="inlineStr">
        <is>
          <t>i National Passenger Railroad Corporation (Amtrak) began operations in 1971. Does not include contract commuter passengers. Data may include some Canadian Amtrak stations.</t>
        </is>
      </c>
      <c r="B36" s="114" t="n"/>
      <c r="C36" s="114" t="n"/>
      <c r="D36" s="114" t="n"/>
      <c r="E36" s="114" t="n"/>
      <c r="F36" s="114" t="n"/>
      <c r="G36" s="114" t="n"/>
      <c r="H36" s="114" t="n"/>
      <c r="I36" s="114" t="n"/>
      <c r="J36" s="114" t="n"/>
      <c r="K36" s="114" t="n"/>
      <c r="L36" s="114" t="n"/>
      <c r="M36" s="114" t="n"/>
      <c r="N36" s="114" t="n"/>
      <c r="O36" s="114" t="n"/>
      <c r="P36" s="114" t="n"/>
      <c r="Q36" s="114" t="n"/>
      <c r="R36" s="114" t="n"/>
      <c r="S36" s="114" t="n"/>
      <c r="T36" s="114" t="n"/>
      <c r="U36" s="114" t="n"/>
      <c r="V36" s="114" t="n"/>
      <c r="W36" s="114" t="n"/>
      <c r="X36" s="114" t="n"/>
      <c r="Y36" s="114" t="n"/>
      <c r="Z36" s="114" t="n"/>
    </row>
    <row r="37" ht="25.5" customFormat="1" customHeight="1" s="112">
      <c r="A37" s="114" t="inlineStr">
        <is>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is>
      </c>
      <c r="B37" s="114" t="n"/>
      <c r="C37" s="114" t="n"/>
      <c r="D37" s="114" t="n"/>
      <c r="E37" s="114" t="n"/>
      <c r="F37" s="114" t="n"/>
      <c r="G37" s="114" t="n"/>
      <c r="H37" s="114" t="n"/>
      <c r="I37" s="114" t="n"/>
      <c r="J37" s="114" t="n"/>
      <c r="K37" s="114" t="n"/>
      <c r="L37" s="114" t="n"/>
      <c r="M37" s="114" t="n"/>
      <c r="N37" s="114" t="n"/>
      <c r="O37" s="114" t="n"/>
      <c r="P37" s="114" t="n"/>
      <c r="Q37" s="114" t="n"/>
      <c r="R37" s="114" t="n"/>
      <c r="S37" s="114" t="n"/>
      <c r="T37" s="114" t="n"/>
      <c r="U37" s="114" t="n"/>
      <c r="V37" s="114" t="n"/>
      <c r="W37" s="114" t="n"/>
      <c r="X37" s="114" t="n"/>
      <c r="Y37" s="114" t="n"/>
      <c r="Z37" s="114" t="n"/>
    </row>
    <row r="38" ht="12.75" customFormat="1" customHeight="1" s="112"/>
    <row r="39" ht="12.75" customFormat="1" customHeight="1" s="112">
      <c r="A39" s="116" t="inlineStr">
        <is>
          <t>NOTES</t>
        </is>
      </c>
      <c r="B39" s="116" t="n"/>
      <c r="C39" s="116" t="n"/>
      <c r="D39" s="116" t="n"/>
      <c r="E39" s="116" t="n"/>
      <c r="F39" s="116" t="n"/>
      <c r="G39" s="116" t="n"/>
      <c r="H39" s="116" t="n"/>
      <c r="I39" s="116" t="n"/>
      <c r="J39" s="116" t="n"/>
      <c r="K39" s="116" t="n"/>
      <c r="L39" s="116" t="n"/>
      <c r="M39" s="116" t="n"/>
      <c r="N39" s="116" t="n"/>
      <c r="O39" s="116" t="n"/>
      <c r="P39" s="116" t="n"/>
      <c r="Q39" s="116" t="n"/>
      <c r="R39" s="116" t="n"/>
      <c r="S39" s="116" t="n"/>
      <c r="T39" s="116" t="n"/>
      <c r="U39" s="116" t="n"/>
      <c r="V39" s="116" t="n"/>
      <c r="W39" s="116" t="n"/>
      <c r="X39" s="116" t="n"/>
      <c r="Y39" s="116" t="n"/>
      <c r="Z39" s="116" t="n"/>
    </row>
    <row r="40" ht="12.75" customFormat="1" customHeight="1" s="112">
      <c r="A40" s="117" t="inlineStr">
        <is>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is>
      </c>
      <c r="B40" s="117" t="n"/>
      <c r="C40" s="117" t="n"/>
      <c r="D40" s="117" t="n"/>
      <c r="E40" s="117" t="n"/>
      <c r="F40" s="117" t="n"/>
      <c r="G40" s="117" t="n"/>
      <c r="H40" s="117" t="n"/>
      <c r="I40" s="117" t="n"/>
      <c r="J40" s="117" t="n"/>
      <c r="K40" s="117" t="n"/>
      <c r="L40" s="117" t="n"/>
      <c r="M40" s="117" t="n"/>
      <c r="N40" s="117" t="n"/>
      <c r="O40" s="117" t="n"/>
      <c r="P40" s="117" t="n"/>
      <c r="Q40" s="117" t="n"/>
      <c r="R40" s="117" t="n"/>
      <c r="S40" s="117" t="n"/>
      <c r="T40" s="117" t="n"/>
      <c r="U40" s="117" t="n"/>
      <c r="V40" s="117" t="n"/>
      <c r="W40" s="117" t="n"/>
      <c r="X40" s="117" t="n"/>
      <c r="Y40" s="117" t="n"/>
      <c r="Z40" s="117" t="n"/>
    </row>
    <row r="41" ht="38.25" customFormat="1" customHeight="1" s="112">
      <c r="A41" s="117"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1" s="117" t="n"/>
      <c r="C41" s="117" t="n"/>
      <c r="D41" s="117" t="n"/>
      <c r="E41" s="117" t="n"/>
      <c r="F41" s="117" t="n"/>
      <c r="G41" s="117" t="n"/>
      <c r="H41" s="117" t="n"/>
      <c r="I41" s="117" t="n"/>
      <c r="J41" s="117" t="n"/>
      <c r="K41" s="117" t="n"/>
      <c r="L41" s="117" t="n"/>
      <c r="M41" s="117" t="n"/>
      <c r="N41" s="117" t="n"/>
      <c r="O41" s="117" t="n"/>
      <c r="P41" s="117" t="n"/>
      <c r="Q41" s="117" t="n"/>
      <c r="R41" s="117" t="n"/>
      <c r="S41" s="117" t="n"/>
      <c r="T41" s="117" t="n"/>
      <c r="U41" s="117" t="n"/>
      <c r="V41" s="117" t="n"/>
      <c r="W41" s="117" t="n"/>
      <c r="X41" s="117" t="n"/>
      <c r="Y41" s="117" t="n"/>
      <c r="Z41" s="117" t="n"/>
    </row>
    <row r="42" ht="25.5" customFormat="1" customHeight="1" s="112">
      <c r="A42" s="117" t="inlineStr">
        <is>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is>
      </c>
      <c r="B42" s="117" t="n"/>
      <c r="C42" s="117" t="n"/>
      <c r="D42" s="117" t="n"/>
      <c r="E42" s="117" t="n"/>
      <c r="F42" s="117" t="n"/>
      <c r="G42" s="117" t="n"/>
      <c r="H42" s="117" t="n"/>
      <c r="I42" s="117" t="n"/>
      <c r="J42" s="117" t="n"/>
      <c r="K42" s="117" t="n"/>
      <c r="L42" s="117" t="n"/>
      <c r="M42" s="117" t="n"/>
      <c r="N42" s="117" t="n"/>
      <c r="O42" s="117" t="n"/>
      <c r="P42" s="117" t="n"/>
      <c r="Q42" s="117" t="n"/>
      <c r="R42" s="117" t="n"/>
      <c r="S42" s="117" t="n"/>
      <c r="T42" s="117" t="n"/>
      <c r="U42" s="117" t="n"/>
      <c r="V42" s="117" t="n"/>
      <c r="W42" s="117" t="n"/>
      <c r="X42" s="117" t="n"/>
      <c r="Y42" s="117" t="n"/>
      <c r="Z42" s="117" t="n"/>
    </row>
    <row r="43" ht="25.5" customFormat="1" customHeight="1" s="112">
      <c r="A43" s="117" t="inlineStr">
        <is>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is>
      </c>
      <c r="B43" s="117" t="n"/>
      <c r="C43" s="117" t="n"/>
      <c r="D43" s="117" t="n"/>
      <c r="E43" s="117" t="n"/>
      <c r="F43" s="117" t="n"/>
      <c r="G43" s="117" t="n"/>
      <c r="H43" s="117" t="n"/>
      <c r="I43" s="117" t="n"/>
      <c r="J43" s="117" t="n"/>
      <c r="K43" s="117" t="n"/>
      <c r="L43" s="117" t="n"/>
      <c r="M43" s="117" t="n"/>
      <c r="N43" s="117" t="n"/>
      <c r="O43" s="117" t="n"/>
      <c r="P43" s="117" t="n"/>
      <c r="Q43" s="117" t="n"/>
      <c r="R43" s="117" t="n"/>
      <c r="S43" s="117" t="n"/>
      <c r="T43" s="117" t="n"/>
      <c r="U43" s="117" t="n"/>
      <c r="V43" s="117" t="n"/>
      <c r="W43" s="117" t="n"/>
      <c r="X43" s="117" t="n"/>
      <c r="Y43" s="117" t="n"/>
      <c r="Z43" s="117" t="n"/>
    </row>
    <row r="44" ht="12.75" customFormat="1" customHeight="1" s="112">
      <c r="A44" s="117" t="inlineStr">
        <is>
          <t>The FHWA estimates national trends by using State reported Highway Performance and Monitoring System (HPMS) data, fuel consumption data, vehicle registration data, other data such as the R. L. Polk vehicle data, and a host of modeling techniques.</t>
        </is>
      </c>
      <c r="B44" s="117" t="n"/>
      <c r="C44" s="117" t="n"/>
      <c r="D44" s="117" t="n"/>
      <c r="E44" s="117" t="n"/>
      <c r="F44" s="117" t="n"/>
      <c r="G44" s="117" t="n"/>
      <c r="H44" s="117" t="n"/>
      <c r="I44" s="117" t="n"/>
      <c r="J44" s="117" t="n"/>
      <c r="K44" s="117" t="n"/>
      <c r="L44" s="117" t="n"/>
      <c r="M44" s="117" t="n"/>
      <c r="N44" s="117" t="n"/>
      <c r="O44" s="117" t="n"/>
      <c r="P44" s="117" t="n"/>
      <c r="Q44" s="117" t="n"/>
      <c r="R44" s="117" t="n"/>
      <c r="S44" s="117" t="n"/>
      <c r="T44" s="117" t="n"/>
      <c r="U44" s="117" t="n"/>
      <c r="V44" s="117" t="n"/>
      <c r="W44" s="117" t="n"/>
      <c r="X44" s="117" t="n"/>
      <c r="Y44" s="117" t="n"/>
      <c r="Z44" s="117" t="n"/>
    </row>
    <row r="45" ht="24.75" customFormat="1" customHeight="1" s="112">
      <c r="A45" s="117" t="inlineStr">
        <is>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is>
      </c>
      <c r="B45" s="117" t="n"/>
      <c r="C45" s="117" t="n"/>
      <c r="D45" s="117" t="n"/>
      <c r="E45" s="117" t="n"/>
      <c r="F45" s="117" t="n"/>
      <c r="G45" s="117" t="n"/>
      <c r="H45" s="117" t="n"/>
      <c r="I45" s="117" t="n"/>
      <c r="J45" s="117" t="n"/>
      <c r="K45" s="117" t="n"/>
      <c r="L45" s="117" t="n"/>
      <c r="M45" s="117" t="n"/>
      <c r="N45" s="117" t="n"/>
      <c r="O45" s="117" t="n"/>
      <c r="P45" s="117" t="n"/>
      <c r="Q45" s="117" t="n"/>
      <c r="R45" s="117" t="n"/>
      <c r="S45" s="117" t="n"/>
      <c r="T45" s="117" t="n"/>
      <c r="U45" s="117" t="n"/>
      <c r="V45" s="117" t="n"/>
      <c r="W45" s="117" t="n"/>
      <c r="X45" s="117" t="n"/>
      <c r="Y45" s="117" t="n"/>
      <c r="Z45" s="117" t="n"/>
    </row>
    <row r="46" ht="12.75" customFormat="1" customHeight="1" s="112">
      <c r="A46" s="118" t="inlineStr">
        <is>
          <t>2007 data for Bus, Demand responsive (Paratransit), and Other are not comparable to earlier years due to change in the method of data collection and estimation by the American Public Transportation Association (APTA).</t>
        </is>
      </c>
      <c r="B46" s="118" t="n"/>
      <c r="C46" s="118" t="n"/>
      <c r="D46" s="118" t="n"/>
      <c r="E46" s="118" t="n"/>
      <c r="F46" s="118" t="n"/>
      <c r="G46" s="118" t="n"/>
      <c r="H46" s="118" t="n"/>
      <c r="I46" s="118" t="n"/>
      <c r="J46" s="118" t="n"/>
      <c r="K46" s="118" t="n"/>
      <c r="L46" s="118" t="n"/>
      <c r="M46" s="118" t="n"/>
      <c r="N46" s="118" t="n"/>
      <c r="O46" s="118" t="n"/>
      <c r="P46" s="118" t="n"/>
      <c r="Q46" s="118" t="n"/>
      <c r="R46" s="118" t="n"/>
      <c r="S46" s="118" t="n"/>
      <c r="T46" s="118" t="n"/>
      <c r="U46" s="118" t="n"/>
      <c r="V46" s="118" t="n"/>
      <c r="W46" s="118" t="n"/>
      <c r="X46" s="118" t="n"/>
      <c r="Y46" s="118" t="n"/>
      <c r="Z46" s="118" t="n"/>
    </row>
    <row r="47" ht="12.75" customFormat="1" customHeight="1" s="112">
      <c r="A47" s="119" t="inlineStr">
        <is>
          <t>Transit data from 1996 and after are not comparable to the data for earlier years or to the data published in previous editions of the report due to different data sources used.</t>
        </is>
      </c>
      <c r="B47" s="119" t="n"/>
      <c r="C47" s="119" t="n"/>
      <c r="D47" s="119" t="n"/>
      <c r="E47" s="119" t="n"/>
      <c r="F47" s="119" t="n"/>
      <c r="G47" s="119" t="n"/>
      <c r="H47" s="119" t="n"/>
      <c r="I47" s="119" t="n"/>
      <c r="J47" s="119" t="n"/>
      <c r="K47" s="119" t="n"/>
      <c r="L47" s="119" t="n"/>
      <c r="M47" s="119" t="n"/>
      <c r="N47" s="119" t="n"/>
      <c r="O47" s="119" t="n"/>
      <c r="P47" s="119" t="n"/>
      <c r="Q47" s="119" t="n"/>
      <c r="R47" s="119" t="n"/>
      <c r="S47" s="119" t="n"/>
      <c r="T47" s="119" t="n"/>
      <c r="U47" s="119" t="n"/>
      <c r="V47" s="119" t="n"/>
      <c r="W47" s="119" t="n"/>
      <c r="X47" s="119" t="n"/>
      <c r="Y47" s="119" t="n"/>
      <c r="Z47" s="119" t="n"/>
    </row>
    <row r="48" ht="12.75" customFormat="1" customHeight="1" s="112">
      <c r="A48" s="117" t="inlineStr">
        <is>
          <t>Numbers may not add to totals due to rounding.</t>
        </is>
      </c>
      <c r="B48" s="117" t="n"/>
      <c r="C48" s="117" t="n"/>
      <c r="D48" s="117" t="n"/>
      <c r="E48" s="117" t="n"/>
      <c r="F48" s="117" t="n"/>
      <c r="G48" s="117" t="n"/>
      <c r="H48" s="117" t="n"/>
      <c r="I48" s="117" t="n"/>
      <c r="J48" s="117" t="n"/>
      <c r="K48" s="117" t="n"/>
      <c r="L48" s="117" t="n"/>
      <c r="M48" s="117" t="n"/>
      <c r="N48" s="117" t="n"/>
      <c r="O48" s="117" t="n"/>
      <c r="P48" s="117" t="n"/>
      <c r="Q48" s="117" t="n"/>
      <c r="R48" s="117" t="n"/>
      <c r="S48" s="117" t="n"/>
      <c r="T48" s="117" t="n"/>
      <c r="U48" s="117" t="n"/>
      <c r="V48" s="117" t="n"/>
      <c r="W48" s="117" t="n"/>
      <c r="X48" s="117" t="n"/>
      <c r="Y48" s="117" t="n"/>
      <c r="Z48" s="117" t="n"/>
    </row>
    <row r="49" ht="12.75" customFormat="1" customHeight="1" s="112">
      <c r="A49" s="117" t="inlineStr">
        <is>
          <t>This edition of table 1-40 is not comparable to previous versions of this table.</t>
        </is>
      </c>
      <c r="B49" s="117" t="n"/>
      <c r="C49" s="117" t="n"/>
      <c r="D49" s="117" t="n"/>
      <c r="E49" s="117" t="n"/>
      <c r="F49" s="117" t="n"/>
      <c r="G49" s="117" t="n"/>
      <c r="H49" s="117" t="n"/>
      <c r="I49" s="117" t="n"/>
      <c r="J49" s="117" t="n"/>
      <c r="K49" s="117" t="n"/>
      <c r="L49" s="117" t="n"/>
      <c r="M49" s="117" t="n"/>
      <c r="N49" s="117" t="n"/>
      <c r="O49" s="117" t="n"/>
      <c r="P49" s="117" t="n"/>
      <c r="Q49" s="117" t="n"/>
      <c r="R49" s="117" t="n"/>
      <c r="S49" s="117" t="n"/>
      <c r="T49" s="117" t="n"/>
      <c r="U49" s="117" t="n"/>
      <c r="V49" s="117" t="n"/>
      <c r="W49" s="117" t="n"/>
      <c r="X49" s="117" t="n"/>
      <c r="Y49" s="117" t="n"/>
      <c r="Z49" s="117" t="n"/>
    </row>
    <row r="50" ht="12.75" customFormat="1" customHeight="1" s="112">
      <c r="A50" s="118" t="n"/>
      <c r="B50" s="118" t="n"/>
      <c r="C50" s="118" t="n"/>
      <c r="D50" s="118" t="n"/>
      <c r="E50" s="118" t="n"/>
      <c r="F50" s="118" t="n"/>
      <c r="G50" s="118" t="n"/>
      <c r="H50" s="118" t="n"/>
      <c r="I50" s="118" t="n"/>
      <c r="J50" s="118" t="n"/>
      <c r="K50" s="118" t="n"/>
      <c r="L50" s="118" t="n"/>
      <c r="M50" s="118" t="n"/>
      <c r="N50" s="118" t="n"/>
      <c r="O50" s="118" t="n"/>
      <c r="P50" s="118" t="n"/>
      <c r="Q50" s="118" t="n"/>
      <c r="R50" s="118" t="n"/>
      <c r="S50" s="118" t="n"/>
      <c r="T50" s="118" t="n"/>
      <c r="U50" s="118" t="n"/>
      <c r="V50" s="118" t="n"/>
      <c r="W50" s="118" t="n"/>
      <c r="X50" s="118" t="n"/>
      <c r="Y50" s="118" t="n"/>
      <c r="Z50" s="118" t="n"/>
    </row>
    <row r="51" ht="12.75" customFormat="1" customHeight="1" s="112">
      <c r="A51" s="120" t="inlineStr">
        <is>
          <t>SOURCES</t>
        </is>
      </c>
      <c r="B51" s="120" t="n"/>
      <c r="C51" s="120" t="n"/>
      <c r="D51" s="120" t="n"/>
      <c r="E51" s="120" t="n"/>
      <c r="F51" s="120" t="n"/>
      <c r="G51" s="120" t="n"/>
      <c r="H51" s="120" t="n"/>
      <c r="I51" s="120" t="n"/>
      <c r="J51" s="120" t="n"/>
      <c r="K51" s="120" t="n"/>
      <c r="L51" s="120" t="n"/>
      <c r="M51" s="120" t="n"/>
      <c r="N51" s="120" t="n"/>
      <c r="O51" s="120" t="n"/>
      <c r="P51" s="120" t="n"/>
      <c r="Q51" s="120" t="n"/>
      <c r="R51" s="120" t="n"/>
      <c r="S51" s="120" t="n"/>
      <c r="T51" s="120" t="n"/>
      <c r="U51" s="120" t="n"/>
      <c r="V51" s="120" t="n"/>
      <c r="W51" s="120" t="n"/>
      <c r="X51" s="120" t="n"/>
      <c r="Y51" s="120" t="n"/>
      <c r="Z51" s="120" t="n"/>
    </row>
    <row r="52" ht="12.75" customFormat="1" customHeight="1" s="112">
      <c r="A52" s="120" t="inlineStr">
        <is>
          <t>Air:</t>
        </is>
      </c>
      <c r="B52" s="120" t="n"/>
      <c r="C52" s="120" t="n"/>
      <c r="D52" s="120" t="n"/>
      <c r="E52" s="120" t="n"/>
      <c r="F52" s="120" t="n"/>
      <c r="G52" s="120" t="n"/>
      <c r="H52" s="120" t="n"/>
      <c r="I52" s="120" t="n"/>
      <c r="J52" s="120" t="n"/>
      <c r="K52" s="120" t="n"/>
      <c r="L52" s="120" t="n"/>
      <c r="M52" s="120" t="n"/>
      <c r="N52" s="120" t="n"/>
      <c r="O52" s="120" t="n"/>
      <c r="P52" s="120" t="n"/>
      <c r="Q52" s="120" t="n"/>
      <c r="R52" s="120" t="n"/>
      <c r="S52" s="120" t="n"/>
      <c r="T52" s="120" t="n"/>
      <c r="U52" s="120" t="n"/>
      <c r="V52" s="120" t="n"/>
      <c r="W52" s="120" t="n"/>
      <c r="X52" s="120" t="n"/>
      <c r="Y52" s="120" t="n"/>
      <c r="Z52" s="120" t="n"/>
    </row>
    <row r="53" ht="12.75" customFormat="1" customHeight="1" s="112">
      <c r="A53" s="121" t="inlineStr">
        <is>
          <t>All data except General aviation:</t>
        </is>
      </c>
      <c r="B53" s="121" t="n"/>
      <c r="C53" s="121" t="n"/>
      <c r="D53" s="121" t="n"/>
      <c r="E53" s="121" t="n"/>
      <c r="F53" s="121" t="n"/>
      <c r="G53" s="121" t="n"/>
      <c r="H53" s="121" t="n"/>
      <c r="I53" s="121" t="n"/>
      <c r="J53" s="121" t="n"/>
      <c r="K53" s="121" t="n"/>
      <c r="L53" s="121" t="n"/>
      <c r="M53" s="121" t="n"/>
      <c r="N53" s="121" t="n"/>
      <c r="O53" s="121" t="n"/>
      <c r="P53" s="121" t="n"/>
      <c r="Q53" s="121" t="n"/>
      <c r="R53" s="121" t="n"/>
      <c r="S53" s="121" t="n"/>
      <c r="T53" s="121" t="n"/>
      <c r="U53" s="121" t="n"/>
      <c r="V53" s="121" t="n"/>
      <c r="W53" s="121" t="n"/>
      <c r="X53" s="121" t="n"/>
      <c r="Y53" s="121" t="n"/>
      <c r="Z53" s="121" t="n"/>
    </row>
    <row r="54" ht="12.75" customFormat="1" customHeight="1" s="112">
      <c r="A54" s="122" t="inlineStr">
        <is>
          <t>1960: Civil Aeronautics Board, Handbook of Airline Statistics, 1969 (Washington, DC: 1970), part III, table 2.</t>
        </is>
      </c>
      <c r="B54" s="122" t="n"/>
      <c r="C54" s="122" t="n"/>
      <c r="D54" s="122" t="n"/>
      <c r="E54" s="122" t="n"/>
      <c r="F54" s="122" t="n"/>
      <c r="G54" s="122" t="n"/>
      <c r="H54" s="122" t="n"/>
      <c r="I54" s="122" t="n"/>
      <c r="J54" s="122" t="n"/>
      <c r="K54" s="122" t="n"/>
      <c r="L54" s="122" t="n"/>
      <c r="M54" s="122" t="n"/>
      <c r="N54" s="122" t="n"/>
      <c r="O54" s="122" t="n"/>
      <c r="P54" s="122" t="n"/>
      <c r="Q54" s="122" t="n"/>
      <c r="R54" s="122" t="n"/>
      <c r="S54" s="122" t="n"/>
      <c r="T54" s="122" t="n"/>
      <c r="U54" s="122" t="n"/>
      <c r="V54" s="122" t="n"/>
      <c r="W54" s="122" t="n"/>
      <c r="X54" s="122" t="n"/>
      <c r="Y54" s="122" t="n"/>
      <c r="Z54" s="122" t="n"/>
    </row>
    <row r="55" ht="12.75" customFormat="1" customHeight="1" s="112">
      <c r="A55" s="122" t="inlineStr">
        <is>
          <t>1965-70: Civil Aeronautics Board, Handbook of Airline Statistics, 1973 (Washington, DC: 1974), part III, table 2.</t>
        </is>
      </c>
      <c r="B55" s="122" t="n"/>
      <c r="C55" s="122" t="n"/>
      <c r="D55" s="122" t="n"/>
      <c r="E55" s="122" t="n"/>
      <c r="F55" s="122" t="n"/>
      <c r="G55" s="122" t="n"/>
      <c r="H55" s="122" t="n"/>
      <c r="I55" s="122" t="n"/>
      <c r="J55" s="122" t="n"/>
      <c r="K55" s="122" t="n"/>
      <c r="L55" s="122" t="n"/>
      <c r="M55" s="122" t="n"/>
      <c r="N55" s="122" t="n"/>
      <c r="O55" s="122" t="n"/>
      <c r="P55" s="122" t="n"/>
      <c r="Q55" s="122" t="n"/>
      <c r="R55" s="122" t="n"/>
      <c r="S55" s="122" t="n"/>
      <c r="T55" s="122" t="n"/>
      <c r="U55" s="122" t="n"/>
      <c r="V55" s="122" t="n"/>
      <c r="W55" s="122" t="n"/>
      <c r="X55" s="122" t="n"/>
      <c r="Y55" s="122" t="n"/>
      <c r="Z55" s="122" t="n"/>
    </row>
    <row r="56" ht="12.75" customFormat="1" customHeight="1" s="112">
      <c r="A56" s="118" t="inlineStr">
        <is>
          <t>1975-85: U.S. Department of Transportation, Bureau of Transportation Statistics, Office of Airline Information, Air Carrier Summary, T1: U.S. Air Carrier Traffic And Capacity Summary by Service Class, available at https://transtats.bts.gov/ as of Mar. 25, 2020.</t>
        </is>
      </c>
      <c r="B56" s="118" t="n"/>
      <c r="C56" s="118" t="n"/>
      <c r="D56" s="118" t="n"/>
      <c r="E56" s="118" t="n"/>
      <c r="F56" s="118" t="n"/>
      <c r="G56" s="118" t="n"/>
      <c r="H56" s="118" t="n"/>
      <c r="I56" s="118" t="n"/>
      <c r="J56" s="118" t="n"/>
      <c r="K56" s="118" t="n"/>
      <c r="L56" s="118" t="n"/>
      <c r="M56" s="118" t="n"/>
      <c r="N56" s="118" t="n"/>
      <c r="O56" s="118" t="n"/>
      <c r="P56" s="118" t="n"/>
      <c r="Q56" s="118" t="n"/>
      <c r="R56" s="118" t="n"/>
      <c r="S56" s="118" t="n"/>
      <c r="T56" s="118" t="n"/>
      <c r="U56" s="118" t="n"/>
      <c r="V56" s="118" t="n"/>
      <c r="W56" s="118" t="n"/>
      <c r="X56" s="118" t="n"/>
      <c r="Y56" s="118" t="n"/>
      <c r="Z56" s="118" t="n"/>
    </row>
    <row r="57" ht="12.75" customFormat="1" customHeight="1" s="112">
      <c r="A57" s="118" t="inlineStr">
        <is>
          <t>1990-2019: U.S. Department of Transportation, Bureau of Transportation Statistics, Office of Airline Information,  Air Carrier Statistics T-100, available at https://transtats.bts.gov/ as of Jan. 8, 2021.</t>
        </is>
      </c>
      <c r="B57" s="118" t="n"/>
      <c r="C57" s="118" t="n"/>
      <c r="D57" s="118" t="n"/>
      <c r="E57" s="118" t="n"/>
      <c r="F57" s="118" t="n"/>
      <c r="G57" s="118" t="n"/>
      <c r="H57" s="118" t="n"/>
      <c r="I57" s="118" t="n"/>
      <c r="J57" s="118" t="n"/>
      <c r="K57" s="118" t="n"/>
      <c r="L57" s="118" t="n"/>
      <c r="M57" s="118" t="n"/>
      <c r="N57" s="118" t="n"/>
      <c r="O57" s="118" t="n"/>
      <c r="P57" s="118" t="n"/>
      <c r="Q57" s="118" t="n"/>
      <c r="R57" s="118" t="n"/>
      <c r="S57" s="118" t="n"/>
      <c r="T57" s="118" t="n"/>
      <c r="U57" s="118" t="n"/>
      <c r="V57" s="118" t="n"/>
      <c r="W57" s="118" t="n"/>
      <c r="X57" s="118" t="n"/>
      <c r="Y57" s="118" t="n"/>
      <c r="Z57" s="118" t="n"/>
    </row>
    <row r="58" ht="13" customFormat="1" customHeight="1" s="112">
      <c r="A58" s="121" t="inlineStr">
        <is>
          <t>General aviation:</t>
        </is>
      </c>
      <c r="B58" s="121" t="n"/>
      <c r="C58" s="121" t="n"/>
      <c r="D58" s="121" t="n"/>
      <c r="E58" s="121" t="n"/>
      <c r="F58" s="121" t="n"/>
      <c r="G58" s="121" t="n"/>
      <c r="H58" s="121" t="n"/>
      <c r="I58" s="121" t="n"/>
      <c r="J58" s="121" t="n"/>
      <c r="K58" s="121" t="n"/>
      <c r="L58" s="121" t="n"/>
      <c r="M58" s="121" t="n"/>
      <c r="N58" s="121" t="n"/>
      <c r="O58" s="121" t="n"/>
      <c r="P58" s="121" t="n"/>
      <c r="Q58" s="121" t="n"/>
      <c r="R58" s="121" t="n"/>
      <c r="S58" s="121" t="n"/>
      <c r="T58" s="121" t="n"/>
      <c r="U58" s="121" t="n"/>
      <c r="V58" s="121" t="n"/>
      <c r="W58" s="121" t="n"/>
      <c r="X58" s="121" t="n"/>
      <c r="Y58" s="121" t="n"/>
      <c r="Z58" s="121" t="n"/>
    </row>
    <row r="59" ht="13" customFormat="1" customHeight="1" s="112">
      <c r="A59" s="118" t="inlineStr">
        <is>
          <t>Eno Transportation Foundation, Inc., Transportation in America, Annual Issues (Washington, DC), pp. 40 and 45, and similar tables in earlier editions.</t>
        </is>
      </c>
      <c r="B59" s="118" t="n"/>
      <c r="C59" s="118" t="n"/>
      <c r="D59" s="118" t="n"/>
      <c r="E59" s="118" t="n"/>
      <c r="F59" s="118" t="n"/>
      <c r="G59" s="118" t="n"/>
      <c r="H59" s="118" t="n"/>
      <c r="I59" s="118" t="n"/>
      <c r="J59" s="118" t="n"/>
      <c r="K59" s="118" t="n"/>
      <c r="L59" s="118" t="n"/>
      <c r="M59" s="118" t="n"/>
      <c r="N59" s="118" t="n"/>
      <c r="O59" s="118" t="n"/>
      <c r="P59" s="118" t="n"/>
      <c r="Q59" s="118" t="n"/>
      <c r="R59" s="118" t="n"/>
      <c r="S59" s="118" t="n"/>
      <c r="T59" s="118" t="n"/>
      <c r="U59" s="118" t="n"/>
      <c r="V59" s="118" t="n"/>
      <c r="W59" s="118" t="n"/>
      <c r="X59" s="118" t="n"/>
      <c r="Y59" s="118" t="n"/>
      <c r="Z59" s="118" t="n"/>
    </row>
    <row r="60" ht="12.75" customFormat="1" customHeight="1" s="112">
      <c r="A60" s="123" t="inlineStr">
        <is>
          <t>Highway:</t>
        </is>
      </c>
      <c r="B60" s="123" t="n"/>
      <c r="C60" s="123" t="n"/>
      <c r="D60" s="123" t="n"/>
      <c r="E60" s="123" t="n"/>
      <c r="F60" s="123" t="n"/>
      <c r="G60" s="123" t="n"/>
      <c r="H60" s="123" t="n"/>
      <c r="I60" s="123" t="n"/>
      <c r="J60" s="123" t="n"/>
      <c r="K60" s="123" t="n"/>
      <c r="L60" s="123" t="n"/>
      <c r="M60" s="123" t="n"/>
      <c r="N60" s="123" t="n"/>
      <c r="O60" s="123" t="n"/>
      <c r="P60" s="123" t="n"/>
      <c r="Q60" s="123" t="n"/>
      <c r="R60" s="123" t="n"/>
      <c r="S60" s="123" t="n"/>
      <c r="T60" s="123" t="n"/>
      <c r="U60" s="123" t="n"/>
      <c r="V60" s="123" t="n"/>
      <c r="W60" s="123" t="n"/>
      <c r="X60" s="123" t="n"/>
      <c r="Y60" s="123" t="n"/>
      <c r="Z60" s="123" t="n"/>
    </row>
    <row r="61" ht="12.75" customFormat="1" customHeight="1" s="112">
      <c r="A61" s="124" t="inlineStr">
        <is>
          <t>Bus:</t>
        </is>
      </c>
      <c r="B61" s="124" t="n"/>
      <c r="C61" s="124" t="n"/>
      <c r="D61" s="124" t="n"/>
      <c r="E61" s="124" t="n"/>
      <c r="F61" s="124" t="n"/>
      <c r="G61" s="124" t="n"/>
      <c r="H61" s="124" t="n"/>
      <c r="I61" s="124" t="n"/>
      <c r="J61" s="124" t="n"/>
      <c r="K61" s="124" t="n"/>
      <c r="L61" s="124" t="n"/>
      <c r="M61" s="124" t="n"/>
      <c r="N61" s="124" t="n"/>
      <c r="O61" s="124" t="n"/>
      <c r="P61" s="124" t="n"/>
      <c r="Q61" s="124" t="n"/>
      <c r="R61" s="124" t="n"/>
      <c r="S61" s="124" t="n"/>
      <c r="T61" s="124" t="n"/>
      <c r="U61" s="124" t="n"/>
      <c r="V61" s="124" t="n"/>
      <c r="W61" s="124" t="n"/>
      <c r="X61" s="124" t="n"/>
      <c r="Y61" s="124" t="n"/>
      <c r="Z61" s="124" t="n"/>
    </row>
    <row r="62" ht="12.75" customFormat="1" customHeight="1" s="112">
      <c r="A62" s="118" t="inlineStr">
        <is>
          <t>1985-93: U.S. Department of Transportation, Federal Highway Administration, Highway Statistics Summary to 1995, table VM-201A, minus transit bus categories (Motor bus, Trolley bus, and Demand response).</t>
        </is>
      </c>
      <c r="B62" s="118" t="n"/>
      <c r="C62" s="118" t="n"/>
      <c r="D62" s="118" t="n"/>
      <c r="E62" s="118" t="n"/>
      <c r="F62" s="118" t="n"/>
      <c r="G62" s="118" t="n"/>
      <c r="H62" s="118" t="n"/>
      <c r="I62" s="118" t="n"/>
      <c r="J62" s="118" t="n"/>
      <c r="K62" s="118" t="n"/>
      <c r="L62" s="118" t="n"/>
      <c r="M62" s="118" t="n"/>
      <c r="N62" s="118" t="n"/>
      <c r="O62" s="118" t="n"/>
      <c r="P62" s="118" t="n"/>
      <c r="Q62" s="118" t="n"/>
      <c r="R62" s="118" t="n"/>
      <c r="S62" s="118" t="n"/>
      <c r="T62" s="118" t="n"/>
      <c r="U62" s="118" t="n"/>
      <c r="V62" s="118" t="n"/>
      <c r="W62" s="118" t="n"/>
      <c r="X62" s="118" t="n"/>
      <c r="Y62" s="118" t="n"/>
      <c r="Z62" s="118" t="n"/>
    </row>
    <row r="63" ht="12.75" customFormat="1" customHeight="1" s="125">
      <c r="A63" s="122" t="inlineStr">
        <is>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is>
      </c>
      <c r="B63" s="122" t="n"/>
      <c r="C63" s="122" t="n"/>
      <c r="D63" s="122" t="n"/>
      <c r="E63" s="122" t="n"/>
      <c r="F63" s="122" t="n"/>
      <c r="G63" s="122" t="n"/>
      <c r="H63" s="122" t="n"/>
      <c r="I63" s="122" t="n"/>
      <c r="J63" s="122" t="n"/>
      <c r="K63" s="122" t="n"/>
      <c r="L63" s="122" t="n"/>
      <c r="M63" s="122" t="n"/>
      <c r="N63" s="122" t="n"/>
      <c r="O63" s="122" t="n"/>
      <c r="P63" s="122" t="n"/>
      <c r="Q63" s="122" t="n"/>
      <c r="R63" s="122" t="n"/>
      <c r="S63" s="122" t="n"/>
      <c r="T63" s="122" t="n"/>
      <c r="U63" s="122" t="n"/>
      <c r="V63" s="122" t="n"/>
      <c r="W63" s="122" t="n"/>
      <c r="X63" s="122" t="n"/>
      <c r="Y63" s="122" t="n"/>
      <c r="Z63" s="122" t="n"/>
    </row>
    <row r="64" ht="12.75" customFormat="1" customHeight="1" s="125">
      <c r="A64" s="124" t="inlineStr">
        <is>
          <t>All other data:</t>
        </is>
      </c>
      <c r="B64" s="124" t="n"/>
      <c r="C64" s="124" t="n"/>
      <c r="D64" s="124" t="n"/>
      <c r="E64" s="124" t="n"/>
      <c r="F64" s="124" t="n"/>
      <c r="G64" s="124" t="n"/>
      <c r="H64" s="124" t="n"/>
      <c r="I64" s="124" t="n"/>
      <c r="J64" s="124" t="n"/>
      <c r="K64" s="124" t="n"/>
      <c r="L64" s="124" t="n"/>
      <c r="M64" s="124" t="n"/>
      <c r="N64" s="124" t="n"/>
      <c r="O64" s="124" t="n"/>
      <c r="P64" s="124" t="n"/>
      <c r="Q64" s="124" t="n"/>
      <c r="R64" s="124" t="n"/>
      <c r="S64" s="124" t="n"/>
      <c r="T64" s="124" t="n"/>
      <c r="U64" s="124" t="n"/>
      <c r="V64" s="124" t="n"/>
      <c r="W64" s="124" t="n"/>
      <c r="X64" s="124" t="n"/>
      <c r="Y64" s="124" t="n"/>
      <c r="Z64" s="124" t="n"/>
    </row>
    <row r="65" ht="12.75" customFormat="1" customHeight="1" s="112">
      <c r="A65" s="118" t="inlineStr">
        <is>
          <t xml:space="preserve">1960-93: U.S. Department of Transportation, Federal Highway Administration, Highway Statistics Summary to 1995, table VM-201A. </t>
        </is>
      </c>
      <c r="B65" s="118" t="n"/>
      <c r="C65" s="118" t="n"/>
      <c r="D65" s="118" t="n"/>
      <c r="E65" s="118" t="n"/>
      <c r="F65" s="118" t="n"/>
      <c r="G65" s="118" t="n"/>
      <c r="H65" s="118" t="n"/>
      <c r="I65" s="118" t="n"/>
      <c r="J65" s="118" t="n"/>
      <c r="K65" s="118" t="n"/>
      <c r="L65" s="118" t="n"/>
      <c r="M65" s="118" t="n"/>
      <c r="N65" s="118" t="n"/>
      <c r="O65" s="118" t="n"/>
      <c r="P65" s="118" t="n"/>
      <c r="Q65" s="118" t="n"/>
      <c r="R65" s="118" t="n"/>
      <c r="S65" s="118" t="n"/>
      <c r="T65" s="118" t="n"/>
      <c r="U65" s="118" t="n"/>
      <c r="V65" s="118" t="n"/>
      <c r="W65" s="118" t="n"/>
      <c r="X65" s="118" t="n"/>
      <c r="Y65" s="118" t="n"/>
      <c r="Z65" s="118" t="n"/>
    </row>
    <row r="66" ht="12.75" customFormat="1" customHeight="1" s="125">
      <c r="A66" s="122" t="inlineStr">
        <is>
          <t>1994-2019: U.S. Department of Transportation, Federal Highway Administration, Highway Statistics (Washington, DC: Annual Issues), table VM-1, available at http://www.fhwa.dot.gov/policyinformation/statistics.cfm as of Jan. 8, 2021.</t>
        </is>
      </c>
      <c r="B66" s="122" t="n"/>
      <c r="C66" s="122" t="n"/>
      <c r="D66" s="122" t="n"/>
      <c r="E66" s="122" t="n"/>
      <c r="F66" s="122" t="n"/>
      <c r="G66" s="122" t="n"/>
      <c r="H66" s="122" t="n"/>
      <c r="I66" s="122" t="n"/>
      <c r="J66" s="122" t="n"/>
      <c r="K66" s="122" t="n"/>
      <c r="L66" s="122" t="n"/>
      <c r="M66" s="122" t="n"/>
      <c r="N66" s="122" t="n"/>
      <c r="O66" s="122" t="n"/>
      <c r="P66" s="122" t="n"/>
      <c r="Q66" s="122" t="n"/>
      <c r="R66" s="122" t="n"/>
      <c r="S66" s="122" t="n"/>
      <c r="T66" s="122" t="n"/>
      <c r="U66" s="122" t="n"/>
      <c r="V66" s="122" t="n"/>
      <c r="W66" s="122" t="n"/>
      <c r="X66" s="122" t="n"/>
      <c r="Y66" s="122" t="n"/>
      <c r="Z66" s="122" t="n"/>
    </row>
    <row r="67" ht="12.75" customFormat="1" customHeight="1" s="125">
      <c r="A67" s="123" t="inlineStr">
        <is>
          <t>Transit:</t>
        </is>
      </c>
      <c r="B67" s="123" t="n"/>
      <c r="C67" s="123" t="n"/>
      <c r="D67" s="123" t="n"/>
      <c r="E67" s="123" t="n"/>
      <c r="F67" s="123" t="n"/>
      <c r="G67" s="123" t="n"/>
      <c r="H67" s="123" t="n"/>
      <c r="I67" s="123" t="n"/>
      <c r="J67" s="123" t="n"/>
      <c r="K67" s="123" t="n"/>
      <c r="L67" s="123" t="n"/>
      <c r="M67" s="123" t="n"/>
      <c r="N67" s="123" t="n"/>
      <c r="O67" s="123" t="n"/>
      <c r="P67" s="123" t="n"/>
      <c r="Q67" s="123" t="n"/>
      <c r="R67" s="123" t="n"/>
      <c r="S67" s="123" t="n"/>
      <c r="T67" s="123" t="n"/>
      <c r="U67" s="123" t="n"/>
      <c r="V67" s="123" t="n"/>
      <c r="W67" s="123" t="n"/>
      <c r="X67" s="123" t="n"/>
      <c r="Y67" s="123" t="n"/>
      <c r="Z67" s="123" t="n"/>
    </row>
    <row r="68" ht="12.75" customFormat="1" customHeight="1" s="125">
      <c r="A68" s="124" t="inlineStr">
        <is>
          <t>Ferryboat:</t>
        </is>
      </c>
      <c r="B68" s="124" t="n"/>
      <c r="C68" s="124" t="n"/>
      <c r="D68" s="124" t="n"/>
      <c r="E68" s="124" t="n"/>
      <c r="F68" s="124" t="n"/>
      <c r="G68" s="124" t="n"/>
      <c r="H68" s="124" t="n"/>
      <c r="I68" s="124" t="n"/>
      <c r="J68" s="124" t="n"/>
      <c r="K68" s="124" t="n"/>
      <c r="L68" s="124" t="n"/>
      <c r="M68" s="124" t="n"/>
      <c r="N68" s="124" t="n"/>
      <c r="O68" s="124" t="n"/>
      <c r="P68" s="124" t="n"/>
      <c r="Q68" s="124" t="n"/>
      <c r="R68" s="124" t="n"/>
      <c r="S68" s="124" t="n"/>
      <c r="T68" s="124" t="n"/>
      <c r="U68" s="124" t="n"/>
      <c r="V68" s="124" t="n"/>
      <c r="W68" s="124" t="n"/>
      <c r="X68" s="124" t="n"/>
      <c r="Y68" s="124" t="n"/>
      <c r="Z68" s="124" t="n"/>
    </row>
    <row r="69" ht="12.75" customFormat="1" customHeight="1" s="125">
      <c r="A69" s="122" t="inlineStr">
        <is>
          <t>1992: American Public Transit Association, personal communication, July 19, 2000.</t>
        </is>
      </c>
      <c r="B69" s="122" t="n"/>
      <c r="C69" s="122" t="n"/>
      <c r="D69" s="122" t="n"/>
      <c r="E69" s="122" t="n"/>
      <c r="F69" s="122" t="n"/>
      <c r="G69" s="122" t="n"/>
      <c r="H69" s="122" t="n"/>
      <c r="I69" s="122" t="n"/>
      <c r="J69" s="122" t="n"/>
      <c r="K69" s="122" t="n"/>
      <c r="L69" s="122" t="n"/>
      <c r="M69" s="122" t="n"/>
      <c r="N69" s="122" t="n"/>
      <c r="O69" s="122" t="n"/>
      <c r="P69" s="122" t="n"/>
      <c r="Q69" s="122" t="n"/>
      <c r="R69" s="122" t="n"/>
      <c r="S69" s="122" t="n"/>
      <c r="T69" s="122" t="n"/>
      <c r="U69" s="122" t="n"/>
      <c r="V69" s="122" t="n"/>
      <c r="W69" s="122" t="n"/>
      <c r="X69" s="122" t="n"/>
      <c r="Y69" s="122" t="n"/>
      <c r="Z69" s="122" t="n"/>
    </row>
    <row r="70" ht="12.75" customFormat="1" customHeight="1" s="112">
      <c r="A70" s="122" t="inlineStr">
        <is>
          <t>1993-95: American Public Transit Association, personal communication, Aug. 13, 2001.</t>
        </is>
      </c>
      <c r="B70" s="122" t="n"/>
      <c r="C70" s="122" t="n"/>
      <c r="D70" s="122" t="n"/>
      <c r="E70" s="122" t="n"/>
      <c r="F70" s="122" t="n"/>
      <c r="G70" s="122" t="n"/>
      <c r="H70" s="122" t="n"/>
      <c r="I70" s="122" t="n"/>
      <c r="J70" s="122" t="n"/>
      <c r="K70" s="122" t="n"/>
      <c r="L70" s="122" t="n"/>
      <c r="M70" s="122" t="n"/>
      <c r="N70" s="122" t="n"/>
      <c r="O70" s="122" t="n"/>
      <c r="P70" s="122" t="n"/>
      <c r="Q70" s="122" t="n"/>
      <c r="R70" s="122" t="n"/>
      <c r="S70" s="122" t="n"/>
      <c r="T70" s="122" t="n"/>
      <c r="U70" s="122" t="n"/>
      <c r="V70" s="122" t="n"/>
      <c r="W70" s="122" t="n"/>
      <c r="X70" s="122" t="n"/>
      <c r="Y70" s="122" t="n"/>
      <c r="Z70" s="122" t="n"/>
    </row>
    <row r="71" ht="12.75" customFormat="1" customHeight="1" s="112">
      <c r="A71" s="122" t="inlineStr">
        <is>
          <t>1996-2008: U.S. Department of Transportation, Federal Transit Administration, National Transit Database, Table 19, available at http://www.ntdprogram.gov/ntdprogram/data.htm as of Apr. 26, 2016.</t>
        </is>
      </c>
      <c r="B71" s="122" t="n"/>
      <c r="C71" s="122" t="n"/>
      <c r="D71" s="122" t="n"/>
      <c r="E71" s="122" t="n"/>
      <c r="F71" s="122" t="n"/>
      <c r="G71" s="122" t="n"/>
      <c r="H71" s="122" t="n"/>
      <c r="I71" s="122" t="n"/>
      <c r="J71" s="122" t="n"/>
      <c r="K71" s="122" t="n"/>
      <c r="L71" s="122" t="n"/>
      <c r="M71" s="122" t="n"/>
      <c r="N71" s="122" t="n"/>
      <c r="O71" s="122" t="n"/>
      <c r="P71" s="122" t="n"/>
      <c r="Q71" s="122" t="n"/>
      <c r="R71" s="122" t="n"/>
      <c r="S71" s="122" t="n"/>
      <c r="T71" s="122" t="n"/>
      <c r="U71" s="122" t="n"/>
      <c r="V71" s="122" t="n"/>
      <c r="W71" s="122" t="n"/>
      <c r="X71" s="122" t="n"/>
      <c r="Y71" s="122" t="n"/>
      <c r="Z71" s="122" t="n"/>
    </row>
    <row r="72" ht="12.75" customFormat="1" customHeight="1" s="112">
      <c r="A72" s="122" t="inlineStr">
        <is>
          <t>2009-19: U.S. Department of Transportation, Federal Transit Administration, National Transit Database (Washington, DC: Annual Issues), Annual Database Service, available at https://www.transit.dot.gov/ntd/ntd-data as of Jan. 8, 2021.</t>
        </is>
      </c>
      <c r="B72" s="122" t="n"/>
      <c r="C72" s="122" t="n"/>
      <c r="D72" s="122" t="n"/>
      <c r="E72" s="122" t="n"/>
      <c r="F72" s="122" t="n"/>
      <c r="G72" s="122" t="n"/>
      <c r="H72" s="122" t="n"/>
      <c r="I72" s="122" t="n"/>
      <c r="J72" s="122" t="n"/>
      <c r="K72" s="122" t="n"/>
      <c r="L72" s="122" t="n"/>
      <c r="M72" s="122" t="n"/>
      <c r="N72" s="122" t="n"/>
      <c r="O72" s="122" t="n"/>
      <c r="P72" s="122" t="n"/>
      <c r="Q72" s="122" t="n"/>
      <c r="R72" s="122" t="n"/>
      <c r="S72" s="122" t="n"/>
      <c r="T72" s="122" t="n"/>
      <c r="U72" s="122" t="n"/>
      <c r="V72" s="122" t="n"/>
      <c r="W72" s="122" t="n"/>
      <c r="X72" s="122" t="n"/>
      <c r="Y72" s="122" t="n"/>
      <c r="Z72" s="122" t="n"/>
    </row>
    <row r="73" ht="12.75" customFormat="1" customHeight="1" s="112">
      <c r="A73" s="124" t="inlineStr">
        <is>
          <t>All other data:</t>
        </is>
      </c>
      <c r="B73" s="124" t="n"/>
      <c r="C73" s="124" t="n"/>
      <c r="D73" s="124" t="n"/>
      <c r="E73" s="124" t="n"/>
      <c r="F73" s="124" t="n"/>
      <c r="G73" s="124" t="n"/>
      <c r="H73" s="124" t="n"/>
      <c r="I73" s="124" t="n"/>
      <c r="J73" s="124" t="n"/>
      <c r="K73" s="124" t="n"/>
      <c r="L73" s="124" t="n"/>
      <c r="M73" s="124" t="n"/>
      <c r="N73" s="124" t="n"/>
      <c r="O73" s="124" t="n"/>
      <c r="P73" s="124" t="n"/>
      <c r="Q73" s="124" t="n"/>
      <c r="R73" s="124" t="n"/>
      <c r="S73" s="124" t="n"/>
      <c r="T73" s="124" t="n"/>
      <c r="U73" s="124" t="n"/>
      <c r="V73" s="124" t="n"/>
      <c r="W73" s="124" t="n"/>
      <c r="X73" s="124" t="n"/>
      <c r="Y73" s="124" t="n"/>
      <c r="Z73" s="124" t="n"/>
    </row>
    <row r="74" ht="12.75" customFormat="1" customHeight="1" s="125">
      <c r="A74" s="122" t="inlineStr">
        <is>
          <t>1960-1995: American Public Transportation Association, Public Transportation Fact Book (Washington, DC: Annual Issues), table 2 and similar tables in earlier editions.</t>
        </is>
      </c>
      <c r="B74" s="122" t="n"/>
      <c r="C74" s="122" t="n"/>
      <c r="D74" s="122" t="n"/>
      <c r="E74" s="122" t="n"/>
      <c r="F74" s="122" t="n"/>
      <c r="G74" s="122" t="n"/>
      <c r="H74" s="122" t="n"/>
      <c r="I74" s="122" t="n"/>
      <c r="J74" s="122" t="n"/>
      <c r="K74" s="122" t="n"/>
      <c r="L74" s="122" t="n"/>
      <c r="M74" s="122" t="n"/>
      <c r="N74" s="122" t="n"/>
      <c r="O74" s="122" t="n"/>
      <c r="P74" s="122" t="n"/>
      <c r="Q74" s="122" t="n"/>
      <c r="R74" s="122" t="n"/>
      <c r="S74" s="122" t="n"/>
      <c r="T74" s="122" t="n"/>
      <c r="U74" s="122" t="n"/>
      <c r="V74" s="122" t="n"/>
      <c r="W74" s="122" t="n"/>
      <c r="X74" s="122" t="n"/>
      <c r="Y74" s="122" t="n"/>
      <c r="Z74" s="122" t="n"/>
    </row>
    <row r="75" ht="12.75" customFormat="1" customHeight="1" s="112">
      <c r="A75" s="122" t="inlineStr">
        <is>
          <t>1996-2008: U.S. Department of Transportation, Federal Transit Administration, National Transit Database, Table 19, available at http://www.ntdprogram.gov/ntdprogram/data.htm as of Apr. 26, 2016.</t>
        </is>
      </c>
      <c r="B75" s="122" t="n"/>
      <c r="C75" s="122" t="n"/>
      <c r="D75" s="122" t="n"/>
      <c r="E75" s="122" t="n"/>
      <c r="F75" s="122" t="n"/>
      <c r="G75" s="122" t="n"/>
      <c r="H75" s="122" t="n"/>
      <c r="I75" s="122" t="n"/>
      <c r="J75" s="122" t="n"/>
      <c r="K75" s="122" t="n"/>
      <c r="L75" s="122" t="n"/>
      <c r="M75" s="122" t="n"/>
      <c r="N75" s="122" t="n"/>
      <c r="O75" s="122" t="n"/>
      <c r="P75" s="122" t="n"/>
      <c r="Q75" s="122" t="n"/>
      <c r="R75" s="122" t="n"/>
      <c r="S75" s="122" t="n"/>
      <c r="T75" s="122" t="n"/>
      <c r="U75" s="122" t="n"/>
      <c r="V75" s="122" t="n"/>
      <c r="W75" s="122" t="n"/>
      <c r="X75" s="122" t="n"/>
      <c r="Y75" s="122" t="n"/>
      <c r="Z75" s="122" t="n"/>
    </row>
    <row r="76" ht="12.75" customFormat="1" customHeight="1" s="112">
      <c r="A76" s="122" t="inlineStr">
        <is>
          <t>2009-19: U.S. Department of Transportation, Federal Transit Administration, National Transit Database (Washington, DC: Annual Issues), Annual Database Service, available at https://www.transit.dot.gov/ntd/ntd-data as of Jan. 8, 2021.</t>
        </is>
      </c>
      <c r="B76" s="122" t="n"/>
      <c r="C76" s="122" t="n"/>
      <c r="D76" s="122" t="n"/>
      <c r="E76" s="122" t="n"/>
      <c r="F76" s="122" t="n"/>
      <c r="G76" s="122" t="n"/>
      <c r="H76" s="122" t="n"/>
      <c r="I76" s="122" t="n"/>
      <c r="J76" s="122" t="n"/>
      <c r="K76" s="122" t="n"/>
      <c r="L76" s="122" t="n"/>
      <c r="M76" s="122" t="n"/>
      <c r="N76" s="122" t="n"/>
      <c r="O76" s="122" t="n"/>
      <c r="P76" s="122" t="n"/>
      <c r="Q76" s="122" t="n"/>
      <c r="R76" s="122" t="n"/>
      <c r="S76" s="122" t="n"/>
      <c r="T76" s="122" t="n"/>
      <c r="U76" s="122" t="n"/>
      <c r="V76" s="122" t="n"/>
      <c r="W76" s="122" t="n"/>
      <c r="X76" s="122" t="n"/>
      <c r="Y76" s="122" t="n"/>
      <c r="Z76" s="122" t="n"/>
    </row>
    <row r="77" ht="12.75" customFormat="1" customHeight="1" s="112">
      <c r="A77" s="123" t="inlineStr">
        <is>
          <t>Intercity / Amtrak:</t>
        </is>
      </c>
      <c r="B77" s="123" t="n"/>
      <c r="C77" s="123" t="n"/>
      <c r="D77" s="123" t="n"/>
      <c r="E77" s="123" t="n"/>
      <c r="F77" s="123" t="n"/>
      <c r="G77" s="123" t="n"/>
      <c r="H77" s="123" t="n"/>
      <c r="I77" s="123" t="n"/>
      <c r="J77" s="123" t="n"/>
      <c r="K77" s="123" t="n"/>
      <c r="L77" s="123" t="n"/>
      <c r="M77" s="123" t="n"/>
      <c r="N77" s="123" t="n"/>
      <c r="O77" s="123" t="n"/>
      <c r="P77" s="123" t="n"/>
      <c r="Q77" s="123" t="n"/>
      <c r="R77" s="123" t="n"/>
      <c r="S77" s="123" t="n"/>
      <c r="T77" s="123" t="n"/>
      <c r="U77" s="123" t="n"/>
      <c r="V77" s="123" t="n"/>
      <c r="W77" s="123" t="n"/>
      <c r="X77" s="123" t="n"/>
      <c r="Y77" s="123" t="n"/>
      <c r="Z77" s="123" t="n"/>
    </row>
    <row r="78" ht="12.75" customFormat="1" customHeight="1" s="112">
      <c r="A78" s="122" t="inlineStr">
        <is>
          <t>1960-80: Association of American Railroads, Railroad Facts (Washington, DC: Annual Issues).</t>
        </is>
      </c>
      <c r="B78" s="122" t="n"/>
      <c r="C78" s="122" t="n"/>
      <c r="D78" s="122" t="n"/>
      <c r="E78" s="122" t="n"/>
      <c r="F78" s="122" t="n"/>
      <c r="G78" s="122" t="n"/>
      <c r="H78" s="122" t="n"/>
      <c r="I78" s="122" t="n"/>
      <c r="J78" s="122" t="n"/>
      <c r="K78" s="122" t="n"/>
      <c r="L78" s="122" t="n"/>
      <c r="M78" s="122" t="n"/>
      <c r="N78" s="122" t="n"/>
      <c r="O78" s="122" t="n"/>
      <c r="P78" s="122" t="n"/>
      <c r="Q78" s="122" t="n"/>
      <c r="R78" s="122" t="n"/>
      <c r="S78" s="122" t="n"/>
      <c r="T78" s="122" t="n"/>
      <c r="U78" s="122" t="n"/>
      <c r="V78" s="122" t="n"/>
      <c r="W78" s="122" t="n"/>
      <c r="X78" s="122" t="n"/>
      <c r="Y78" s="122" t="n"/>
      <c r="Z78" s="122" t="n"/>
    </row>
    <row r="79" ht="12.75" customFormat="1" customHeight="1" s="112">
      <c r="A79" s="122" t="inlineStr">
        <is>
          <t xml:space="preserve">1985: Amtrak, Amtrak FY95 Annual Report (Washington, DC: 1996), Statistical Appendix, page 4. </t>
        </is>
      </c>
      <c r="B79" s="122" t="n"/>
      <c r="C79" s="122" t="n"/>
      <c r="D79" s="122" t="n"/>
      <c r="E79" s="122" t="n"/>
      <c r="F79" s="122" t="n"/>
      <c r="G79" s="122" t="n"/>
      <c r="H79" s="122" t="n"/>
      <c r="I79" s="122" t="n"/>
      <c r="J79" s="122" t="n"/>
      <c r="K79" s="122" t="n"/>
      <c r="L79" s="122" t="n"/>
      <c r="M79" s="122" t="n"/>
      <c r="N79" s="122" t="n"/>
      <c r="O79" s="122" t="n"/>
      <c r="P79" s="122" t="n"/>
      <c r="Q79" s="122" t="n"/>
      <c r="R79" s="122" t="n"/>
      <c r="S79" s="122" t="n"/>
      <c r="T79" s="122" t="n"/>
      <c r="U79" s="122" t="n"/>
      <c r="V79" s="122" t="n"/>
      <c r="W79" s="122" t="n"/>
      <c r="X79" s="122" t="n"/>
      <c r="Y79" s="122" t="n"/>
      <c r="Z79" s="122" t="n"/>
    </row>
    <row r="80" ht="12.75" customFormat="1" customHeight="1" s="112">
      <c r="A80" s="122" t="inlineStr">
        <is>
          <t>1990-2000: Amtrak, Amtrak Annual Report (Washington, DC: Annual Issues), Statistical Appendix.</t>
        </is>
      </c>
      <c r="B80" s="122" t="n"/>
      <c r="C80" s="122" t="n"/>
      <c r="D80" s="122" t="n"/>
      <c r="E80" s="122" t="n"/>
      <c r="F80" s="122" t="n"/>
      <c r="G80" s="122" t="n"/>
      <c r="H80" s="122" t="n"/>
      <c r="I80" s="122" t="n"/>
      <c r="J80" s="122" t="n"/>
      <c r="K80" s="122" t="n"/>
      <c r="L80" s="122" t="n"/>
      <c r="M80" s="122" t="n"/>
      <c r="N80" s="122" t="n"/>
      <c r="O80" s="122" t="n"/>
      <c r="P80" s="122" t="n"/>
      <c r="Q80" s="122" t="n"/>
      <c r="R80" s="122" t="n"/>
      <c r="S80" s="122" t="n"/>
      <c r="T80" s="122" t="n"/>
      <c r="U80" s="122" t="n"/>
      <c r="V80" s="122" t="n"/>
      <c r="W80" s="122" t="n"/>
      <c r="X80" s="122" t="n"/>
      <c r="Y80" s="122" t="n"/>
      <c r="Z80" s="122" t="n"/>
    </row>
    <row r="81" ht="12.75" customHeight="1" s="143">
      <c r="A81" s="122" t="inlineStr">
        <is>
          <t>2001-19: Amtrak, Energy Management Department and Government Affairs Department, personal communications, Aug. 28, 2020.</t>
        </is>
      </c>
      <c r="B81" s="122" t="n"/>
      <c r="C81" s="122" t="n"/>
      <c r="D81" s="122" t="n"/>
      <c r="E81" s="122" t="n"/>
      <c r="F81" s="122" t="n"/>
      <c r="G81" s="122" t="n"/>
      <c r="H81" s="122" t="n"/>
      <c r="I81" s="122" t="n"/>
      <c r="J81" s="122" t="n"/>
      <c r="K81" s="122" t="n"/>
      <c r="L81" s="122" t="n"/>
      <c r="M81" s="122" t="n"/>
      <c r="N81" s="122" t="n"/>
      <c r="O81" s="122" t="n"/>
      <c r="P81" s="122" t="n"/>
      <c r="Q81" s="122" t="n"/>
      <c r="R81" s="122" t="n"/>
      <c r="S81" s="122" t="n"/>
      <c r="T81" s="122" t="n"/>
      <c r="U81" s="122" t="n"/>
      <c r="V81" s="122" t="n"/>
      <c r="W81" s="122" t="n"/>
      <c r="X81" s="122" t="n"/>
      <c r="Y81" s="122" t="n"/>
      <c r="Z81" s="122" t="n"/>
    </row>
    <row r="82" ht="12.75" customHeight="1" s="143">
      <c r="A82" s="123" t="inlineStr">
        <is>
          <t>Walking, Cycling:</t>
        </is>
      </c>
      <c r="B82" s="123" t="n"/>
      <c r="C82" s="123" t="n"/>
      <c r="D82" s="123" t="n"/>
      <c r="E82" s="123" t="n"/>
      <c r="F82" s="123" t="n"/>
      <c r="G82" s="123" t="n"/>
      <c r="H82" s="123" t="n"/>
      <c r="I82" s="123" t="n"/>
      <c r="J82" s="123" t="n"/>
      <c r="K82" s="123" t="n"/>
      <c r="L82" s="123" t="n"/>
      <c r="M82" s="123" t="n"/>
      <c r="N82" s="123" t="n"/>
      <c r="O82" s="123" t="n"/>
      <c r="P82" s="123" t="n"/>
      <c r="Q82" s="123" t="n"/>
      <c r="R82" s="123" t="n"/>
      <c r="S82" s="123" t="n"/>
      <c r="T82" s="123" t="n"/>
      <c r="U82" s="123" t="n"/>
      <c r="V82" s="123" t="n"/>
      <c r="W82" s="123" t="n"/>
      <c r="X82" s="123" t="n"/>
      <c r="Y82" s="123" t="n"/>
      <c r="Z82" s="123" t="n"/>
    </row>
    <row r="83" ht="12.75" customHeight="1" s="143">
      <c r="A83" s="122" t="inlineStr">
        <is>
          <t>U.S. Department of Transportation, Bureau of Transportation Statistics and Federal Highway Administration, National Household Travel Survey data, available at https://nhts.ornl.gov/ as of Jul. 15, 2020.</t>
        </is>
      </c>
      <c r="B83" s="122" t="n"/>
      <c r="C83" s="122" t="n"/>
      <c r="D83" s="122" t="n"/>
      <c r="E83" s="122" t="n"/>
      <c r="F83" s="122" t="n"/>
      <c r="G83" s="122" t="n"/>
      <c r="H83" s="122" t="n"/>
      <c r="I83" s="122" t="n"/>
      <c r="J83" s="122" t="n"/>
      <c r="K83" s="122" t="n"/>
      <c r="L83" s="122" t="n"/>
      <c r="M83" s="122" t="n"/>
      <c r="N83" s="122" t="n"/>
      <c r="O83" s="122" t="n"/>
      <c r="P83" s="122" t="n"/>
      <c r="Q83" s="122" t="n"/>
      <c r="R83" s="122" t="n"/>
      <c r="S83" s="122" t="n"/>
      <c r="T83" s="122" t="n"/>
      <c r="U83" s="122" t="n"/>
      <c r="V83" s="122" t="n"/>
      <c r="W83" s="122" t="n"/>
      <c r="X83" s="122" t="n"/>
      <c r="Y83" s="122" t="n"/>
      <c r="Z83" s="122" t="n"/>
    </row>
  </sheetData>
  <pageMargins left="0.25" right="0.25" top="0.25" bottom="0.25" header="0.3" footer="0.3"/>
  <pageSetup orientation="landscape" scale="42" fitToHeight="0"/>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cols>
    <col width="26.83203125" customWidth="1" style="143" min="1" max="1"/>
    <col width="16.6640625" customWidth="1" style="143" min="2" max="2"/>
    <col width="12.5" customWidth="1" style="143" min="3" max="3"/>
    <col width="14.1640625" customWidth="1" style="143" min="4" max="4"/>
    <col width="16.6640625" customWidth="1" style="143" min="5" max="5"/>
    <col width="16.33203125" customWidth="1" style="143" min="6" max="6"/>
    <col width="15.83203125" customWidth="1" style="143" min="7" max="7"/>
  </cols>
  <sheetData>
    <row r="1">
      <c r="A1" s="25" t="inlineStr">
        <is>
          <t>Table 40: 2012 Boating Days and Hours by Boat Type in the U.S.</t>
        </is>
      </c>
    </row>
    <row r="2">
      <c r="A2" s="25" t="n"/>
    </row>
    <row r="3" ht="48" customHeight="1" s="143">
      <c r="A3" s="6" t="inlineStr">
        <is>
          <t>Boat Type</t>
        </is>
      </c>
      <c r="B3" s="6" t="inlineStr">
        <is>
          <t>Number of Boats Owned in the U.S. (thousands)</t>
        </is>
      </c>
      <c r="C3" s="6" t="inlineStr">
        <is>
          <t>Number of Boating Days (thousands)</t>
        </is>
      </c>
      <c r="D3" s="6" t="inlineStr">
        <is>
          <t>Number of Person-Hours (millions)</t>
        </is>
      </c>
      <c r="E3" s="6" t="inlineStr">
        <is>
          <t>Number of Days / Boat</t>
        </is>
      </c>
      <c r="F3" s="6" t="inlineStr">
        <is>
          <t>Number of Hours / Boating Day</t>
        </is>
      </c>
      <c r="G3" s="6" t="inlineStr">
        <is>
          <t>Passengers on Boat / Boating Day</t>
        </is>
      </c>
    </row>
    <row r="4">
      <c r="A4" t="inlineStr">
        <is>
          <t>All Types</t>
        </is>
      </c>
      <c r="B4" s="7" t="n">
        <v>21611</v>
      </c>
      <c r="C4" s="7" t="n">
        <v>244203</v>
      </c>
      <c r="D4" s="7" t="n">
        <v>3584</v>
      </c>
      <c r="E4" t="n">
        <v>11.3</v>
      </c>
      <c r="F4" t="n">
        <v>5.7</v>
      </c>
      <c r="G4" t="n">
        <v>2.4</v>
      </c>
    </row>
    <row r="5">
      <c r="A5" t="inlineStr">
        <is>
          <t>Powerboat</t>
        </is>
      </c>
      <c r="B5" s="7" t="n">
        <v>10147</v>
      </c>
      <c r="C5" s="7" t="n">
        <v>121865</v>
      </c>
      <c r="D5" s="7" t="n">
        <v>2035</v>
      </c>
      <c r="E5" t="n">
        <v>12</v>
      </c>
      <c r="F5" t="n">
        <v>6</v>
      </c>
      <c r="G5" t="n">
        <v>2.7</v>
      </c>
    </row>
    <row r="6">
      <c r="A6" t="inlineStr">
        <is>
          <t>Sailboat</t>
        </is>
      </c>
      <c r="B6" t="n">
        <v>735</v>
      </c>
      <c r="C6" s="7" t="n">
        <v>8137</v>
      </c>
      <c r="D6" t="n">
        <v>154</v>
      </c>
      <c r="E6" t="n">
        <v>11.1</v>
      </c>
      <c r="F6" t="n">
        <v>7.8</v>
      </c>
      <c r="G6" t="n">
        <v>2.4</v>
      </c>
    </row>
    <row r="7">
      <c r="A7" t="inlineStr">
        <is>
          <t>Pontoon Boat</t>
        </is>
      </c>
      <c r="B7" t="n">
        <v>854</v>
      </c>
      <c r="C7" s="7" t="n">
        <v>12694</v>
      </c>
      <c r="D7" t="n">
        <v>220</v>
      </c>
      <c r="E7" t="n">
        <v>14.9</v>
      </c>
      <c r="F7" t="n">
        <v>4.1</v>
      </c>
      <c r="G7" t="n">
        <v>3.8</v>
      </c>
    </row>
    <row r="8">
      <c r="A8" t="inlineStr">
        <is>
          <t>PWC</t>
        </is>
      </c>
      <c r="B8" s="7" t="n">
        <v>1704</v>
      </c>
      <c r="C8" s="7" t="n">
        <v>18728</v>
      </c>
      <c r="D8" t="n">
        <v>212</v>
      </c>
      <c r="E8" t="n">
        <v>11</v>
      </c>
      <c r="F8" t="n">
        <v>4.7</v>
      </c>
      <c r="G8" t="n">
        <v>2.3</v>
      </c>
    </row>
    <row r="9">
      <c r="A9" t="inlineStr">
        <is>
          <t>Canoe</t>
        </is>
      </c>
      <c r="B9" s="7" t="n">
        <v>2508</v>
      </c>
      <c r="C9" s="7" t="n">
        <v>21580</v>
      </c>
      <c r="D9" t="n">
        <v>362</v>
      </c>
      <c r="E9" t="n">
        <v>8.6</v>
      </c>
      <c r="F9" t="n">
        <v>6.3</v>
      </c>
      <c r="G9" t="n">
        <v>2.3</v>
      </c>
    </row>
    <row r="10">
      <c r="A10" t="inlineStr">
        <is>
          <t>Kayak</t>
        </is>
      </c>
      <c r="B10" s="7" t="n">
        <v>3916</v>
      </c>
      <c r="C10" s="7" t="n">
        <v>43741</v>
      </c>
      <c r="D10" t="n">
        <v>280</v>
      </c>
      <c r="E10" t="n">
        <v>11.2</v>
      </c>
      <c r="F10" t="n">
        <v>4.6</v>
      </c>
      <c r="G10" t="n">
        <v>1.3</v>
      </c>
    </row>
    <row r="11">
      <c r="A11" t="inlineStr">
        <is>
          <t>Row/Inflatable</t>
        </is>
      </c>
      <c r="B11" s="7" t="n">
        <v>1747</v>
      </c>
      <c r="C11" s="7" t="n">
        <v>17458</v>
      </c>
      <c r="D11" t="n">
        <v>322</v>
      </c>
      <c r="E11" t="n">
        <v>10</v>
      </c>
      <c r="F11" t="n">
        <v>6.8</v>
      </c>
      <c r="G11" t="n">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10" defaultColWidth="8.83203125" defaultRowHeight="15"/>
  <cols>
    <col width="41.1640625" customWidth="1" style="143" min="1" max="1"/>
    <col width="10.5" customWidth="1" style="84" min="2" max="6"/>
  </cols>
  <sheetData>
    <row r="1">
      <c r="A1" s="2" t="inlineStr">
        <is>
          <t>TABLE F.28 Details of the Potential Evolution of a Midsize Battery Electric Vehicle, 2010-2050</t>
        </is>
      </c>
      <c r="B1" s="21" t="n"/>
      <c r="C1" s="21" t="n"/>
      <c r="D1" s="21" t="n"/>
      <c r="E1" s="21" t="n"/>
      <c r="F1" s="21" t="n"/>
    </row>
    <row r="2">
      <c r="B2" s="19" t="n">
        <v>2010</v>
      </c>
      <c r="C2" s="19" t="inlineStr">
        <is>
          <t>2030 mid</t>
        </is>
      </c>
      <c r="D2" s="19" t="inlineStr">
        <is>
          <t>2030 opt</t>
        </is>
      </c>
      <c r="E2" s="19" t="inlineStr">
        <is>
          <t>2050 mid</t>
        </is>
      </c>
      <c r="F2" s="19" t="inlineStr">
        <is>
          <t>2050 opt</t>
        </is>
      </c>
    </row>
    <row r="3">
      <c r="A3" t="inlineStr">
        <is>
          <t>Test cycle range, miles</t>
        </is>
      </c>
      <c r="B3" s="84" t="n">
        <v>130</v>
      </c>
      <c r="C3" s="84" t="n">
        <v>130</v>
      </c>
      <c r="D3" s="84" t="n">
        <v>130</v>
      </c>
      <c r="E3" s="84" t="n">
        <v>130</v>
      </c>
      <c r="F3" s="84" t="n">
        <v>130</v>
      </c>
    </row>
    <row r="4">
      <c r="A4" t="inlineStr">
        <is>
          <t>Electric motor power, kW</t>
        </is>
      </c>
      <c r="B4" s="84" t="n">
        <v>110.8</v>
      </c>
      <c r="C4" s="84" t="n">
        <v>91.59999999999999</v>
      </c>
      <c r="D4" s="84" t="n">
        <v>85.59999999999999</v>
      </c>
      <c r="E4" s="84" t="n">
        <v>81</v>
      </c>
      <c r="F4" s="84" t="n">
        <v>71.2</v>
      </c>
    </row>
    <row r="5">
      <c r="A5" t="inlineStr">
        <is>
          <t>Fraction of braking energy recovered, %</t>
        </is>
      </c>
      <c r="C5" s="84" t="n">
        <v>87.5</v>
      </c>
      <c r="D5" s="84" t="n">
        <v>90.2</v>
      </c>
      <c r="E5" s="84" t="n">
        <v>92.5</v>
      </c>
      <c r="F5" s="84" t="n">
        <v>94</v>
      </c>
    </row>
    <row r="6">
      <c r="A6" t="inlineStr">
        <is>
          <t>Electric motor efficiency, %</t>
        </is>
      </c>
      <c r="C6" s="84" t="n">
        <v>90.7</v>
      </c>
      <c r="D6" s="84" t="n">
        <v>91.59999999999999</v>
      </c>
      <c r="E6" s="84" t="n">
        <v>92.5</v>
      </c>
      <c r="F6" s="84" t="n">
        <v>93.5</v>
      </c>
    </row>
    <row r="7">
      <c r="A7" t="inlineStr">
        <is>
          <t>Net battery charge efficiency, %</t>
        </is>
      </c>
      <c r="C7" s="84" t="n">
        <v>86.7</v>
      </c>
      <c r="D7" s="84" t="n">
        <v>87.8</v>
      </c>
      <c r="E7" s="84" t="n">
        <v>88</v>
      </c>
    </row>
    <row r="8">
      <c r="A8" t="inlineStr">
        <is>
          <t>Accessory demand, W into generator</t>
        </is>
      </c>
      <c r="B8" s="84" t="n">
        <v>152</v>
      </c>
      <c r="C8" s="84" t="n">
        <v>104.1</v>
      </c>
      <c r="D8" s="84" t="n">
        <v>98.2</v>
      </c>
      <c r="E8" s="84" t="n">
        <v>92.3</v>
      </c>
      <c r="F8" s="84" t="n">
        <v>84.59999999999999</v>
      </c>
    </row>
    <row r="9">
      <c r="A9" t="inlineStr">
        <is>
          <t>Battery depth of discharge, %</t>
        </is>
      </c>
      <c r="B9" s="84" t="n">
        <v>80</v>
      </c>
      <c r="C9" s="84" t="n">
        <v>88</v>
      </c>
      <c r="D9" s="84" t="n">
        <v>92</v>
      </c>
      <c r="E9" s="84" t="n">
        <v>90</v>
      </c>
      <c r="F9" s="84" t="n">
        <v>94</v>
      </c>
    </row>
    <row r="10">
      <c r="A10" t="inlineStr">
        <is>
          <t>Battery capacity, kWh</t>
        </is>
      </c>
      <c r="B10" s="84" t="n">
        <v>37.6</v>
      </c>
      <c r="C10" s="84" t="n">
        <v>25.8</v>
      </c>
      <c r="D10" s="84" t="n">
        <v>21.7</v>
      </c>
      <c r="E10" s="84" t="n">
        <v>19.9</v>
      </c>
      <c r="F10" s="84" t="n">
        <v>15.9</v>
      </c>
    </row>
    <row r="11">
      <c r="A11" t="inlineStr">
        <is>
          <t>Fuel economy, test mpge</t>
        </is>
      </c>
      <c r="B11" s="84" t="n">
        <v>152</v>
      </c>
      <c r="C11" s="84" t="n">
        <v>195</v>
      </c>
      <c r="D11" s="84" t="n">
        <v>225</v>
      </c>
      <c r="E11" s="84" t="n">
        <v>250</v>
      </c>
      <c r="F11" s="84" t="n">
        <v>303</v>
      </c>
    </row>
    <row r="12">
      <c r="A12" t="inlineStr">
        <is>
          <t>Fuel economy, test kWh/100 mile</t>
        </is>
      </c>
      <c r="B12" s="84" t="n">
        <v>22.1</v>
      </c>
      <c r="C12" s="84" t="n">
        <v>17.3</v>
      </c>
      <c r="D12" s="84" t="n">
        <v>15</v>
      </c>
      <c r="E12" s="84" t="n">
        <v>13.5</v>
      </c>
      <c r="F12" s="84" t="n">
        <v>11.1</v>
      </c>
    </row>
    <row r="13">
      <c r="A13" t="inlineStr">
        <is>
          <t>Battery cost, $/kWh</t>
        </is>
      </c>
      <c r="B13" s="84" t="n">
        <v>450</v>
      </c>
      <c r="C13" s="84" t="n">
        <v>250</v>
      </c>
      <c r="D13" s="84" t="n">
        <v>200</v>
      </c>
      <c r="E13" s="84" t="n">
        <v>160</v>
      </c>
      <c r="F13" s="84" t="n">
        <v>150</v>
      </c>
    </row>
    <row r="14">
      <c r="A14" t="inlineStr">
        <is>
          <t>Incremental cost versus baseline, $</t>
        </is>
      </c>
      <c r="B14" s="18" t="n">
        <v>15979</v>
      </c>
      <c r="C14" s="18" t="n">
        <v>5401</v>
      </c>
      <c r="D14" s="18" t="n">
        <v>4384</v>
      </c>
      <c r="E14" s="18" t="n">
        <v>3184</v>
      </c>
      <c r="F14" s="18" t="n">
        <v>2050</v>
      </c>
    </row>
    <row r="15">
      <c r="A15" t="inlineStr">
        <is>
          <t>Incremental cost versus conventional, $</t>
        </is>
      </c>
      <c r="B15" s="18" t="n">
        <v>15979</v>
      </c>
      <c r="C15" s="18" t="n">
        <v>2968</v>
      </c>
      <c r="D15" s="18" t="n">
        <v>2139</v>
      </c>
      <c r="E15" s="84" t="inlineStr">
        <is>
          <t>–475</t>
        </is>
      </c>
      <c r="F15" s="84" t="inlineStr">
        <is>
          <t>–1,353</t>
        </is>
      </c>
    </row>
    <row r="17">
      <c r="A17" s="2" t="inlineStr">
        <is>
          <t>Selected Fuel Economy Stats</t>
        </is>
      </c>
      <c r="B17" s="21" t="n"/>
      <c r="C17" s="21" t="n"/>
      <c r="D17" s="21" t="n"/>
    </row>
    <row r="18">
      <c r="B18" s="84" t="n">
        <v>2010</v>
      </c>
      <c r="C18" s="84" t="n">
        <v>2030</v>
      </c>
      <c r="D18" s="84" t="n">
        <v>2050</v>
      </c>
    </row>
    <row r="19">
      <c r="A19" t="inlineStr">
        <is>
          <t>Fuel economy, test mpge</t>
        </is>
      </c>
      <c r="B19" s="84">
        <f>B11</f>
        <v/>
      </c>
      <c r="C19" s="84">
        <f>C11</f>
        <v/>
      </c>
      <c r="D19" s="84">
        <f>E11</f>
        <v/>
      </c>
    </row>
    <row r="21">
      <c r="B21" s="84" t="n">
        <v>2017</v>
      </c>
    </row>
    <row r="22">
      <c r="A22" t="inlineStr">
        <is>
          <t>Fuel Economy, 2016 (est.), mid scenario</t>
        </is>
      </c>
      <c r="B22" s="84">
        <f>TREND(B19:C19,B18:C18,B21)</f>
        <v/>
      </c>
    </row>
    <row r="24">
      <c r="A24" t="inlineStr">
        <is>
          <t>% Improvement, 2017-2050</t>
        </is>
      </c>
      <c r="B24" s="151">
        <f>(D19-B22)/B22</f>
        <v/>
      </c>
    </row>
  </sheetData>
  <pageMargins left="0.7" right="0.7" top="0.75" bottom="0.75" header="0.3" footer="0.3"/>
  <pageSetup orientation="portrait"/>
</worksheet>
</file>

<file path=xl/worksheets/sheet13.xml><?xml version="1.0" encoding="utf-8"?>
<worksheet xmlns="http://schemas.openxmlformats.org/spreadsheetml/2006/main">
  <sheetPr>
    <outlinePr summaryBelow="1" summaryRight="1"/>
    <pageSetUpPr/>
  </sheetPr>
  <dimension ref="A1:H14"/>
  <sheetViews>
    <sheetView workbookViewId="0">
      <selection activeCell="B2" sqref="B2"/>
    </sheetView>
  </sheetViews>
  <sheetFormatPr baseColWidth="10" defaultColWidth="8.83203125" defaultRowHeight="15"/>
  <cols>
    <col width="21.5" customWidth="1" style="143" min="1" max="1"/>
    <col width="21.83203125" customWidth="1" style="143" min="2" max="2"/>
    <col width="35.1640625" customWidth="1" style="143" min="3" max="3"/>
    <col width="20.33203125" customWidth="1" style="143" min="4" max="4"/>
    <col width="16.6640625" customWidth="1" style="143" min="5" max="5"/>
    <col width="20.5" customWidth="1" style="143" min="6" max="8"/>
  </cols>
  <sheetData>
    <row r="1" ht="33" customHeight="1" s="143" thickBot="1">
      <c r="A1" s="6" t="inlineStr">
        <is>
          <t>Fuel Economy (freight ton*miles/BTU)</t>
        </is>
      </c>
      <c r="B1" s="84" t="inlineStr">
        <is>
          <t>battery electric vehicle</t>
        </is>
      </c>
      <c r="C1" s="84" t="inlineStr">
        <is>
          <t>natural gas vehicle</t>
        </is>
      </c>
      <c r="D1" s="84" t="inlineStr">
        <is>
          <t>gasoline vehicle</t>
        </is>
      </c>
      <c r="E1" s="84" t="inlineStr">
        <is>
          <t>diesel vehicle</t>
        </is>
      </c>
      <c r="F1" s="84" t="inlineStr">
        <is>
          <t>plugin hybrid vehicle</t>
        </is>
      </c>
      <c r="G1" s="84" t="inlineStr">
        <is>
          <t>LPG vehicle</t>
        </is>
      </c>
      <c r="H1" s="84" t="inlineStr">
        <is>
          <t>hydrogen vehicle</t>
        </is>
      </c>
    </row>
    <row r="2" ht="16" customHeight="1" s="143" thickBot="1">
      <c r="A2" t="inlineStr">
        <is>
          <t>LDVs</t>
        </is>
      </c>
      <c r="B2" s="152" t="n">
        <v>0.0002717522406857061</v>
      </c>
      <c r="C2" s="152" t="n">
        <v>8.534367889303168e-05</v>
      </c>
      <c r="D2" s="153" t="n">
        <v>8.534367889303168e-05</v>
      </c>
      <c r="E2" s="152" t="n">
        <v>8.534367889303168e-05</v>
      </c>
      <c r="F2" s="152" t="n">
        <v>0.0001878683878790026</v>
      </c>
      <c r="G2" s="152" t="n">
        <v>6.614135114209954e-05</v>
      </c>
      <c r="H2" s="152" t="n">
        <v>0.000256031036679095</v>
      </c>
    </row>
    <row r="3" ht="16" customHeight="1" s="143" thickBot="1">
      <c r="A3" t="inlineStr">
        <is>
          <t>HDVs</t>
        </is>
      </c>
      <c r="B3" s="154" t="n">
        <v>0.002615874507047804</v>
      </c>
      <c r="C3" s="154" t="n">
        <v>0.0008140330326996819</v>
      </c>
      <c r="D3" s="154" t="n">
        <v>0.0008140330326996819</v>
      </c>
      <c r="E3" s="155" t="n">
        <v>0.0008140330326996819</v>
      </c>
      <c r="F3" s="154" t="n">
        <v>0.001805045843591149</v>
      </c>
      <c r="G3" s="154" t="n">
        <v>0.0006308756003422535</v>
      </c>
      <c r="H3" s="154" t="n">
        <v>0.002442099098099045</v>
      </c>
    </row>
    <row r="4">
      <c r="A4" t="inlineStr">
        <is>
          <t>aircraft</t>
        </is>
      </c>
      <c r="B4" s="156" t="n">
        <v>0.000368377679363288</v>
      </c>
      <c r="C4" s="156" t="n">
        <v>0.0001146353155333106</v>
      </c>
      <c r="D4" s="156" t="n">
        <v>0.0001146353155333106</v>
      </c>
      <c r="E4" s="156" t="n">
        <v>0.0001146353155333106</v>
      </c>
      <c r="F4" t="n">
        <v>0</v>
      </c>
      <c r="G4" t="n">
        <v>0</v>
      </c>
      <c r="H4" s="156" t="n">
        <v>0.0003439059465999317</v>
      </c>
    </row>
    <row r="5">
      <c r="A5" t="inlineStr">
        <is>
          <t>rail</t>
        </is>
      </c>
      <c r="B5" s="156" t="n">
        <v>0.01114074381529145</v>
      </c>
      <c r="C5" s="156" t="n">
        <v>0.003466884</v>
      </c>
      <c r="D5" s="156" t="n">
        <v>0.003466884</v>
      </c>
      <c r="E5" s="156" t="n">
        <v>0.003466884</v>
      </c>
      <c r="F5" t="n">
        <v>0</v>
      </c>
      <c r="G5" t="n">
        <v>0</v>
      </c>
      <c r="H5" s="156" t="n">
        <v>0.010400652</v>
      </c>
    </row>
    <row r="6">
      <c r="A6" t="inlineStr">
        <is>
          <t>ships</t>
        </is>
      </c>
      <c r="B6" s="156" t="n">
        <v>0.01546762636260409</v>
      </c>
      <c r="C6" s="156" t="n">
        <v>0.004813365</v>
      </c>
      <c r="D6" s="156" t="n">
        <v>0.004813365</v>
      </c>
      <c r="E6" s="156" t="n">
        <v>0.004813365</v>
      </c>
      <c r="F6" t="n">
        <v>0</v>
      </c>
      <c r="G6" t="n">
        <v>0</v>
      </c>
      <c r="H6" s="156" t="n">
        <v>0.014440095</v>
      </c>
    </row>
    <row r="7">
      <c r="A7" t="inlineStr">
        <is>
          <t>motorbikes</t>
        </is>
      </c>
      <c r="B7" t="n">
        <v>0</v>
      </c>
      <c r="C7" t="n">
        <v>0</v>
      </c>
      <c r="D7" t="n">
        <v>0</v>
      </c>
      <c r="E7" t="n">
        <v>0</v>
      </c>
      <c r="F7" t="n">
        <v>0</v>
      </c>
      <c r="G7" t="n">
        <v>0</v>
      </c>
      <c r="H7" t="n">
        <v>0</v>
      </c>
    </row>
    <row r="8">
      <c r="D8" s="15" t="n"/>
    </row>
    <row r="9">
      <c r="D9" s="59" t="n"/>
    </row>
    <row r="10">
      <c r="D10" s="15" t="n"/>
    </row>
    <row r="11">
      <c r="C11" s="77" t="n"/>
      <c r="D11" s="59" t="n"/>
    </row>
    <row r="12">
      <c r="D12" s="15" t="n"/>
    </row>
    <row r="13">
      <c r="D13" s="59" t="n"/>
    </row>
    <row r="14">
      <c r="D14" s="157"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K124"/>
  <sheetViews>
    <sheetView topLeftCell="A74" workbookViewId="0">
      <selection activeCell="E98" sqref="E98"/>
    </sheetView>
  </sheetViews>
  <sheetFormatPr baseColWidth="10" defaultColWidth="8.83203125" defaultRowHeight="15"/>
  <cols>
    <col width="50.5" customWidth="1" style="143" min="1" max="1"/>
    <col width="20.1640625" bestFit="1" customWidth="1" style="143" min="2" max="2"/>
    <col width="11.6640625" bestFit="1" customWidth="1" style="143" min="3" max="3"/>
    <col width="21.33203125" customWidth="1" style="143" min="4" max="4"/>
    <col width="17.83203125" customWidth="1" style="143" min="5" max="5"/>
    <col width="11.6640625" bestFit="1" customWidth="1" style="143" min="6" max="33"/>
    <col width="10" bestFit="1" customWidth="1" style="143" min="34" max="36"/>
  </cols>
  <sheetData>
    <row r="1">
      <c r="A1" s="2" t="inlineStr">
        <is>
          <t>Aircraft shares by cargo type</t>
        </is>
      </c>
      <c r="B1" s="3" t="n"/>
      <c r="C1" s="3"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row>
    <row r="2">
      <c r="B2">
        <f>'AEO 7'!C$1</f>
        <v/>
      </c>
      <c r="C2">
        <f>'AEO 7'!D$1</f>
        <v/>
      </c>
      <c r="D2">
        <f>'AEO 7'!E$1</f>
        <v/>
      </c>
      <c r="E2">
        <f>'AEO 7'!F$1</f>
        <v/>
      </c>
      <c r="F2">
        <f>'AEO 7'!G$1</f>
        <v/>
      </c>
      <c r="G2">
        <f>'AEO 7'!H$1</f>
        <v/>
      </c>
      <c r="H2">
        <f>'AEO 7'!I$1</f>
        <v/>
      </c>
      <c r="I2">
        <f>'AEO 7'!J$1</f>
        <v/>
      </c>
      <c r="J2">
        <f>'AEO 7'!K$1</f>
        <v/>
      </c>
      <c r="K2">
        <f>'AEO 7'!L$1</f>
        <v/>
      </c>
      <c r="L2">
        <f>'AEO 7'!M$1</f>
        <v/>
      </c>
      <c r="M2">
        <f>'AEO 7'!N$1</f>
        <v/>
      </c>
      <c r="N2">
        <f>'AEO 7'!O$1</f>
        <v/>
      </c>
      <c r="O2">
        <f>'AEO 7'!P$1</f>
        <v/>
      </c>
      <c r="P2">
        <f>'AEO 7'!Q$1</f>
        <v/>
      </c>
      <c r="Q2">
        <f>'AEO 7'!R$1</f>
        <v/>
      </c>
      <c r="R2">
        <f>'AEO 7'!S$1</f>
        <v/>
      </c>
      <c r="S2">
        <f>'AEO 7'!T$1</f>
        <v/>
      </c>
      <c r="T2">
        <f>'AEO 7'!U$1</f>
        <v/>
      </c>
      <c r="U2">
        <f>'AEO 7'!V$1</f>
        <v/>
      </c>
      <c r="V2">
        <f>'AEO 7'!W$1</f>
        <v/>
      </c>
      <c r="W2">
        <f>'AEO 7'!X$1</f>
        <v/>
      </c>
      <c r="X2">
        <f>'AEO 7'!Y$1</f>
        <v/>
      </c>
      <c r="Y2">
        <f>'AEO 7'!Z$1</f>
        <v/>
      </c>
      <c r="Z2">
        <f>'AEO 7'!AA$1</f>
        <v/>
      </c>
      <c r="AA2">
        <f>'AEO 7'!AB$1</f>
        <v/>
      </c>
      <c r="AB2">
        <f>'AEO 7'!AC$1</f>
        <v/>
      </c>
      <c r="AC2">
        <f>'AEO 7'!AD$1</f>
        <v/>
      </c>
      <c r="AD2">
        <f>'AEO 7'!AE$1</f>
        <v/>
      </c>
      <c r="AE2">
        <f>'AEO 7'!AF$1</f>
        <v/>
      </c>
      <c r="AF2">
        <f>'AEO 7'!AG$1</f>
        <v/>
      </c>
    </row>
    <row r="3">
      <c r="A3" t="inlineStr">
        <is>
          <t>share of active aircraft that are passenger aircraft</t>
        </is>
      </c>
      <c r="B3" s="137">
        <f>(INDEX('AEO 48'!$E$70:$AL$70,MATCH('Calculations Etc'!B$2,'AEO 48'!$E$1:$AL$1,0))-INDEX('AEO 48'!$E$178:$AL$178,MATCH('Calculations Etc'!B$2,'AEO 48'!$E$1:$AL$1,0)))/INDEX('AEO 48'!$E$70:$AL$70,MATCH('Calculations Etc'!B$2,'AEO 48'!$E$1:$AL$1,0))</f>
        <v/>
      </c>
      <c r="C3" s="137">
        <f>(INDEX('AEO 48'!$E$70:$AL$70,MATCH('Calculations Etc'!C$2,'AEO 48'!$E$1:$AL$1,0))-INDEX('AEO 48'!$E$178:$AL$178,MATCH('Calculations Etc'!C$2,'AEO 48'!$E$1:$AL$1,0)))/INDEX('AEO 48'!$E$70:$AL$70,MATCH('Calculations Etc'!C$2,'AEO 48'!$E$1:$AL$1,0))</f>
        <v/>
      </c>
      <c r="D3">
        <f>(INDEX('AEO 48'!$E$70:$AL$70,MATCH('Calculations Etc'!D$2,'AEO 48'!$E$1:$AL$1,0))-INDEX('AEO 48'!$E$178:$AL$178,MATCH('Calculations Etc'!D$2,'AEO 48'!$E$1:$AL$1,0)))/INDEX('AEO 48'!$E$70:$AL$70,MATCH('Calculations Etc'!D$2,'AEO 48'!$E$1:$AL$1,0))</f>
        <v/>
      </c>
      <c r="E3">
        <f>(INDEX('AEO 48'!$E$70:$AL$70,MATCH('Calculations Etc'!E$2,'AEO 48'!$E$1:$AL$1,0))-INDEX('AEO 48'!$E$178:$AL$178,MATCH('Calculations Etc'!E$2,'AEO 48'!$E$1:$AL$1,0)))/INDEX('AEO 48'!$E$70:$AL$70,MATCH('Calculations Etc'!E$2,'AEO 48'!$E$1:$AL$1,0))</f>
        <v/>
      </c>
      <c r="F3">
        <f>(INDEX('AEO 48'!$E$70:$AL$70,MATCH('Calculations Etc'!F$2,'AEO 48'!$E$1:$AL$1,0))-INDEX('AEO 48'!$E$178:$AL$178,MATCH('Calculations Etc'!F$2,'AEO 48'!$E$1:$AL$1,0)))/INDEX('AEO 48'!$E$70:$AL$70,MATCH('Calculations Etc'!F$2,'AEO 48'!$E$1:$AL$1,0))</f>
        <v/>
      </c>
      <c r="G3">
        <f>(INDEX('AEO 48'!$E$70:$AL$70,MATCH('Calculations Etc'!G$2,'AEO 48'!$E$1:$AL$1,0))-INDEX('AEO 48'!$E$178:$AL$178,MATCH('Calculations Etc'!G$2,'AEO 48'!$E$1:$AL$1,0)))/INDEX('AEO 48'!$E$70:$AL$70,MATCH('Calculations Etc'!G$2,'AEO 48'!$E$1:$AL$1,0))</f>
        <v/>
      </c>
      <c r="H3">
        <f>(INDEX('AEO 48'!$E$70:$AL$70,MATCH('Calculations Etc'!H$2,'AEO 48'!$E$1:$AL$1,0))-INDEX('AEO 48'!$E$178:$AL$178,MATCH('Calculations Etc'!H$2,'AEO 48'!$E$1:$AL$1,0)))/INDEX('AEO 48'!$E$70:$AL$70,MATCH('Calculations Etc'!H$2,'AEO 48'!$E$1:$AL$1,0))</f>
        <v/>
      </c>
      <c r="I3">
        <f>(INDEX('AEO 48'!$E$70:$AL$70,MATCH('Calculations Etc'!I$2,'AEO 48'!$E$1:$AL$1,0))-INDEX('AEO 48'!$E$178:$AL$178,MATCH('Calculations Etc'!I$2,'AEO 48'!$E$1:$AL$1,0)))/INDEX('AEO 48'!$E$70:$AL$70,MATCH('Calculations Etc'!I$2,'AEO 48'!$E$1:$AL$1,0))</f>
        <v/>
      </c>
      <c r="J3">
        <f>(INDEX('AEO 48'!$E$70:$AL$70,MATCH('Calculations Etc'!J$2,'AEO 48'!$E$1:$AL$1,0))-INDEX('AEO 48'!$E$178:$AL$178,MATCH('Calculations Etc'!J$2,'AEO 48'!$E$1:$AL$1,0)))/INDEX('AEO 48'!$E$70:$AL$70,MATCH('Calculations Etc'!J$2,'AEO 48'!$E$1:$AL$1,0))</f>
        <v/>
      </c>
      <c r="K3">
        <f>(INDEX('AEO 48'!$E$70:$AL$70,MATCH('Calculations Etc'!K$2,'AEO 48'!$E$1:$AL$1,0))-INDEX('AEO 48'!$E$178:$AL$178,MATCH('Calculations Etc'!K$2,'AEO 48'!$E$1:$AL$1,0)))/INDEX('AEO 48'!$E$70:$AL$70,MATCH('Calculations Etc'!K$2,'AEO 48'!$E$1:$AL$1,0))</f>
        <v/>
      </c>
      <c r="L3">
        <f>(INDEX('AEO 48'!$E$70:$AL$70,MATCH('Calculations Etc'!L$2,'AEO 48'!$E$1:$AL$1,0))-INDEX('AEO 48'!$E$178:$AL$178,MATCH('Calculations Etc'!L$2,'AEO 48'!$E$1:$AL$1,0)))/INDEX('AEO 48'!$E$70:$AL$70,MATCH('Calculations Etc'!L$2,'AEO 48'!$E$1:$AL$1,0))</f>
        <v/>
      </c>
      <c r="M3">
        <f>(INDEX('AEO 48'!$E$70:$AL$70,MATCH('Calculations Etc'!M$2,'AEO 48'!$E$1:$AL$1,0))-INDEX('AEO 48'!$E$178:$AL$178,MATCH('Calculations Etc'!M$2,'AEO 48'!$E$1:$AL$1,0)))/INDEX('AEO 48'!$E$70:$AL$70,MATCH('Calculations Etc'!M$2,'AEO 48'!$E$1:$AL$1,0))</f>
        <v/>
      </c>
      <c r="N3">
        <f>(INDEX('AEO 48'!$E$70:$AL$70,MATCH('Calculations Etc'!N$2,'AEO 48'!$E$1:$AL$1,0))-INDEX('AEO 48'!$E$178:$AL$178,MATCH('Calculations Etc'!N$2,'AEO 48'!$E$1:$AL$1,0)))/INDEX('AEO 48'!$E$70:$AL$70,MATCH('Calculations Etc'!N$2,'AEO 48'!$E$1:$AL$1,0))</f>
        <v/>
      </c>
      <c r="O3">
        <f>(INDEX('AEO 48'!$E$70:$AL$70,MATCH('Calculations Etc'!O$2,'AEO 48'!$E$1:$AL$1,0))-INDEX('AEO 48'!$E$178:$AL$178,MATCH('Calculations Etc'!O$2,'AEO 48'!$E$1:$AL$1,0)))/INDEX('AEO 48'!$E$70:$AL$70,MATCH('Calculations Etc'!O$2,'AEO 48'!$E$1:$AL$1,0))</f>
        <v/>
      </c>
      <c r="P3">
        <f>(INDEX('AEO 48'!$E$70:$AL$70,MATCH('Calculations Etc'!P$2,'AEO 48'!$E$1:$AL$1,0))-INDEX('AEO 48'!$E$178:$AL$178,MATCH('Calculations Etc'!P$2,'AEO 48'!$E$1:$AL$1,0)))/INDEX('AEO 48'!$E$70:$AL$70,MATCH('Calculations Etc'!P$2,'AEO 48'!$E$1:$AL$1,0))</f>
        <v/>
      </c>
      <c r="Q3">
        <f>(INDEX('AEO 48'!$E$70:$AL$70,MATCH('Calculations Etc'!Q$2,'AEO 48'!$E$1:$AL$1,0))-INDEX('AEO 48'!$E$178:$AL$178,MATCH('Calculations Etc'!Q$2,'AEO 48'!$E$1:$AL$1,0)))/INDEX('AEO 48'!$E$70:$AL$70,MATCH('Calculations Etc'!Q$2,'AEO 48'!$E$1:$AL$1,0))</f>
        <v/>
      </c>
      <c r="R3">
        <f>(INDEX('AEO 48'!$E$70:$AL$70,MATCH('Calculations Etc'!R$2,'AEO 48'!$E$1:$AL$1,0))-INDEX('AEO 48'!$E$178:$AL$178,MATCH('Calculations Etc'!R$2,'AEO 48'!$E$1:$AL$1,0)))/INDEX('AEO 48'!$E$70:$AL$70,MATCH('Calculations Etc'!R$2,'AEO 48'!$E$1:$AL$1,0))</f>
        <v/>
      </c>
      <c r="S3">
        <f>(INDEX('AEO 48'!$E$70:$AL$70,MATCH('Calculations Etc'!S$2,'AEO 48'!$E$1:$AL$1,0))-INDEX('AEO 48'!$E$178:$AL$178,MATCH('Calculations Etc'!S$2,'AEO 48'!$E$1:$AL$1,0)))/INDEX('AEO 48'!$E$70:$AL$70,MATCH('Calculations Etc'!S$2,'AEO 48'!$E$1:$AL$1,0))</f>
        <v/>
      </c>
      <c r="T3">
        <f>(INDEX('AEO 48'!$E$70:$AL$70,MATCH('Calculations Etc'!T$2,'AEO 48'!$E$1:$AL$1,0))-INDEX('AEO 48'!$E$178:$AL$178,MATCH('Calculations Etc'!T$2,'AEO 48'!$E$1:$AL$1,0)))/INDEX('AEO 48'!$E$70:$AL$70,MATCH('Calculations Etc'!T$2,'AEO 48'!$E$1:$AL$1,0))</f>
        <v/>
      </c>
      <c r="U3">
        <f>(INDEX('AEO 48'!$E$70:$AL$70,MATCH('Calculations Etc'!U$2,'AEO 48'!$E$1:$AL$1,0))-INDEX('AEO 48'!$E$178:$AL$178,MATCH('Calculations Etc'!U$2,'AEO 48'!$E$1:$AL$1,0)))/INDEX('AEO 48'!$E$70:$AL$70,MATCH('Calculations Etc'!U$2,'AEO 48'!$E$1:$AL$1,0))</f>
        <v/>
      </c>
      <c r="V3">
        <f>(INDEX('AEO 48'!$E$70:$AL$70,MATCH('Calculations Etc'!V$2,'AEO 48'!$E$1:$AL$1,0))-INDEX('AEO 48'!$E$178:$AL$178,MATCH('Calculations Etc'!V$2,'AEO 48'!$E$1:$AL$1,0)))/INDEX('AEO 48'!$E$70:$AL$70,MATCH('Calculations Etc'!V$2,'AEO 48'!$E$1:$AL$1,0))</f>
        <v/>
      </c>
      <c r="W3">
        <f>(INDEX('AEO 48'!$E$70:$AL$70,MATCH('Calculations Etc'!W$2,'AEO 48'!$E$1:$AL$1,0))-INDEX('AEO 48'!$E$178:$AL$178,MATCH('Calculations Etc'!W$2,'AEO 48'!$E$1:$AL$1,0)))/INDEX('AEO 48'!$E$70:$AL$70,MATCH('Calculations Etc'!W$2,'AEO 48'!$E$1:$AL$1,0))</f>
        <v/>
      </c>
      <c r="X3">
        <f>(INDEX('AEO 48'!$E$70:$AL$70,MATCH('Calculations Etc'!X$2,'AEO 48'!$E$1:$AL$1,0))-INDEX('AEO 48'!$E$178:$AL$178,MATCH('Calculations Etc'!X$2,'AEO 48'!$E$1:$AL$1,0)))/INDEX('AEO 48'!$E$70:$AL$70,MATCH('Calculations Etc'!X$2,'AEO 48'!$E$1:$AL$1,0))</f>
        <v/>
      </c>
      <c r="Y3">
        <f>(INDEX('AEO 48'!$E$70:$AL$70,MATCH('Calculations Etc'!Y$2,'AEO 48'!$E$1:$AL$1,0))-INDEX('AEO 48'!$E$178:$AL$178,MATCH('Calculations Etc'!Y$2,'AEO 48'!$E$1:$AL$1,0)))/INDEX('AEO 48'!$E$70:$AL$70,MATCH('Calculations Etc'!Y$2,'AEO 48'!$E$1:$AL$1,0))</f>
        <v/>
      </c>
      <c r="Z3">
        <f>(INDEX('AEO 48'!$E$70:$AL$70,MATCH('Calculations Etc'!Z$2,'AEO 48'!$E$1:$AL$1,0))-INDEX('AEO 48'!$E$178:$AL$178,MATCH('Calculations Etc'!Z$2,'AEO 48'!$E$1:$AL$1,0)))/INDEX('AEO 48'!$E$70:$AL$70,MATCH('Calculations Etc'!Z$2,'AEO 48'!$E$1:$AL$1,0))</f>
        <v/>
      </c>
      <c r="AA3">
        <f>(INDEX('AEO 48'!$E$70:$AL$70,MATCH('Calculations Etc'!AA$2,'AEO 48'!$E$1:$AL$1,0))-INDEX('AEO 48'!$E$178:$AL$178,MATCH('Calculations Etc'!AA$2,'AEO 48'!$E$1:$AL$1,0)))/INDEX('AEO 48'!$E$70:$AL$70,MATCH('Calculations Etc'!AA$2,'AEO 48'!$E$1:$AL$1,0))</f>
        <v/>
      </c>
      <c r="AB3">
        <f>(INDEX('AEO 48'!$E$70:$AL$70,MATCH('Calculations Etc'!AB$2,'AEO 48'!$E$1:$AL$1,0))-INDEX('AEO 48'!$E$178:$AL$178,MATCH('Calculations Etc'!AB$2,'AEO 48'!$E$1:$AL$1,0)))/INDEX('AEO 48'!$E$70:$AL$70,MATCH('Calculations Etc'!AB$2,'AEO 48'!$E$1:$AL$1,0))</f>
        <v/>
      </c>
      <c r="AC3">
        <f>(INDEX('AEO 48'!$E$70:$AL$70,MATCH('Calculations Etc'!AC$2,'AEO 48'!$E$1:$AL$1,0))-INDEX('AEO 48'!$E$178:$AL$178,MATCH('Calculations Etc'!AC$2,'AEO 48'!$E$1:$AL$1,0)))/INDEX('AEO 48'!$E$70:$AL$70,MATCH('Calculations Etc'!AC$2,'AEO 48'!$E$1:$AL$1,0))</f>
        <v/>
      </c>
      <c r="AD3">
        <f>(INDEX('AEO 48'!$E$70:$AL$70,MATCH('Calculations Etc'!AD$2,'AEO 48'!$E$1:$AL$1,0))-INDEX('AEO 48'!$E$178:$AL$178,MATCH('Calculations Etc'!AD$2,'AEO 48'!$E$1:$AL$1,0)))/INDEX('AEO 48'!$E$70:$AL$70,MATCH('Calculations Etc'!AD$2,'AEO 48'!$E$1:$AL$1,0))</f>
        <v/>
      </c>
      <c r="AE3">
        <f>(INDEX('AEO 48'!$E$70:$AL$70,MATCH('Calculations Etc'!AE$2,'AEO 48'!$E$1:$AL$1,0))-INDEX('AEO 48'!$E$178:$AL$178,MATCH('Calculations Etc'!AE$2,'AEO 48'!$E$1:$AL$1,0)))/INDEX('AEO 48'!$E$70:$AL$70,MATCH('Calculations Etc'!AE$2,'AEO 48'!$E$1:$AL$1,0))</f>
        <v/>
      </c>
      <c r="AF3">
        <f>(INDEX('AEO 48'!$E$70:$AL$70,MATCH('Calculations Etc'!AF$2,'AEO 48'!$E$1:$AL$1,0))-INDEX('AEO 48'!$E$178:$AL$178,MATCH('Calculations Etc'!AF$2,'AEO 48'!$E$1:$AL$1,0)))/INDEX('AEO 48'!$E$70:$AL$70,MATCH('Calculations Etc'!AF$2,'AEO 48'!$E$1:$AL$1,0))</f>
        <v/>
      </c>
    </row>
    <row r="4">
      <c r="A4" t="inlineStr">
        <is>
          <t>share of active aircraft that are cargo aircraft</t>
        </is>
      </c>
      <c r="B4" s="137">
        <f>INDEX('AEO 48'!$178:$178,MATCH(B$2,'AEO 48'!$1:$1,0))/INDEX('AEO 48'!$70:$70,MATCH(B$2,'AEO 48'!$1:$1,0))</f>
        <v/>
      </c>
      <c r="C4" s="137">
        <f>INDEX('AEO 48'!$178:$178,MATCH(C$2,'AEO 48'!$1:$1,0))/INDEX('AEO 48'!$70:$70,MATCH(C$2,'AEO 48'!$1:$1,0))</f>
        <v/>
      </c>
      <c r="D4">
        <f>INDEX('AEO 48'!$178:$178,MATCH(D$2,'AEO 48'!$1:$1,0))/INDEX('AEO 48'!$70:$70,MATCH(D$2,'AEO 48'!$1:$1,0))</f>
        <v/>
      </c>
      <c r="E4">
        <f>INDEX('AEO 48'!$178:$178,MATCH(E$2,'AEO 48'!$1:$1,0))/INDEX('AEO 48'!$70:$70,MATCH(E$2,'AEO 48'!$1:$1,0))</f>
        <v/>
      </c>
      <c r="F4">
        <f>INDEX('AEO 48'!$178:$178,MATCH(F$2,'AEO 48'!$1:$1,0))/INDEX('AEO 48'!$70:$70,MATCH(F$2,'AEO 48'!$1:$1,0))</f>
        <v/>
      </c>
      <c r="G4">
        <f>INDEX('AEO 48'!$178:$178,MATCH(G$2,'AEO 48'!$1:$1,0))/INDEX('AEO 48'!$70:$70,MATCH(G$2,'AEO 48'!$1:$1,0))</f>
        <v/>
      </c>
      <c r="H4">
        <f>INDEX('AEO 48'!$178:$178,MATCH(H$2,'AEO 48'!$1:$1,0))/INDEX('AEO 48'!$70:$70,MATCH(H$2,'AEO 48'!$1:$1,0))</f>
        <v/>
      </c>
      <c r="I4">
        <f>INDEX('AEO 48'!$178:$178,MATCH(I$2,'AEO 48'!$1:$1,0))/INDEX('AEO 48'!$70:$70,MATCH(I$2,'AEO 48'!$1:$1,0))</f>
        <v/>
      </c>
      <c r="J4">
        <f>INDEX('AEO 48'!$178:$178,MATCH(J$2,'AEO 48'!$1:$1,0))/INDEX('AEO 48'!$70:$70,MATCH(J$2,'AEO 48'!$1:$1,0))</f>
        <v/>
      </c>
      <c r="K4">
        <f>INDEX('AEO 48'!$178:$178,MATCH(K$2,'AEO 48'!$1:$1,0))/INDEX('AEO 48'!$70:$70,MATCH(K$2,'AEO 48'!$1:$1,0))</f>
        <v/>
      </c>
      <c r="L4">
        <f>INDEX('AEO 48'!$178:$178,MATCH(L$2,'AEO 48'!$1:$1,0))/INDEX('AEO 48'!$70:$70,MATCH(L$2,'AEO 48'!$1:$1,0))</f>
        <v/>
      </c>
      <c r="M4">
        <f>INDEX('AEO 48'!$178:$178,MATCH(M$2,'AEO 48'!$1:$1,0))/INDEX('AEO 48'!$70:$70,MATCH(M$2,'AEO 48'!$1:$1,0))</f>
        <v/>
      </c>
      <c r="N4">
        <f>INDEX('AEO 48'!$178:$178,MATCH(N$2,'AEO 48'!$1:$1,0))/INDEX('AEO 48'!$70:$70,MATCH(N$2,'AEO 48'!$1:$1,0))</f>
        <v/>
      </c>
      <c r="O4">
        <f>INDEX('AEO 48'!$178:$178,MATCH(O$2,'AEO 48'!$1:$1,0))/INDEX('AEO 48'!$70:$70,MATCH(O$2,'AEO 48'!$1:$1,0))</f>
        <v/>
      </c>
      <c r="P4">
        <f>INDEX('AEO 48'!$178:$178,MATCH(P$2,'AEO 48'!$1:$1,0))/INDEX('AEO 48'!$70:$70,MATCH(P$2,'AEO 48'!$1:$1,0))</f>
        <v/>
      </c>
      <c r="Q4">
        <f>INDEX('AEO 48'!$178:$178,MATCH(Q$2,'AEO 48'!$1:$1,0))/INDEX('AEO 48'!$70:$70,MATCH(Q$2,'AEO 48'!$1:$1,0))</f>
        <v/>
      </c>
      <c r="R4">
        <f>INDEX('AEO 48'!$178:$178,MATCH(R$2,'AEO 48'!$1:$1,0))/INDEX('AEO 48'!$70:$70,MATCH(R$2,'AEO 48'!$1:$1,0))</f>
        <v/>
      </c>
      <c r="S4">
        <f>INDEX('AEO 48'!$178:$178,MATCH(S$2,'AEO 48'!$1:$1,0))/INDEX('AEO 48'!$70:$70,MATCH(S$2,'AEO 48'!$1:$1,0))</f>
        <v/>
      </c>
      <c r="T4">
        <f>INDEX('AEO 48'!$178:$178,MATCH(T$2,'AEO 48'!$1:$1,0))/INDEX('AEO 48'!$70:$70,MATCH(T$2,'AEO 48'!$1:$1,0))</f>
        <v/>
      </c>
      <c r="U4">
        <f>INDEX('AEO 48'!$178:$178,MATCH(U$2,'AEO 48'!$1:$1,0))/INDEX('AEO 48'!$70:$70,MATCH(U$2,'AEO 48'!$1:$1,0))</f>
        <v/>
      </c>
      <c r="V4">
        <f>INDEX('AEO 48'!$178:$178,MATCH(V$2,'AEO 48'!$1:$1,0))/INDEX('AEO 48'!$70:$70,MATCH(V$2,'AEO 48'!$1:$1,0))</f>
        <v/>
      </c>
      <c r="W4">
        <f>INDEX('AEO 48'!$178:$178,MATCH(W$2,'AEO 48'!$1:$1,0))/INDEX('AEO 48'!$70:$70,MATCH(W$2,'AEO 48'!$1:$1,0))</f>
        <v/>
      </c>
      <c r="X4">
        <f>INDEX('AEO 48'!$178:$178,MATCH(X$2,'AEO 48'!$1:$1,0))/INDEX('AEO 48'!$70:$70,MATCH(X$2,'AEO 48'!$1:$1,0))</f>
        <v/>
      </c>
      <c r="Y4">
        <f>INDEX('AEO 48'!$178:$178,MATCH(Y$2,'AEO 48'!$1:$1,0))/INDEX('AEO 48'!$70:$70,MATCH(Y$2,'AEO 48'!$1:$1,0))</f>
        <v/>
      </c>
      <c r="Z4">
        <f>INDEX('AEO 48'!$178:$178,MATCH(Z$2,'AEO 48'!$1:$1,0))/INDEX('AEO 48'!$70:$70,MATCH(Z$2,'AEO 48'!$1:$1,0))</f>
        <v/>
      </c>
      <c r="AA4">
        <f>INDEX('AEO 48'!$178:$178,MATCH(AA$2,'AEO 48'!$1:$1,0))/INDEX('AEO 48'!$70:$70,MATCH(AA$2,'AEO 48'!$1:$1,0))</f>
        <v/>
      </c>
      <c r="AB4">
        <f>INDEX('AEO 48'!$178:$178,MATCH(AB$2,'AEO 48'!$1:$1,0))/INDEX('AEO 48'!$70:$70,MATCH(AB$2,'AEO 48'!$1:$1,0))</f>
        <v/>
      </c>
      <c r="AC4">
        <f>INDEX('AEO 48'!$178:$178,MATCH(AC$2,'AEO 48'!$1:$1,0))/INDEX('AEO 48'!$70:$70,MATCH(AC$2,'AEO 48'!$1:$1,0))</f>
        <v/>
      </c>
      <c r="AD4">
        <f>INDEX('AEO 48'!$178:$178,MATCH(AD$2,'AEO 48'!$1:$1,0))/INDEX('AEO 48'!$70:$70,MATCH(AD$2,'AEO 48'!$1:$1,0))</f>
        <v/>
      </c>
      <c r="AE4">
        <f>INDEX('AEO 48'!$178:$178,MATCH(AE$2,'AEO 48'!$1:$1,0))/INDEX('AEO 48'!$70:$70,MATCH(AE$2,'AEO 48'!$1:$1,0))</f>
        <v/>
      </c>
      <c r="AF4">
        <f>INDEX('AEO 48'!$178:$178,MATCH(AF$2,'AEO 48'!$1:$1,0))/INDEX('AEO 48'!$70:$70,MATCH(AF$2,'AEO 48'!$1:$1,0))</f>
        <v/>
      </c>
    </row>
    <row r="5">
      <c r="B5">
        <f>SUM(B3:B4)</f>
        <v/>
      </c>
      <c r="C5">
        <f>SUM(C3:C4)</f>
        <v/>
      </c>
      <c r="D5">
        <f>SUM(D3:D4)</f>
        <v/>
      </c>
      <c r="E5">
        <f>SUM(E3:E4)</f>
        <v/>
      </c>
      <c r="F5">
        <f>SUM(F3:F4)</f>
        <v/>
      </c>
      <c r="G5">
        <f>SUM(G3:G4)</f>
        <v/>
      </c>
      <c r="H5">
        <f>SUM(H3:H4)</f>
        <v/>
      </c>
      <c r="I5">
        <f>SUM(I3:I4)</f>
        <v/>
      </c>
      <c r="J5">
        <f>SUM(J3:J4)</f>
        <v/>
      </c>
      <c r="K5">
        <f>SUM(K3:K4)</f>
        <v/>
      </c>
      <c r="L5">
        <f>SUM(L3:L4)</f>
        <v/>
      </c>
      <c r="M5">
        <f>SUM(M3:M4)</f>
        <v/>
      </c>
      <c r="N5">
        <f>SUM(N3:N4)</f>
        <v/>
      </c>
      <c r="O5">
        <f>SUM(O3:O4)</f>
        <v/>
      </c>
      <c r="P5">
        <f>SUM(P3:P4)</f>
        <v/>
      </c>
      <c r="Q5">
        <f>SUM(Q3:Q4)</f>
        <v/>
      </c>
      <c r="R5">
        <f>SUM(R3:R4)</f>
        <v/>
      </c>
      <c r="S5">
        <f>SUM(S3:S4)</f>
        <v/>
      </c>
      <c r="T5">
        <f>SUM(T3:T4)</f>
        <v/>
      </c>
      <c r="U5">
        <f>SUM(U3:U4)</f>
        <v/>
      </c>
      <c r="V5">
        <f>SUM(V3:V4)</f>
        <v/>
      </c>
      <c r="W5">
        <f>SUM(W3:W4)</f>
        <v/>
      </c>
      <c r="X5">
        <f>SUM(X3:X4)</f>
        <v/>
      </c>
      <c r="Y5">
        <f>SUM(Y3:Y4)</f>
        <v/>
      </c>
      <c r="Z5">
        <f>SUM(Z3:Z4)</f>
        <v/>
      </c>
      <c r="AA5">
        <f>SUM(AA3:AA4)</f>
        <v/>
      </c>
      <c r="AB5">
        <f>SUM(AB3:AB4)</f>
        <v/>
      </c>
      <c r="AC5">
        <f>SUM(AC3:AC4)</f>
        <v/>
      </c>
      <c r="AD5">
        <f>SUM(AD3:AD4)</f>
        <v/>
      </c>
      <c r="AE5">
        <f>SUM(AE3:AE4)</f>
        <v/>
      </c>
      <c r="AF5">
        <f>SUM(AF3:AF4)</f>
        <v/>
      </c>
    </row>
    <row r="6">
      <c r="A6" s="2" t="inlineStr">
        <is>
          <t>Ratios of New Vehicle Fuel Economy to Fleet Average Fuel Economy</t>
        </is>
      </c>
      <c r="B6" s="3" t="n"/>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row>
    <row r="7">
      <c r="B7">
        <f>B2</f>
        <v/>
      </c>
      <c r="C7">
        <f>C2</f>
        <v/>
      </c>
      <c r="D7">
        <f>D2</f>
        <v/>
      </c>
      <c r="E7">
        <f>E2</f>
        <v/>
      </c>
      <c r="F7">
        <f>F2</f>
        <v/>
      </c>
      <c r="G7">
        <f>G2</f>
        <v/>
      </c>
      <c r="H7">
        <f>H2</f>
        <v/>
      </c>
      <c r="I7">
        <f>I2</f>
        <v/>
      </c>
      <c r="J7">
        <f>J2</f>
        <v/>
      </c>
      <c r="K7">
        <f>K2</f>
        <v/>
      </c>
      <c r="L7">
        <f>L2</f>
        <v/>
      </c>
      <c r="M7">
        <f>M2</f>
        <v/>
      </c>
      <c r="N7">
        <f>N2</f>
        <v/>
      </c>
      <c r="O7">
        <f>O2</f>
        <v/>
      </c>
      <c r="P7">
        <f>P2</f>
        <v/>
      </c>
      <c r="Q7">
        <f>Q2</f>
        <v/>
      </c>
      <c r="R7">
        <f>R2</f>
        <v/>
      </c>
      <c r="S7">
        <f>S2</f>
        <v/>
      </c>
      <c r="T7">
        <f>T2</f>
        <v/>
      </c>
      <c r="U7">
        <f>U2</f>
        <v/>
      </c>
      <c r="V7">
        <f>V2</f>
        <v/>
      </c>
      <c r="W7">
        <f>W2</f>
        <v/>
      </c>
      <c r="X7">
        <f>X2</f>
        <v/>
      </c>
      <c r="Y7">
        <f>Y2</f>
        <v/>
      </c>
      <c r="Z7">
        <f>Z2</f>
        <v/>
      </c>
      <c r="AA7">
        <f>AA2</f>
        <v/>
      </c>
      <c r="AB7">
        <f>AB2</f>
        <v/>
      </c>
      <c r="AC7">
        <f>AC2</f>
        <v/>
      </c>
      <c r="AD7">
        <f>AD2</f>
        <v/>
      </c>
      <c r="AE7">
        <f>AE2</f>
        <v/>
      </c>
      <c r="AF7">
        <f>AF2</f>
        <v/>
      </c>
    </row>
    <row r="8">
      <c r="A8" t="inlineStr">
        <is>
          <t>aircraft</t>
        </is>
      </c>
      <c r="B8" s="47">
        <f>INDEX('AEO 47'!$E$170:$AL$170,MATCH('Calculations Etc'!B$2,'AEO 47'!$E$1:$AL$1,0))/INDEX('AEO 47'!$E$175:$AL$175,MATCH('Calculations Etc'!B$2,'AEO 47'!$E$1:$AL$1,0))</f>
        <v/>
      </c>
      <c r="C8">
        <f>INDEX('AEO 47'!$E$170:$AL$170,MATCH('Calculations Etc'!C$2,'AEO 47'!$E$1:$AL$1,0))/INDEX('AEO 47'!$E$175:$AL$175,MATCH('Calculations Etc'!C$2,'AEO 47'!$E$1:$AL$1,0))</f>
        <v/>
      </c>
      <c r="D8">
        <f>INDEX('AEO 47'!$E$170:$AL$170,MATCH('Calculations Etc'!D$2,'AEO 47'!$E$1:$AL$1,0))/INDEX('AEO 47'!$E$175:$AL$175,MATCH('Calculations Etc'!D$2,'AEO 47'!$E$1:$AL$1,0))</f>
        <v/>
      </c>
      <c r="E8">
        <f>INDEX('AEO 47'!$E$170:$AL$170,MATCH('Calculations Etc'!E$2,'AEO 47'!$E$1:$AL$1,0))/INDEX('AEO 47'!$E$175:$AL$175,MATCH('Calculations Etc'!E$2,'AEO 47'!$E$1:$AL$1,0))</f>
        <v/>
      </c>
      <c r="F8">
        <f>INDEX('AEO 47'!$E$170:$AL$170,MATCH('Calculations Etc'!F$2,'AEO 47'!$E$1:$AL$1,0))/INDEX('AEO 47'!$E$175:$AL$175,MATCH('Calculations Etc'!F$2,'AEO 47'!$E$1:$AL$1,0))</f>
        <v/>
      </c>
      <c r="G8">
        <f>INDEX('AEO 47'!$E$170:$AL$170,MATCH('Calculations Etc'!G$2,'AEO 47'!$E$1:$AL$1,0))/INDEX('AEO 47'!$E$175:$AL$175,MATCH('Calculations Etc'!G$2,'AEO 47'!$E$1:$AL$1,0))</f>
        <v/>
      </c>
      <c r="H8">
        <f>INDEX('AEO 47'!$E$170:$AL$170,MATCH('Calculations Etc'!H$2,'AEO 47'!$E$1:$AL$1,0))/INDEX('AEO 47'!$E$175:$AL$175,MATCH('Calculations Etc'!H$2,'AEO 47'!$E$1:$AL$1,0))</f>
        <v/>
      </c>
      <c r="I8">
        <f>INDEX('AEO 47'!$E$170:$AL$170,MATCH('Calculations Etc'!I$2,'AEO 47'!$E$1:$AL$1,0))/INDEX('AEO 47'!$E$175:$AL$175,MATCH('Calculations Etc'!I$2,'AEO 47'!$E$1:$AL$1,0))</f>
        <v/>
      </c>
      <c r="J8">
        <f>INDEX('AEO 47'!$E$170:$AL$170,MATCH('Calculations Etc'!J$2,'AEO 47'!$E$1:$AL$1,0))/INDEX('AEO 47'!$E$175:$AL$175,MATCH('Calculations Etc'!J$2,'AEO 47'!$E$1:$AL$1,0))</f>
        <v/>
      </c>
      <c r="K8">
        <f>INDEX('AEO 47'!$E$170:$AL$170,MATCH('Calculations Etc'!K$2,'AEO 47'!$E$1:$AL$1,0))/INDEX('AEO 47'!$E$175:$AL$175,MATCH('Calculations Etc'!K$2,'AEO 47'!$E$1:$AL$1,0))</f>
        <v/>
      </c>
      <c r="L8">
        <f>INDEX('AEO 47'!$E$170:$AL$170,MATCH('Calculations Etc'!L$2,'AEO 47'!$E$1:$AL$1,0))/INDEX('AEO 47'!$E$175:$AL$175,MATCH('Calculations Etc'!L$2,'AEO 47'!$E$1:$AL$1,0))</f>
        <v/>
      </c>
      <c r="M8">
        <f>INDEX('AEO 47'!$E$170:$AL$170,MATCH('Calculations Etc'!M$2,'AEO 47'!$E$1:$AL$1,0))/INDEX('AEO 47'!$E$175:$AL$175,MATCH('Calculations Etc'!M$2,'AEO 47'!$E$1:$AL$1,0))</f>
        <v/>
      </c>
      <c r="N8">
        <f>INDEX('AEO 47'!$E$170:$AL$170,MATCH('Calculations Etc'!N$2,'AEO 47'!$E$1:$AL$1,0))/INDEX('AEO 47'!$E$175:$AL$175,MATCH('Calculations Etc'!N$2,'AEO 47'!$E$1:$AL$1,0))</f>
        <v/>
      </c>
      <c r="O8">
        <f>INDEX('AEO 47'!$E$170:$AL$170,MATCH('Calculations Etc'!O$2,'AEO 47'!$E$1:$AL$1,0))/INDEX('AEO 47'!$E$175:$AL$175,MATCH('Calculations Etc'!O$2,'AEO 47'!$E$1:$AL$1,0))</f>
        <v/>
      </c>
      <c r="P8">
        <f>INDEX('AEO 47'!$E$170:$AL$170,MATCH('Calculations Etc'!P$2,'AEO 47'!$E$1:$AL$1,0))/INDEX('AEO 47'!$E$175:$AL$175,MATCH('Calculations Etc'!P$2,'AEO 47'!$E$1:$AL$1,0))</f>
        <v/>
      </c>
      <c r="Q8">
        <f>INDEX('AEO 47'!$E$170:$AL$170,MATCH('Calculations Etc'!Q$2,'AEO 47'!$E$1:$AL$1,0))/INDEX('AEO 47'!$E$175:$AL$175,MATCH('Calculations Etc'!Q$2,'AEO 47'!$E$1:$AL$1,0))</f>
        <v/>
      </c>
      <c r="R8">
        <f>INDEX('AEO 47'!$E$170:$AL$170,MATCH('Calculations Etc'!R$2,'AEO 47'!$E$1:$AL$1,0))/INDEX('AEO 47'!$E$175:$AL$175,MATCH('Calculations Etc'!R$2,'AEO 47'!$E$1:$AL$1,0))</f>
        <v/>
      </c>
      <c r="S8">
        <f>INDEX('AEO 47'!$E$170:$AL$170,MATCH('Calculations Etc'!S$2,'AEO 47'!$E$1:$AL$1,0))/INDEX('AEO 47'!$E$175:$AL$175,MATCH('Calculations Etc'!S$2,'AEO 47'!$E$1:$AL$1,0))</f>
        <v/>
      </c>
      <c r="T8">
        <f>INDEX('AEO 47'!$E$170:$AL$170,MATCH('Calculations Etc'!T$2,'AEO 47'!$E$1:$AL$1,0))/INDEX('AEO 47'!$E$175:$AL$175,MATCH('Calculations Etc'!T$2,'AEO 47'!$E$1:$AL$1,0))</f>
        <v/>
      </c>
      <c r="U8">
        <f>INDEX('AEO 47'!$E$170:$AL$170,MATCH('Calculations Etc'!U$2,'AEO 47'!$E$1:$AL$1,0))/INDEX('AEO 47'!$E$175:$AL$175,MATCH('Calculations Etc'!U$2,'AEO 47'!$E$1:$AL$1,0))</f>
        <v/>
      </c>
      <c r="V8">
        <f>INDEX('AEO 47'!$E$170:$AL$170,MATCH('Calculations Etc'!V$2,'AEO 47'!$E$1:$AL$1,0))/INDEX('AEO 47'!$E$175:$AL$175,MATCH('Calculations Etc'!V$2,'AEO 47'!$E$1:$AL$1,0))</f>
        <v/>
      </c>
      <c r="W8">
        <f>INDEX('AEO 47'!$E$170:$AL$170,MATCH('Calculations Etc'!W$2,'AEO 47'!$E$1:$AL$1,0))/INDEX('AEO 47'!$E$175:$AL$175,MATCH('Calculations Etc'!W$2,'AEO 47'!$E$1:$AL$1,0))</f>
        <v/>
      </c>
      <c r="X8">
        <f>INDEX('AEO 47'!$E$170:$AL$170,MATCH('Calculations Etc'!X$2,'AEO 47'!$E$1:$AL$1,0))/INDEX('AEO 47'!$E$175:$AL$175,MATCH('Calculations Etc'!X$2,'AEO 47'!$E$1:$AL$1,0))</f>
        <v/>
      </c>
      <c r="Y8">
        <f>INDEX('AEO 47'!$E$170:$AL$170,MATCH('Calculations Etc'!Y$2,'AEO 47'!$E$1:$AL$1,0))/INDEX('AEO 47'!$E$175:$AL$175,MATCH('Calculations Etc'!Y$2,'AEO 47'!$E$1:$AL$1,0))</f>
        <v/>
      </c>
      <c r="Z8">
        <f>INDEX('AEO 47'!$E$170:$AL$170,MATCH('Calculations Etc'!Z$2,'AEO 47'!$E$1:$AL$1,0))/INDEX('AEO 47'!$E$175:$AL$175,MATCH('Calculations Etc'!Z$2,'AEO 47'!$E$1:$AL$1,0))</f>
        <v/>
      </c>
      <c r="AA8">
        <f>INDEX('AEO 47'!$E$170:$AL$170,MATCH('Calculations Etc'!AA$2,'AEO 47'!$E$1:$AL$1,0))/INDEX('AEO 47'!$E$175:$AL$175,MATCH('Calculations Etc'!AA$2,'AEO 47'!$E$1:$AL$1,0))</f>
        <v/>
      </c>
      <c r="AB8">
        <f>INDEX('AEO 47'!$E$170:$AL$170,MATCH('Calculations Etc'!AB$2,'AEO 47'!$E$1:$AL$1,0))/INDEX('AEO 47'!$E$175:$AL$175,MATCH('Calculations Etc'!AB$2,'AEO 47'!$E$1:$AL$1,0))</f>
        <v/>
      </c>
      <c r="AC8">
        <f>INDEX('AEO 47'!$E$170:$AL$170,MATCH('Calculations Etc'!AC$2,'AEO 47'!$E$1:$AL$1,0))/INDEX('AEO 47'!$E$175:$AL$175,MATCH('Calculations Etc'!AC$2,'AEO 47'!$E$1:$AL$1,0))</f>
        <v/>
      </c>
      <c r="AD8">
        <f>INDEX('AEO 47'!$E$170:$AL$170,MATCH('Calculations Etc'!AD$2,'AEO 47'!$E$1:$AL$1,0))/INDEX('AEO 47'!$E$175:$AL$175,MATCH('Calculations Etc'!AD$2,'AEO 47'!$E$1:$AL$1,0))</f>
        <v/>
      </c>
      <c r="AE8">
        <f>INDEX('AEO 47'!$E$170:$AL$170,MATCH('Calculations Etc'!AE$2,'AEO 47'!$E$1:$AL$1,0))/INDEX('AEO 47'!$E$175:$AL$175,MATCH('Calculations Etc'!AE$2,'AEO 47'!$E$1:$AL$1,0))</f>
        <v/>
      </c>
      <c r="AF8">
        <f>INDEX('AEO 47'!$E$170:$AL$170,MATCH('Calculations Etc'!AF$2,'AEO 47'!$E$1:$AL$1,0))/INDEX('AEO 47'!$E$175:$AL$175,MATCH('Calculations Etc'!AF$2,'AEO 47'!$E$1:$AL$1,0))</f>
        <v/>
      </c>
    </row>
    <row r="9">
      <c r="A9" t="inlineStr">
        <is>
          <t>freight HDVs</t>
        </is>
      </c>
      <c r="B9">
        <f>INDEX('AEO 49'!$202:$202,MATCH('Calculations Etc'!B$2,'AEO 49'!$1:$1,0))/INDEX('AEO 49'!$131:$131,MATCH('Calculations Etc'!B$2,'AEO 49'!$1:$1,0))</f>
        <v/>
      </c>
      <c r="C9">
        <f>INDEX('AEO 49'!$202:$202,MATCH('Calculations Etc'!C$2,'AEO 49'!$1:$1,0))/INDEX('AEO 49'!$131:$131,MATCH('Calculations Etc'!C$2,'AEO 49'!$1:$1,0))</f>
        <v/>
      </c>
      <c r="D9">
        <f>INDEX('AEO 49'!$202:$202,MATCH('Calculations Etc'!D$2,'AEO 49'!$1:$1,0))/INDEX('AEO 49'!$131:$131,MATCH('Calculations Etc'!D$2,'AEO 49'!$1:$1,0))</f>
        <v/>
      </c>
      <c r="E9">
        <f>INDEX('AEO 49'!$202:$202,MATCH('Calculations Etc'!E$2,'AEO 49'!$1:$1,0))/INDEX('AEO 49'!$131:$131,MATCH('Calculations Etc'!E$2,'AEO 49'!$1:$1,0))</f>
        <v/>
      </c>
      <c r="F9">
        <f>INDEX('AEO 49'!$202:$202,MATCH('Calculations Etc'!F$2,'AEO 49'!$1:$1,0))/INDEX('AEO 49'!$131:$131,MATCH('Calculations Etc'!F$2,'AEO 49'!$1:$1,0))</f>
        <v/>
      </c>
      <c r="G9">
        <f>INDEX('AEO 49'!$202:$202,MATCH('Calculations Etc'!G$2,'AEO 49'!$1:$1,0))/INDEX('AEO 49'!$131:$131,MATCH('Calculations Etc'!G$2,'AEO 49'!$1:$1,0))</f>
        <v/>
      </c>
      <c r="H9">
        <f>INDEX('AEO 49'!$202:$202,MATCH('Calculations Etc'!H$2,'AEO 49'!$1:$1,0))/INDEX('AEO 49'!$131:$131,MATCH('Calculations Etc'!H$2,'AEO 49'!$1:$1,0))</f>
        <v/>
      </c>
      <c r="I9">
        <f>INDEX('AEO 49'!$202:$202,MATCH('Calculations Etc'!I$2,'AEO 49'!$1:$1,0))/INDEX('AEO 49'!$131:$131,MATCH('Calculations Etc'!I$2,'AEO 49'!$1:$1,0))</f>
        <v/>
      </c>
      <c r="J9">
        <f>INDEX('AEO 49'!$202:$202,MATCH('Calculations Etc'!J$2,'AEO 49'!$1:$1,0))/INDEX('AEO 49'!$131:$131,MATCH('Calculations Etc'!J$2,'AEO 49'!$1:$1,0))</f>
        <v/>
      </c>
      <c r="K9">
        <f>INDEX('AEO 49'!$202:$202,MATCH('Calculations Etc'!K$2,'AEO 49'!$1:$1,0))/INDEX('AEO 49'!$131:$131,MATCH('Calculations Etc'!K$2,'AEO 49'!$1:$1,0))</f>
        <v/>
      </c>
      <c r="L9">
        <f>INDEX('AEO 49'!$202:$202,MATCH('Calculations Etc'!L$2,'AEO 49'!$1:$1,0))/INDEX('AEO 49'!$131:$131,MATCH('Calculations Etc'!L$2,'AEO 49'!$1:$1,0))</f>
        <v/>
      </c>
      <c r="M9">
        <f>INDEX('AEO 49'!$202:$202,MATCH('Calculations Etc'!M$2,'AEO 49'!$1:$1,0))/INDEX('AEO 49'!$131:$131,MATCH('Calculations Etc'!M$2,'AEO 49'!$1:$1,0))</f>
        <v/>
      </c>
      <c r="N9">
        <f>INDEX('AEO 49'!$202:$202,MATCH('Calculations Etc'!N$2,'AEO 49'!$1:$1,0))/INDEX('AEO 49'!$131:$131,MATCH('Calculations Etc'!N$2,'AEO 49'!$1:$1,0))</f>
        <v/>
      </c>
      <c r="O9">
        <f>INDEX('AEO 49'!$202:$202,MATCH('Calculations Etc'!O$2,'AEO 49'!$1:$1,0))/INDEX('AEO 49'!$131:$131,MATCH('Calculations Etc'!O$2,'AEO 49'!$1:$1,0))</f>
        <v/>
      </c>
      <c r="P9">
        <f>INDEX('AEO 49'!$202:$202,MATCH('Calculations Etc'!P$2,'AEO 49'!$1:$1,0))/INDEX('AEO 49'!$131:$131,MATCH('Calculations Etc'!P$2,'AEO 49'!$1:$1,0))</f>
        <v/>
      </c>
      <c r="Q9">
        <f>INDEX('AEO 49'!$202:$202,MATCH('Calculations Etc'!Q$2,'AEO 49'!$1:$1,0))/INDEX('AEO 49'!$131:$131,MATCH('Calculations Etc'!Q$2,'AEO 49'!$1:$1,0))</f>
        <v/>
      </c>
      <c r="R9">
        <f>INDEX('AEO 49'!$202:$202,MATCH('Calculations Etc'!R$2,'AEO 49'!$1:$1,0))/INDEX('AEO 49'!$131:$131,MATCH('Calculations Etc'!R$2,'AEO 49'!$1:$1,0))</f>
        <v/>
      </c>
      <c r="S9">
        <f>INDEX('AEO 49'!$202:$202,MATCH('Calculations Etc'!S$2,'AEO 49'!$1:$1,0))/INDEX('AEO 49'!$131:$131,MATCH('Calculations Etc'!S$2,'AEO 49'!$1:$1,0))</f>
        <v/>
      </c>
      <c r="T9">
        <f>INDEX('AEO 49'!$202:$202,MATCH('Calculations Etc'!T$2,'AEO 49'!$1:$1,0))/INDEX('AEO 49'!$131:$131,MATCH('Calculations Etc'!T$2,'AEO 49'!$1:$1,0))</f>
        <v/>
      </c>
      <c r="U9">
        <f>INDEX('AEO 49'!$202:$202,MATCH('Calculations Etc'!U$2,'AEO 49'!$1:$1,0))/INDEX('AEO 49'!$131:$131,MATCH('Calculations Etc'!U$2,'AEO 49'!$1:$1,0))</f>
        <v/>
      </c>
      <c r="V9">
        <f>INDEX('AEO 49'!$202:$202,MATCH('Calculations Etc'!V$2,'AEO 49'!$1:$1,0))/INDEX('AEO 49'!$131:$131,MATCH('Calculations Etc'!V$2,'AEO 49'!$1:$1,0))</f>
        <v/>
      </c>
      <c r="W9">
        <f>INDEX('AEO 49'!$202:$202,MATCH('Calculations Etc'!W$2,'AEO 49'!$1:$1,0))/INDEX('AEO 49'!$131:$131,MATCH('Calculations Etc'!W$2,'AEO 49'!$1:$1,0))</f>
        <v/>
      </c>
      <c r="X9">
        <f>INDEX('AEO 49'!$202:$202,MATCH('Calculations Etc'!X$2,'AEO 49'!$1:$1,0))/INDEX('AEO 49'!$131:$131,MATCH('Calculations Etc'!X$2,'AEO 49'!$1:$1,0))</f>
        <v/>
      </c>
      <c r="Y9">
        <f>INDEX('AEO 49'!$202:$202,MATCH('Calculations Etc'!Y$2,'AEO 49'!$1:$1,0))/INDEX('AEO 49'!$131:$131,MATCH('Calculations Etc'!Y$2,'AEO 49'!$1:$1,0))</f>
        <v/>
      </c>
      <c r="Z9">
        <f>INDEX('AEO 49'!$202:$202,MATCH('Calculations Etc'!Z$2,'AEO 49'!$1:$1,0))/INDEX('AEO 49'!$131:$131,MATCH('Calculations Etc'!Z$2,'AEO 49'!$1:$1,0))</f>
        <v/>
      </c>
      <c r="AA9">
        <f>INDEX('AEO 49'!$202:$202,MATCH('Calculations Etc'!AA$2,'AEO 49'!$1:$1,0))/INDEX('AEO 49'!$131:$131,MATCH('Calculations Etc'!AA$2,'AEO 49'!$1:$1,0))</f>
        <v/>
      </c>
      <c r="AB9">
        <f>INDEX('AEO 49'!$202:$202,MATCH('Calculations Etc'!AB$2,'AEO 49'!$1:$1,0))/INDEX('AEO 49'!$131:$131,MATCH('Calculations Etc'!AB$2,'AEO 49'!$1:$1,0))</f>
        <v/>
      </c>
      <c r="AC9">
        <f>INDEX('AEO 49'!$202:$202,MATCH('Calculations Etc'!AC$2,'AEO 49'!$1:$1,0))/INDEX('AEO 49'!$131:$131,MATCH('Calculations Etc'!AC$2,'AEO 49'!$1:$1,0))</f>
        <v/>
      </c>
      <c r="AD9">
        <f>INDEX('AEO 49'!$202:$202,MATCH('Calculations Etc'!AD$2,'AEO 49'!$1:$1,0))/INDEX('AEO 49'!$131:$131,MATCH('Calculations Etc'!AD$2,'AEO 49'!$1:$1,0))</f>
        <v/>
      </c>
      <c r="AE9">
        <f>INDEX('AEO 49'!$202:$202,MATCH('Calculations Etc'!AE$2,'AEO 49'!$1:$1,0))/INDEX('AEO 49'!$131:$131,MATCH('Calculations Etc'!AE$2,'AEO 49'!$1:$1,0))</f>
        <v/>
      </c>
      <c r="AF9">
        <f>INDEX('AEO 49'!$202:$202,MATCH('Calculations Etc'!AF$2,'AEO 49'!$1:$1,0))/INDEX('AEO 49'!$131:$131,MATCH('Calculations Etc'!AF$2,'AEO 49'!$1:$1,0))</f>
        <v/>
      </c>
    </row>
    <row r="11">
      <c r="A11" s="2" t="inlineStr">
        <is>
          <t>Passenger HDV Fleet Fuel Economy (AEO 7)</t>
        </is>
      </c>
      <c r="B11" s="2"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c r="AA11" s="3" t="n"/>
      <c r="AB11" s="3" t="n"/>
      <c r="AC11" s="3" t="n"/>
      <c r="AD11" s="3" t="n"/>
      <c r="AE11" s="3" t="n"/>
      <c r="AF11" s="3" t="n"/>
      <c r="AG11" s="3" t="n"/>
      <c r="AH11" s="3" t="n"/>
      <c r="AI11" s="3" t="n"/>
      <c r="AJ11" s="25" t="n"/>
    </row>
    <row r="12">
      <c r="B12">
        <f>B2</f>
        <v/>
      </c>
      <c r="C12" t="n">
        <v>2021</v>
      </c>
      <c r="D12">
        <f>D2</f>
        <v/>
      </c>
      <c r="E12" t="n">
        <v>2022</v>
      </c>
      <c r="F12">
        <f>F2</f>
        <v/>
      </c>
      <c r="G12" t="n">
        <v>2023</v>
      </c>
      <c r="H12">
        <f>H2</f>
        <v/>
      </c>
      <c r="I12" t="n">
        <v>2024</v>
      </c>
      <c r="J12">
        <f>J2</f>
        <v/>
      </c>
      <c r="K12" t="n">
        <v>2025</v>
      </c>
      <c r="L12">
        <f>L2</f>
        <v/>
      </c>
      <c r="M12" t="n">
        <v>2026</v>
      </c>
      <c r="N12">
        <f>N2</f>
        <v/>
      </c>
      <c r="O12" t="n">
        <v>2027</v>
      </c>
      <c r="P12">
        <f>P2</f>
        <v/>
      </c>
      <c r="Q12" t="n">
        <v>2028</v>
      </c>
      <c r="R12">
        <f>R2</f>
        <v/>
      </c>
      <c r="S12" t="n">
        <v>2029</v>
      </c>
      <c r="T12">
        <f>T2</f>
        <v/>
      </c>
      <c r="U12" t="n">
        <v>2030</v>
      </c>
      <c r="V12">
        <f>V2</f>
        <v/>
      </c>
      <c r="W12" t="n">
        <v>2031</v>
      </c>
      <c r="X12">
        <f>X2</f>
        <v/>
      </c>
      <c r="Y12" t="n">
        <v>2032</v>
      </c>
      <c r="Z12">
        <f>Z2</f>
        <v/>
      </c>
      <c r="AA12" t="n">
        <v>2033</v>
      </c>
      <c r="AB12">
        <f>AB2</f>
        <v/>
      </c>
      <c r="AC12" t="n">
        <v>2034</v>
      </c>
      <c r="AD12">
        <f>AD2</f>
        <v/>
      </c>
      <c r="AE12" t="n">
        <v>2035</v>
      </c>
      <c r="AF12">
        <f>AF2</f>
        <v/>
      </c>
    </row>
    <row r="13">
      <c r="A13" t="inlineStr">
        <is>
          <t>passgnermiles/btu</t>
        </is>
      </c>
      <c r="B13">
        <f t="array" ref="B13">(INDEX('AEO 7'!$22:$22,MATCH(B2,'AEO 7'!$1:$1,0))*10^9)/(INDEX('AEO 7'!$58:$58,,MATCH(B2,'AEO 7'!$1:$1,0))*10^15)</f>
        <v/>
      </c>
      <c r="C13">
        <f t="array" ref="C13">(INDEX('AEO 7'!$22:$22,MATCH(C2,'AEO 7'!$1:$1,0))*10^9)/(INDEX('AEO 7'!$58:$58,,MATCH(C2,'AEO 7'!$1:$1,0))*10^15)</f>
        <v/>
      </c>
      <c r="D13">
        <f t="array" ref="D13">(INDEX('AEO 7'!$22:$22,MATCH(D2,'AEO 7'!$1:$1,0))*10^9)/(INDEX('AEO 7'!$58:$58,,MATCH(D2,'AEO 7'!$1:$1,0))*10^15)</f>
        <v/>
      </c>
      <c r="E13">
        <f t="array" ref="E13">(INDEX('AEO 7'!$22:$22,MATCH(E2,'AEO 7'!$1:$1,0))*10^9)/(INDEX('AEO 7'!$58:$58,,MATCH(E2,'AEO 7'!$1:$1,0))*10^15)</f>
        <v/>
      </c>
      <c r="F13">
        <f t="array" ref="F13">(INDEX('AEO 7'!$22:$22,MATCH(F2,'AEO 7'!$1:$1,0))*10^9)/(INDEX('AEO 7'!$58:$58,,MATCH(F2,'AEO 7'!$1:$1,0))*10^15)</f>
        <v/>
      </c>
      <c r="G13">
        <f t="array" ref="G13">(INDEX('AEO 7'!$22:$22,MATCH(G2,'AEO 7'!$1:$1,0))*10^9)/(INDEX('AEO 7'!$58:$58,,MATCH(G2,'AEO 7'!$1:$1,0))*10^15)</f>
        <v/>
      </c>
      <c r="H13">
        <f t="array" ref="H13">(INDEX('AEO 7'!$22:$22,MATCH(H2,'AEO 7'!$1:$1,0))*10^9)/(INDEX('AEO 7'!$58:$58,,MATCH(H2,'AEO 7'!$1:$1,0))*10^15)</f>
        <v/>
      </c>
      <c r="I13">
        <f t="array" ref="I13">(INDEX('AEO 7'!$22:$22,MATCH(I2,'AEO 7'!$1:$1,0))*10^9)/(INDEX('AEO 7'!$58:$58,,MATCH(I2,'AEO 7'!$1:$1,0))*10^15)</f>
        <v/>
      </c>
      <c r="J13">
        <f t="array" ref="J13">(INDEX('AEO 7'!$22:$22,MATCH(J2,'AEO 7'!$1:$1,0))*10^9)/(INDEX('AEO 7'!$58:$58,,MATCH(J2,'AEO 7'!$1:$1,0))*10^15)</f>
        <v/>
      </c>
      <c r="K13">
        <f t="array" ref="K13">(INDEX('AEO 7'!$22:$22,MATCH(K2,'AEO 7'!$1:$1,0))*10^9)/(INDEX('AEO 7'!$58:$58,,MATCH(K2,'AEO 7'!$1:$1,0))*10^15)</f>
        <v/>
      </c>
      <c r="L13">
        <f t="array" ref="L13">(INDEX('AEO 7'!$22:$22,MATCH(L2,'AEO 7'!$1:$1,0))*10^9)/(INDEX('AEO 7'!$58:$58,,MATCH(L2,'AEO 7'!$1:$1,0))*10^15)</f>
        <v/>
      </c>
      <c r="M13">
        <f t="array" ref="M13">(INDEX('AEO 7'!$22:$22,MATCH(M2,'AEO 7'!$1:$1,0))*10^9)/(INDEX('AEO 7'!$58:$58,,MATCH(M2,'AEO 7'!$1:$1,0))*10^15)</f>
        <v/>
      </c>
      <c r="N13">
        <f t="array" ref="N13">(INDEX('AEO 7'!$22:$22,MATCH(N2,'AEO 7'!$1:$1,0))*10^9)/(INDEX('AEO 7'!$58:$58,,MATCH(N2,'AEO 7'!$1:$1,0))*10^15)</f>
        <v/>
      </c>
      <c r="O13">
        <f t="array" ref="O13">(INDEX('AEO 7'!$22:$22,MATCH(O2,'AEO 7'!$1:$1,0))*10^9)/(INDEX('AEO 7'!$58:$58,,MATCH(O2,'AEO 7'!$1:$1,0))*10^15)</f>
        <v/>
      </c>
      <c r="P13">
        <f t="array" ref="P13">(INDEX('AEO 7'!$22:$22,MATCH(P2,'AEO 7'!$1:$1,0))*10^9)/(INDEX('AEO 7'!$58:$58,,MATCH(P2,'AEO 7'!$1:$1,0))*10^15)</f>
        <v/>
      </c>
      <c r="Q13">
        <f t="array" ref="Q13">(INDEX('AEO 7'!$22:$22,MATCH(Q2,'AEO 7'!$1:$1,0))*10^9)/(INDEX('AEO 7'!$58:$58,,MATCH(Q2,'AEO 7'!$1:$1,0))*10^15)</f>
        <v/>
      </c>
      <c r="R13">
        <f t="array" ref="R13">(INDEX('AEO 7'!$22:$22,MATCH(R2,'AEO 7'!$1:$1,0))*10^9)/(INDEX('AEO 7'!$58:$58,,MATCH(R2,'AEO 7'!$1:$1,0))*10^15)</f>
        <v/>
      </c>
      <c r="S13">
        <f t="array" ref="S13">(INDEX('AEO 7'!$22:$22,MATCH(S2,'AEO 7'!$1:$1,0))*10^9)/(INDEX('AEO 7'!$58:$58,,MATCH(S2,'AEO 7'!$1:$1,0))*10^15)</f>
        <v/>
      </c>
      <c r="T13">
        <f t="array" ref="T13">(INDEX('AEO 7'!$22:$22,MATCH(T2,'AEO 7'!$1:$1,0))*10^9)/(INDEX('AEO 7'!$58:$58,,MATCH(T2,'AEO 7'!$1:$1,0))*10^15)</f>
        <v/>
      </c>
      <c r="U13">
        <f t="array" ref="U13">(INDEX('AEO 7'!$22:$22,MATCH(U2,'AEO 7'!$1:$1,0))*10^9)/(INDEX('AEO 7'!$58:$58,,MATCH(U2,'AEO 7'!$1:$1,0))*10^15)</f>
        <v/>
      </c>
      <c r="V13">
        <f t="array" ref="V13">(INDEX('AEO 7'!$22:$22,MATCH(V2,'AEO 7'!$1:$1,0))*10^9)/(INDEX('AEO 7'!$58:$58,,MATCH(V2,'AEO 7'!$1:$1,0))*10^15)</f>
        <v/>
      </c>
      <c r="W13">
        <f t="array" ref="W13">(INDEX('AEO 7'!$22:$22,MATCH(W2,'AEO 7'!$1:$1,0))*10^9)/(INDEX('AEO 7'!$58:$58,,MATCH(W2,'AEO 7'!$1:$1,0))*10^15)</f>
        <v/>
      </c>
      <c r="X13">
        <f t="array" ref="X13">(INDEX('AEO 7'!$22:$22,MATCH(X2,'AEO 7'!$1:$1,0))*10^9)/(INDEX('AEO 7'!$58:$58,,MATCH(X2,'AEO 7'!$1:$1,0))*10^15)</f>
        <v/>
      </c>
      <c r="Y13">
        <f t="array" ref="Y13">(INDEX('AEO 7'!$22:$22,MATCH(Y2,'AEO 7'!$1:$1,0))*10^9)/(INDEX('AEO 7'!$58:$58,,MATCH(Y2,'AEO 7'!$1:$1,0))*10^15)</f>
        <v/>
      </c>
      <c r="Z13">
        <f t="array" ref="Z13">(INDEX('AEO 7'!$22:$22,MATCH(Z2,'AEO 7'!$1:$1,0))*10^9)/(INDEX('AEO 7'!$58:$58,,MATCH(Z2,'AEO 7'!$1:$1,0))*10^15)</f>
        <v/>
      </c>
      <c r="AA13">
        <f t="array" ref="AA13">(INDEX('AEO 7'!$22:$22,MATCH(AA2,'AEO 7'!$1:$1,0))*10^9)/(INDEX('AEO 7'!$58:$58,,MATCH(AA2,'AEO 7'!$1:$1,0))*10^15)</f>
        <v/>
      </c>
      <c r="AB13">
        <f t="array" ref="AB13">(INDEX('AEO 7'!$22:$22,MATCH(AB2,'AEO 7'!$1:$1,0))*10^9)/(INDEX('AEO 7'!$58:$58,,MATCH(AB2,'AEO 7'!$1:$1,0))*10^15)</f>
        <v/>
      </c>
      <c r="AC13">
        <f t="array" ref="AC13">(INDEX('AEO 7'!$22:$22,MATCH(AC2,'AEO 7'!$1:$1,0))*10^9)/(INDEX('AEO 7'!$58:$58,,MATCH(AC2,'AEO 7'!$1:$1,0))*10^15)</f>
        <v/>
      </c>
      <c r="AD13">
        <f t="array" ref="AD13">(INDEX('AEO 7'!$22:$22,MATCH(AD2,'AEO 7'!$1:$1,0))*10^9)/(INDEX('AEO 7'!$58:$58,,MATCH(AD2,'AEO 7'!$1:$1,0))*10^15)</f>
        <v/>
      </c>
      <c r="AE13">
        <f t="array" ref="AE13">(INDEX('AEO 7'!$22:$22,MATCH(AE2,'AEO 7'!$1:$1,0))*10^9)/(INDEX('AEO 7'!$58:$58,,MATCH(AE2,'AEO 7'!$1:$1,0))*10^15)</f>
        <v/>
      </c>
      <c r="AF13">
        <f t="array" ref="AF13">(INDEX('AEO 7'!$22:$22,MATCH(AF2,'AEO 7'!$1:$1,0))*10^9)/(INDEX('AEO 7'!$58:$58,,MATCH(AF2,'AEO 7'!$1:$1,0))*10^15)</f>
        <v/>
      </c>
    </row>
    <row r="15">
      <c r="A15" s="2" t="inlineStr">
        <is>
          <t>Perc Reduction in Fuel Use for Electricity</t>
        </is>
      </c>
      <c r="B15" s="3" t="n"/>
      <c r="D15" s="2" t="inlineStr">
        <is>
          <t>Source:</t>
        </is>
      </c>
    </row>
    <row r="16">
      <c r="A16" t="inlineStr">
        <is>
          <t>LDVs and motorbikes</t>
        </is>
      </c>
      <c r="B16" s="158" t="n">
        <v>0.6859504132231404</v>
      </c>
      <c r="D16" s="9" t="inlineStr">
        <is>
          <t>For sources and calculations, see the variable BTFURfE.</t>
        </is>
      </c>
    </row>
    <row r="17">
      <c r="A17" t="inlineStr">
        <is>
          <t>HDVs</t>
        </is>
      </c>
      <c r="B17" s="158" t="n">
        <v>0.6888103651354535</v>
      </c>
    </row>
    <row r="19">
      <c r="A19" s="2" t="inlineStr">
        <is>
          <t>Perc of Electricity Use for Plug-In Hybrid Vehicles</t>
        </is>
      </c>
      <c r="B19" s="3" t="n"/>
      <c r="D19" s="2" t="inlineStr">
        <is>
          <t>Source:</t>
        </is>
      </c>
    </row>
    <row r="20">
      <c r="A20" t="inlineStr">
        <is>
          <t>electricity share</t>
        </is>
      </c>
      <c r="B20" t="n">
        <v>0.55</v>
      </c>
      <c r="D20" s="9" t="inlineStr">
        <is>
          <t>For source, see the variable BPoEFUbVT.</t>
        </is>
      </c>
    </row>
    <row r="22">
      <c r="A22" s="2" t="inlineStr">
        <is>
          <t>Vehicle Loadings (in people or freight tons / vehicle)</t>
        </is>
      </c>
      <c r="B22" s="3" t="n"/>
      <c r="D22" s="2" t="inlineStr">
        <is>
          <t>Source:</t>
        </is>
      </c>
    </row>
    <row r="23">
      <c r="A23" t="inlineStr">
        <is>
          <t>passenger LDVs</t>
        </is>
      </c>
      <c r="B23" t="n">
        <v>1.67</v>
      </c>
      <c r="D23" s="9" t="inlineStr">
        <is>
          <t>For sources and calculations, see the variable AVLo.</t>
        </is>
      </c>
    </row>
    <row r="24">
      <c r="A24" t="inlineStr">
        <is>
          <t>freight LDVs</t>
        </is>
      </c>
      <c r="B24" t="n">
        <v>1</v>
      </c>
    </row>
    <row r="25">
      <c r="A25" t="inlineStr">
        <is>
          <t>freight HDVs</t>
        </is>
      </c>
      <c r="B25" t="n">
        <v>16</v>
      </c>
    </row>
    <row r="26">
      <c r="A26" t="inlineStr">
        <is>
          <t>passenger rail</t>
        </is>
      </c>
      <c r="B26" t="n">
        <v>48.6567316850741</v>
      </c>
    </row>
    <row r="28">
      <c r="A28" s="2" t="inlineStr">
        <is>
          <t>BTU per Gallon Liquid Fuels</t>
        </is>
      </c>
      <c r="B28" s="3" t="n"/>
      <c r="D28" s="2" t="inlineStr">
        <is>
          <t>Source:</t>
        </is>
      </c>
    </row>
    <row r="29">
      <c r="A29" t="inlineStr">
        <is>
          <t>gasoline</t>
        </is>
      </c>
      <c r="B29" t="n">
        <v>120476</v>
      </c>
      <c r="D29" t="inlineStr">
        <is>
          <t>EIA</t>
        </is>
      </c>
      <c r="E29" t="inlineStr">
        <is>
          <t>Energy Explained: Units and Calculators</t>
        </is>
      </c>
    </row>
    <row r="30">
      <c r="A30" t="inlineStr">
        <is>
          <t>diesel</t>
        </is>
      </c>
      <c r="B30" t="n">
        <v>137452</v>
      </c>
      <c r="D30" s="85" t="n">
        <v>2017</v>
      </c>
      <c r="E30" t="inlineStr">
        <is>
          <t>https://www.eia.gov/energyexplained/index.cfm/index.cfm?page=about_energy_units</t>
        </is>
      </c>
    </row>
    <row r="32">
      <c r="A32" s="2" t="inlineStr">
        <is>
          <t>Hydrogen vs. Gasoline Efficiency</t>
        </is>
      </c>
      <c r="B32" s="3" t="n"/>
      <c r="D32" s="2" t="inlineStr">
        <is>
          <t>Source:</t>
        </is>
      </c>
    </row>
    <row r="33">
      <c r="A33" t="inlineStr">
        <is>
          <t>gasoline car efficiency</t>
        </is>
      </c>
      <c r="B33" s="27" t="n">
        <v>0.2</v>
      </c>
      <c r="D33" s="9" t="inlineStr">
        <is>
          <t>U.S. Department of Energy Hydrogen Program</t>
        </is>
      </c>
    </row>
    <row r="34">
      <c r="A34" t="inlineStr">
        <is>
          <t>hydrogen FCV efficiency</t>
        </is>
      </c>
      <c r="B34" s="27" t="n">
        <v>0.6</v>
      </c>
      <c r="D34" s="9" t="inlineStr">
        <is>
          <t>See "About" tab for full bibliographic details.</t>
        </is>
      </c>
    </row>
    <row r="35">
      <c r="A35" t="inlineStr">
        <is>
          <t>distance multiplier for hydrogen vehicles</t>
        </is>
      </c>
      <c r="B35">
        <f>B34/B33</f>
        <v/>
      </c>
    </row>
    <row r="37">
      <c r="A37" s="2" t="inlineStr">
        <is>
          <t>Propane (LPG) vs. Gasoline Efficiency</t>
        </is>
      </c>
      <c r="B37" s="2" t="n"/>
      <c r="D37" s="2" t="inlineStr">
        <is>
          <t>Source:</t>
        </is>
      </c>
    </row>
    <row r="38">
      <c r="A38" t="inlineStr">
        <is>
          <t>reduction in efficiency for propane</t>
        </is>
      </c>
      <c r="B38" s="159" t="n">
        <v>0.225</v>
      </c>
      <c r="D38" s="29" t="inlineStr">
        <is>
          <t>https://www.sustainablebusinesstoolkit.com/lpg-vs-petrol-vehicles/</t>
        </is>
      </c>
    </row>
    <row r="39">
      <c r="A39" t="inlineStr">
        <is>
          <t>distance multiplier for propane vehicles</t>
        </is>
      </c>
      <c r="B39">
        <f>1-B38</f>
        <v/>
      </c>
      <c r="D39" s="29" t="inlineStr">
        <is>
          <t>https://afdc.energy.gov/vehicles/propane.html</t>
        </is>
      </c>
    </row>
    <row r="41">
      <c r="A41" s="2" t="inlineStr">
        <is>
          <t>Passenger LDV Fuel Economy - Gasoline Vehicles</t>
        </is>
      </c>
    </row>
    <row r="42" customFormat="1" s="25">
      <c r="A42" s="48" t="inlineStr">
        <is>
          <t>AEO 38</t>
        </is>
      </c>
      <c r="B42" s="25" t="n">
        <v>2020</v>
      </c>
      <c r="C42" s="25" t="n">
        <v>2021</v>
      </c>
      <c r="D42" s="25" t="n">
        <v>2022</v>
      </c>
      <c r="E42" s="25" t="n">
        <v>2023</v>
      </c>
      <c r="F42" s="25" t="n">
        <v>2024</v>
      </c>
      <c r="G42" s="25" t="n">
        <v>2025</v>
      </c>
      <c r="H42" s="25" t="n">
        <v>2026</v>
      </c>
      <c r="I42" s="25" t="n">
        <v>2027</v>
      </c>
      <c r="J42" s="25" t="n">
        <v>2028</v>
      </c>
      <c r="K42" s="25" t="n">
        <v>2029</v>
      </c>
      <c r="L42" s="25" t="n">
        <v>2030</v>
      </c>
      <c r="M42" s="25" t="n">
        <v>2031</v>
      </c>
      <c r="N42" s="25" t="n">
        <v>2032</v>
      </c>
      <c r="O42" s="25" t="n">
        <v>2033</v>
      </c>
      <c r="P42" s="25" t="n">
        <v>2034</v>
      </c>
      <c r="Q42" s="25" t="n">
        <v>2035</v>
      </c>
      <c r="R42" s="25" t="n">
        <v>2036</v>
      </c>
      <c r="S42" s="25" t="n">
        <v>2037</v>
      </c>
      <c r="T42" s="25" t="n">
        <v>2038</v>
      </c>
      <c r="U42" s="25" t="n">
        <v>2039</v>
      </c>
      <c r="V42" s="25" t="n">
        <v>2040</v>
      </c>
      <c r="W42" s="25" t="n">
        <v>2041</v>
      </c>
      <c r="X42" s="25" t="n">
        <v>2042</v>
      </c>
      <c r="Y42" s="25" t="n">
        <v>2043</v>
      </c>
      <c r="Z42" s="25" t="n">
        <v>2044</v>
      </c>
      <c r="AA42" s="25" t="n">
        <v>2045</v>
      </c>
      <c r="AB42" s="25" t="n">
        <v>2046</v>
      </c>
      <c r="AC42" s="25" t="n">
        <v>2047</v>
      </c>
      <c r="AD42" s="25" t="n">
        <v>2048</v>
      </c>
      <c r="AE42" s="25" t="n">
        <v>2049</v>
      </c>
      <c r="AF42" s="25" t="n">
        <v>2050</v>
      </c>
    </row>
    <row r="43" customFormat="1" s="25">
      <c r="A43" s="55" t="inlineStr">
        <is>
          <t>(thousands of car sales)</t>
        </is>
      </c>
    </row>
    <row r="44">
      <c r="A44" t="inlineStr">
        <is>
          <t>TST000:ba_GasolineICEVe</t>
        </is>
      </c>
      <c r="B44" s="52">
        <f>INDEX('AEO 38'!$E$17:$AJ$76,MATCH($A44,'AEO 38'!$A$17:$A$76,0),MATCH(B$42,'AEO 38'!$E$1:$AJ$1,0))</f>
        <v/>
      </c>
      <c r="C44" s="52">
        <f>INDEX('AEO 38'!$E$17:$AJ$76,MATCH($A44,'AEO 38'!$A$17:$A$76,0),MATCH(C$42,'AEO 38'!$E$1:$AJ$1,0))</f>
        <v/>
      </c>
      <c r="D44" s="52">
        <f>INDEX('AEO 38'!$E$17:$AJ$76,MATCH($A44,'AEO 38'!$A$17:$A$76,0),MATCH(D$42,'AEO 38'!$E$1:$AJ$1,0))</f>
        <v/>
      </c>
      <c r="E44" s="52">
        <f>INDEX('AEO 38'!$E$17:$AJ$76,MATCH($A44,'AEO 38'!$A$17:$A$76,0),MATCH(E$42,'AEO 38'!$E$1:$AJ$1,0))</f>
        <v/>
      </c>
      <c r="F44" s="52">
        <f>INDEX('AEO 38'!$E$17:$AJ$76,MATCH($A44,'AEO 38'!$A$17:$A$76,0),MATCH(F$42,'AEO 38'!$E$1:$AJ$1,0))</f>
        <v/>
      </c>
      <c r="G44" s="52">
        <f>INDEX('AEO 38'!$E$17:$AJ$76,MATCH($A44,'AEO 38'!$A$17:$A$76,0),MATCH(G$42,'AEO 38'!$E$1:$AJ$1,0))</f>
        <v/>
      </c>
      <c r="H44" s="52">
        <f>INDEX('AEO 38'!$E$17:$AJ$76,MATCH($A44,'AEO 38'!$A$17:$A$76,0),MATCH(H$42,'AEO 38'!$E$1:$AJ$1,0))</f>
        <v/>
      </c>
      <c r="I44" s="52">
        <f>INDEX('AEO 38'!$E$17:$AJ$76,MATCH($A44,'AEO 38'!$A$17:$A$76,0),MATCH(I$42,'AEO 38'!$E$1:$AJ$1,0))</f>
        <v/>
      </c>
      <c r="J44" s="52">
        <f>INDEX('AEO 38'!$E$17:$AJ$76,MATCH($A44,'AEO 38'!$A$17:$A$76,0),MATCH(J$42,'AEO 38'!$E$1:$AJ$1,0))</f>
        <v/>
      </c>
      <c r="K44" s="52">
        <f>INDEX('AEO 38'!$E$17:$AJ$76,MATCH($A44,'AEO 38'!$A$17:$A$76,0),MATCH(K$42,'AEO 38'!$E$1:$AJ$1,0))</f>
        <v/>
      </c>
      <c r="L44" s="52">
        <f>INDEX('AEO 38'!$E$17:$AJ$76,MATCH($A44,'AEO 38'!$A$17:$A$76,0),MATCH(L$42,'AEO 38'!$E$1:$AJ$1,0))</f>
        <v/>
      </c>
      <c r="M44" s="52">
        <f>INDEX('AEO 38'!$E$17:$AJ$76,MATCH($A44,'AEO 38'!$A$17:$A$76,0),MATCH(M$42,'AEO 38'!$E$1:$AJ$1,0))</f>
        <v/>
      </c>
      <c r="N44" s="52">
        <f>INDEX('AEO 38'!$E$17:$AJ$76,MATCH($A44,'AEO 38'!$A$17:$A$76,0),MATCH(N$42,'AEO 38'!$E$1:$AJ$1,0))</f>
        <v/>
      </c>
      <c r="O44" s="52">
        <f>INDEX('AEO 38'!$E$17:$AJ$76,MATCH($A44,'AEO 38'!$A$17:$A$76,0),MATCH(O$42,'AEO 38'!$E$1:$AJ$1,0))</f>
        <v/>
      </c>
      <c r="P44" s="52">
        <f>INDEX('AEO 38'!$E$17:$AJ$76,MATCH($A44,'AEO 38'!$A$17:$A$76,0),MATCH(P$42,'AEO 38'!$E$1:$AJ$1,0))</f>
        <v/>
      </c>
      <c r="Q44" s="52">
        <f>INDEX('AEO 38'!$E$17:$AJ$76,MATCH($A44,'AEO 38'!$A$17:$A$76,0),MATCH(Q$42,'AEO 38'!$E$1:$AJ$1,0))</f>
        <v/>
      </c>
      <c r="R44" s="52">
        <f>INDEX('AEO 38'!$E$17:$AJ$76,MATCH($A44,'AEO 38'!$A$17:$A$76,0),MATCH(R$42,'AEO 38'!$E$1:$AJ$1,0))</f>
        <v/>
      </c>
      <c r="S44" s="52">
        <f>INDEX('AEO 38'!$E$17:$AJ$76,MATCH($A44,'AEO 38'!$A$17:$A$76,0),MATCH(S$42,'AEO 38'!$E$1:$AJ$1,0))</f>
        <v/>
      </c>
      <c r="T44" s="52">
        <f>INDEX('AEO 38'!$E$17:$AJ$76,MATCH($A44,'AEO 38'!$A$17:$A$76,0),MATCH(T$42,'AEO 38'!$E$1:$AJ$1,0))</f>
        <v/>
      </c>
      <c r="U44" s="52">
        <f>INDEX('AEO 38'!$E$17:$AJ$76,MATCH($A44,'AEO 38'!$A$17:$A$76,0),MATCH(U$42,'AEO 38'!$E$1:$AJ$1,0))</f>
        <v/>
      </c>
      <c r="V44" s="52">
        <f>INDEX('AEO 38'!$E$17:$AJ$76,MATCH($A44,'AEO 38'!$A$17:$A$76,0),MATCH(V$42,'AEO 38'!$E$1:$AJ$1,0))</f>
        <v/>
      </c>
      <c r="W44" s="52">
        <f>INDEX('AEO 38'!$E$17:$AJ$76,MATCH($A44,'AEO 38'!$A$17:$A$76,0),MATCH(W$42,'AEO 38'!$E$1:$AJ$1,0))</f>
        <v/>
      </c>
      <c r="X44" s="52">
        <f>INDEX('AEO 38'!$E$17:$AJ$76,MATCH($A44,'AEO 38'!$A$17:$A$76,0),MATCH(X$42,'AEO 38'!$E$1:$AJ$1,0))</f>
        <v/>
      </c>
      <c r="Y44" s="52">
        <f>INDEX('AEO 38'!$E$17:$AJ$76,MATCH($A44,'AEO 38'!$A$17:$A$76,0),MATCH(Y$42,'AEO 38'!$E$1:$AJ$1,0))</f>
        <v/>
      </c>
      <c r="Z44" s="52">
        <f>INDEX('AEO 38'!$E$17:$AJ$76,MATCH($A44,'AEO 38'!$A$17:$A$76,0),MATCH(Z$42,'AEO 38'!$E$1:$AJ$1,0))</f>
        <v/>
      </c>
      <c r="AA44" s="52">
        <f>INDEX('AEO 38'!$E$17:$AJ$76,MATCH($A44,'AEO 38'!$A$17:$A$76,0),MATCH(AA$42,'AEO 38'!$E$1:$AJ$1,0))</f>
        <v/>
      </c>
      <c r="AB44" s="52">
        <f>INDEX('AEO 38'!$E$17:$AJ$76,MATCH($A44,'AEO 38'!$A$17:$A$76,0),MATCH(AB$42,'AEO 38'!$E$1:$AJ$1,0))</f>
        <v/>
      </c>
      <c r="AC44" s="52">
        <f>INDEX('AEO 38'!$E$17:$AJ$76,MATCH($A44,'AEO 38'!$A$17:$A$76,0),MATCH(AC$42,'AEO 38'!$E$1:$AJ$1,0))</f>
        <v/>
      </c>
      <c r="AD44" s="52">
        <f>INDEX('AEO 38'!$E$17:$AJ$76,MATCH($A44,'AEO 38'!$A$17:$A$76,0),MATCH(AD$42,'AEO 38'!$E$1:$AJ$1,0))</f>
        <v/>
      </c>
      <c r="AE44" s="52">
        <f>INDEX('AEO 38'!$E$17:$AJ$76,MATCH($A44,'AEO 38'!$A$17:$A$76,0),MATCH(AE$42,'AEO 38'!$E$1:$AJ$1,0))</f>
        <v/>
      </c>
      <c r="AF44" s="52">
        <f>INDEX('AEO 38'!$E$17:$AJ$76,MATCH($A44,'AEO 38'!$A$17:$A$76,0),MATCH(AF$42,'AEO 38'!$E$1:$AJ$1,0))</f>
        <v/>
      </c>
      <c r="AG44" s="52" t="n"/>
    </row>
    <row r="45">
      <c r="A45" t="inlineStr">
        <is>
          <t>TST000:ga_GasolineICEVe</t>
        </is>
      </c>
      <c r="B45" s="52">
        <f>INDEX('AEO 38'!$E$17:$AJ$76,MATCH($A45,'AEO 38'!$A$17:$A$76,0),MATCH(B$42,'AEO 38'!$E$1:$AJ$1,0))</f>
        <v/>
      </c>
      <c r="C45" s="52">
        <f>INDEX('AEO 38'!$E$17:$AJ$76,MATCH($A45,'AEO 38'!$A$17:$A$76,0),MATCH(C$42,'AEO 38'!$E$1:$AJ$1,0))</f>
        <v/>
      </c>
      <c r="D45" s="52">
        <f>INDEX('AEO 38'!$E$17:$AJ$76,MATCH($A45,'AEO 38'!$A$17:$A$76,0),MATCH(D$42,'AEO 38'!$E$1:$AJ$1,0))</f>
        <v/>
      </c>
      <c r="E45" s="52">
        <f>INDEX('AEO 38'!$E$17:$AJ$76,MATCH($A45,'AEO 38'!$A$17:$A$76,0),MATCH(E$42,'AEO 38'!$E$1:$AJ$1,0))</f>
        <v/>
      </c>
      <c r="F45" s="52">
        <f>INDEX('AEO 38'!$E$17:$AJ$76,MATCH($A45,'AEO 38'!$A$17:$A$76,0),MATCH(F$42,'AEO 38'!$E$1:$AJ$1,0))</f>
        <v/>
      </c>
      <c r="G45" s="52">
        <f>INDEX('AEO 38'!$E$17:$AJ$76,MATCH($A45,'AEO 38'!$A$17:$A$76,0),MATCH(G$42,'AEO 38'!$E$1:$AJ$1,0))</f>
        <v/>
      </c>
      <c r="H45" s="52">
        <f>INDEX('AEO 38'!$E$17:$AJ$76,MATCH($A45,'AEO 38'!$A$17:$A$76,0),MATCH(H$42,'AEO 38'!$E$1:$AJ$1,0))</f>
        <v/>
      </c>
      <c r="I45" s="52">
        <f>INDEX('AEO 38'!$E$17:$AJ$76,MATCH($A45,'AEO 38'!$A$17:$A$76,0),MATCH(I$42,'AEO 38'!$E$1:$AJ$1,0))</f>
        <v/>
      </c>
      <c r="J45" s="52">
        <f>INDEX('AEO 38'!$E$17:$AJ$76,MATCH($A45,'AEO 38'!$A$17:$A$76,0),MATCH(J$42,'AEO 38'!$E$1:$AJ$1,0))</f>
        <v/>
      </c>
      <c r="K45" s="52">
        <f>INDEX('AEO 38'!$E$17:$AJ$76,MATCH($A45,'AEO 38'!$A$17:$A$76,0),MATCH(K$42,'AEO 38'!$E$1:$AJ$1,0))</f>
        <v/>
      </c>
      <c r="L45" s="52">
        <f>INDEX('AEO 38'!$E$17:$AJ$76,MATCH($A45,'AEO 38'!$A$17:$A$76,0),MATCH(L$42,'AEO 38'!$E$1:$AJ$1,0))</f>
        <v/>
      </c>
      <c r="M45" s="52">
        <f>INDEX('AEO 38'!$E$17:$AJ$76,MATCH($A45,'AEO 38'!$A$17:$A$76,0),MATCH(M$42,'AEO 38'!$E$1:$AJ$1,0))</f>
        <v/>
      </c>
      <c r="N45" s="52">
        <f>INDEX('AEO 38'!$E$17:$AJ$76,MATCH($A45,'AEO 38'!$A$17:$A$76,0),MATCH(N$42,'AEO 38'!$E$1:$AJ$1,0))</f>
        <v/>
      </c>
      <c r="O45" s="52">
        <f>INDEX('AEO 38'!$E$17:$AJ$76,MATCH($A45,'AEO 38'!$A$17:$A$76,0),MATCH(O$42,'AEO 38'!$E$1:$AJ$1,0))</f>
        <v/>
      </c>
      <c r="P45" s="52">
        <f>INDEX('AEO 38'!$E$17:$AJ$76,MATCH($A45,'AEO 38'!$A$17:$A$76,0),MATCH(P$42,'AEO 38'!$E$1:$AJ$1,0))</f>
        <v/>
      </c>
      <c r="Q45" s="52">
        <f>INDEX('AEO 38'!$E$17:$AJ$76,MATCH($A45,'AEO 38'!$A$17:$A$76,0),MATCH(Q$42,'AEO 38'!$E$1:$AJ$1,0))</f>
        <v/>
      </c>
      <c r="R45" s="52">
        <f>INDEX('AEO 38'!$E$17:$AJ$76,MATCH($A45,'AEO 38'!$A$17:$A$76,0),MATCH(R$42,'AEO 38'!$E$1:$AJ$1,0))</f>
        <v/>
      </c>
      <c r="S45" s="52">
        <f>INDEX('AEO 38'!$E$17:$AJ$76,MATCH($A45,'AEO 38'!$A$17:$A$76,0),MATCH(S$42,'AEO 38'!$E$1:$AJ$1,0))</f>
        <v/>
      </c>
      <c r="T45" s="52">
        <f>INDEX('AEO 38'!$E$17:$AJ$76,MATCH($A45,'AEO 38'!$A$17:$A$76,0),MATCH(T$42,'AEO 38'!$E$1:$AJ$1,0))</f>
        <v/>
      </c>
      <c r="U45" s="52">
        <f>INDEX('AEO 38'!$E$17:$AJ$76,MATCH($A45,'AEO 38'!$A$17:$A$76,0),MATCH(U$42,'AEO 38'!$E$1:$AJ$1,0))</f>
        <v/>
      </c>
      <c r="V45" s="52">
        <f>INDEX('AEO 38'!$E$17:$AJ$76,MATCH($A45,'AEO 38'!$A$17:$A$76,0),MATCH(V$42,'AEO 38'!$E$1:$AJ$1,0))</f>
        <v/>
      </c>
      <c r="W45" s="52">
        <f>INDEX('AEO 38'!$E$17:$AJ$76,MATCH($A45,'AEO 38'!$A$17:$A$76,0),MATCH(W$42,'AEO 38'!$E$1:$AJ$1,0))</f>
        <v/>
      </c>
      <c r="X45" s="52">
        <f>INDEX('AEO 38'!$E$17:$AJ$76,MATCH($A45,'AEO 38'!$A$17:$A$76,0),MATCH(X$42,'AEO 38'!$E$1:$AJ$1,0))</f>
        <v/>
      </c>
      <c r="Y45" s="52">
        <f>INDEX('AEO 38'!$E$17:$AJ$76,MATCH($A45,'AEO 38'!$A$17:$A$76,0),MATCH(Y$42,'AEO 38'!$E$1:$AJ$1,0))</f>
        <v/>
      </c>
      <c r="Z45" s="52">
        <f>INDEX('AEO 38'!$E$17:$AJ$76,MATCH($A45,'AEO 38'!$A$17:$A$76,0),MATCH(Z$42,'AEO 38'!$E$1:$AJ$1,0))</f>
        <v/>
      </c>
      <c r="AA45" s="52">
        <f>INDEX('AEO 38'!$E$17:$AJ$76,MATCH($A45,'AEO 38'!$A$17:$A$76,0),MATCH(AA$42,'AEO 38'!$E$1:$AJ$1,0))</f>
        <v/>
      </c>
      <c r="AB45" s="52">
        <f>INDEX('AEO 38'!$E$17:$AJ$76,MATCH($A45,'AEO 38'!$A$17:$A$76,0),MATCH(AB$42,'AEO 38'!$E$1:$AJ$1,0))</f>
        <v/>
      </c>
      <c r="AC45" s="52">
        <f>INDEX('AEO 38'!$E$17:$AJ$76,MATCH($A45,'AEO 38'!$A$17:$A$76,0),MATCH(AC$42,'AEO 38'!$E$1:$AJ$1,0))</f>
        <v/>
      </c>
      <c r="AD45" s="52">
        <f>INDEX('AEO 38'!$E$17:$AJ$76,MATCH($A45,'AEO 38'!$A$17:$A$76,0),MATCH(AD$42,'AEO 38'!$E$1:$AJ$1,0))</f>
        <v/>
      </c>
      <c r="AE45" s="52">
        <f>INDEX('AEO 38'!$E$17:$AJ$76,MATCH($A45,'AEO 38'!$A$17:$A$76,0),MATCH(AE$42,'AEO 38'!$E$1:$AJ$1,0))</f>
        <v/>
      </c>
      <c r="AF45" s="52">
        <f>INDEX('AEO 38'!$E$17:$AJ$76,MATCH($A45,'AEO 38'!$A$17:$A$76,0),MATCH(AF$42,'AEO 38'!$E$1:$AJ$1,0))</f>
        <v/>
      </c>
      <c r="AG45" s="52" t="n"/>
    </row>
    <row r="46" customFormat="1" s="51">
      <c r="A46" s="50" t="inlineStr">
        <is>
          <t>Total</t>
        </is>
      </c>
      <c r="B46" s="53">
        <f>SUM(B44:B45)</f>
        <v/>
      </c>
      <c r="C46" s="53">
        <f>SUM(C44:C45)</f>
        <v/>
      </c>
      <c r="D46" s="53">
        <f>SUM(D44:D45)</f>
        <v/>
      </c>
      <c r="E46" s="53">
        <f>SUM(E44:E45)</f>
        <v/>
      </c>
      <c r="F46" s="53">
        <f>SUM(F44:F45)</f>
        <v/>
      </c>
      <c r="G46" s="53">
        <f>SUM(G44:G45)</f>
        <v/>
      </c>
      <c r="H46" s="53">
        <f>SUM(H44:H45)</f>
        <v/>
      </c>
      <c r="I46" s="53">
        <f>SUM(I44:I45)</f>
        <v/>
      </c>
      <c r="J46" s="53">
        <f>SUM(J44:J45)</f>
        <v/>
      </c>
      <c r="K46" s="53">
        <f>SUM(K44:K45)</f>
        <v/>
      </c>
      <c r="L46" s="53">
        <f>SUM(L44:L45)</f>
        <v/>
      </c>
      <c r="M46" s="53">
        <f>SUM(M44:M45)</f>
        <v/>
      </c>
      <c r="N46" s="53">
        <f>SUM(N44:N45)</f>
        <v/>
      </c>
      <c r="O46" s="53">
        <f>SUM(O44:O45)</f>
        <v/>
      </c>
      <c r="P46" s="53">
        <f>SUM(P44:P45)</f>
        <v/>
      </c>
      <c r="Q46" s="53">
        <f>SUM(Q44:Q45)</f>
        <v/>
      </c>
      <c r="R46" s="53">
        <f>SUM(R44:R45)</f>
        <v/>
      </c>
      <c r="S46" s="53">
        <f>SUM(S44:S45)</f>
        <v/>
      </c>
      <c r="T46" s="53">
        <f>SUM(T44:T45)</f>
        <v/>
      </c>
      <c r="U46" s="53">
        <f>SUM(U44:U45)</f>
        <v/>
      </c>
      <c r="V46" s="53">
        <f>SUM(V44:V45)</f>
        <v/>
      </c>
      <c r="W46" s="53">
        <f>SUM(W44:W45)</f>
        <v/>
      </c>
      <c r="X46" s="53">
        <f>SUM(X44:X45)</f>
        <v/>
      </c>
      <c r="Y46" s="53">
        <f>SUM(Y44:Y45)</f>
        <v/>
      </c>
      <c r="Z46" s="53">
        <f>SUM(Z44:Z45)</f>
        <v/>
      </c>
      <c r="AA46" s="53">
        <f>SUM(AA44:AA45)</f>
        <v/>
      </c>
      <c r="AB46" s="53">
        <f>SUM(AB44:AB45)</f>
        <v/>
      </c>
      <c r="AC46" s="53">
        <f>SUM(AC44:AC45)</f>
        <v/>
      </c>
      <c r="AD46" s="53">
        <f>SUM(AD44:AD45)</f>
        <v/>
      </c>
      <c r="AE46" s="53">
        <f>SUM(AE44:AE45)</f>
        <v/>
      </c>
      <c r="AF46" s="53">
        <f>SUM(AF44:AF45)</f>
        <v/>
      </c>
      <c r="AG46" s="53" t="n"/>
    </row>
    <row r="47">
      <c r="A47" s="48" t="inlineStr">
        <is>
          <t>AEO 40</t>
        </is>
      </c>
      <c r="B47" s="25">
        <f>B42</f>
        <v/>
      </c>
      <c r="C47" s="25">
        <f>C42</f>
        <v/>
      </c>
      <c r="D47" s="25">
        <f>D42</f>
        <v/>
      </c>
      <c r="E47" s="25">
        <f>E42</f>
        <v/>
      </c>
      <c r="F47" s="25">
        <f>F42</f>
        <v/>
      </c>
      <c r="G47" s="25">
        <f>G42</f>
        <v/>
      </c>
      <c r="H47" s="25">
        <f>H42</f>
        <v/>
      </c>
      <c r="I47" s="25">
        <f>I42</f>
        <v/>
      </c>
      <c r="J47" s="25">
        <f>J42</f>
        <v/>
      </c>
      <c r="K47" s="25">
        <f>K42</f>
        <v/>
      </c>
      <c r="L47" s="25">
        <f>L42</f>
        <v/>
      </c>
      <c r="M47" s="25">
        <f>M42</f>
        <v/>
      </c>
      <c r="N47" s="25">
        <f>N42</f>
        <v/>
      </c>
      <c r="O47" s="25">
        <f>O42</f>
        <v/>
      </c>
      <c r="P47" s="25">
        <f>P42</f>
        <v/>
      </c>
      <c r="Q47" s="25">
        <f>Q42</f>
        <v/>
      </c>
      <c r="R47" s="25">
        <f>R42</f>
        <v/>
      </c>
      <c r="S47" s="25">
        <f>S42</f>
        <v/>
      </c>
      <c r="T47" s="25">
        <f>T42</f>
        <v/>
      </c>
      <c r="U47" s="25">
        <f>U42</f>
        <v/>
      </c>
      <c r="V47" s="25">
        <f>V42</f>
        <v/>
      </c>
      <c r="W47" s="25">
        <f>W42</f>
        <v/>
      </c>
      <c r="X47" s="25">
        <f>X42</f>
        <v/>
      </c>
      <c r="Y47" s="25">
        <f>Y42</f>
        <v/>
      </c>
      <c r="Z47" s="25">
        <f>Z42</f>
        <v/>
      </c>
      <c r="AA47" s="25">
        <f>AA42</f>
        <v/>
      </c>
      <c r="AB47" s="25">
        <f>AB42</f>
        <v/>
      </c>
      <c r="AC47" s="25">
        <f>AC42</f>
        <v/>
      </c>
      <c r="AD47" s="25">
        <f>AD42</f>
        <v/>
      </c>
      <c r="AE47" s="25">
        <f>AE42</f>
        <v/>
      </c>
      <c r="AF47" s="25">
        <f>AF42</f>
        <v/>
      </c>
      <c r="AG47" s="25" t="n"/>
    </row>
    <row r="48">
      <c r="A48" s="55" t="inlineStr">
        <is>
          <t>(miles per gallon gasoline equivalent)</t>
        </is>
      </c>
      <c r="B48" s="25" t="n"/>
      <c r="C48" s="25" t="n"/>
      <c r="D48" s="25" t="n"/>
      <c r="E48" s="25" t="n"/>
      <c r="F48" s="25" t="n"/>
      <c r="G48" s="25" t="n"/>
      <c r="H48" s="25" t="n"/>
      <c r="I48" s="25" t="n"/>
      <c r="J48" s="25" t="n"/>
      <c r="K48" s="25" t="n"/>
      <c r="L48" s="25" t="n"/>
      <c r="M48" s="25" t="n"/>
      <c r="N48" s="25" t="n"/>
      <c r="O48" s="25" t="n"/>
      <c r="P48" s="25" t="n"/>
      <c r="Q48" s="25" t="n"/>
      <c r="R48" s="25" t="n"/>
      <c r="S48" s="25" t="n"/>
      <c r="T48" s="25" t="n"/>
      <c r="U48" s="25" t="n"/>
      <c r="V48" s="25" t="n"/>
      <c r="W48" s="25" t="n"/>
      <c r="X48" s="25" t="n"/>
      <c r="Y48" s="25" t="n"/>
      <c r="Z48" s="25" t="n"/>
      <c r="AA48" s="25" t="n"/>
      <c r="AB48" s="25" t="n"/>
      <c r="AC48" s="25" t="n"/>
      <c r="AD48" s="25" t="n"/>
      <c r="AE48" s="25" t="n"/>
      <c r="AF48" s="25" t="n"/>
      <c r="AG48" s="25" t="n"/>
    </row>
    <row r="49">
      <c r="A49" t="inlineStr">
        <is>
          <t>MPG000:ba_GasolineICEVe</t>
        </is>
      </c>
      <c r="B49" s="54">
        <f>INDEX('AEO 40'!$E$17:$AJ$60,MATCH($A49,'AEO 40'!$A$17:$A$60,0),MATCH(B$42,'AEO 40'!$E$1:$AJ$1,0))</f>
        <v/>
      </c>
      <c r="C49" s="54">
        <f>INDEX('AEO 40'!$E$17:$AJ$60,MATCH($A49,'AEO 40'!$A$17:$A$60,0),MATCH(C$42,'AEO 40'!$E$1:$AJ$1,0))</f>
        <v/>
      </c>
      <c r="D49" s="54">
        <f>INDEX('AEO 40'!$E$17:$AJ$60,MATCH($A49,'AEO 40'!$A$17:$A$60,0),MATCH(D$42,'AEO 40'!$E$1:$AJ$1,0))</f>
        <v/>
      </c>
      <c r="E49" s="54">
        <f>INDEX('AEO 40'!$E$17:$AJ$60,MATCH($A49,'AEO 40'!$A$17:$A$60,0),MATCH(E$42,'AEO 40'!$E$1:$AJ$1,0))</f>
        <v/>
      </c>
      <c r="F49" s="54">
        <f>INDEX('AEO 40'!$E$17:$AJ$60,MATCH($A49,'AEO 40'!$A$17:$A$60,0),MATCH(F$42,'AEO 40'!$E$1:$AJ$1,0))</f>
        <v/>
      </c>
      <c r="G49" s="54">
        <f>INDEX('AEO 40'!$E$17:$AJ$60,MATCH($A49,'AEO 40'!$A$17:$A$60,0),MATCH(G$42,'AEO 40'!$E$1:$AJ$1,0))</f>
        <v/>
      </c>
      <c r="H49" s="54">
        <f>INDEX('AEO 40'!$E$17:$AJ$60,MATCH($A49,'AEO 40'!$A$17:$A$60,0),MATCH(H$42,'AEO 40'!$E$1:$AJ$1,0))</f>
        <v/>
      </c>
      <c r="I49" s="54">
        <f>INDEX('AEO 40'!$E$17:$AJ$60,MATCH($A49,'AEO 40'!$A$17:$A$60,0),MATCH(I$42,'AEO 40'!$E$1:$AJ$1,0))</f>
        <v/>
      </c>
      <c r="J49" s="54">
        <f>INDEX('AEO 40'!$E$17:$AJ$60,MATCH($A49,'AEO 40'!$A$17:$A$60,0),MATCH(J$42,'AEO 40'!$E$1:$AJ$1,0))</f>
        <v/>
      </c>
      <c r="K49" s="54">
        <f>INDEX('AEO 40'!$E$17:$AJ$60,MATCH($A49,'AEO 40'!$A$17:$A$60,0),MATCH(K$42,'AEO 40'!$E$1:$AJ$1,0))</f>
        <v/>
      </c>
      <c r="L49" s="54">
        <f>INDEX('AEO 40'!$E$17:$AJ$60,MATCH($A49,'AEO 40'!$A$17:$A$60,0),MATCH(L$42,'AEO 40'!$E$1:$AJ$1,0))</f>
        <v/>
      </c>
      <c r="M49" s="54">
        <f>INDEX('AEO 40'!$E$17:$AJ$60,MATCH($A49,'AEO 40'!$A$17:$A$60,0),MATCH(M$42,'AEO 40'!$E$1:$AJ$1,0))</f>
        <v/>
      </c>
      <c r="N49" s="54">
        <f>INDEX('AEO 40'!$E$17:$AJ$60,MATCH($A49,'AEO 40'!$A$17:$A$60,0),MATCH(N$42,'AEO 40'!$E$1:$AJ$1,0))</f>
        <v/>
      </c>
      <c r="O49" s="54">
        <f>INDEX('AEO 40'!$E$17:$AJ$60,MATCH($A49,'AEO 40'!$A$17:$A$60,0),MATCH(O$42,'AEO 40'!$E$1:$AJ$1,0))</f>
        <v/>
      </c>
      <c r="P49" s="54">
        <f>INDEX('AEO 40'!$E$17:$AJ$60,MATCH($A49,'AEO 40'!$A$17:$A$60,0),MATCH(P$42,'AEO 40'!$E$1:$AJ$1,0))</f>
        <v/>
      </c>
      <c r="Q49" s="54">
        <f>INDEX('AEO 40'!$E$17:$AJ$60,MATCH($A49,'AEO 40'!$A$17:$A$60,0),MATCH(Q$42,'AEO 40'!$E$1:$AJ$1,0))</f>
        <v/>
      </c>
      <c r="R49" s="54">
        <f>INDEX('AEO 40'!$E$17:$AJ$60,MATCH($A49,'AEO 40'!$A$17:$A$60,0),MATCH(R$42,'AEO 40'!$E$1:$AJ$1,0))</f>
        <v/>
      </c>
      <c r="S49" s="54">
        <f>INDEX('AEO 40'!$E$17:$AJ$60,MATCH($A49,'AEO 40'!$A$17:$A$60,0),MATCH(S$42,'AEO 40'!$E$1:$AJ$1,0))</f>
        <v/>
      </c>
      <c r="T49" s="54">
        <f>INDEX('AEO 40'!$E$17:$AJ$60,MATCH($A49,'AEO 40'!$A$17:$A$60,0),MATCH(T$42,'AEO 40'!$E$1:$AJ$1,0))</f>
        <v/>
      </c>
      <c r="U49" s="54">
        <f>INDEX('AEO 40'!$E$17:$AJ$60,MATCH($A49,'AEO 40'!$A$17:$A$60,0),MATCH(U$42,'AEO 40'!$E$1:$AJ$1,0))</f>
        <v/>
      </c>
      <c r="V49" s="54">
        <f>INDEX('AEO 40'!$E$17:$AJ$60,MATCH($A49,'AEO 40'!$A$17:$A$60,0),MATCH(V$42,'AEO 40'!$E$1:$AJ$1,0))</f>
        <v/>
      </c>
      <c r="W49" s="54">
        <f>INDEX('AEO 40'!$E$17:$AJ$60,MATCH($A49,'AEO 40'!$A$17:$A$60,0),MATCH(W$42,'AEO 40'!$E$1:$AJ$1,0))</f>
        <v/>
      </c>
      <c r="X49" s="54">
        <f>INDEX('AEO 40'!$E$17:$AJ$60,MATCH($A49,'AEO 40'!$A$17:$A$60,0),MATCH(X$42,'AEO 40'!$E$1:$AJ$1,0))</f>
        <v/>
      </c>
      <c r="Y49" s="54">
        <f>INDEX('AEO 40'!$E$17:$AJ$60,MATCH($A49,'AEO 40'!$A$17:$A$60,0),MATCH(Y$42,'AEO 40'!$E$1:$AJ$1,0))</f>
        <v/>
      </c>
      <c r="Z49" s="54">
        <f>INDEX('AEO 40'!$E$17:$AJ$60,MATCH($A49,'AEO 40'!$A$17:$A$60,0),MATCH(Z$42,'AEO 40'!$E$1:$AJ$1,0))</f>
        <v/>
      </c>
      <c r="AA49" s="54">
        <f>INDEX('AEO 40'!$E$17:$AJ$60,MATCH($A49,'AEO 40'!$A$17:$A$60,0),MATCH(AA$42,'AEO 40'!$E$1:$AJ$1,0))</f>
        <v/>
      </c>
      <c r="AB49" s="54">
        <f>INDEX('AEO 40'!$E$17:$AJ$60,MATCH($A49,'AEO 40'!$A$17:$A$60,0),MATCH(AB$42,'AEO 40'!$E$1:$AJ$1,0))</f>
        <v/>
      </c>
      <c r="AC49" s="54">
        <f>INDEX('AEO 40'!$E$17:$AJ$60,MATCH($A49,'AEO 40'!$A$17:$A$60,0),MATCH(AC$42,'AEO 40'!$E$1:$AJ$1,0))</f>
        <v/>
      </c>
      <c r="AD49" s="54">
        <f>INDEX('AEO 40'!$E$17:$AJ$60,MATCH($A49,'AEO 40'!$A$17:$A$60,0),MATCH(AD$42,'AEO 40'!$E$1:$AJ$1,0))</f>
        <v/>
      </c>
      <c r="AE49" s="54">
        <f>INDEX('AEO 40'!$E$17:$AJ$60,MATCH($A49,'AEO 40'!$A$17:$A$60,0),MATCH(AE$42,'AEO 40'!$E$1:$AJ$1,0))</f>
        <v/>
      </c>
      <c r="AF49" s="54">
        <f>INDEX('AEO 40'!$E$17:$AJ$60,MATCH($A49,'AEO 40'!$A$17:$A$60,0),MATCH(AF$42,'AEO 40'!$E$1:$AJ$1,0))</f>
        <v/>
      </c>
      <c r="AG49" s="54" t="n"/>
    </row>
    <row r="50">
      <c r="A50" t="inlineStr">
        <is>
          <t>MPG000:ga_GasolineICEVe</t>
        </is>
      </c>
      <c r="B50" s="54">
        <f>INDEX('AEO 40'!$E$17:$AJ$60,MATCH($A50,'AEO 40'!$A$17:$A$60,0),MATCH(B$42,'AEO 40'!$E$1:$AJ$1,0))</f>
        <v/>
      </c>
      <c r="C50" s="54">
        <f>INDEX('AEO 40'!$E$17:$AJ$60,MATCH($A50,'AEO 40'!$A$17:$A$60,0),MATCH(C$42,'AEO 40'!$E$1:$AJ$1,0))</f>
        <v/>
      </c>
      <c r="D50" s="54">
        <f>INDEX('AEO 40'!$E$17:$AJ$60,MATCH($A50,'AEO 40'!$A$17:$A$60,0),MATCH(D$42,'AEO 40'!$E$1:$AJ$1,0))</f>
        <v/>
      </c>
      <c r="E50" s="54">
        <f>INDEX('AEO 40'!$E$17:$AJ$60,MATCH($A50,'AEO 40'!$A$17:$A$60,0),MATCH(E$42,'AEO 40'!$E$1:$AJ$1,0))</f>
        <v/>
      </c>
      <c r="F50" s="54">
        <f>INDEX('AEO 40'!$E$17:$AJ$60,MATCH($A50,'AEO 40'!$A$17:$A$60,0),MATCH(F$42,'AEO 40'!$E$1:$AJ$1,0))</f>
        <v/>
      </c>
      <c r="G50" s="54">
        <f>INDEX('AEO 40'!$E$17:$AJ$60,MATCH($A50,'AEO 40'!$A$17:$A$60,0),MATCH(G$42,'AEO 40'!$E$1:$AJ$1,0))</f>
        <v/>
      </c>
      <c r="H50" s="54">
        <f>INDEX('AEO 40'!$E$17:$AJ$60,MATCH($A50,'AEO 40'!$A$17:$A$60,0),MATCH(H$42,'AEO 40'!$E$1:$AJ$1,0))</f>
        <v/>
      </c>
      <c r="I50" s="54">
        <f>INDEX('AEO 40'!$E$17:$AJ$60,MATCH($A50,'AEO 40'!$A$17:$A$60,0),MATCH(I$42,'AEO 40'!$E$1:$AJ$1,0))</f>
        <v/>
      </c>
      <c r="J50" s="54">
        <f>INDEX('AEO 40'!$E$17:$AJ$60,MATCH($A50,'AEO 40'!$A$17:$A$60,0),MATCH(J$42,'AEO 40'!$E$1:$AJ$1,0))</f>
        <v/>
      </c>
      <c r="K50" s="54">
        <f>INDEX('AEO 40'!$E$17:$AJ$60,MATCH($A50,'AEO 40'!$A$17:$A$60,0),MATCH(K$42,'AEO 40'!$E$1:$AJ$1,0))</f>
        <v/>
      </c>
      <c r="L50" s="54">
        <f>INDEX('AEO 40'!$E$17:$AJ$60,MATCH($A50,'AEO 40'!$A$17:$A$60,0),MATCH(L$42,'AEO 40'!$E$1:$AJ$1,0))</f>
        <v/>
      </c>
      <c r="M50" s="54">
        <f>INDEX('AEO 40'!$E$17:$AJ$60,MATCH($A50,'AEO 40'!$A$17:$A$60,0),MATCH(M$42,'AEO 40'!$E$1:$AJ$1,0))</f>
        <v/>
      </c>
      <c r="N50" s="54">
        <f>INDEX('AEO 40'!$E$17:$AJ$60,MATCH($A50,'AEO 40'!$A$17:$A$60,0),MATCH(N$42,'AEO 40'!$E$1:$AJ$1,0))</f>
        <v/>
      </c>
      <c r="O50" s="54">
        <f>INDEX('AEO 40'!$E$17:$AJ$60,MATCH($A50,'AEO 40'!$A$17:$A$60,0),MATCH(O$42,'AEO 40'!$E$1:$AJ$1,0))</f>
        <v/>
      </c>
      <c r="P50" s="54">
        <f>INDEX('AEO 40'!$E$17:$AJ$60,MATCH($A50,'AEO 40'!$A$17:$A$60,0),MATCH(P$42,'AEO 40'!$E$1:$AJ$1,0))</f>
        <v/>
      </c>
      <c r="Q50" s="54">
        <f>INDEX('AEO 40'!$E$17:$AJ$60,MATCH($A50,'AEO 40'!$A$17:$A$60,0),MATCH(Q$42,'AEO 40'!$E$1:$AJ$1,0))</f>
        <v/>
      </c>
      <c r="R50" s="54">
        <f>INDEX('AEO 40'!$E$17:$AJ$60,MATCH($A50,'AEO 40'!$A$17:$A$60,0),MATCH(R$42,'AEO 40'!$E$1:$AJ$1,0))</f>
        <v/>
      </c>
      <c r="S50" s="54">
        <f>INDEX('AEO 40'!$E$17:$AJ$60,MATCH($A50,'AEO 40'!$A$17:$A$60,0),MATCH(S$42,'AEO 40'!$E$1:$AJ$1,0))</f>
        <v/>
      </c>
      <c r="T50" s="54">
        <f>INDEX('AEO 40'!$E$17:$AJ$60,MATCH($A50,'AEO 40'!$A$17:$A$60,0),MATCH(T$42,'AEO 40'!$E$1:$AJ$1,0))</f>
        <v/>
      </c>
      <c r="U50" s="54">
        <f>INDEX('AEO 40'!$E$17:$AJ$60,MATCH($A50,'AEO 40'!$A$17:$A$60,0),MATCH(U$42,'AEO 40'!$E$1:$AJ$1,0))</f>
        <v/>
      </c>
      <c r="V50" s="54">
        <f>INDEX('AEO 40'!$E$17:$AJ$60,MATCH($A50,'AEO 40'!$A$17:$A$60,0),MATCH(V$42,'AEO 40'!$E$1:$AJ$1,0))</f>
        <v/>
      </c>
      <c r="W50" s="54">
        <f>INDEX('AEO 40'!$E$17:$AJ$60,MATCH($A50,'AEO 40'!$A$17:$A$60,0),MATCH(W$42,'AEO 40'!$E$1:$AJ$1,0))</f>
        <v/>
      </c>
      <c r="X50" s="54">
        <f>INDEX('AEO 40'!$E$17:$AJ$60,MATCH($A50,'AEO 40'!$A$17:$A$60,0),MATCH(X$42,'AEO 40'!$E$1:$AJ$1,0))</f>
        <v/>
      </c>
      <c r="Y50" s="54">
        <f>INDEX('AEO 40'!$E$17:$AJ$60,MATCH($A50,'AEO 40'!$A$17:$A$60,0),MATCH(Y$42,'AEO 40'!$E$1:$AJ$1,0))</f>
        <v/>
      </c>
      <c r="Z50" s="54">
        <f>INDEX('AEO 40'!$E$17:$AJ$60,MATCH($A50,'AEO 40'!$A$17:$A$60,0),MATCH(Z$42,'AEO 40'!$E$1:$AJ$1,0))</f>
        <v/>
      </c>
      <c r="AA50" s="54">
        <f>INDEX('AEO 40'!$E$17:$AJ$60,MATCH($A50,'AEO 40'!$A$17:$A$60,0),MATCH(AA$42,'AEO 40'!$E$1:$AJ$1,0))</f>
        <v/>
      </c>
      <c r="AB50" s="54">
        <f>INDEX('AEO 40'!$E$17:$AJ$60,MATCH($A50,'AEO 40'!$A$17:$A$60,0),MATCH(AB$42,'AEO 40'!$E$1:$AJ$1,0))</f>
        <v/>
      </c>
      <c r="AC50" s="54">
        <f>INDEX('AEO 40'!$E$17:$AJ$60,MATCH($A50,'AEO 40'!$A$17:$A$60,0),MATCH(AC$42,'AEO 40'!$E$1:$AJ$1,0))</f>
        <v/>
      </c>
      <c r="AD50" s="54">
        <f>INDEX('AEO 40'!$E$17:$AJ$60,MATCH($A50,'AEO 40'!$A$17:$A$60,0),MATCH(AD$42,'AEO 40'!$E$1:$AJ$1,0))</f>
        <v/>
      </c>
      <c r="AE50" s="54">
        <f>INDEX('AEO 40'!$E$17:$AJ$60,MATCH($A50,'AEO 40'!$A$17:$A$60,0),MATCH(AE$42,'AEO 40'!$E$1:$AJ$1,0))</f>
        <v/>
      </c>
      <c r="AF50" s="54">
        <f>INDEX('AEO 40'!$E$17:$AJ$60,MATCH($A50,'AEO 40'!$A$17:$A$60,0),MATCH(AF$42,'AEO 40'!$E$1:$AJ$1,0))</f>
        <v/>
      </c>
      <c r="AG50" s="54" t="n"/>
    </row>
    <row r="51">
      <c r="A51" s="56" t="inlineStr">
        <is>
          <t>Weighted average new vehicle fuel economy</t>
        </is>
      </c>
      <c r="B51" s="57">
        <f>SUM(B44/B46*B49,B45/B46*B50)</f>
        <v/>
      </c>
      <c r="C51" s="57">
        <f>SUM(C44/C46*C49,C45/C46*C50)</f>
        <v/>
      </c>
      <c r="D51" s="57">
        <f>SUM(D44/D46*D49,D45/D46*D50)</f>
        <v/>
      </c>
      <c r="E51" s="57">
        <f>SUM(E44/E46*E49,E45/E46*E50)</f>
        <v/>
      </c>
      <c r="F51" s="57">
        <f>SUM(F44/F46*F49,F45/F46*F50)</f>
        <v/>
      </c>
      <c r="G51" s="57">
        <f>SUM(G44/G46*G49,G45/G46*G50)</f>
        <v/>
      </c>
      <c r="H51" s="57">
        <f>SUM(H44/H46*H49,H45/H46*H50)</f>
        <v/>
      </c>
      <c r="I51" s="57">
        <f>SUM(I44/I46*I49,I45/I46*I50)</f>
        <v/>
      </c>
      <c r="J51" s="57">
        <f>SUM(J44/J46*J49,J45/J46*J50)</f>
        <v/>
      </c>
      <c r="K51" s="57">
        <f>SUM(K44/K46*K49,K45/K46*K50)</f>
        <v/>
      </c>
      <c r="L51" s="57">
        <f>SUM(L44/L46*L49,L45/L46*L50)</f>
        <v/>
      </c>
      <c r="M51" s="57">
        <f>SUM(M44/M46*M49,M45/M46*M50)</f>
        <v/>
      </c>
      <c r="N51" s="57">
        <f>SUM(N44/N46*N49,N45/N46*N50)</f>
        <v/>
      </c>
      <c r="O51" s="57">
        <f>SUM(O44/O46*O49,O45/O46*O50)</f>
        <v/>
      </c>
      <c r="P51" s="57">
        <f>SUM(P44/P46*P49,P45/P46*P50)</f>
        <v/>
      </c>
      <c r="Q51" s="57">
        <f>SUM(Q44/Q46*Q49,Q45/Q46*Q50)</f>
        <v/>
      </c>
      <c r="R51" s="57">
        <f>SUM(R44/R46*R49,R45/R46*R50)</f>
        <v/>
      </c>
      <c r="S51" s="57">
        <f>SUM(S44/S46*S49,S45/S46*S50)</f>
        <v/>
      </c>
      <c r="T51" s="57">
        <f>SUM(T44/T46*T49,T45/T46*T50)</f>
        <v/>
      </c>
      <c r="U51" s="57">
        <f>SUM(U44/U46*U49,U45/U46*U50)</f>
        <v/>
      </c>
      <c r="V51" s="57">
        <f>SUM(V44/V46*V49,V45/V46*V50)</f>
        <v/>
      </c>
      <c r="W51" s="57">
        <f>SUM(W44/W46*W49,W45/W46*W50)</f>
        <v/>
      </c>
      <c r="X51" s="57">
        <f>SUM(X44/X46*X49,X45/X46*X50)</f>
        <v/>
      </c>
      <c r="Y51" s="57">
        <f>SUM(Y44/Y46*Y49,Y45/Y46*Y50)</f>
        <v/>
      </c>
      <c r="Z51" s="57">
        <f>SUM(Z44/Z46*Z49,Z45/Z46*Z50)</f>
        <v/>
      </c>
      <c r="AA51" s="57">
        <f>SUM(AA44/AA46*AA49,AA45/AA46*AA50)</f>
        <v/>
      </c>
      <c r="AB51" s="57">
        <f>SUM(AB44/AB46*AB49,AB45/AB46*AB50)</f>
        <v/>
      </c>
      <c r="AC51" s="57">
        <f>SUM(AC44/AC46*AC49,AC45/AC46*AC50)</f>
        <v/>
      </c>
      <c r="AD51" s="57">
        <f>SUM(AD44/AD46*AD49,AD45/AD46*AD50)</f>
        <v/>
      </c>
      <c r="AE51" s="57">
        <f>SUM(AE44/AE46*AE49,AE45/AE46*AE50)</f>
        <v/>
      </c>
      <c r="AF51" s="57">
        <f>SUM(AF44/AF46*AF49,AF45/AF46*AF50)</f>
        <v/>
      </c>
      <c r="AG51" s="57" t="n"/>
    </row>
    <row r="52">
      <c r="A52" s="48" t="inlineStr">
        <is>
          <t>AEO 7</t>
        </is>
      </c>
      <c r="B52" s="25">
        <f>B47</f>
        <v/>
      </c>
      <c r="C52" s="25">
        <f>C47</f>
        <v/>
      </c>
      <c r="D52" s="25">
        <f>D47</f>
        <v/>
      </c>
      <c r="E52" s="25">
        <f>E47</f>
        <v/>
      </c>
      <c r="F52" s="25">
        <f>F47</f>
        <v/>
      </c>
      <c r="G52" s="25">
        <f>G47</f>
        <v/>
      </c>
      <c r="H52" s="25">
        <f>H47</f>
        <v/>
      </c>
      <c r="I52" s="25">
        <f>I47</f>
        <v/>
      </c>
      <c r="J52" s="25">
        <f>J47</f>
        <v/>
      </c>
      <c r="K52" s="25">
        <f>K47</f>
        <v/>
      </c>
      <c r="L52" s="25">
        <f>L47</f>
        <v/>
      </c>
      <c r="M52" s="25">
        <f>M47</f>
        <v/>
      </c>
      <c r="N52" s="25">
        <f>N47</f>
        <v/>
      </c>
      <c r="O52" s="25">
        <f>O47</f>
        <v/>
      </c>
      <c r="P52" s="25">
        <f>P47</f>
        <v/>
      </c>
      <c r="Q52" s="25">
        <f>Q47</f>
        <v/>
      </c>
      <c r="R52" s="25">
        <f>R47</f>
        <v/>
      </c>
      <c r="S52" s="25">
        <f>S47</f>
        <v/>
      </c>
      <c r="T52" s="25">
        <f>T47</f>
        <v/>
      </c>
      <c r="U52" s="25">
        <f>U47</f>
        <v/>
      </c>
      <c r="V52" s="25">
        <f>V47</f>
        <v/>
      </c>
      <c r="W52" s="25">
        <f>W47</f>
        <v/>
      </c>
      <c r="X52" s="25">
        <f>X47</f>
        <v/>
      </c>
      <c r="Y52" s="25">
        <f>Y47</f>
        <v/>
      </c>
      <c r="Z52" s="25">
        <f>Z47</f>
        <v/>
      </c>
      <c r="AA52" s="25">
        <f>AA47</f>
        <v/>
      </c>
      <c r="AB52" s="25">
        <f>AB47</f>
        <v/>
      </c>
      <c r="AC52" s="25">
        <f>AC47</f>
        <v/>
      </c>
      <c r="AD52" s="25">
        <f>AD47</f>
        <v/>
      </c>
      <c r="AE52" s="25">
        <f>AE47</f>
        <v/>
      </c>
      <c r="AF52" s="25">
        <f>AF47</f>
        <v/>
      </c>
      <c r="AG52" s="25" t="n"/>
    </row>
    <row r="53">
      <c r="A53" s="55" t="inlineStr">
        <is>
          <t>(Ratio of tested to on-road)</t>
        </is>
      </c>
    </row>
    <row r="54">
      <c r="A54" s="60" t="inlineStr">
        <is>
          <t>TKI000:ca_TestedNewVeh</t>
        </is>
      </c>
      <c r="B54" s="54">
        <f>INDEX('AEO 7'!$C$18:$AH$85,MATCH($A54,'AEO 7'!$A$18:$A$85,0),MATCH(B$42,'AEO 7'!$C$1:$AH$1,0))</f>
        <v/>
      </c>
      <c r="C54" s="54">
        <f>INDEX('AEO 7'!$C$18:$AH$85,MATCH($A54,'AEO 7'!$A$18:$A$85,0),MATCH(C$42,'AEO 7'!$C$1:$AH$1,0))</f>
        <v/>
      </c>
      <c r="D54" s="54">
        <f>INDEX('AEO 7'!$C$18:$AH$85,MATCH($A54,'AEO 7'!$A$18:$A$85,0),MATCH(D$42,'AEO 7'!$C$1:$AH$1,0))</f>
        <v/>
      </c>
      <c r="E54" s="54">
        <f>INDEX('AEO 7'!$C$18:$AH$85,MATCH($A54,'AEO 7'!$A$18:$A$85,0),MATCH(E$42,'AEO 7'!$C$1:$AH$1,0))</f>
        <v/>
      </c>
      <c r="F54" s="54">
        <f>INDEX('AEO 7'!$C$18:$AH$85,MATCH($A54,'AEO 7'!$A$18:$A$85,0),MATCH(F$42,'AEO 7'!$C$1:$AH$1,0))</f>
        <v/>
      </c>
      <c r="G54" s="54">
        <f>INDEX('AEO 7'!$C$18:$AH$85,MATCH($A54,'AEO 7'!$A$18:$A$85,0),MATCH(G$42,'AEO 7'!$C$1:$AH$1,0))</f>
        <v/>
      </c>
      <c r="H54" s="54">
        <f>INDEX('AEO 7'!$C$18:$AH$85,MATCH($A54,'AEO 7'!$A$18:$A$85,0),MATCH(H$42,'AEO 7'!$C$1:$AH$1,0))</f>
        <v/>
      </c>
      <c r="I54" s="54">
        <f>INDEX('AEO 7'!$C$18:$AH$85,MATCH($A54,'AEO 7'!$A$18:$A$85,0),MATCH(I$42,'AEO 7'!$C$1:$AH$1,0))</f>
        <v/>
      </c>
      <c r="J54" s="54">
        <f>INDEX('AEO 7'!$C$18:$AH$85,MATCH($A54,'AEO 7'!$A$18:$A$85,0),MATCH(J$42,'AEO 7'!$C$1:$AH$1,0))</f>
        <v/>
      </c>
      <c r="K54" s="54">
        <f>INDEX('AEO 7'!$C$18:$AH$85,MATCH($A54,'AEO 7'!$A$18:$A$85,0),MATCH(K$42,'AEO 7'!$C$1:$AH$1,0))</f>
        <v/>
      </c>
      <c r="L54" s="54">
        <f>INDEX('AEO 7'!$C$18:$AH$85,MATCH($A54,'AEO 7'!$A$18:$A$85,0),MATCH(L$42,'AEO 7'!$C$1:$AH$1,0))</f>
        <v/>
      </c>
      <c r="M54" s="54">
        <f>INDEX('AEO 7'!$C$18:$AH$85,MATCH($A54,'AEO 7'!$A$18:$A$85,0),MATCH(M$42,'AEO 7'!$C$1:$AH$1,0))</f>
        <v/>
      </c>
      <c r="N54" s="54">
        <f>INDEX('AEO 7'!$C$18:$AH$85,MATCH($A54,'AEO 7'!$A$18:$A$85,0),MATCH(N$42,'AEO 7'!$C$1:$AH$1,0))</f>
        <v/>
      </c>
      <c r="O54" s="54">
        <f>INDEX('AEO 7'!$C$18:$AH$85,MATCH($A54,'AEO 7'!$A$18:$A$85,0),MATCH(O$42,'AEO 7'!$C$1:$AH$1,0))</f>
        <v/>
      </c>
      <c r="P54" s="54">
        <f>INDEX('AEO 7'!$C$18:$AH$85,MATCH($A54,'AEO 7'!$A$18:$A$85,0),MATCH(P$42,'AEO 7'!$C$1:$AH$1,0))</f>
        <v/>
      </c>
      <c r="Q54" s="54">
        <f>INDEX('AEO 7'!$C$18:$AH$85,MATCH($A54,'AEO 7'!$A$18:$A$85,0),MATCH(Q$42,'AEO 7'!$C$1:$AH$1,0))</f>
        <v/>
      </c>
      <c r="R54" s="54">
        <f>INDEX('AEO 7'!$C$18:$AH$85,MATCH($A54,'AEO 7'!$A$18:$A$85,0),MATCH(R$42,'AEO 7'!$C$1:$AH$1,0))</f>
        <v/>
      </c>
      <c r="S54" s="54">
        <f>INDEX('AEO 7'!$C$18:$AH$85,MATCH($A54,'AEO 7'!$A$18:$A$85,0),MATCH(S$42,'AEO 7'!$C$1:$AH$1,0))</f>
        <v/>
      </c>
      <c r="T54" s="54">
        <f>INDEX('AEO 7'!$C$18:$AH$85,MATCH($A54,'AEO 7'!$A$18:$A$85,0),MATCH(T$42,'AEO 7'!$C$1:$AH$1,0))</f>
        <v/>
      </c>
      <c r="U54" s="54">
        <f>INDEX('AEO 7'!$C$18:$AH$85,MATCH($A54,'AEO 7'!$A$18:$A$85,0),MATCH(U$42,'AEO 7'!$C$1:$AH$1,0))</f>
        <v/>
      </c>
      <c r="V54" s="54">
        <f>INDEX('AEO 7'!$C$18:$AH$85,MATCH($A54,'AEO 7'!$A$18:$A$85,0),MATCH(V$42,'AEO 7'!$C$1:$AH$1,0))</f>
        <v/>
      </c>
      <c r="W54" s="54">
        <f>INDEX('AEO 7'!$C$18:$AH$85,MATCH($A54,'AEO 7'!$A$18:$A$85,0),MATCH(W$42,'AEO 7'!$C$1:$AH$1,0))</f>
        <v/>
      </c>
      <c r="X54" s="54">
        <f>INDEX('AEO 7'!$C$18:$AH$85,MATCH($A54,'AEO 7'!$A$18:$A$85,0),MATCH(X$42,'AEO 7'!$C$1:$AH$1,0))</f>
        <v/>
      </c>
      <c r="Y54" s="54">
        <f>INDEX('AEO 7'!$C$18:$AH$85,MATCH($A54,'AEO 7'!$A$18:$A$85,0),MATCH(Y$42,'AEO 7'!$C$1:$AH$1,0))</f>
        <v/>
      </c>
      <c r="Z54" s="54">
        <f>INDEX('AEO 7'!$C$18:$AH$85,MATCH($A54,'AEO 7'!$A$18:$A$85,0),MATCH(Z$42,'AEO 7'!$C$1:$AH$1,0))</f>
        <v/>
      </c>
      <c r="AA54" s="54">
        <f>INDEX('AEO 7'!$C$18:$AH$85,MATCH($A54,'AEO 7'!$A$18:$A$85,0),MATCH(AA$42,'AEO 7'!$C$1:$AH$1,0))</f>
        <v/>
      </c>
      <c r="AB54" s="54">
        <f>INDEX('AEO 7'!$C$18:$AH$85,MATCH($A54,'AEO 7'!$A$18:$A$85,0),MATCH(AB$42,'AEO 7'!$C$1:$AH$1,0))</f>
        <v/>
      </c>
      <c r="AC54" s="54">
        <f>INDEX('AEO 7'!$C$18:$AH$85,MATCH($A54,'AEO 7'!$A$18:$A$85,0),MATCH(AC$42,'AEO 7'!$C$1:$AH$1,0))</f>
        <v/>
      </c>
      <c r="AD54" s="54">
        <f>INDEX('AEO 7'!$C$18:$AH$85,MATCH($A54,'AEO 7'!$A$18:$A$85,0),MATCH(AD$42,'AEO 7'!$C$1:$AH$1,0))</f>
        <v/>
      </c>
      <c r="AE54" s="54">
        <f>INDEX('AEO 7'!$C$18:$AH$85,MATCH($A54,'AEO 7'!$A$18:$A$85,0),MATCH(AE$42,'AEO 7'!$C$1:$AH$1,0))</f>
        <v/>
      </c>
      <c r="AF54" s="54">
        <f>INDEX('AEO 7'!$C$18:$AH$85,MATCH($A54,'AEO 7'!$A$18:$A$85,0),MATCH(AF$42,'AEO 7'!$C$1:$AH$1,0))</f>
        <v/>
      </c>
      <c r="AG54" s="54" t="n"/>
    </row>
    <row r="55">
      <c r="A55" s="60" t="inlineStr">
        <is>
          <t>TKI000:ca_OnRoadNewVeh</t>
        </is>
      </c>
      <c r="B55" s="54">
        <f>INDEX('AEO 7'!$C$18:$AH$85,MATCH($A55,'AEO 7'!$A$18:$A$85,0),MATCH(B$42,'AEO 7'!$C$1:$AH$1,0))</f>
        <v/>
      </c>
      <c r="C55" s="54">
        <f>INDEX('AEO 7'!$C$18:$AH$85,MATCH($A55,'AEO 7'!$A$18:$A$85,0),MATCH(C$42,'AEO 7'!$C$1:$AH$1,0))</f>
        <v/>
      </c>
      <c r="D55" s="54">
        <f>INDEX('AEO 7'!$C$18:$AH$85,MATCH($A55,'AEO 7'!$A$18:$A$85,0),MATCH(D$42,'AEO 7'!$C$1:$AH$1,0))</f>
        <v/>
      </c>
      <c r="E55" s="54">
        <f>INDEX('AEO 7'!$C$18:$AH$85,MATCH($A55,'AEO 7'!$A$18:$A$85,0),MATCH(E$42,'AEO 7'!$C$1:$AH$1,0))</f>
        <v/>
      </c>
      <c r="F55" s="54">
        <f>INDEX('AEO 7'!$C$18:$AH$85,MATCH($A55,'AEO 7'!$A$18:$A$85,0),MATCH(F$42,'AEO 7'!$C$1:$AH$1,0))</f>
        <v/>
      </c>
      <c r="G55" s="54">
        <f>INDEX('AEO 7'!$C$18:$AH$85,MATCH($A55,'AEO 7'!$A$18:$A$85,0),MATCH(G$42,'AEO 7'!$C$1:$AH$1,0))</f>
        <v/>
      </c>
      <c r="H55" s="54">
        <f>INDEX('AEO 7'!$C$18:$AH$85,MATCH($A55,'AEO 7'!$A$18:$A$85,0),MATCH(H$42,'AEO 7'!$C$1:$AH$1,0))</f>
        <v/>
      </c>
      <c r="I55" s="54">
        <f>INDEX('AEO 7'!$C$18:$AH$85,MATCH($A55,'AEO 7'!$A$18:$A$85,0),MATCH(I$42,'AEO 7'!$C$1:$AH$1,0))</f>
        <v/>
      </c>
      <c r="J55" s="54">
        <f>INDEX('AEO 7'!$C$18:$AH$85,MATCH($A55,'AEO 7'!$A$18:$A$85,0),MATCH(J$42,'AEO 7'!$C$1:$AH$1,0))</f>
        <v/>
      </c>
      <c r="K55" s="54">
        <f>INDEX('AEO 7'!$C$18:$AH$85,MATCH($A55,'AEO 7'!$A$18:$A$85,0),MATCH(K$42,'AEO 7'!$C$1:$AH$1,0))</f>
        <v/>
      </c>
      <c r="L55" s="54">
        <f>INDEX('AEO 7'!$C$18:$AH$85,MATCH($A55,'AEO 7'!$A$18:$A$85,0),MATCH(L$42,'AEO 7'!$C$1:$AH$1,0))</f>
        <v/>
      </c>
      <c r="M55" s="54">
        <f>INDEX('AEO 7'!$C$18:$AH$85,MATCH($A55,'AEO 7'!$A$18:$A$85,0),MATCH(M$42,'AEO 7'!$C$1:$AH$1,0))</f>
        <v/>
      </c>
      <c r="N55" s="54">
        <f>INDEX('AEO 7'!$C$18:$AH$85,MATCH($A55,'AEO 7'!$A$18:$A$85,0),MATCH(N$42,'AEO 7'!$C$1:$AH$1,0))</f>
        <v/>
      </c>
      <c r="O55" s="54">
        <f>INDEX('AEO 7'!$C$18:$AH$85,MATCH($A55,'AEO 7'!$A$18:$A$85,0),MATCH(O$42,'AEO 7'!$C$1:$AH$1,0))</f>
        <v/>
      </c>
      <c r="P55" s="54">
        <f>INDEX('AEO 7'!$C$18:$AH$85,MATCH($A55,'AEO 7'!$A$18:$A$85,0),MATCH(P$42,'AEO 7'!$C$1:$AH$1,0))</f>
        <v/>
      </c>
      <c r="Q55" s="54">
        <f>INDEX('AEO 7'!$C$18:$AH$85,MATCH($A55,'AEO 7'!$A$18:$A$85,0),MATCH(Q$42,'AEO 7'!$C$1:$AH$1,0))</f>
        <v/>
      </c>
      <c r="R55" s="54">
        <f>INDEX('AEO 7'!$C$18:$AH$85,MATCH($A55,'AEO 7'!$A$18:$A$85,0),MATCH(R$42,'AEO 7'!$C$1:$AH$1,0))</f>
        <v/>
      </c>
      <c r="S55" s="54">
        <f>INDEX('AEO 7'!$C$18:$AH$85,MATCH($A55,'AEO 7'!$A$18:$A$85,0),MATCH(S$42,'AEO 7'!$C$1:$AH$1,0))</f>
        <v/>
      </c>
      <c r="T55" s="54">
        <f>INDEX('AEO 7'!$C$18:$AH$85,MATCH($A55,'AEO 7'!$A$18:$A$85,0),MATCH(T$42,'AEO 7'!$C$1:$AH$1,0))</f>
        <v/>
      </c>
      <c r="U55" s="54">
        <f>INDEX('AEO 7'!$C$18:$AH$85,MATCH($A55,'AEO 7'!$A$18:$A$85,0),MATCH(U$42,'AEO 7'!$C$1:$AH$1,0))</f>
        <v/>
      </c>
      <c r="V55" s="54">
        <f>INDEX('AEO 7'!$C$18:$AH$85,MATCH($A55,'AEO 7'!$A$18:$A$85,0),MATCH(V$42,'AEO 7'!$C$1:$AH$1,0))</f>
        <v/>
      </c>
      <c r="W55" s="54">
        <f>INDEX('AEO 7'!$C$18:$AH$85,MATCH($A55,'AEO 7'!$A$18:$A$85,0),MATCH(W$42,'AEO 7'!$C$1:$AH$1,0))</f>
        <v/>
      </c>
      <c r="X55" s="54">
        <f>INDEX('AEO 7'!$C$18:$AH$85,MATCH($A55,'AEO 7'!$A$18:$A$85,0),MATCH(X$42,'AEO 7'!$C$1:$AH$1,0))</f>
        <v/>
      </c>
      <c r="Y55" s="54">
        <f>INDEX('AEO 7'!$C$18:$AH$85,MATCH($A55,'AEO 7'!$A$18:$A$85,0),MATCH(Y$42,'AEO 7'!$C$1:$AH$1,0))</f>
        <v/>
      </c>
      <c r="Z55" s="54">
        <f>INDEX('AEO 7'!$C$18:$AH$85,MATCH($A55,'AEO 7'!$A$18:$A$85,0),MATCH(Z$42,'AEO 7'!$C$1:$AH$1,0))</f>
        <v/>
      </c>
      <c r="AA55" s="54">
        <f>INDEX('AEO 7'!$C$18:$AH$85,MATCH($A55,'AEO 7'!$A$18:$A$85,0),MATCH(AA$42,'AEO 7'!$C$1:$AH$1,0))</f>
        <v/>
      </c>
      <c r="AB55" s="54">
        <f>INDEX('AEO 7'!$C$18:$AH$85,MATCH($A55,'AEO 7'!$A$18:$A$85,0),MATCH(AB$42,'AEO 7'!$C$1:$AH$1,0))</f>
        <v/>
      </c>
      <c r="AC55" s="54">
        <f>INDEX('AEO 7'!$C$18:$AH$85,MATCH($A55,'AEO 7'!$A$18:$A$85,0),MATCH(AC$42,'AEO 7'!$C$1:$AH$1,0))</f>
        <v/>
      </c>
      <c r="AD55" s="54">
        <f>INDEX('AEO 7'!$C$18:$AH$85,MATCH($A55,'AEO 7'!$A$18:$A$85,0),MATCH(AD$42,'AEO 7'!$C$1:$AH$1,0))</f>
        <v/>
      </c>
      <c r="AE55" s="54">
        <f>INDEX('AEO 7'!$C$18:$AH$85,MATCH($A55,'AEO 7'!$A$18:$A$85,0),MATCH(AE$42,'AEO 7'!$C$1:$AH$1,0))</f>
        <v/>
      </c>
      <c r="AF55" s="54">
        <f>INDEX('AEO 7'!$C$18:$AH$85,MATCH($A55,'AEO 7'!$A$18:$A$85,0),MATCH(AF$42,'AEO 7'!$C$1:$AH$1,0))</f>
        <v/>
      </c>
      <c r="AG55" s="54" t="n"/>
    </row>
    <row r="56">
      <c r="A56" s="56" t="inlineStr">
        <is>
          <t>Ratio of on-road to new fuel efficiency</t>
        </is>
      </c>
      <c r="B56" s="61">
        <f>B55/B54</f>
        <v/>
      </c>
      <c r="C56" s="61">
        <f>C55/C54</f>
        <v/>
      </c>
      <c r="D56" s="61">
        <f>D55/D54</f>
        <v/>
      </c>
      <c r="E56" s="61">
        <f>E55/E54</f>
        <v/>
      </c>
      <c r="F56" s="61">
        <f>F55/F54</f>
        <v/>
      </c>
      <c r="G56" s="61">
        <f>G55/G54</f>
        <v/>
      </c>
      <c r="H56" s="61">
        <f>H55/H54</f>
        <v/>
      </c>
      <c r="I56" s="61">
        <f>I55/I54</f>
        <v/>
      </c>
      <c r="J56" s="61">
        <f>J55/J54</f>
        <v/>
      </c>
      <c r="K56" s="61">
        <f>K55/K54</f>
        <v/>
      </c>
      <c r="L56" s="61">
        <f>L55/L54</f>
        <v/>
      </c>
      <c r="M56" s="61">
        <f>M55/M54</f>
        <v/>
      </c>
      <c r="N56" s="61">
        <f>N55/N54</f>
        <v/>
      </c>
      <c r="O56" s="61">
        <f>O55/O54</f>
        <v/>
      </c>
      <c r="P56" s="61">
        <f>P55/P54</f>
        <v/>
      </c>
      <c r="Q56" s="61">
        <f>Q55/Q54</f>
        <v/>
      </c>
      <c r="R56" s="61">
        <f>R55/R54</f>
        <v/>
      </c>
      <c r="S56" s="61">
        <f>S55/S54</f>
        <v/>
      </c>
      <c r="T56" s="61">
        <f>T55/T54</f>
        <v/>
      </c>
      <c r="U56" s="61">
        <f>U55/U54</f>
        <v/>
      </c>
      <c r="V56" s="61">
        <f>V55/V54</f>
        <v/>
      </c>
      <c r="W56" s="61">
        <f>W55/W54</f>
        <v/>
      </c>
      <c r="X56" s="61">
        <f>X55/X54</f>
        <v/>
      </c>
      <c r="Y56" s="61">
        <f>Y55/Y54</f>
        <v/>
      </c>
      <c r="Z56" s="61">
        <f>Z55/Z54</f>
        <v/>
      </c>
      <c r="AA56" s="61">
        <f>AA55/AA54</f>
        <v/>
      </c>
      <c r="AB56" s="61">
        <f>AB55/AB54</f>
        <v/>
      </c>
      <c r="AC56" s="61">
        <f>AC55/AC54</f>
        <v/>
      </c>
      <c r="AD56" s="61">
        <f>AD55/AD54</f>
        <v/>
      </c>
      <c r="AE56" s="61">
        <f>AE55/AE54</f>
        <v/>
      </c>
      <c r="AF56" s="61">
        <f>AF55/AF54</f>
        <v/>
      </c>
      <c r="AG56" s="61" t="n"/>
    </row>
    <row r="57">
      <c r="B57" s="58" t="n"/>
    </row>
    <row r="58">
      <c r="A58" s="62" t="inlineStr">
        <is>
          <t>Estimated weighted average on-road fuel economy</t>
        </is>
      </c>
      <c r="B58" s="63">
        <f>B51*B56</f>
        <v/>
      </c>
      <c r="C58" s="63">
        <f>C51*C56</f>
        <v/>
      </c>
      <c r="D58" s="63">
        <f>D51*D56</f>
        <v/>
      </c>
      <c r="E58" s="63">
        <f>E51*E56</f>
        <v/>
      </c>
      <c r="F58" s="63">
        <f>F51*F56</f>
        <v/>
      </c>
      <c r="G58" s="63">
        <f>G51*G56</f>
        <v/>
      </c>
      <c r="H58" s="63">
        <f>H51*H56</f>
        <v/>
      </c>
      <c r="I58" s="63">
        <f>I51*I56</f>
        <v/>
      </c>
      <c r="J58" s="63">
        <f>J51*J56</f>
        <v/>
      </c>
      <c r="K58" s="63">
        <f>K51*K56</f>
        <v/>
      </c>
      <c r="L58" s="63">
        <f>L51*L56</f>
        <v/>
      </c>
      <c r="M58" s="63">
        <f>M51*M56</f>
        <v/>
      </c>
      <c r="N58" s="63">
        <f>N51*N56</f>
        <v/>
      </c>
      <c r="O58" s="63">
        <f>O51*O56</f>
        <v/>
      </c>
      <c r="P58" s="63">
        <f>P51*P56</f>
        <v/>
      </c>
      <c r="Q58" s="63">
        <f>Q51*Q56</f>
        <v/>
      </c>
      <c r="R58" s="63">
        <f>R51*R56</f>
        <v/>
      </c>
      <c r="S58" s="63">
        <f>S51*S56</f>
        <v/>
      </c>
      <c r="T58" s="63">
        <f>T51*T56</f>
        <v/>
      </c>
      <c r="U58" s="63">
        <f>U51*U56</f>
        <v/>
      </c>
      <c r="V58" s="63">
        <f>V51*V56</f>
        <v/>
      </c>
      <c r="W58" s="63">
        <f>W51*W56</f>
        <v/>
      </c>
      <c r="X58" s="63">
        <f>X51*X56</f>
        <v/>
      </c>
      <c r="Y58" s="63">
        <f>Y51*Y56</f>
        <v/>
      </c>
      <c r="Z58" s="63">
        <f>Z51*Z56</f>
        <v/>
      </c>
      <c r="AA58" s="63">
        <f>AA51*AA56</f>
        <v/>
      </c>
      <c r="AB58" s="63">
        <f>AB51*AB56</f>
        <v/>
      </c>
      <c r="AC58" s="63">
        <f>AC51*AC56</f>
        <v/>
      </c>
      <c r="AD58" s="63">
        <f>AD51*AD56</f>
        <v/>
      </c>
      <c r="AE58" s="63">
        <f>AE51*AE56</f>
        <v/>
      </c>
      <c r="AF58" s="63">
        <f>AF51*AF56</f>
        <v/>
      </c>
      <c r="AG58" s="63" t="n"/>
    </row>
    <row r="61">
      <c r="A61" s="2" t="inlineStr">
        <is>
          <t>Fuel Economy - Passenger Rail</t>
        </is>
      </c>
    </row>
    <row r="62">
      <c r="D62" s="48" t="inlineStr">
        <is>
          <t>Passenger rail</t>
        </is>
      </c>
      <c r="E62" s="25" t="n">
        <v>2020</v>
      </c>
      <c r="F62" s="25" t="n">
        <v>2021</v>
      </c>
      <c r="G62" s="25" t="n">
        <v>2022</v>
      </c>
      <c r="H62" s="25" t="n">
        <v>2023</v>
      </c>
      <c r="I62" s="25" t="n">
        <v>2024</v>
      </c>
      <c r="J62" s="25" t="n">
        <v>2025</v>
      </c>
      <c r="K62" s="25" t="n">
        <v>2026</v>
      </c>
      <c r="L62" s="25" t="n">
        <v>2027</v>
      </c>
      <c r="M62" s="25" t="n">
        <v>2028</v>
      </c>
      <c r="N62" s="25" t="n">
        <v>2029</v>
      </c>
      <c r="O62" s="25" t="n">
        <v>2030</v>
      </c>
      <c r="P62" s="25" t="n">
        <v>2031</v>
      </c>
      <c r="Q62" s="25" t="n">
        <v>2032</v>
      </c>
      <c r="R62" s="25" t="n">
        <v>2033</v>
      </c>
      <c r="S62" s="25" t="n">
        <v>2034</v>
      </c>
      <c r="T62" s="25" t="n">
        <v>2035</v>
      </c>
      <c r="U62" s="25" t="n">
        <v>2036</v>
      </c>
      <c r="V62" s="25" t="n">
        <v>2037</v>
      </c>
      <c r="W62" s="25" t="n">
        <v>2038</v>
      </c>
      <c r="X62" s="25" t="n">
        <v>2039</v>
      </c>
      <c r="Y62" s="25" t="n">
        <v>2040</v>
      </c>
      <c r="Z62" s="25" t="n">
        <v>2041</v>
      </c>
      <c r="AA62" s="25" t="n">
        <v>2042</v>
      </c>
      <c r="AB62" s="25" t="n">
        <v>2043</v>
      </c>
      <c r="AC62" s="25" t="n">
        <v>2044</v>
      </c>
      <c r="AD62" s="25" t="n">
        <v>2045</v>
      </c>
      <c r="AE62" s="25" t="n">
        <v>2046</v>
      </c>
      <c r="AF62" s="25" t="n">
        <v>2047</v>
      </c>
      <c r="AG62" s="25" t="n">
        <v>2048</v>
      </c>
      <c r="AH62" s="25" t="n">
        <v>2049</v>
      </c>
      <c r="AI62" s="25" t="n">
        <v>2050</v>
      </c>
      <c r="AJ62" s="25" t="n"/>
    </row>
    <row r="63">
      <c r="C63" s="66" t="inlineStr">
        <is>
          <t>TKI000:railpassmiles</t>
        </is>
      </c>
      <c r="D63" t="inlineStr">
        <is>
          <t>billion passenger miles - passenger rail</t>
        </is>
      </c>
      <c r="E63" s="160">
        <f>INDEX('AEO 7'!$C$18:$AH$28,MATCH($C$63,'AEO 7'!$A$18:$A$28,0),MATCH(E$62,'AEO 7'!$C$13:$AH$13,0))*10^9</f>
        <v/>
      </c>
      <c r="F63" s="160">
        <f>INDEX('AEO 7'!$C$18:$AH$28,MATCH($C$63,'AEO 7'!$A$18:$A$28,0),MATCH(F$62,'AEO 7'!$C$13:$AH$13,0))*10^9</f>
        <v/>
      </c>
      <c r="G63" s="160">
        <f>INDEX('AEO 7'!$C$18:$AH$28,MATCH($C$63,'AEO 7'!$A$18:$A$28,0),MATCH(G$62,'AEO 7'!$C$13:$AH$13,0))*10^9</f>
        <v/>
      </c>
      <c r="H63" s="160">
        <f>INDEX('AEO 7'!$C$18:$AH$28,MATCH($C$63,'AEO 7'!$A$18:$A$28,0),MATCH(H$62,'AEO 7'!$C$13:$AH$13,0))*10^9</f>
        <v/>
      </c>
      <c r="I63" s="160">
        <f>INDEX('AEO 7'!$C$18:$AH$28,MATCH($C$63,'AEO 7'!$A$18:$A$28,0),MATCH(I$62,'AEO 7'!$C$13:$AH$13,0))*10^9</f>
        <v/>
      </c>
      <c r="J63" s="160">
        <f>INDEX('AEO 7'!$C$18:$AH$28,MATCH($C$63,'AEO 7'!$A$18:$A$28,0),MATCH(J$62,'AEO 7'!$C$13:$AH$13,0))*10^9</f>
        <v/>
      </c>
      <c r="K63" s="160">
        <f>INDEX('AEO 7'!$C$18:$AH$28,MATCH($C$63,'AEO 7'!$A$18:$A$28,0),MATCH(K$62,'AEO 7'!$C$13:$AH$13,0))*10^9</f>
        <v/>
      </c>
      <c r="L63" s="160">
        <f>INDEX('AEO 7'!$C$18:$AH$28,MATCH($C$63,'AEO 7'!$A$18:$A$28,0),MATCH(L$62,'AEO 7'!$C$13:$AH$13,0))*10^9</f>
        <v/>
      </c>
      <c r="M63" s="160">
        <f>INDEX('AEO 7'!$C$18:$AH$28,MATCH($C$63,'AEO 7'!$A$18:$A$28,0),MATCH(M$62,'AEO 7'!$C$13:$AH$13,0))*10^9</f>
        <v/>
      </c>
      <c r="N63" s="160">
        <f>INDEX('AEO 7'!$C$18:$AH$28,MATCH($C$63,'AEO 7'!$A$18:$A$28,0),MATCH(N$62,'AEO 7'!$C$13:$AH$13,0))*10^9</f>
        <v/>
      </c>
      <c r="O63" s="160">
        <f>INDEX('AEO 7'!$C$18:$AH$28,MATCH($C$63,'AEO 7'!$A$18:$A$28,0),MATCH(O$62,'AEO 7'!$C$13:$AH$13,0))*10^9</f>
        <v/>
      </c>
      <c r="P63" s="160">
        <f>INDEX('AEO 7'!$C$18:$AH$28,MATCH($C$63,'AEO 7'!$A$18:$A$28,0),MATCH(P$62,'AEO 7'!$C$13:$AH$13,0))*10^9</f>
        <v/>
      </c>
      <c r="Q63" s="160">
        <f>INDEX('AEO 7'!$C$18:$AH$28,MATCH($C$63,'AEO 7'!$A$18:$A$28,0),MATCH(Q$62,'AEO 7'!$C$13:$AH$13,0))*10^9</f>
        <v/>
      </c>
      <c r="R63" s="160">
        <f>INDEX('AEO 7'!$C$18:$AH$28,MATCH($C$63,'AEO 7'!$A$18:$A$28,0),MATCH(R$62,'AEO 7'!$C$13:$AH$13,0))*10^9</f>
        <v/>
      </c>
      <c r="S63" s="160">
        <f>INDEX('AEO 7'!$C$18:$AH$28,MATCH($C$63,'AEO 7'!$A$18:$A$28,0),MATCH(S$62,'AEO 7'!$C$13:$AH$13,0))*10^9</f>
        <v/>
      </c>
      <c r="T63" s="160">
        <f>INDEX('AEO 7'!$C$18:$AH$28,MATCH($C$63,'AEO 7'!$A$18:$A$28,0),MATCH(T$62,'AEO 7'!$C$13:$AH$13,0))*10^9</f>
        <v/>
      </c>
      <c r="U63" s="160">
        <f>INDEX('AEO 7'!$C$18:$AH$28,MATCH($C$63,'AEO 7'!$A$18:$A$28,0),MATCH(U$62,'AEO 7'!$C$13:$AH$13,0))*10^9</f>
        <v/>
      </c>
      <c r="V63" s="160">
        <f>INDEX('AEO 7'!$C$18:$AH$28,MATCH($C$63,'AEO 7'!$A$18:$A$28,0),MATCH(V$62,'AEO 7'!$C$13:$AH$13,0))*10^9</f>
        <v/>
      </c>
      <c r="W63" s="160">
        <f>INDEX('AEO 7'!$C$18:$AH$28,MATCH($C$63,'AEO 7'!$A$18:$A$28,0),MATCH(W$62,'AEO 7'!$C$13:$AH$13,0))*10^9</f>
        <v/>
      </c>
      <c r="X63" s="160">
        <f>INDEX('AEO 7'!$C$18:$AH$28,MATCH($C$63,'AEO 7'!$A$18:$A$28,0),MATCH(X$62,'AEO 7'!$C$13:$AH$13,0))*10^9</f>
        <v/>
      </c>
      <c r="Y63" s="160">
        <f>INDEX('AEO 7'!$C$18:$AH$28,MATCH($C$63,'AEO 7'!$A$18:$A$28,0),MATCH(Y$62,'AEO 7'!$C$13:$AH$13,0))*10^9</f>
        <v/>
      </c>
      <c r="Z63" s="160">
        <f>INDEX('AEO 7'!$C$18:$AH$28,MATCH($C$63,'AEO 7'!$A$18:$A$28,0),MATCH(Z$62,'AEO 7'!$C$13:$AH$13,0))*10^9</f>
        <v/>
      </c>
      <c r="AA63" s="160">
        <f>INDEX('AEO 7'!$C$18:$AH$28,MATCH($C$63,'AEO 7'!$A$18:$A$28,0),MATCH(AA$62,'AEO 7'!$C$13:$AH$13,0))*10^9</f>
        <v/>
      </c>
      <c r="AB63" s="160">
        <f>INDEX('AEO 7'!$C$18:$AH$28,MATCH($C$63,'AEO 7'!$A$18:$A$28,0),MATCH(AB$62,'AEO 7'!$C$13:$AH$13,0))*10^9</f>
        <v/>
      </c>
      <c r="AC63" s="160">
        <f>INDEX('AEO 7'!$C$18:$AH$28,MATCH($C$63,'AEO 7'!$A$18:$A$28,0),MATCH(AC$62,'AEO 7'!$C$13:$AH$13,0))*10^9</f>
        <v/>
      </c>
      <c r="AD63" s="160">
        <f>INDEX('AEO 7'!$C$18:$AH$28,MATCH($C$63,'AEO 7'!$A$18:$A$28,0),MATCH(AD$62,'AEO 7'!$C$13:$AH$13,0))*10^9</f>
        <v/>
      </c>
      <c r="AE63" s="160">
        <f>INDEX('AEO 7'!$C$18:$AH$28,MATCH($C$63,'AEO 7'!$A$18:$A$28,0),MATCH(AE$62,'AEO 7'!$C$13:$AH$13,0))*10^9</f>
        <v/>
      </c>
      <c r="AF63" s="160">
        <f>INDEX('AEO 7'!$C$18:$AH$28,MATCH($C$63,'AEO 7'!$A$18:$A$28,0),MATCH(AF$62,'AEO 7'!$C$13:$AH$13,0))*10^9</f>
        <v/>
      </c>
      <c r="AG63" s="160">
        <f>INDEX('AEO 7'!$C$18:$AH$28,MATCH($C$63,'AEO 7'!$A$18:$A$28,0),MATCH(AG$62,'AEO 7'!$C$13:$AH$13,0))*10^9</f>
        <v/>
      </c>
      <c r="AH63" s="160">
        <f>INDEX('AEO 7'!$C$18:$AH$28,MATCH($C$63,'AEO 7'!$A$18:$A$28,0),MATCH(AH$62,'AEO 7'!$C$13:$AH$13,0))*10^9</f>
        <v/>
      </c>
      <c r="AI63" s="160">
        <f>INDEX('AEO 7'!$C$18:$AH$28,MATCH($C$63,'AEO 7'!$A$18:$A$28,0),MATCH(AI$62,'AEO 7'!$C$13:$AH$13,0))*10^9</f>
        <v/>
      </c>
      <c r="AJ63" s="160" t="n"/>
      <c r="AK63" s="137" t="n"/>
    </row>
    <row r="64">
      <c r="A64" s="23" t="inlineStr">
        <is>
          <t>TEF000:ma_CommuteElect</t>
        </is>
      </c>
      <c r="B64" s="23" t="inlineStr">
        <is>
          <t>TEF000:la_TransitElect</t>
        </is>
      </c>
      <c r="C64" s="23" t="inlineStr">
        <is>
          <t>TEF000:ka_InterElect</t>
        </is>
      </c>
      <c r="D64" t="inlineStr">
        <is>
          <t>energy use by mode (BTU) - rail, passenger, electric</t>
        </is>
      </c>
      <c r="E64" s="59">
        <f>SUM(INDEX('AEO 36'!$E$15:$AJ$103,MATCH($C$64,'AEO 36'!$A$15:$A$103,0),MATCH(E$62,'AEO 36'!$E$1:$AJ$1,0)),INDEX('AEO 36'!$E$15:$AJ$103,MATCH($B$64,'AEO 36'!$A$15:$A$103,0),MATCH(E$62,'AEO 36'!$E$1:$AJ$1,0)),INDEX('AEO 36'!$E$15:$AJ$103,MATCH($A$64,'AEO 36'!$A$15:$A$103,0),MATCH(E$62,'AEO 36'!$E$1:$AJ$1,0)))*10^12</f>
        <v/>
      </c>
      <c r="F64" s="59">
        <f>SUM(INDEX('AEO 36'!$E$15:$AJ$103,MATCH($C$64,'AEO 36'!$A$15:$A$103,0),MATCH(F$62,'AEO 36'!$E$1:$AJ$1,0)),INDEX('AEO 36'!$E$15:$AJ$103,MATCH($B$64,'AEO 36'!$A$15:$A$103,0),MATCH(F$62,'AEO 36'!$E$1:$AJ$1,0)),INDEX('AEO 36'!$E$15:$AJ$103,MATCH($A$64,'AEO 36'!$A$15:$A$103,0),MATCH(F$62,'AEO 36'!$E$1:$AJ$1,0)))*10^12</f>
        <v/>
      </c>
      <c r="G64" s="59">
        <f>SUM(INDEX('AEO 36'!$E$15:$AJ$103,MATCH($C$64,'AEO 36'!$A$15:$A$103,0),MATCH(G$62,'AEO 36'!$E$1:$AJ$1,0)),INDEX('AEO 36'!$E$15:$AJ$103,MATCH($B$64,'AEO 36'!$A$15:$A$103,0),MATCH(G$62,'AEO 36'!$E$1:$AJ$1,0)),INDEX('AEO 36'!$E$15:$AJ$103,MATCH($A$64,'AEO 36'!$A$15:$A$103,0),MATCH(G$62,'AEO 36'!$E$1:$AJ$1,0)))*10^12</f>
        <v/>
      </c>
      <c r="H64" s="59">
        <f>SUM(INDEX('AEO 36'!$E$15:$AJ$103,MATCH($C$64,'AEO 36'!$A$15:$A$103,0),MATCH(H$62,'AEO 36'!$E$1:$AJ$1,0)),INDEX('AEO 36'!$E$15:$AJ$103,MATCH($B$64,'AEO 36'!$A$15:$A$103,0),MATCH(H$62,'AEO 36'!$E$1:$AJ$1,0)),INDEX('AEO 36'!$E$15:$AJ$103,MATCH($A$64,'AEO 36'!$A$15:$A$103,0),MATCH(H$62,'AEO 36'!$E$1:$AJ$1,0)))*10^12</f>
        <v/>
      </c>
      <c r="I64" s="59">
        <f>SUM(INDEX('AEO 36'!$E$15:$AJ$103,MATCH($C$64,'AEO 36'!$A$15:$A$103,0),MATCH(I$62,'AEO 36'!$E$1:$AJ$1,0)),INDEX('AEO 36'!$E$15:$AJ$103,MATCH($B$64,'AEO 36'!$A$15:$A$103,0),MATCH(I$62,'AEO 36'!$E$1:$AJ$1,0)),INDEX('AEO 36'!$E$15:$AJ$103,MATCH($A$64,'AEO 36'!$A$15:$A$103,0),MATCH(I$62,'AEO 36'!$E$1:$AJ$1,0)))*10^12</f>
        <v/>
      </c>
      <c r="J64" s="59">
        <f>SUM(INDEX('AEO 36'!$E$15:$AJ$103,MATCH($C$64,'AEO 36'!$A$15:$A$103,0),MATCH(J$62,'AEO 36'!$E$1:$AJ$1,0)),INDEX('AEO 36'!$E$15:$AJ$103,MATCH($B$64,'AEO 36'!$A$15:$A$103,0),MATCH(J$62,'AEO 36'!$E$1:$AJ$1,0)),INDEX('AEO 36'!$E$15:$AJ$103,MATCH($A$64,'AEO 36'!$A$15:$A$103,0),MATCH(J$62,'AEO 36'!$E$1:$AJ$1,0)))*10^12</f>
        <v/>
      </c>
      <c r="K64" s="59">
        <f>SUM(INDEX('AEO 36'!$E$15:$AJ$103,MATCH($C$64,'AEO 36'!$A$15:$A$103,0),MATCH(K$62,'AEO 36'!$E$1:$AJ$1,0)),INDEX('AEO 36'!$E$15:$AJ$103,MATCH($B$64,'AEO 36'!$A$15:$A$103,0),MATCH(K$62,'AEO 36'!$E$1:$AJ$1,0)),INDEX('AEO 36'!$E$15:$AJ$103,MATCH($A$64,'AEO 36'!$A$15:$A$103,0),MATCH(K$62,'AEO 36'!$E$1:$AJ$1,0)))*10^12</f>
        <v/>
      </c>
      <c r="L64" s="59">
        <f>SUM(INDEX('AEO 36'!$E$15:$AJ$103,MATCH($C$64,'AEO 36'!$A$15:$A$103,0),MATCH(L$62,'AEO 36'!$E$1:$AJ$1,0)),INDEX('AEO 36'!$E$15:$AJ$103,MATCH($B$64,'AEO 36'!$A$15:$A$103,0),MATCH(L$62,'AEO 36'!$E$1:$AJ$1,0)),INDEX('AEO 36'!$E$15:$AJ$103,MATCH($A$64,'AEO 36'!$A$15:$A$103,0),MATCH(L$62,'AEO 36'!$E$1:$AJ$1,0)))*10^12</f>
        <v/>
      </c>
      <c r="M64" s="59">
        <f>SUM(INDEX('AEO 36'!$E$15:$AJ$103,MATCH($C$64,'AEO 36'!$A$15:$A$103,0),MATCH(M$62,'AEO 36'!$E$1:$AJ$1,0)),INDEX('AEO 36'!$E$15:$AJ$103,MATCH($B$64,'AEO 36'!$A$15:$A$103,0),MATCH(M$62,'AEO 36'!$E$1:$AJ$1,0)),INDEX('AEO 36'!$E$15:$AJ$103,MATCH($A$64,'AEO 36'!$A$15:$A$103,0),MATCH(M$62,'AEO 36'!$E$1:$AJ$1,0)))*10^12</f>
        <v/>
      </c>
      <c r="N64" s="59">
        <f>SUM(INDEX('AEO 36'!$E$15:$AJ$103,MATCH($C$64,'AEO 36'!$A$15:$A$103,0),MATCH(N$62,'AEO 36'!$E$1:$AJ$1,0)),INDEX('AEO 36'!$E$15:$AJ$103,MATCH($B$64,'AEO 36'!$A$15:$A$103,0),MATCH(N$62,'AEO 36'!$E$1:$AJ$1,0)),INDEX('AEO 36'!$E$15:$AJ$103,MATCH($A$64,'AEO 36'!$A$15:$A$103,0),MATCH(N$62,'AEO 36'!$E$1:$AJ$1,0)))*10^12</f>
        <v/>
      </c>
      <c r="O64" s="59">
        <f>SUM(INDEX('AEO 36'!$E$15:$AJ$103,MATCH($C$64,'AEO 36'!$A$15:$A$103,0),MATCH(O$62,'AEO 36'!$E$1:$AJ$1,0)),INDEX('AEO 36'!$E$15:$AJ$103,MATCH($B$64,'AEO 36'!$A$15:$A$103,0),MATCH(O$62,'AEO 36'!$E$1:$AJ$1,0)),INDEX('AEO 36'!$E$15:$AJ$103,MATCH($A$64,'AEO 36'!$A$15:$A$103,0),MATCH(O$62,'AEO 36'!$E$1:$AJ$1,0)))*10^12</f>
        <v/>
      </c>
      <c r="P64" s="59">
        <f>SUM(INDEX('AEO 36'!$E$15:$AJ$103,MATCH($C$64,'AEO 36'!$A$15:$A$103,0),MATCH(P$62,'AEO 36'!$E$1:$AJ$1,0)),INDEX('AEO 36'!$E$15:$AJ$103,MATCH($B$64,'AEO 36'!$A$15:$A$103,0),MATCH(P$62,'AEO 36'!$E$1:$AJ$1,0)),INDEX('AEO 36'!$E$15:$AJ$103,MATCH($A$64,'AEO 36'!$A$15:$A$103,0),MATCH(P$62,'AEO 36'!$E$1:$AJ$1,0)))*10^12</f>
        <v/>
      </c>
      <c r="Q64" s="59">
        <f>SUM(INDEX('AEO 36'!$E$15:$AJ$103,MATCH($C$64,'AEO 36'!$A$15:$A$103,0),MATCH(Q$62,'AEO 36'!$E$1:$AJ$1,0)),INDEX('AEO 36'!$E$15:$AJ$103,MATCH($B$64,'AEO 36'!$A$15:$A$103,0),MATCH(Q$62,'AEO 36'!$E$1:$AJ$1,0)),INDEX('AEO 36'!$E$15:$AJ$103,MATCH($A$64,'AEO 36'!$A$15:$A$103,0),MATCH(Q$62,'AEO 36'!$E$1:$AJ$1,0)))*10^12</f>
        <v/>
      </c>
      <c r="R64" s="59">
        <f>SUM(INDEX('AEO 36'!$E$15:$AJ$103,MATCH($C$64,'AEO 36'!$A$15:$A$103,0),MATCH(R$62,'AEO 36'!$E$1:$AJ$1,0)),INDEX('AEO 36'!$E$15:$AJ$103,MATCH($B$64,'AEO 36'!$A$15:$A$103,0),MATCH(R$62,'AEO 36'!$E$1:$AJ$1,0)),INDEX('AEO 36'!$E$15:$AJ$103,MATCH($A$64,'AEO 36'!$A$15:$A$103,0),MATCH(R$62,'AEO 36'!$E$1:$AJ$1,0)))*10^12</f>
        <v/>
      </c>
      <c r="S64" s="59">
        <f>SUM(INDEX('AEO 36'!$E$15:$AJ$103,MATCH($C$64,'AEO 36'!$A$15:$A$103,0),MATCH(S$62,'AEO 36'!$E$1:$AJ$1,0)),INDEX('AEO 36'!$E$15:$AJ$103,MATCH($B$64,'AEO 36'!$A$15:$A$103,0),MATCH(S$62,'AEO 36'!$E$1:$AJ$1,0)),INDEX('AEO 36'!$E$15:$AJ$103,MATCH($A$64,'AEO 36'!$A$15:$A$103,0),MATCH(S$62,'AEO 36'!$E$1:$AJ$1,0)))*10^12</f>
        <v/>
      </c>
      <c r="T64" s="59">
        <f>SUM(INDEX('AEO 36'!$E$15:$AJ$103,MATCH($C$64,'AEO 36'!$A$15:$A$103,0),MATCH(T$62,'AEO 36'!$E$1:$AJ$1,0)),INDEX('AEO 36'!$E$15:$AJ$103,MATCH($B$64,'AEO 36'!$A$15:$A$103,0),MATCH(T$62,'AEO 36'!$E$1:$AJ$1,0)),INDEX('AEO 36'!$E$15:$AJ$103,MATCH($A$64,'AEO 36'!$A$15:$A$103,0),MATCH(T$62,'AEO 36'!$E$1:$AJ$1,0)))*10^12</f>
        <v/>
      </c>
      <c r="U64" s="59">
        <f>SUM(INDEX('AEO 36'!$E$15:$AJ$103,MATCH($C$64,'AEO 36'!$A$15:$A$103,0),MATCH(U$62,'AEO 36'!$E$1:$AJ$1,0)),INDEX('AEO 36'!$E$15:$AJ$103,MATCH($B$64,'AEO 36'!$A$15:$A$103,0),MATCH(U$62,'AEO 36'!$E$1:$AJ$1,0)),INDEX('AEO 36'!$E$15:$AJ$103,MATCH($A$64,'AEO 36'!$A$15:$A$103,0),MATCH(U$62,'AEO 36'!$E$1:$AJ$1,0)))*10^12</f>
        <v/>
      </c>
      <c r="V64" s="59">
        <f>SUM(INDEX('AEO 36'!$E$15:$AJ$103,MATCH($C$64,'AEO 36'!$A$15:$A$103,0),MATCH(V$62,'AEO 36'!$E$1:$AJ$1,0)),INDEX('AEO 36'!$E$15:$AJ$103,MATCH($B$64,'AEO 36'!$A$15:$A$103,0),MATCH(V$62,'AEO 36'!$E$1:$AJ$1,0)),INDEX('AEO 36'!$E$15:$AJ$103,MATCH($A$64,'AEO 36'!$A$15:$A$103,0),MATCH(V$62,'AEO 36'!$E$1:$AJ$1,0)))*10^12</f>
        <v/>
      </c>
      <c r="W64" s="59">
        <f>SUM(INDEX('AEO 36'!$E$15:$AJ$103,MATCH($C$64,'AEO 36'!$A$15:$A$103,0),MATCH(W$62,'AEO 36'!$E$1:$AJ$1,0)),INDEX('AEO 36'!$E$15:$AJ$103,MATCH($B$64,'AEO 36'!$A$15:$A$103,0),MATCH(W$62,'AEO 36'!$E$1:$AJ$1,0)),INDEX('AEO 36'!$E$15:$AJ$103,MATCH($A$64,'AEO 36'!$A$15:$A$103,0),MATCH(W$62,'AEO 36'!$E$1:$AJ$1,0)))*10^12</f>
        <v/>
      </c>
      <c r="X64" s="59">
        <f>SUM(INDEX('AEO 36'!$E$15:$AJ$103,MATCH($C$64,'AEO 36'!$A$15:$A$103,0),MATCH(X$62,'AEO 36'!$E$1:$AJ$1,0)),INDEX('AEO 36'!$E$15:$AJ$103,MATCH($B$64,'AEO 36'!$A$15:$A$103,0),MATCH(X$62,'AEO 36'!$E$1:$AJ$1,0)),INDEX('AEO 36'!$E$15:$AJ$103,MATCH($A$64,'AEO 36'!$A$15:$A$103,0),MATCH(X$62,'AEO 36'!$E$1:$AJ$1,0)))*10^12</f>
        <v/>
      </c>
      <c r="Y64" s="59">
        <f>SUM(INDEX('AEO 36'!$E$15:$AJ$103,MATCH($C$64,'AEO 36'!$A$15:$A$103,0),MATCH(Y$62,'AEO 36'!$E$1:$AJ$1,0)),INDEX('AEO 36'!$E$15:$AJ$103,MATCH($B$64,'AEO 36'!$A$15:$A$103,0),MATCH(Y$62,'AEO 36'!$E$1:$AJ$1,0)),INDEX('AEO 36'!$E$15:$AJ$103,MATCH($A$64,'AEO 36'!$A$15:$A$103,0),MATCH(Y$62,'AEO 36'!$E$1:$AJ$1,0)))*10^12</f>
        <v/>
      </c>
      <c r="Z64" s="59">
        <f>SUM(INDEX('AEO 36'!$E$15:$AJ$103,MATCH($C$64,'AEO 36'!$A$15:$A$103,0),MATCH(Z$62,'AEO 36'!$E$1:$AJ$1,0)),INDEX('AEO 36'!$E$15:$AJ$103,MATCH($B$64,'AEO 36'!$A$15:$A$103,0),MATCH(Z$62,'AEO 36'!$E$1:$AJ$1,0)),INDEX('AEO 36'!$E$15:$AJ$103,MATCH($A$64,'AEO 36'!$A$15:$A$103,0),MATCH(Z$62,'AEO 36'!$E$1:$AJ$1,0)))*10^12</f>
        <v/>
      </c>
      <c r="AA64" s="59">
        <f>SUM(INDEX('AEO 36'!$E$15:$AJ$103,MATCH($C$64,'AEO 36'!$A$15:$A$103,0),MATCH(AA$62,'AEO 36'!$E$1:$AJ$1,0)),INDEX('AEO 36'!$E$15:$AJ$103,MATCH($B$64,'AEO 36'!$A$15:$A$103,0),MATCH(AA$62,'AEO 36'!$E$1:$AJ$1,0)),INDEX('AEO 36'!$E$15:$AJ$103,MATCH($A$64,'AEO 36'!$A$15:$A$103,0),MATCH(AA$62,'AEO 36'!$E$1:$AJ$1,0)))*10^12</f>
        <v/>
      </c>
      <c r="AB64" s="59">
        <f>SUM(INDEX('AEO 36'!$E$15:$AJ$103,MATCH($C$64,'AEO 36'!$A$15:$A$103,0),MATCH(AB$62,'AEO 36'!$E$1:$AJ$1,0)),INDEX('AEO 36'!$E$15:$AJ$103,MATCH($B$64,'AEO 36'!$A$15:$A$103,0),MATCH(AB$62,'AEO 36'!$E$1:$AJ$1,0)),INDEX('AEO 36'!$E$15:$AJ$103,MATCH($A$64,'AEO 36'!$A$15:$A$103,0),MATCH(AB$62,'AEO 36'!$E$1:$AJ$1,0)))*10^12</f>
        <v/>
      </c>
      <c r="AC64" s="59">
        <f>SUM(INDEX('AEO 36'!$E$15:$AJ$103,MATCH($C$64,'AEO 36'!$A$15:$A$103,0),MATCH(AC$62,'AEO 36'!$E$1:$AJ$1,0)),INDEX('AEO 36'!$E$15:$AJ$103,MATCH($B$64,'AEO 36'!$A$15:$A$103,0),MATCH(AC$62,'AEO 36'!$E$1:$AJ$1,0)),INDEX('AEO 36'!$E$15:$AJ$103,MATCH($A$64,'AEO 36'!$A$15:$A$103,0),MATCH(AC$62,'AEO 36'!$E$1:$AJ$1,0)))*10^12</f>
        <v/>
      </c>
      <c r="AD64" s="59">
        <f>SUM(INDEX('AEO 36'!$E$15:$AJ$103,MATCH($C$64,'AEO 36'!$A$15:$A$103,0),MATCH(AD$62,'AEO 36'!$E$1:$AJ$1,0)),INDEX('AEO 36'!$E$15:$AJ$103,MATCH($B$64,'AEO 36'!$A$15:$A$103,0),MATCH(AD$62,'AEO 36'!$E$1:$AJ$1,0)),INDEX('AEO 36'!$E$15:$AJ$103,MATCH($A$64,'AEO 36'!$A$15:$A$103,0),MATCH(AD$62,'AEO 36'!$E$1:$AJ$1,0)))*10^12</f>
        <v/>
      </c>
      <c r="AE64" s="59">
        <f>SUM(INDEX('AEO 36'!$E$15:$AJ$103,MATCH($C$64,'AEO 36'!$A$15:$A$103,0),MATCH(AE$62,'AEO 36'!$E$1:$AJ$1,0)),INDEX('AEO 36'!$E$15:$AJ$103,MATCH($B$64,'AEO 36'!$A$15:$A$103,0),MATCH(AE$62,'AEO 36'!$E$1:$AJ$1,0)),INDEX('AEO 36'!$E$15:$AJ$103,MATCH($A$64,'AEO 36'!$A$15:$A$103,0),MATCH(AE$62,'AEO 36'!$E$1:$AJ$1,0)))*10^12</f>
        <v/>
      </c>
      <c r="AF64" s="59">
        <f>SUM(INDEX('AEO 36'!$E$15:$AJ$103,MATCH($C$64,'AEO 36'!$A$15:$A$103,0),MATCH(AF$62,'AEO 36'!$E$1:$AJ$1,0)),INDEX('AEO 36'!$E$15:$AJ$103,MATCH($B$64,'AEO 36'!$A$15:$A$103,0),MATCH(AF$62,'AEO 36'!$E$1:$AJ$1,0)),INDEX('AEO 36'!$E$15:$AJ$103,MATCH($A$64,'AEO 36'!$A$15:$A$103,0),MATCH(AF$62,'AEO 36'!$E$1:$AJ$1,0)))*10^12</f>
        <v/>
      </c>
      <c r="AG64" s="59">
        <f>SUM(INDEX('AEO 36'!$E$15:$AJ$103,MATCH($C$64,'AEO 36'!$A$15:$A$103,0),MATCH(AG$62,'AEO 36'!$E$1:$AJ$1,0)),INDEX('AEO 36'!$E$15:$AJ$103,MATCH($B$64,'AEO 36'!$A$15:$A$103,0),MATCH(AG$62,'AEO 36'!$E$1:$AJ$1,0)),INDEX('AEO 36'!$E$15:$AJ$103,MATCH($A$64,'AEO 36'!$A$15:$A$103,0),MATCH(AG$62,'AEO 36'!$E$1:$AJ$1,0)))*10^12</f>
        <v/>
      </c>
      <c r="AH64" s="59">
        <f>SUM(INDEX('AEO 36'!$E$15:$AJ$103,MATCH($C$64,'AEO 36'!$A$15:$A$103,0),MATCH(AH$62,'AEO 36'!$E$1:$AJ$1,0)),INDEX('AEO 36'!$E$15:$AJ$103,MATCH($B$64,'AEO 36'!$A$15:$A$103,0),MATCH(AH$62,'AEO 36'!$E$1:$AJ$1,0)),INDEX('AEO 36'!$E$15:$AJ$103,MATCH($A$64,'AEO 36'!$A$15:$A$103,0),MATCH(AH$62,'AEO 36'!$E$1:$AJ$1,0)))*10^12</f>
        <v/>
      </c>
      <c r="AI64" s="59">
        <f>SUM(INDEX('AEO 36'!$E$15:$AJ$103,MATCH($C$64,'AEO 36'!$A$15:$A$103,0),MATCH(AI$62,'AEO 36'!$E$1:$AJ$1,0)),INDEX('AEO 36'!$E$15:$AJ$103,MATCH($B$64,'AEO 36'!$A$15:$A$103,0),MATCH(AI$62,'AEO 36'!$E$1:$AJ$1,0)),INDEX('AEO 36'!$E$15:$AJ$103,MATCH($A$64,'AEO 36'!$A$15:$A$103,0),MATCH(AI$62,'AEO 36'!$E$1:$AJ$1,0)))*10^12</f>
        <v/>
      </c>
      <c r="AJ64" s="59" t="n"/>
      <c r="AK64" s="137" t="n"/>
    </row>
    <row r="65">
      <c r="B65" s="23" t="inlineStr">
        <is>
          <t>TEF000:ma_CommuteDiesel</t>
        </is>
      </c>
      <c r="C65" s="23" t="inlineStr">
        <is>
          <t>TEF000:la_InterDiesel</t>
        </is>
      </c>
      <c r="D65" t="inlineStr">
        <is>
          <t>energy use by mode (BTU) - rail, passenger, diesel</t>
        </is>
      </c>
      <c r="E65" s="59">
        <f>SUM(INDEX('AEO 36'!$E$15:$AJ$103,MATCH($C$65,'AEO 36'!$A$15:$A$103,0),MATCH(E$62,'AEO 36'!$E$1:$AJ$1,0)),INDEX('AEO 36'!$E$15:$AJ$103,MATCH($B$65,'AEO 36'!$A$15:$A$103,0),MATCH(E$62,'AEO 36'!$E$1:$AJ$1,0)))*10^12</f>
        <v/>
      </c>
      <c r="F65" s="59">
        <f>SUM(INDEX('AEO 36'!$E$15:$AJ$103,MATCH($C$65,'AEO 36'!$A$15:$A$103,0),MATCH(F$62,'AEO 36'!$E$1:$AJ$1,0)),INDEX('AEO 36'!$E$15:$AJ$103,MATCH($B$65,'AEO 36'!$A$15:$A$103,0),MATCH(F$62,'AEO 36'!$E$1:$AJ$1,0)))*10^12</f>
        <v/>
      </c>
      <c r="G65" s="59">
        <f>SUM(INDEX('AEO 36'!$E$15:$AJ$103,MATCH($C$65,'AEO 36'!$A$15:$A$103,0),MATCH(G$62,'AEO 36'!$E$1:$AJ$1,0)),INDEX('AEO 36'!$E$15:$AJ$103,MATCH($B$65,'AEO 36'!$A$15:$A$103,0),MATCH(G$62,'AEO 36'!$E$1:$AJ$1,0)))*10^12</f>
        <v/>
      </c>
      <c r="H65" s="59">
        <f>SUM(INDEX('AEO 36'!$E$15:$AJ$103,MATCH($C$65,'AEO 36'!$A$15:$A$103,0),MATCH(H$62,'AEO 36'!$E$1:$AJ$1,0)),INDEX('AEO 36'!$E$15:$AJ$103,MATCH($B$65,'AEO 36'!$A$15:$A$103,0),MATCH(H$62,'AEO 36'!$E$1:$AJ$1,0)))*10^12</f>
        <v/>
      </c>
      <c r="I65" s="59">
        <f>SUM(INDEX('AEO 36'!$E$15:$AJ$103,MATCH($C$65,'AEO 36'!$A$15:$A$103,0),MATCH(I$62,'AEO 36'!$E$1:$AJ$1,0)),INDEX('AEO 36'!$E$15:$AJ$103,MATCH($B$65,'AEO 36'!$A$15:$A$103,0),MATCH(I$62,'AEO 36'!$E$1:$AJ$1,0)))*10^12</f>
        <v/>
      </c>
      <c r="J65" s="59">
        <f>SUM(INDEX('AEO 36'!$E$15:$AJ$103,MATCH($C$65,'AEO 36'!$A$15:$A$103,0),MATCH(J$62,'AEO 36'!$E$1:$AJ$1,0)),INDEX('AEO 36'!$E$15:$AJ$103,MATCH($B$65,'AEO 36'!$A$15:$A$103,0),MATCH(J$62,'AEO 36'!$E$1:$AJ$1,0)))*10^12</f>
        <v/>
      </c>
      <c r="K65" s="59">
        <f>SUM(INDEX('AEO 36'!$E$15:$AJ$103,MATCH($C$65,'AEO 36'!$A$15:$A$103,0),MATCH(K$62,'AEO 36'!$E$1:$AJ$1,0)),INDEX('AEO 36'!$E$15:$AJ$103,MATCH($B$65,'AEO 36'!$A$15:$A$103,0),MATCH(K$62,'AEO 36'!$E$1:$AJ$1,0)))*10^12</f>
        <v/>
      </c>
      <c r="L65" s="59">
        <f>SUM(INDEX('AEO 36'!$E$15:$AJ$103,MATCH($C$65,'AEO 36'!$A$15:$A$103,0),MATCH(L$62,'AEO 36'!$E$1:$AJ$1,0)),INDEX('AEO 36'!$E$15:$AJ$103,MATCH($B$65,'AEO 36'!$A$15:$A$103,0),MATCH(L$62,'AEO 36'!$E$1:$AJ$1,0)))*10^12</f>
        <v/>
      </c>
      <c r="M65" s="59">
        <f>SUM(INDEX('AEO 36'!$E$15:$AJ$103,MATCH($C$65,'AEO 36'!$A$15:$A$103,0),MATCH(M$62,'AEO 36'!$E$1:$AJ$1,0)),INDEX('AEO 36'!$E$15:$AJ$103,MATCH($B$65,'AEO 36'!$A$15:$A$103,0),MATCH(M$62,'AEO 36'!$E$1:$AJ$1,0)))*10^12</f>
        <v/>
      </c>
      <c r="N65" s="59">
        <f>SUM(INDEX('AEO 36'!$E$15:$AJ$103,MATCH($C$65,'AEO 36'!$A$15:$A$103,0),MATCH(N$62,'AEO 36'!$E$1:$AJ$1,0)),INDEX('AEO 36'!$E$15:$AJ$103,MATCH($B$65,'AEO 36'!$A$15:$A$103,0),MATCH(N$62,'AEO 36'!$E$1:$AJ$1,0)))*10^12</f>
        <v/>
      </c>
      <c r="O65" s="59">
        <f>SUM(INDEX('AEO 36'!$E$15:$AJ$103,MATCH($C$65,'AEO 36'!$A$15:$A$103,0),MATCH(O$62,'AEO 36'!$E$1:$AJ$1,0)),INDEX('AEO 36'!$E$15:$AJ$103,MATCH($B$65,'AEO 36'!$A$15:$A$103,0),MATCH(O$62,'AEO 36'!$E$1:$AJ$1,0)))*10^12</f>
        <v/>
      </c>
      <c r="P65" s="59">
        <f>SUM(INDEX('AEO 36'!$E$15:$AJ$103,MATCH($C$65,'AEO 36'!$A$15:$A$103,0),MATCH(P$62,'AEO 36'!$E$1:$AJ$1,0)),INDEX('AEO 36'!$E$15:$AJ$103,MATCH($B$65,'AEO 36'!$A$15:$A$103,0),MATCH(P$62,'AEO 36'!$E$1:$AJ$1,0)))*10^12</f>
        <v/>
      </c>
      <c r="Q65" s="59">
        <f>SUM(INDEX('AEO 36'!$E$15:$AJ$103,MATCH($C$65,'AEO 36'!$A$15:$A$103,0),MATCH(Q$62,'AEO 36'!$E$1:$AJ$1,0)),INDEX('AEO 36'!$E$15:$AJ$103,MATCH($B$65,'AEO 36'!$A$15:$A$103,0),MATCH(Q$62,'AEO 36'!$E$1:$AJ$1,0)))*10^12</f>
        <v/>
      </c>
      <c r="R65" s="59">
        <f>SUM(INDEX('AEO 36'!$E$15:$AJ$103,MATCH($C$65,'AEO 36'!$A$15:$A$103,0),MATCH(R$62,'AEO 36'!$E$1:$AJ$1,0)),INDEX('AEO 36'!$E$15:$AJ$103,MATCH($B$65,'AEO 36'!$A$15:$A$103,0),MATCH(R$62,'AEO 36'!$E$1:$AJ$1,0)))*10^12</f>
        <v/>
      </c>
      <c r="S65" s="59">
        <f>SUM(INDEX('AEO 36'!$E$15:$AJ$103,MATCH($C$65,'AEO 36'!$A$15:$A$103,0),MATCH(S$62,'AEO 36'!$E$1:$AJ$1,0)),INDEX('AEO 36'!$E$15:$AJ$103,MATCH($B$65,'AEO 36'!$A$15:$A$103,0),MATCH(S$62,'AEO 36'!$E$1:$AJ$1,0)))*10^12</f>
        <v/>
      </c>
      <c r="T65" s="59">
        <f>SUM(INDEX('AEO 36'!$E$15:$AJ$103,MATCH($C$65,'AEO 36'!$A$15:$A$103,0),MATCH(T$62,'AEO 36'!$E$1:$AJ$1,0)),INDEX('AEO 36'!$E$15:$AJ$103,MATCH($B$65,'AEO 36'!$A$15:$A$103,0),MATCH(T$62,'AEO 36'!$E$1:$AJ$1,0)))*10^12</f>
        <v/>
      </c>
      <c r="U65" s="59">
        <f>SUM(INDEX('AEO 36'!$E$15:$AJ$103,MATCH($C$65,'AEO 36'!$A$15:$A$103,0),MATCH(U$62,'AEO 36'!$E$1:$AJ$1,0)),INDEX('AEO 36'!$E$15:$AJ$103,MATCH($B$65,'AEO 36'!$A$15:$A$103,0),MATCH(U$62,'AEO 36'!$E$1:$AJ$1,0)))*10^12</f>
        <v/>
      </c>
      <c r="V65" s="59">
        <f>SUM(INDEX('AEO 36'!$E$15:$AJ$103,MATCH($C$65,'AEO 36'!$A$15:$A$103,0),MATCH(V$62,'AEO 36'!$E$1:$AJ$1,0)),INDEX('AEO 36'!$E$15:$AJ$103,MATCH($B$65,'AEO 36'!$A$15:$A$103,0),MATCH(V$62,'AEO 36'!$E$1:$AJ$1,0)))*10^12</f>
        <v/>
      </c>
      <c r="W65" s="59">
        <f>SUM(INDEX('AEO 36'!$E$15:$AJ$103,MATCH($C$65,'AEO 36'!$A$15:$A$103,0),MATCH(W$62,'AEO 36'!$E$1:$AJ$1,0)),INDEX('AEO 36'!$E$15:$AJ$103,MATCH($B$65,'AEO 36'!$A$15:$A$103,0),MATCH(W$62,'AEO 36'!$E$1:$AJ$1,0)))*10^12</f>
        <v/>
      </c>
      <c r="X65" s="59">
        <f>SUM(INDEX('AEO 36'!$E$15:$AJ$103,MATCH($C$65,'AEO 36'!$A$15:$A$103,0),MATCH(X$62,'AEO 36'!$E$1:$AJ$1,0)),INDEX('AEO 36'!$E$15:$AJ$103,MATCH($B$65,'AEO 36'!$A$15:$A$103,0),MATCH(X$62,'AEO 36'!$E$1:$AJ$1,0)))*10^12</f>
        <v/>
      </c>
      <c r="Y65" s="59">
        <f>SUM(INDEX('AEO 36'!$E$15:$AJ$103,MATCH($C$65,'AEO 36'!$A$15:$A$103,0),MATCH(Y$62,'AEO 36'!$E$1:$AJ$1,0)),INDEX('AEO 36'!$E$15:$AJ$103,MATCH($B$65,'AEO 36'!$A$15:$A$103,0),MATCH(Y$62,'AEO 36'!$E$1:$AJ$1,0)))*10^12</f>
        <v/>
      </c>
      <c r="Z65" s="59">
        <f>SUM(INDEX('AEO 36'!$E$15:$AJ$103,MATCH($C$65,'AEO 36'!$A$15:$A$103,0),MATCH(Z$62,'AEO 36'!$E$1:$AJ$1,0)),INDEX('AEO 36'!$E$15:$AJ$103,MATCH($B$65,'AEO 36'!$A$15:$A$103,0),MATCH(Z$62,'AEO 36'!$E$1:$AJ$1,0)))*10^12</f>
        <v/>
      </c>
      <c r="AA65" s="59">
        <f>SUM(INDEX('AEO 36'!$E$15:$AJ$103,MATCH($C$65,'AEO 36'!$A$15:$A$103,0),MATCH(AA$62,'AEO 36'!$E$1:$AJ$1,0)),INDEX('AEO 36'!$E$15:$AJ$103,MATCH($B$65,'AEO 36'!$A$15:$A$103,0),MATCH(AA$62,'AEO 36'!$E$1:$AJ$1,0)))*10^12</f>
        <v/>
      </c>
      <c r="AB65" s="59">
        <f>SUM(INDEX('AEO 36'!$E$15:$AJ$103,MATCH($C$65,'AEO 36'!$A$15:$A$103,0),MATCH(AB$62,'AEO 36'!$E$1:$AJ$1,0)),INDEX('AEO 36'!$E$15:$AJ$103,MATCH($B$65,'AEO 36'!$A$15:$A$103,0),MATCH(AB$62,'AEO 36'!$E$1:$AJ$1,0)))*10^12</f>
        <v/>
      </c>
      <c r="AC65" s="59">
        <f>SUM(INDEX('AEO 36'!$E$15:$AJ$103,MATCH($C$65,'AEO 36'!$A$15:$A$103,0),MATCH(AC$62,'AEO 36'!$E$1:$AJ$1,0)),INDEX('AEO 36'!$E$15:$AJ$103,MATCH($B$65,'AEO 36'!$A$15:$A$103,0),MATCH(AC$62,'AEO 36'!$E$1:$AJ$1,0)))*10^12</f>
        <v/>
      </c>
      <c r="AD65" s="59">
        <f>SUM(INDEX('AEO 36'!$E$15:$AJ$103,MATCH($C$65,'AEO 36'!$A$15:$A$103,0),MATCH(AD$62,'AEO 36'!$E$1:$AJ$1,0)),INDEX('AEO 36'!$E$15:$AJ$103,MATCH($B$65,'AEO 36'!$A$15:$A$103,0),MATCH(AD$62,'AEO 36'!$E$1:$AJ$1,0)))*10^12</f>
        <v/>
      </c>
      <c r="AE65" s="59">
        <f>SUM(INDEX('AEO 36'!$E$15:$AJ$103,MATCH($C$65,'AEO 36'!$A$15:$A$103,0),MATCH(AE$62,'AEO 36'!$E$1:$AJ$1,0)),INDEX('AEO 36'!$E$15:$AJ$103,MATCH($B$65,'AEO 36'!$A$15:$A$103,0),MATCH(AE$62,'AEO 36'!$E$1:$AJ$1,0)))*10^12</f>
        <v/>
      </c>
      <c r="AF65" s="59">
        <f>SUM(INDEX('AEO 36'!$E$15:$AJ$103,MATCH($C$65,'AEO 36'!$A$15:$A$103,0),MATCH(AF$62,'AEO 36'!$E$1:$AJ$1,0)),INDEX('AEO 36'!$E$15:$AJ$103,MATCH($B$65,'AEO 36'!$A$15:$A$103,0),MATCH(AF$62,'AEO 36'!$E$1:$AJ$1,0)))*10^12</f>
        <v/>
      </c>
      <c r="AG65" s="59">
        <f>SUM(INDEX('AEO 36'!$E$15:$AJ$103,MATCH($C$65,'AEO 36'!$A$15:$A$103,0),MATCH(AG$62,'AEO 36'!$E$1:$AJ$1,0)),INDEX('AEO 36'!$E$15:$AJ$103,MATCH($B$65,'AEO 36'!$A$15:$A$103,0),MATCH(AG$62,'AEO 36'!$E$1:$AJ$1,0)))*10^12</f>
        <v/>
      </c>
      <c r="AH65" s="59">
        <f>SUM(INDEX('AEO 36'!$E$15:$AJ$103,MATCH($C$65,'AEO 36'!$A$15:$A$103,0),MATCH(AH$62,'AEO 36'!$E$1:$AJ$1,0)),INDEX('AEO 36'!$E$15:$AJ$103,MATCH($B$65,'AEO 36'!$A$15:$A$103,0),MATCH(AH$62,'AEO 36'!$E$1:$AJ$1,0)))*10^12</f>
        <v/>
      </c>
      <c r="AI65" s="59">
        <f>SUM(INDEX('AEO 36'!$E$15:$AJ$103,MATCH($C$65,'AEO 36'!$A$15:$A$103,0),MATCH(AI$62,'AEO 36'!$E$1:$AJ$1,0)),INDEX('AEO 36'!$E$15:$AJ$103,MATCH($B$65,'AEO 36'!$A$15:$A$103,0),MATCH(AI$62,'AEO 36'!$E$1:$AJ$1,0)))*10^12</f>
        <v/>
      </c>
      <c r="AJ65" s="59" t="n"/>
      <c r="AK65" s="137" t="n"/>
    </row>
    <row r="66">
      <c r="D66" t="inlineStr">
        <is>
          <t>Electric BTUs * efficiency</t>
        </is>
      </c>
      <c r="E66" s="59">
        <f>E64*$B$71</f>
        <v/>
      </c>
      <c r="F66" s="59">
        <f>F64*$B$71</f>
        <v/>
      </c>
      <c r="G66" s="59">
        <f>G64*$B$71</f>
        <v/>
      </c>
      <c r="H66" s="59">
        <f>H64*$B$71</f>
        <v/>
      </c>
      <c r="I66" s="59">
        <f>I64*$B$71</f>
        <v/>
      </c>
      <c r="J66" s="59">
        <f>J64*$B$71</f>
        <v/>
      </c>
      <c r="K66" s="59">
        <f>K64*$B$71</f>
        <v/>
      </c>
      <c r="L66" s="59">
        <f>L64*$B$71</f>
        <v/>
      </c>
      <c r="M66" s="59">
        <f>M64*$B$71</f>
        <v/>
      </c>
      <c r="N66" s="59">
        <f>N64*$B$71</f>
        <v/>
      </c>
      <c r="O66" s="59">
        <f>O64*$B$71</f>
        <v/>
      </c>
      <c r="P66" s="59">
        <f>P64*$B$71</f>
        <v/>
      </c>
      <c r="Q66" s="59">
        <f>Q64*$B$71</f>
        <v/>
      </c>
      <c r="R66" s="59">
        <f>R64*$B$71</f>
        <v/>
      </c>
      <c r="S66" s="59">
        <f>S64*$B$71</f>
        <v/>
      </c>
      <c r="T66" s="59">
        <f>T64*$B$71</f>
        <v/>
      </c>
      <c r="U66" s="59">
        <f>U64*$B$71</f>
        <v/>
      </c>
      <c r="V66" s="59">
        <f>V64*$B$71</f>
        <v/>
      </c>
      <c r="W66" s="59">
        <f>W64*$B$71</f>
        <v/>
      </c>
      <c r="X66" s="59">
        <f>X64*$B$71</f>
        <v/>
      </c>
      <c r="Y66" s="59">
        <f>Y64*$B$71</f>
        <v/>
      </c>
      <c r="Z66" s="59">
        <f>Z64*$B$71</f>
        <v/>
      </c>
      <c r="AA66" s="59">
        <f>AA64*$B$71</f>
        <v/>
      </c>
      <c r="AB66" s="59">
        <f>AB64*$B$71</f>
        <v/>
      </c>
      <c r="AC66" s="59">
        <f>AC64*$B$71</f>
        <v/>
      </c>
      <c r="AD66" s="59">
        <f>AD64*$B$71</f>
        <v/>
      </c>
      <c r="AE66" s="59">
        <f>AE64*$B$71</f>
        <v/>
      </c>
      <c r="AF66" s="59">
        <f>AF64*$B$71</f>
        <v/>
      </c>
      <c r="AG66" s="59">
        <f>AG64*$B$71</f>
        <v/>
      </c>
      <c r="AH66" s="59">
        <f>AH64*$B$71</f>
        <v/>
      </c>
      <c r="AI66" s="59">
        <f>AI64*$B$71</f>
        <v/>
      </c>
      <c r="AJ66" s="59" t="n"/>
      <c r="AK66" s="137" t="n"/>
    </row>
    <row r="67">
      <c r="D67" t="inlineStr">
        <is>
          <t>Diesel BTUs * efficiency</t>
        </is>
      </c>
      <c r="E67" s="59">
        <f>E65*$B$72</f>
        <v/>
      </c>
      <c r="F67" s="59">
        <f>F65*$B$72</f>
        <v/>
      </c>
      <c r="G67" s="59">
        <f>G65*$B$72</f>
        <v/>
      </c>
      <c r="H67" s="59">
        <f>H65*$B$72</f>
        <v/>
      </c>
      <c r="I67" s="59">
        <f>I65*$B$72</f>
        <v/>
      </c>
      <c r="J67" s="59">
        <f>J65*$B$72</f>
        <v/>
      </c>
      <c r="K67" s="59">
        <f>K65*$B$72</f>
        <v/>
      </c>
      <c r="L67" s="59">
        <f>L65*$B$72</f>
        <v/>
      </c>
      <c r="M67" s="59">
        <f>M65*$B$72</f>
        <v/>
      </c>
      <c r="N67" s="59">
        <f>N65*$B$72</f>
        <v/>
      </c>
      <c r="O67" s="59">
        <f>O65*$B$72</f>
        <v/>
      </c>
      <c r="P67" s="59">
        <f>P65*$B$72</f>
        <v/>
      </c>
      <c r="Q67" s="59">
        <f>Q65*$B$72</f>
        <v/>
      </c>
      <c r="R67" s="59">
        <f>R65*$B$72</f>
        <v/>
      </c>
      <c r="S67" s="59">
        <f>S65*$B$72</f>
        <v/>
      </c>
      <c r="T67" s="59">
        <f>T65*$B$72</f>
        <v/>
      </c>
      <c r="U67" s="59">
        <f>U65*$B$72</f>
        <v/>
      </c>
      <c r="V67" s="59">
        <f>V65*$B$72</f>
        <v/>
      </c>
      <c r="W67" s="59">
        <f>W65*$B$72</f>
        <v/>
      </c>
      <c r="X67" s="59">
        <f>X65*$B$72</f>
        <v/>
      </c>
      <c r="Y67" s="59">
        <f>Y65*$B$72</f>
        <v/>
      </c>
      <c r="Z67" s="59">
        <f>Z65*$B$72</f>
        <v/>
      </c>
      <c r="AA67" s="59">
        <f>AA65*$B$72</f>
        <v/>
      </c>
      <c r="AB67" s="59">
        <f>AB65*$B$72</f>
        <v/>
      </c>
      <c r="AC67" s="59">
        <f>AC65*$B$72</f>
        <v/>
      </c>
      <c r="AD67" s="59">
        <f>AD65*$B$72</f>
        <v/>
      </c>
      <c r="AE67" s="59">
        <f>AE65*$B$72</f>
        <v/>
      </c>
      <c r="AF67" s="59">
        <f>AF65*$B$72</f>
        <v/>
      </c>
      <c r="AG67" s="59">
        <f>AG65*$B$72</f>
        <v/>
      </c>
      <c r="AH67" s="59">
        <f>AH65*$B$72</f>
        <v/>
      </c>
      <c r="AI67" s="59">
        <f>AI65*$B$72</f>
        <v/>
      </c>
      <c r="AJ67" s="59" t="n"/>
      <c r="AK67" s="137" t="n"/>
    </row>
    <row r="68">
      <c r="D68" s="51" t="inlineStr">
        <is>
          <t>estimated fuel economy (passenger miles/btu) - electric</t>
        </is>
      </c>
      <c r="E68" s="68">
        <f>E63*(E66/SUM(E66:E67))/E64</f>
        <v/>
      </c>
      <c r="F68" s="68">
        <f>F63*(F66/SUM(F66:F67))/F64</f>
        <v/>
      </c>
      <c r="G68" s="68">
        <f>G63*(G66/SUM(G66:G67))/G64</f>
        <v/>
      </c>
      <c r="H68" s="68">
        <f>H63*(H66/SUM(H66:H67))/H64</f>
        <v/>
      </c>
      <c r="I68" s="68">
        <f>I63*(I66/SUM(I66:I67))/I64</f>
        <v/>
      </c>
      <c r="J68" s="68">
        <f>J63*(J66/SUM(J66:J67))/J64</f>
        <v/>
      </c>
      <c r="K68" s="68">
        <f>K63*(K66/SUM(K66:K67))/K64</f>
        <v/>
      </c>
      <c r="L68" s="68">
        <f>L63*(L66/SUM(L66:L67))/L64</f>
        <v/>
      </c>
      <c r="M68" s="68">
        <f>M63*(M66/SUM(M66:M67))/M64</f>
        <v/>
      </c>
      <c r="N68" s="68">
        <f>N63*(N66/SUM(N66:N67))/N64</f>
        <v/>
      </c>
      <c r="O68" s="68">
        <f>O63*(O66/SUM(O66:O67))/O64</f>
        <v/>
      </c>
      <c r="P68" s="68">
        <f>P63*(P66/SUM(P66:P67))/P64</f>
        <v/>
      </c>
      <c r="Q68" s="68">
        <f>Q63*(Q66/SUM(Q66:Q67))/Q64</f>
        <v/>
      </c>
      <c r="R68" s="68">
        <f>R63*(R66/SUM(R66:R67))/R64</f>
        <v/>
      </c>
      <c r="S68" s="68">
        <f>S63*(S66/SUM(S66:S67))/S64</f>
        <v/>
      </c>
      <c r="T68" s="68">
        <f>T63*(T66/SUM(T66:T67))/T64</f>
        <v/>
      </c>
      <c r="U68" s="68">
        <f>U63*(U66/SUM(U66:U67))/U64</f>
        <v/>
      </c>
      <c r="V68" s="68">
        <f>V63*(V66/SUM(V66:V67))/V64</f>
        <v/>
      </c>
      <c r="W68" s="68">
        <f>W63*(W66/SUM(W66:W67))/W64</f>
        <v/>
      </c>
      <c r="X68" s="68">
        <f>X63*(X66/SUM(X66:X67))/X64</f>
        <v/>
      </c>
      <c r="Y68" s="68">
        <f>Y63*(Y66/SUM(Y66:Y67))/Y64</f>
        <v/>
      </c>
      <c r="Z68" s="68">
        <f>Z63*(Z66/SUM(Z66:Z67))/Z64</f>
        <v/>
      </c>
      <c r="AA68" s="68">
        <f>AA63*(AA66/SUM(AA66:AA67))/AA64</f>
        <v/>
      </c>
      <c r="AB68" s="68">
        <f>AB63*(AB66/SUM(AB66:AB67))/AB64</f>
        <v/>
      </c>
      <c r="AC68" s="68">
        <f>AC63*(AC66/SUM(AC66:AC67))/AC64</f>
        <v/>
      </c>
      <c r="AD68" s="68">
        <f>AD63*(AD66/SUM(AD66:AD67))/AD64</f>
        <v/>
      </c>
      <c r="AE68" s="68">
        <f>AE63*(AE66/SUM(AE66:AE67))/AE64</f>
        <v/>
      </c>
      <c r="AF68" s="68">
        <f>AF63*(AF66/SUM(AF66:AF67))/AF64</f>
        <v/>
      </c>
      <c r="AG68" s="68">
        <f>AG63*(AG66/SUM(AG66:AG67))/AG64</f>
        <v/>
      </c>
      <c r="AH68" s="68">
        <f>AH63*(AH66/SUM(AH66:AH67))/AH64</f>
        <v/>
      </c>
      <c r="AI68" s="68">
        <f>AI63*(AI66/SUM(AI66:AI67))/AI64</f>
        <v/>
      </c>
      <c r="AJ68" s="68" t="n"/>
      <c r="AK68" s="137" t="n"/>
    </row>
    <row r="69">
      <c r="D69" s="51" t="inlineStr">
        <is>
          <t>estimated fuel economy (passenger miles/btu) - diesel</t>
        </is>
      </c>
      <c r="E69" s="68">
        <f>E63*(E67/SUM(E66:E67))/E65</f>
        <v/>
      </c>
      <c r="F69" s="68">
        <f>F63*(F67/SUM(F66:F67))/F65</f>
        <v/>
      </c>
      <c r="G69" s="68">
        <f>G63*(G67/SUM(G66:G67))/G65</f>
        <v/>
      </c>
      <c r="H69" s="68">
        <f>H63*(H67/SUM(H66:H67))/H65</f>
        <v/>
      </c>
      <c r="I69" s="68">
        <f>I63*(I67/SUM(I66:I67))/I65</f>
        <v/>
      </c>
      <c r="J69" s="68">
        <f>J63*(J67/SUM(J66:J67))/J65</f>
        <v/>
      </c>
      <c r="K69" s="68">
        <f>K63*(K67/SUM(K66:K67))/K65</f>
        <v/>
      </c>
      <c r="L69" s="68">
        <f>L63*(L67/SUM(L66:L67))/L65</f>
        <v/>
      </c>
      <c r="M69" s="68">
        <f>M63*(M67/SUM(M66:M67))/M65</f>
        <v/>
      </c>
      <c r="N69" s="68">
        <f>N63*(N67/SUM(N66:N67))/N65</f>
        <v/>
      </c>
      <c r="O69" s="68">
        <f>O63*(O67/SUM(O66:O67))/O65</f>
        <v/>
      </c>
      <c r="P69" s="68">
        <f>P63*(P67/SUM(P66:P67))/P65</f>
        <v/>
      </c>
      <c r="Q69" s="68">
        <f>Q63*(Q67/SUM(Q66:Q67))/Q65</f>
        <v/>
      </c>
      <c r="R69" s="68">
        <f>R63*(R67/SUM(R66:R67))/R65</f>
        <v/>
      </c>
      <c r="S69" s="68">
        <f>S63*(S67/SUM(S66:S67))/S65</f>
        <v/>
      </c>
      <c r="T69" s="68">
        <f>T63*(T67/SUM(T66:T67))/T65</f>
        <v/>
      </c>
      <c r="U69" s="68">
        <f>U63*(U67/SUM(U66:U67))/U65</f>
        <v/>
      </c>
      <c r="V69" s="68">
        <f>V63*(V67/SUM(V66:V67))/V65</f>
        <v/>
      </c>
      <c r="W69" s="68">
        <f>W63*(W67/SUM(W66:W67))/W65</f>
        <v/>
      </c>
      <c r="X69" s="68">
        <f>X63*(X67/SUM(X66:X67))/X65</f>
        <v/>
      </c>
      <c r="Y69" s="68">
        <f>Y63*(Y67/SUM(Y66:Y67))/Y65</f>
        <v/>
      </c>
      <c r="Z69" s="68">
        <f>Z63*(Z67/SUM(Z66:Z67))/Z65</f>
        <v/>
      </c>
      <c r="AA69" s="68">
        <f>AA63*(AA67/SUM(AA66:AA67))/AA65</f>
        <v/>
      </c>
      <c r="AB69" s="68">
        <f>AB63*(AB67/SUM(AB66:AB67))/AB65</f>
        <v/>
      </c>
      <c r="AC69" s="68">
        <f>AC63*(AC67/SUM(AC66:AC67))/AC65</f>
        <v/>
      </c>
      <c r="AD69" s="68">
        <f>AD63*(AD67/SUM(AD66:AD67))/AD65</f>
        <v/>
      </c>
      <c r="AE69" s="68">
        <f>AE63*(AE67/SUM(AE66:AE67))/AE65</f>
        <v/>
      </c>
      <c r="AF69" s="68">
        <f>AF63*(AF67/SUM(AF66:AF67))/AF65</f>
        <v/>
      </c>
      <c r="AG69" s="68">
        <f>AG63*(AG67/SUM(AG66:AG67))/AG65</f>
        <v/>
      </c>
      <c r="AH69" s="68">
        <f>AH63*(AH67/SUM(AH66:AH67))/AH65</f>
        <v/>
      </c>
      <c r="AI69" s="68">
        <f>AI63*(AI67/SUM(AI66:AI67))/AI65</f>
        <v/>
      </c>
      <c r="AJ69" s="68" t="n"/>
    </row>
    <row r="70">
      <c r="B70" s="67" t="n"/>
      <c r="C70" s="67" t="n"/>
      <c r="D70" s="67" t="n"/>
      <c r="E70" s="67" t="n"/>
      <c r="F70" s="67" t="n"/>
      <c r="G70" s="67" t="n"/>
      <c r="H70" s="67" t="n"/>
      <c r="I70" s="67" t="n"/>
      <c r="J70" s="67" t="n"/>
      <c r="K70" s="67" t="n"/>
      <c r="L70" s="67" t="n"/>
      <c r="M70" s="67" t="n"/>
      <c r="N70" s="67" t="n"/>
      <c r="O70" s="67" t="n"/>
      <c r="P70" s="67" t="n"/>
      <c r="Q70" s="67" t="n"/>
      <c r="R70" s="67" t="n"/>
      <c r="S70" s="67" t="n"/>
      <c r="T70" s="67" t="n"/>
      <c r="U70" s="67" t="n"/>
      <c r="V70" s="67" t="n"/>
      <c r="W70" s="67" t="n"/>
      <c r="X70" s="67" t="n"/>
      <c r="Y70" s="67" t="n"/>
      <c r="Z70" s="67" t="n"/>
      <c r="AA70" s="67" t="n"/>
      <c r="AB70" s="67" t="n"/>
      <c r="AC70" s="67" t="n"/>
      <c r="AD70" s="67" t="n"/>
      <c r="AE70" s="67" t="n"/>
      <c r="AF70" s="67" t="n"/>
      <c r="AG70" s="67" t="n"/>
    </row>
    <row r="71">
      <c r="A71" t="inlineStr">
        <is>
          <t>Electric efficiency adjustment</t>
        </is>
      </c>
      <c r="B71" s="67" t="n">
        <v>1</v>
      </c>
      <c r="C71" s="67" t="n"/>
      <c r="D71" s="71" t="inlineStr">
        <is>
          <t>Source: https://www.eesi.org/articles/view/electrification-of-u.s.-railways-pie-in-the-sky-or-realistic-goal</t>
        </is>
      </c>
      <c r="E71" s="67" t="n"/>
      <c r="F71" s="67" t="n"/>
      <c r="G71" s="67" t="n"/>
      <c r="H71" s="67" t="n"/>
      <c r="I71" s="67" t="n"/>
      <c r="J71" s="67" t="n"/>
      <c r="K71" s="67" t="n"/>
      <c r="L71" s="67" t="n"/>
      <c r="M71" s="67" t="n"/>
      <c r="N71" s="67" t="n"/>
      <c r="O71" s="67" t="n"/>
      <c r="P71" s="67" t="n"/>
      <c r="Q71" s="67" t="n"/>
      <c r="R71" s="67" t="n"/>
      <c r="S71" s="67" t="n"/>
      <c r="T71" s="67" t="n"/>
      <c r="U71" s="67" t="n"/>
      <c r="V71" s="67" t="n"/>
      <c r="W71" s="67" t="n"/>
      <c r="X71" s="67" t="n"/>
      <c r="Y71" s="67" t="n"/>
      <c r="Z71" s="67" t="n"/>
      <c r="AA71" s="67" t="n"/>
      <c r="AB71" s="67" t="n"/>
      <c r="AC71" s="67" t="n"/>
      <c r="AD71" s="67" t="n"/>
      <c r="AE71" s="67" t="n"/>
      <c r="AF71" s="67" t="n"/>
      <c r="AG71" s="67" t="n"/>
    </row>
    <row r="72">
      <c r="A72" t="inlineStr">
        <is>
          <t>Other efficiency adjustment</t>
        </is>
      </c>
      <c r="B72" s="161">
        <f>1-B17</f>
        <v/>
      </c>
      <c r="C72" s="67" t="n"/>
      <c r="D72" s="67" t="n"/>
      <c r="E72" s="67" t="n"/>
      <c r="F72" s="67" t="n"/>
      <c r="G72" s="67" t="n"/>
      <c r="H72" s="67" t="n"/>
      <c r="I72" s="67" t="n"/>
      <c r="J72" s="67" t="n"/>
      <c r="K72" s="67" t="n"/>
      <c r="L72" s="67" t="n"/>
      <c r="M72" s="67" t="n"/>
      <c r="N72" s="67" t="n"/>
      <c r="O72" s="67" t="n"/>
      <c r="P72" s="67" t="n"/>
      <c r="Q72" s="67" t="n"/>
      <c r="R72" s="67" t="n"/>
      <c r="S72" s="67" t="n"/>
      <c r="T72" s="67" t="n"/>
      <c r="U72" s="67" t="n"/>
      <c r="V72" s="67" t="n"/>
      <c r="W72" s="67" t="n"/>
      <c r="X72" s="67" t="n"/>
      <c r="Y72" s="67" t="n"/>
      <c r="Z72" s="67" t="n"/>
      <c r="AA72" s="67" t="n"/>
      <c r="AB72" s="67" t="n"/>
      <c r="AC72" s="67" t="n"/>
      <c r="AD72" s="67" t="n"/>
      <c r="AE72" s="67" t="n"/>
      <c r="AF72" s="67" t="n"/>
      <c r="AG72" s="67" t="n"/>
    </row>
    <row r="73">
      <c r="B73" s="67" t="n"/>
      <c r="C73" s="67" t="n"/>
      <c r="D73" s="67" t="n"/>
      <c r="E73" s="67" t="n"/>
      <c r="F73" s="67" t="n"/>
      <c r="G73" s="67" t="n"/>
      <c r="H73" s="67" t="n"/>
      <c r="I73" s="67" t="n"/>
      <c r="J73" s="67" t="n"/>
      <c r="K73" s="67" t="n"/>
      <c r="L73" s="67" t="n"/>
      <c r="M73" s="67" t="n"/>
      <c r="N73" s="67" t="n"/>
      <c r="O73" s="67" t="n"/>
      <c r="P73" s="67" t="n"/>
      <c r="Q73" s="67" t="n"/>
      <c r="R73" s="67" t="n"/>
      <c r="S73" s="67" t="n"/>
      <c r="T73" s="67" t="n"/>
      <c r="U73" s="67" t="n"/>
      <c r="V73" s="67" t="n"/>
      <c r="W73" s="67" t="n"/>
      <c r="X73" s="67" t="n"/>
      <c r="Y73" s="67" t="n"/>
      <c r="Z73" s="67" t="n"/>
      <c r="AA73" s="67" t="n"/>
      <c r="AB73" s="67" t="n"/>
      <c r="AC73" s="67" t="n"/>
      <c r="AD73" s="67" t="n"/>
      <c r="AE73" s="67" t="n"/>
      <c r="AF73" s="67" t="n"/>
      <c r="AG73" s="67" t="n"/>
    </row>
    <row r="74">
      <c r="A74" s="2" t="inlineStr">
        <is>
          <t>Fuel Economy - Freight Rail</t>
        </is>
      </c>
      <c r="B74" s="67" t="n"/>
      <c r="C74" s="67" t="n"/>
      <c r="D74" s="67" t="n"/>
      <c r="E74" s="67" t="n"/>
      <c r="F74" s="67" t="n"/>
      <c r="G74" s="67" t="n"/>
      <c r="H74" s="67" t="n"/>
      <c r="I74" s="67" t="n"/>
      <c r="J74" s="67" t="n"/>
      <c r="K74" s="67" t="n"/>
      <c r="L74" s="67" t="n"/>
      <c r="M74" s="67" t="n"/>
      <c r="N74" s="67" t="n"/>
      <c r="O74" s="67" t="n"/>
      <c r="P74" s="67" t="n"/>
      <c r="Q74" s="67" t="n"/>
      <c r="R74" s="67" t="n"/>
      <c r="S74" s="67" t="n"/>
      <c r="T74" s="67" t="n"/>
      <c r="U74" s="67" t="n"/>
      <c r="V74" s="67" t="n"/>
      <c r="W74" s="67" t="n"/>
      <c r="X74" s="67" t="n"/>
      <c r="Y74" s="67" t="n"/>
      <c r="Z74" s="67" t="n"/>
      <c r="AA74" s="67" t="n"/>
      <c r="AB74" s="67" t="n"/>
      <c r="AC74" s="67" t="n"/>
      <c r="AD74" s="67" t="n"/>
      <c r="AE74" s="67" t="n"/>
      <c r="AF74" s="67" t="n"/>
      <c r="AG74" s="67" t="n"/>
    </row>
    <row r="75">
      <c r="A75" s="48" t="inlineStr">
        <is>
          <t>Freight rail</t>
        </is>
      </c>
      <c r="B75" s="25">
        <f>E62</f>
        <v/>
      </c>
      <c r="C75" s="25">
        <f>F62</f>
        <v/>
      </c>
      <c r="D75" s="25">
        <f>G62</f>
        <v/>
      </c>
      <c r="E75" s="25">
        <f>H62</f>
        <v/>
      </c>
      <c r="F75" s="25">
        <f>I62</f>
        <v/>
      </c>
      <c r="G75" s="25">
        <f>J62</f>
        <v/>
      </c>
      <c r="H75" s="25">
        <f>K62</f>
        <v/>
      </c>
      <c r="I75" s="25">
        <f>L62</f>
        <v/>
      </c>
      <c r="J75" s="25">
        <f>M62</f>
        <v/>
      </c>
      <c r="K75" s="25">
        <f>N62</f>
        <v/>
      </c>
      <c r="L75" s="25">
        <f>O62</f>
        <v/>
      </c>
      <c r="M75" s="25">
        <f>P62</f>
        <v/>
      </c>
      <c r="N75" s="25">
        <f>Q62</f>
        <v/>
      </c>
      <c r="O75" s="25">
        <f>R62</f>
        <v/>
      </c>
      <c r="P75" s="25">
        <f>S62</f>
        <v/>
      </c>
      <c r="Q75" s="25">
        <f>T62</f>
        <v/>
      </c>
      <c r="R75" s="25">
        <f>U62</f>
        <v/>
      </c>
      <c r="S75" s="25">
        <f>V62</f>
        <v/>
      </c>
      <c r="T75" s="25">
        <f>W62</f>
        <v/>
      </c>
      <c r="U75" s="25">
        <f>X62</f>
        <v/>
      </c>
      <c r="V75" s="25">
        <f>Y62</f>
        <v/>
      </c>
      <c r="W75" s="25">
        <f>Z62</f>
        <v/>
      </c>
      <c r="X75" s="25">
        <f>AA62</f>
        <v/>
      </c>
      <c r="Y75" s="25">
        <f>AB62</f>
        <v/>
      </c>
      <c r="Z75" s="25">
        <f>AC62</f>
        <v/>
      </c>
      <c r="AA75" s="25">
        <f>AD62</f>
        <v/>
      </c>
      <c r="AB75" s="25">
        <f>AE62</f>
        <v/>
      </c>
      <c r="AC75" s="25">
        <f>AF62</f>
        <v/>
      </c>
      <c r="AD75" s="25">
        <f>AG62</f>
        <v/>
      </c>
      <c r="AE75" s="25">
        <f>AH62</f>
        <v/>
      </c>
      <c r="AF75" s="25">
        <f>AI62</f>
        <v/>
      </c>
      <c r="AG75" s="25">
        <f>AJ62</f>
        <v/>
      </c>
    </row>
    <row r="76">
      <c r="A76" t="inlineStr">
        <is>
          <t>billion ton miles traveled - rail</t>
        </is>
      </c>
      <c r="B76" s="15">
        <f>'AEO 7'!C27*10^9</f>
        <v/>
      </c>
      <c r="C76" s="15">
        <f>'AEO 7'!D27*10^9</f>
        <v/>
      </c>
      <c r="D76" s="15">
        <f>'AEO 7'!E27*10^9</f>
        <v/>
      </c>
      <c r="E76" s="15">
        <f>'AEO 7'!F27*10^9</f>
        <v/>
      </c>
      <c r="F76" s="15">
        <f>'AEO 7'!G27*10^9</f>
        <v/>
      </c>
      <c r="G76" s="15">
        <f>'AEO 7'!H27*10^9</f>
        <v/>
      </c>
      <c r="H76" s="15">
        <f>'AEO 7'!I27*10^9</f>
        <v/>
      </c>
      <c r="I76" s="15">
        <f>'AEO 7'!J27*10^9</f>
        <v/>
      </c>
      <c r="J76" s="15">
        <f>'AEO 7'!K27*10^9</f>
        <v/>
      </c>
      <c r="K76" s="15">
        <f>'AEO 7'!L27*10^9</f>
        <v/>
      </c>
      <c r="L76" s="15">
        <f>'AEO 7'!M27*10^9</f>
        <v/>
      </c>
      <c r="M76" s="15">
        <f>'AEO 7'!N27*10^9</f>
        <v/>
      </c>
      <c r="N76" s="15">
        <f>'AEO 7'!O27*10^9</f>
        <v/>
      </c>
      <c r="O76" s="15">
        <f>'AEO 7'!P27*10^9</f>
        <v/>
      </c>
      <c r="P76" s="15">
        <f>'AEO 7'!Q27*10^9</f>
        <v/>
      </c>
      <c r="Q76" s="15">
        <f>'AEO 7'!R27*10^9</f>
        <v/>
      </c>
      <c r="R76" s="15">
        <f>'AEO 7'!S27*10^9</f>
        <v/>
      </c>
      <c r="S76" s="15">
        <f>'AEO 7'!T27*10^9</f>
        <v/>
      </c>
      <c r="T76" s="15">
        <f>'AEO 7'!U27*10^9</f>
        <v/>
      </c>
      <c r="U76" s="15">
        <f>'AEO 7'!V27*10^9</f>
        <v/>
      </c>
      <c r="V76" s="15">
        <f>'AEO 7'!W27*10^9</f>
        <v/>
      </c>
      <c r="W76" s="15">
        <f>'AEO 7'!X27*10^9</f>
        <v/>
      </c>
      <c r="X76" s="15">
        <f>'AEO 7'!Y27*10^9</f>
        <v/>
      </c>
      <c r="Y76" s="15">
        <f>'AEO 7'!Z27*10^9</f>
        <v/>
      </c>
      <c r="Z76" s="15">
        <f>'AEO 7'!AA27*10^9</f>
        <v/>
      </c>
      <c r="AA76" s="15">
        <f>'AEO 7'!AB27*10^9</f>
        <v/>
      </c>
      <c r="AB76" s="15">
        <f>'AEO 7'!AC27*10^9</f>
        <v/>
      </c>
      <c r="AC76" s="15">
        <f>'AEO 7'!AD27*10^9</f>
        <v/>
      </c>
      <c r="AD76" s="15">
        <f>'AEO 7'!AE27*10^9</f>
        <v/>
      </c>
      <c r="AE76" s="15">
        <f>'AEO 7'!AF27*10^9</f>
        <v/>
      </c>
      <c r="AF76" s="15">
        <f>'AEO 7'!AG27*10^9</f>
        <v/>
      </c>
      <c r="AG76" s="15">
        <f>'AEO 7'!AH27*10^9</f>
        <v/>
      </c>
    </row>
    <row r="77">
      <c r="A77" t="inlineStr">
        <is>
          <t>ton miles/thousand Btu</t>
        </is>
      </c>
      <c r="B77">
        <f>'AEO 7'!C51</f>
        <v/>
      </c>
      <c r="C77">
        <f>'AEO 7'!D51</f>
        <v/>
      </c>
      <c r="D77">
        <f>'AEO 7'!E51</f>
        <v/>
      </c>
      <c r="E77">
        <f>'AEO 7'!F51</f>
        <v/>
      </c>
      <c r="F77">
        <f>'AEO 7'!G51</f>
        <v/>
      </c>
      <c r="G77">
        <f>'AEO 7'!H51</f>
        <v/>
      </c>
      <c r="H77">
        <f>'AEO 7'!I51</f>
        <v/>
      </c>
      <c r="I77">
        <f>'AEO 7'!J51</f>
        <v/>
      </c>
      <c r="J77">
        <f>'AEO 7'!K51</f>
        <v/>
      </c>
      <c r="K77">
        <f>'AEO 7'!L51</f>
        <v/>
      </c>
      <c r="L77">
        <f>'AEO 7'!M51</f>
        <v/>
      </c>
      <c r="M77">
        <f>'AEO 7'!N51</f>
        <v/>
      </c>
      <c r="N77">
        <f>'AEO 7'!O51</f>
        <v/>
      </c>
      <c r="O77">
        <f>'AEO 7'!P51</f>
        <v/>
      </c>
      <c r="P77">
        <f>'AEO 7'!Q51</f>
        <v/>
      </c>
      <c r="Q77">
        <f>'AEO 7'!R51</f>
        <v/>
      </c>
      <c r="R77">
        <f>'AEO 7'!S51</f>
        <v/>
      </c>
      <c r="S77">
        <f>'AEO 7'!T51</f>
        <v/>
      </c>
      <c r="T77">
        <f>'AEO 7'!U51</f>
        <v/>
      </c>
      <c r="U77">
        <f>'AEO 7'!V51</f>
        <v/>
      </c>
      <c r="V77">
        <f>'AEO 7'!W51</f>
        <v/>
      </c>
      <c r="W77">
        <f>'AEO 7'!X51</f>
        <v/>
      </c>
      <c r="X77">
        <f>'AEO 7'!Y51</f>
        <v/>
      </c>
      <c r="Y77">
        <f>'AEO 7'!Z51</f>
        <v/>
      </c>
      <c r="Z77">
        <f>'AEO 7'!AA51</f>
        <v/>
      </c>
      <c r="AA77">
        <f>'AEO 7'!AB51</f>
        <v/>
      </c>
      <c r="AB77">
        <f>'AEO 7'!AC51</f>
        <v/>
      </c>
      <c r="AC77">
        <f>'AEO 7'!AD51</f>
        <v/>
      </c>
      <c r="AD77">
        <f>'AEO 7'!AE51</f>
        <v/>
      </c>
      <c r="AE77">
        <f>'AEO 7'!AF51</f>
        <v/>
      </c>
      <c r="AF77">
        <f>'AEO 7'!AG51</f>
        <v/>
      </c>
      <c r="AG77">
        <f>'AEO 7'!AH51</f>
        <v/>
      </c>
    </row>
    <row r="78">
      <c r="A78" t="inlineStr">
        <is>
          <t>energy use by mode (quadrillion btu) - rail freight</t>
        </is>
      </c>
      <c r="B78" s="15">
        <f>'AEO 7'!C61*10^15</f>
        <v/>
      </c>
      <c r="C78" s="15">
        <f>'AEO 7'!D61*10^15</f>
        <v/>
      </c>
      <c r="D78" s="15">
        <f>'AEO 7'!E61*10^15</f>
        <v/>
      </c>
      <c r="E78" s="15">
        <f>'AEO 7'!F61*10^15</f>
        <v/>
      </c>
      <c r="F78" s="15">
        <f>'AEO 7'!G61*10^15</f>
        <v/>
      </c>
      <c r="G78" s="15">
        <f>'AEO 7'!H61*10^15</f>
        <v/>
      </c>
      <c r="H78" s="15">
        <f>'AEO 7'!I61*10^15</f>
        <v/>
      </c>
      <c r="I78" s="15">
        <f>'AEO 7'!J61*10^15</f>
        <v/>
      </c>
      <c r="J78" s="15">
        <f>'AEO 7'!K61*10^15</f>
        <v/>
      </c>
      <c r="K78" s="15">
        <f>'AEO 7'!L61*10^15</f>
        <v/>
      </c>
      <c r="L78" s="15">
        <f>'AEO 7'!M61*10^15</f>
        <v/>
      </c>
      <c r="M78" s="15">
        <f>'AEO 7'!N61*10^15</f>
        <v/>
      </c>
      <c r="N78" s="15">
        <f>'AEO 7'!O61*10^15</f>
        <v/>
      </c>
      <c r="O78" s="15">
        <f>'AEO 7'!P61*10^15</f>
        <v/>
      </c>
      <c r="P78" s="15">
        <f>'AEO 7'!Q61*10^15</f>
        <v/>
      </c>
      <c r="Q78" s="15">
        <f>'AEO 7'!R61*10^15</f>
        <v/>
      </c>
      <c r="R78" s="15">
        <f>'AEO 7'!S61*10^15</f>
        <v/>
      </c>
      <c r="S78" s="15">
        <f>'AEO 7'!T61*10^15</f>
        <v/>
      </c>
      <c r="T78" s="15">
        <f>'AEO 7'!U61*10^15</f>
        <v/>
      </c>
      <c r="U78" s="15">
        <f>'AEO 7'!V61*10^15</f>
        <v/>
      </c>
      <c r="V78" s="15">
        <f>'AEO 7'!W61*10^15</f>
        <v/>
      </c>
      <c r="W78" s="15">
        <f>'AEO 7'!X61*10^15</f>
        <v/>
      </c>
      <c r="X78" s="15">
        <f>'AEO 7'!Y61*10^15</f>
        <v/>
      </c>
      <c r="Y78" s="15">
        <f>'AEO 7'!Z61*10^15</f>
        <v/>
      </c>
      <c r="Z78" s="15">
        <f>'AEO 7'!AA61*10^15</f>
        <v/>
      </c>
      <c r="AA78" s="15">
        <f>'AEO 7'!AB61*10^15</f>
        <v/>
      </c>
      <c r="AB78" s="15">
        <f>'AEO 7'!AC61*10^15</f>
        <v/>
      </c>
      <c r="AC78" s="15">
        <f>'AEO 7'!AD61*10^15</f>
        <v/>
      </c>
      <c r="AD78" s="15">
        <f>'AEO 7'!AE61*10^15</f>
        <v/>
      </c>
      <c r="AE78" s="15">
        <f>'AEO 7'!AF61*10^15</f>
        <v/>
      </c>
      <c r="AF78" s="15">
        <f>'AEO 7'!AG61*10^15</f>
        <v/>
      </c>
      <c r="AG78" s="15">
        <f>'AEO 7'!AH61*10^15</f>
        <v/>
      </c>
    </row>
    <row r="79">
      <c r="A79" s="51" t="inlineStr">
        <is>
          <t>estimated fuel economy (ton miles/thousand btus)</t>
        </is>
      </c>
      <c r="B79" s="68">
        <f>B76/B78</f>
        <v/>
      </c>
      <c r="C79" s="68">
        <f>C76/C78</f>
        <v/>
      </c>
      <c r="D79" s="68">
        <f>D76/D78</f>
        <v/>
      </c>
      <c r="E79" s="68">
        <f>E76/E78</f>
        <v/>
      </c>
      <c r="F79" s="68">
        <f>F76/F78</f>
        <v/>
      </c>
      <c r="G79" s="68">
        <f>G76/G78</f>
        <v/>
      </c>
      <c r="H79" s="68">
        <f>H76/H78</f>
        <v/>
      </c>
      <c r="I79" s="68">
        <f>I76/I78</f>
        <v/>
      </c>
      <c r="J79" s="68">
        <f>J76/J78</f>
        <v/>
      </c>
      <c r="K79" s="68">
        <f>K76/K78</f>
        <v/>
      </c>
      <c r="L79" s="68">
        <f>L76/L78</f>
        <v/>
      </c>
      <c r="M79" s="68">
        <f>M76/M78</f>
        <v/>
      </c>
      <c r="N79" s="68">
        <f>N76/N78</f>
        <v/>
      </c>
      <c r="O79" s="68">
        <f>O76/O78</f>
        <v/>
      </c>
      <c r="P79" s="68">
        <f>P76/P78</f>
        <v/>
      </c>
      <c r="Q79" s="68">
        <f>Q76/Q78</f>
        <v/>
      </c>
      <c r="R79" s="68">
        <f>R76/R78</f>
        <v/>
      </c>
      <c r="S79" s="68">
        <f>S76/S78</f>
        <v/>
      </c>
      <c r="T79" s="68">
        <f>T76/T78</f>
        <v/>
      </c>
      <c r="U79" s="68">
        <f>U76/U78</f>
        <v/>
      </c>
      <c r="V79" s="68">
        <f>V76/V78</f>
        <v/>
      </c>
      <c r="W79" s="68">
        <f>W76/W78</f>
        <v/>
      </c>
      <c r="X79" s="68">
        <f>X76/X78</f>
        <v/>
      </c>
      <c r="Y79" s="68">
        <f>Y76/Y78</f>
        <v/>
      </c>
      <c r="Z79" s="68">
        <f>Z76/Z78</f>
        <v/>
      </c>
      <c r="AA79" s="68">
        <f>AA76/AA78</f>
        <v/>
      </c>
      <c r="AB79" s="68">
        <f>AB76/AB78</f>
        <v/>
      </c>
      <c r="AC79" s="68">
        <f>AC76/AC78</f>
        <v/>
      </c>
      <c r="AD79" s="68">
        <f>AD76/AD78</f>
        <v/>
      </c>
      <c r="AE79" s="68">
        <f>AE76/AE78</f>
        <v/>
      </c>
      <c r="AF79" s="68">
        <f>AF76/AF78</f>
        <v/>
      </c>
      <c r="AG79" s="68">
        <f>AG76/AG78</f>
        <v/>
      </c>
    </row>
    <row r="80">
      <c r="B80" s="15" t="n"/>
    </row>
    <row r="81">
      <c r="A81" s="2" t="inlineStr">
        <is>
          <t>Fuel Economy - Passenger HDV</t>
        </is>
      </c>
    </row>
    <row r="82">
      <c r="D82" s="48" t="inlineStr">
        <is>
          <t>Passenger rail</t>
        </is>
      </c>
      <c r="E82" s="25" t="n">
        <v>2020</v>
      </c>
      <c r="F82" s="25" t="n">
        <v>2021</v>
      </c>
      <c r="G82" s="25" t="n">
        <v>2022</v>
      </c>
      <c r="H82" s="25" t="n">
        <v>2023</v>
      </c>
      <c r="I82" s="25" t="n">
        <v>2024</v>
      </c>
      <c r="J82" s="25" t="n">
        <v>2025</v>
      </c>
      <c r="K82" s="25" t="n">
        <v>2026</v>
      </c>
      <c r="L82" s="25" t="n">
        <v>2027</v>
      </c>
      <c r="M82" s="25" t="n">
        <v>2028</v>
      </c>
      <c r="N82" s="25" t="n">
        <v>2029</v>
      </c>
      <c r="O82" s="25" t="n">
        <v>2030</v>
      </c>
      <c r="P82" s="25" t="n">
        <v>2031</v>
      </c>
      <c r="Q82" s="25" t="n">
        <v>2032</v>
      </c>
      <c r="R82" s="25" t="n">
        <v>2033</v>
      </c>
      <c r="S82" s="25" t="n">
        <v>2034</v>
      </c>
      <c r="T82" s="25" t="n">
        <v>2035</v>
      </c>
      <c r="U82" s="25" t="n">
        <v>2036</v>
      </c>
      <c r="V82" s="25" t="n">
        <v>2037</v>
      </c>
      <c r="W82" s="25" t="n">
        <v>2038</v>
      </c>
      <c r="X82" s="25" t="n">
        <v>2039</v>
      </c>
      <c r="Y82" s="25" t="n">
        <v>2040</v>
      </c>
      <c r="Z82" s="25" t="n">
        <v>2041</v>
      </c>
      <c r="AA82" s="25" t="n">
        <v>2042</v>
      </c>
      <c r="AB82" s="25" t="n">
        <v>2043</v>
      </c>
      <c r="AC82" s="25" t="n">
        <v>2044</v>
      </c>
      <c r="AD82" s="25" t="n">
        <v>2045</v>
      </c>
      <c r="AE82" s="25" t="n">
        <v>2046</v>
      </c>
      <c r="AF82" s="25" t="n">
        <v>2047</v>
      </c>
      <c r="AG82" s="25" t="n">
        <v>2048</v>
      </c>
      <c r="AH82" s="25" t="n">
        <v>2049</v>
      </c>
      <c r="AI82" s="25" t="n">
        <v>2050</v>
      </c>
    </row>
    <row r="83">
      <c r="C83" s="60" t="inlineStr">
        <is>
          <t>TKI000:buspassmiles</t>
        </is>
      </c>
      <c r="D83" t="inlineStr">
        <is>
          <t>billion passenger miles - passenger rail</t>
        </is>
      </c>
      <c r="E83" s="160">
        <f>INDEX('AEO 7'!$C$18:$AH$28,MATCH($C$83,'AEO 7'!$A$18:$A$28,0),MATCH(E$82,'AEO 7'!$C$13:$AH$13,0))*10^9</f>
        <v/>
      </c>
      <c r="F83" s="160">
        <f>INDEX('AEO 7'!$C$18:$AH$28,MATCH($C$83,'AEO 7'!$A$18:$A$28,0),MATCH(F$82,'AEO 7'!$C$13:$AH$13,0))*10^9</f>
        <v/>
      </c>
      <c r="G83" s="160">
        <f>INDEX('AEO 7'!$C$18:$AH$28,MATCH($C$83,'AEO 7'!$A$18:$A$28,0),MATCH(G$82,'AEO 7'!$C$13:$AH$13,0))*10^9</f>
        <v/>
      </c>
      <c r="H83" s="160">
        <f>INDEX('AEO 7'!$C$18:$AH$28,MATCH($C$83,'AEO 7'!$A$18:$A$28,0),MATCH(H$82,'AEO 7'!$C$13:$AH$13,0))*10^9</f>
        <v/>
      </c>
      <c r="I83" s="160">
        <f>INDEX('AEO 7'!$C$18:$AH$28,MATCH($C$83,'AEO 7'!$A$18:$A$28,0),MATCH(I$82,'AEO 7'!$C$13:$AH$13,0))*10^9</f>
        <v/>
      </c>
      <c r="J83" s="160">
        <f>INDEX('AEO 7'!$C$18:$AH$28,MATCH($C$83,'AEO 7'!$A$18:$A$28,0),MATCH(J$82,'AEO 7'!$C$13:$AH$13,0))*10^9</f>
        <v/>
      </c>
      <c r="K83" s="160">
        <f>INDEX('AEO 7'!$C$18:$AH$28,MATCH($C$83,'AEO 7'!$A$18:$A$28,0),MATCH(K$82,'AEO 7'!$C$13:$AH$13,0))*10^9</f>
        <v/>
      </c>
      <c r="L83" s="160">
        <f>INDEX('AEO 7'!$C$18:$AH$28,MATCH($C$83,'AEO 7'!$A$18:$A$28,0),MATCH(L$82,'AEO 7'!$C$13:$AH$13,0))*10^9</f>
        <v/>
      </c>
      <c r="M83" s="160">
        <f>INDEX('AEO 7'!$C$18:$AH$28,MATCH($C$83,'AEO 7'!$A$18:$A$28,0),MATCH(M$82,'AEO 7'!$C$13:$AH$13,0))*10^9</f>
        <v/>
      </c>
      <c r="N83" s="160">
        <f>INDEX('AEO 7'!$C$18:$AH$28,MATCH($C$83,'AEO 7'!$A$18:$A$28,0),MATCH(N$82,'AEO 7'!$C$13:$AH$13,0))*10^9</f>
        <v/>
      </c>
      <c r="O83" s="160">
        <f>INDEX('AEO 7'!$C$18:$AH$28,MATCH($C$83,'AEO 7'!$A$18:$A$28,0),MATCH(O$82,'AEO 7'!$C$13:$AH$13,0))*10^9</f>
        <v/>
      </c>
      <c r="P83" s="160">
        <f>INDEX('AEO 7'!$C$18:$AH$28,MATCH($C$83,'AEO 7'!$A$18:$A$28,0),MATCH(P$82,'AEO 7'!$C$13:$AH$13,0))*10^9</f>
        <v/>
      </c>
      <c r="Q83" s="160">
        <f>INDEX('AEO 7'!$C$18:$AH$28,MATCH($C$83,'AEO 7'!$A$18:$A$28,0),MATCH(Q$82,'AEO 7'!$C$13:$AH$13,0))*10^9</f>
        <v/>
      </c>
      <c r="R83" s="160">
        <f>INDEX('AEO 7'!$C$18:$AH$28,MATCH($C$83,'AEO 7'!$A$18:$A$28,0),MATCH(R$82,'AEO 7'!$C$13:$AH$13,0))*10^9</f>
        <v/>
      </c>
      <c r="S83" s="160">
        <f>INDEX('AEO 7'!$C$18:$AH$28,MATCH($C$83,'AEO 7'!$A$18:$A$28,0),MATCH(S$82,'AEO 7'!$C$13:$AH$13,0))*10^9</f>
        <v/>
      </c>
      <c r="T83" s="160">
        <f>INDEX('AEO 7'!$C$18:$AH$28,MATCH($C$83,'AEO 7'!$A$18:$A$28,0),MATCH(T$82,'AEO 7'!$C$13:$AH$13,0))*10^9</f>
        <v/>
      </c>
      <c r="U83" s="160">
        <f>INDEX('AEO 7'!$C$18:$AH$28,MATCH($C$83,'AEO 7'!$A$18:$A$28,0),MATCH(U$82,'AEO 7'!$C$13:$AH$13,0))*10^9</f>
        <v/>
      </c>
      <c r="V83" s="160">
        <f>INDEX('AEO 7'!$C$18:$AH$28,MATCH($C$83,'AEO 7'!$A$18:$A$28,0),MATCH(V$82,'AEO 7'!$C$13:$AH$13,0))*10^9</f>
        <v/>
      </c>
      <c r="W83" s="160">
        <f>INDEX('AEO 7'!$C$18:$AH$28,MATCH($C$83,'AEO 7'!$A$18:$A$28,0),MATCH(W$82,'AEO 7'!$C$13:$AH$13,0))*10^9</f>
        <v/>
      </c>
      <c r="X83" s="160">
        <f>INDEX('AEO 7'!$C$18:$AH$28,MATCH($C$83,'AEO 7'!$A$18:$A$28,0),MATCH(X$82,'AEO 7'!$C$13:$AH$13,0))*10^9</f>
        <v/>
      </c>
      <c r="Y83" s="160">
        <f>INDEX('AEO 7'!$C$18:$AH$28,MATCH($C$83,'AEO 7'!$A$18:$A$28,0),MATCH(Y$82,'AEO 7'!$C$13:$AH$13,0))*10^9</f>
        <v/>
      </c>
      <c r="Z83" s="160">
        <f>INDEX('AEO 7'!$C$18:$AH$28,MATCH($C$83,'AEO 7'!$A$18:$A$28,0),MATCH(Z$82,'AEO 7'!$C$13:$AH$13,0))*10^9</f>
        <v/>
      </c>
      <c r="AA83" s="160">
        <f>INDEX('AEO 7'!$C$18:$AH$28,MATCH($C$83,'AEO 7'!$A$18:$A$28,0),MATCH(AA$82,'AEO 7'!$C$13:$AH$13,0))*10^9</f>
        <v/>
      </c>
      <c r="AB83" s="160">
        <f>INDEX('AEO 7'!$C$18:$AH$28,MATCH($C$83,'AEO 7'!$A$18:$A$28,0),MATCH(AB$82,'AEO 7'!$C$13:$AH$13,0))*10^9</f>
        <v/>
      </c>
      <c r="AC83" s="160">
        <f>INDEX('AEO 7'!$C$18:$AH$28,MATCH($C$83,'AEO 7'!$A$18:$A$28,0),MATCH(AC$82,'AEO 7'!$C$13:$AH$13,0))*10^9</f>
        <v/>
      </c>
      <c r="AD83" s="160">
        <f>INDEX('AEO 7'!$C$18:$AH$28,MATCH($C$83,'AEO 7'!$A$18:$A$28,0),MATCH(AD$82,'AEO 7'!$C$13:$AH$13,0))*10^9</f>
        <v/>
      </c>
      <c r="AE83" s="160">
        <f>INDEX('AEO 7'!$C$18:$AH$28,MATCH($C$83,'AEO 7'!$A$18:$A$28,0),MATCH(AE$82,'AEO 7'!$C$13:$AH$13,0))*10^9</f>
        <v/>
      </c>
      <c r="AF83" s="160">
        <f>INDEX('AEO 7'!$C$18:$AH$28,MATCH($C$83,'AEO 7'!$A$18:$A$28,0),MATCH(AF$82,'AEO 7'!$C$13:$AH$13,0))*10^9</f>
        <v/>
      </c>
      <c r="AG83" s="160">
        <f>INDEX('AEO 7'!$C$18:$AH$28,MATCH($C$83,'AEO 7'!$A$18:$A$28,0),MATCH(AG$82,'AEO 7'!$C$13:$AH$13,0))*10^9</f>
        <v/>
      </c>
      <c r="AH83" s="160">
        <f>INDEX('AEO 7'!$C$18:$AH$28,MATCH($C$83,'AEO 7'!$A$18:$A$28,0),MATCH(AH$82,'AEO 7'!$C$13:$AH$13,0))*10^9</f>
        <v/>
      </c>
      <c r="AI83" s="160">
        <f>INDEX('AEO 7'!$C$18:$AH$28,MATCH($C$83,'AEO 7'!$A$18:$A$28,0),MATCH(AI$82,'AEO 7'!$C$13:$AH$13,0))*10^9</f>
        <v/>
      </c>
      <c r="AK83" s="137" t="n"/>
    </row>
    <row r="84">
      <c r="A84" s="23" t="inlineStr">
        <is>
          <t>TEF000:bus_school_elec</t>
        </is>
      </c>
      <c r="B84" s="23" t="inlineStr">
        <is>
          <t>TEF000:bus_inter_elec</t>
        </is>
      </c>
      <c r="C84" s="23" t="inlineStr">
        <is>
          <t>TEF000:bus_transit_elec</t>
        </is>
      </c>
      <c r="D84" t="inlineStr">
        <is>
          <t>energy use by mode (BTU) - rail, passenger, electric</t>
        </is>
      </c>
      <c r="E84" s="59">
        <f>SUM(INDEX('AEO 36'!$E$15:$AJ$103,MATCH($C$84,'AEO 36'!$A$15:$A$103,0),MATCH(E$82,'AEO 36'!$E$1:$AJ$1,0)),INDEX('AEO 36'!$E$15:$AJ$103,MATCH($B$84,'AEO 36'!$A$15:$A$103,0),MATCH(E$82,'AEO 36'!$E$1:$AJ$1,0)),INDEX('AEO 36'!$E$15:$AJ$103,MATCH($A$84,'AEO 36'!$A$15:$A$103,0),MATCH(E$82,'AEO 36'!$E$1:$AJ$1,0)))*10^12</f>
        <v/>
      </c>
      <c r="F84" s="59">
        <f>SUM(INDEX('AEO 36'!$E$15:$AJ$103,MATCH($C$84,'AEO 36'!$A$15:$A$103,0),MATCH(F$82,'AEO 36'!$E$1:$AJ$1,0)),INDEX('AEO 36'!$E$15:$AJ$103,MATCH($B$84,'AEO 36'!$A$15:$A$103,0),MATCH(F$82,'AEO 36'!$E$1:$AJ$1,0)),INDEX('AEO 36'!$E$15:$AJ$103,MATCH($A$84,'AEO 36'!$A$15:$A$103,0),MATCH(F$82,'AEO 36'!$E$1:$AJ$1,0)))*10^12</f>
        <v/>
      </c>
      <c r="G84" s="59">
        <f>SUM(INDEX('AEO 36'!$E$15:$AJ$103,MATCH($C$84,'AEO 36'!$A$15:$A$103,0),MATCH(G$82,'AEO 36'!$E$1:$AJ$1,0)),INDEX('AEO 36'!$E$15:$AJ$103,MATCH($B$84,'AEO 36'!$A$15:$A$103,0),MATCH(G$82,'AEO 36'!$E$1:$AJ$1,0)),INDEX('AEO 36'!$E$15:$AJ$103,MATCH($A$84,'AEO 36'!$A$15:$A$103,0),MATCH(G$82,'AEO 36'!$E$1:$AJ$1,0)))*10^12</f>
        <v/>
      </c>
      <c r="H84" s="59">
        <f>SUM(INDEX('AEO 36'!$E$15:$AJ$103,MATCH($C$84,'AEO 36'!$A$15:$A$103,0),MATCH(H$82,'AEO 36'!$E$1:$AJ$1,0)),INDEX('AEO 36'!$E$15:$AJ$103,MATCH($B$84,'AEO 36'!$A$15:$A$103,0),MATCH(H$82,'AEO 36'!$E$1:$AJ$1,0)),INDEX('AEO 36'!$E$15:$AJ$103,MATCH($A$84,'AEO 36'!$A$15:$A$103,0),MATCH(H$82,'AEO 36'!$E$1:$AJ$1,0)))*10^12</f>
        <v/>
      </c>
      <c r="I84" s="59">
        <f>SUM(INDEX('AEO 36'!$E$15:$AJ$103,MATCH($C$84,'AEO 36'!$A$15:$A$103,0),MATCH(I$82,'AEO 36'!$E$1:$AJ$1,0)),INDEX('AEO 36'!$E$15:$AJ$103,MATCH($B$84,'AEO 36'!$A$15:$A$103,0),MATCH(I$82,'AEO 36'!$E$1:$AJ$1,0)),INDEX('AEO 36'!$E$15:$AJ$103,MATCH($A$84,'AEO 36'!$A$15:$A$103,0),MATCH(I$82,'AEO 36'!$E$1:$AJ$1,0)))*10^12</f>
        <v/>
      </c>
      <c r="J84" s="59">
        <f>SUM(INDEX('AEO 36'!$E$15:$AJ$103,MATCH($C$84,'AEO 36'!$A$15:$A$103,0),MATCH(J$82,'AEO 36'!$E$1:$AJ$1,0)),INDEX('AEO 36'!$E$15:$AJ$103,MATCH($B$84,'AEO 36'!$A$15:$A$103,0),MATCH(J$82,'AEO 36'!$E$1:$AJ$1,0)),INDEX('AEO 36'!$E$15:$AJ$103,MATCH($A$84,'AEO 36'!$A$15:$A$103,0),MATCH(J$82,'AEO 36'!$E$1:$AJ$1,0)))*10^12</f>
        <v/>
      </c>
      <c r="K84" s="59">
        <f>SUM(INDEX('AEO 36'!$E$15:$AJ$103,MATCH($C$84,'AEO 36'!$A$15:$A$103,0),MATCH(K$82,'AEO 36'!$E$1:$AJ$1,0)),INDEX('AEO 36'!$E$15:$AJ$103,MATCH($B$84,'AEO 36'!$A$15:$A$103,0),MATCH(K$82,'AEO 36'!$E$1:$AJ$1,0)),INDEX('AEO 36'!$E$15:$AJ$103,MATCH($A$84,'AEO 36'!$A$15:$A$103,0),MATCH(K$82,'AEO 36'!$E$1:$AJ$1,0)))*10^12</f>
        <v/>
      </c>
      <c r="L84" s="59">
        <f>SUM(INDEX('AEO 36'!$E$15:$AJ$103,MATCH($C$84,'AEO 36'!$A$15:$A$103,0),MATCH(L$82,'AEO 36'!$E$1:$AJ$1,0)),INDEX('AEO 36'!$E$15:$AJ$103,MATCH($B$84,'AEO 36'!$A$15:$A$103,0),MATCH(L$82,'AEO 36'!$E$1:$AJ$1,0)),INDEX('AEO 36'!$E$15:$AJ$103,MATCH($A$84,'AEO 36'!$A$15:$A$103,0),MATCH(L$82,'AEO 36'!$E$1:$AJ$1,0)))*10^12</f>
        <v/>
      </c>
      <c r="M84" s="59">
        <f>SUM(INDEX('AEO 36'!$E$15:$AJ$103,MATCH($C$84,'AEO 36'!$A$15:$A$103,0),MATCH(M$82,'AEO 36'!$E$1:$AJ$1,0)),INDEX('AEO 36'!$E$15:$AJ$103,MATCH($B$84,'AEO 36'!$A$15:$A$103,0),MATCH(M$82,'AEO 36'!$E$1:$AJ$1,0)),INDEX('AEO 36'!$E$15:$AJ$103,MATCH($A$84,'AEO 36'!$A$15:$A$103,0),MATCH(M$82,'AEO 36'!$E$1:$AJ$1,0)))*10^12</f>
        <v/>
      </c>
      <c r="N84" s="59">
        <f>SUM(INDEX('AEO 36'!$E$15:$AJ$103,MATCH($C$84,'AEO 36'!$A$15:$A$103,0),MATCH(N$82,'AEO 36'!$E$1:$AJ$1,0)),INDEX('AEO 36'!$E$15:$AJ$103,MATCH($B$84,'AEO 36'!$A$15:$A$103,0),MATCH(N$82,'AEO 36'!$E$1:$AJ$1,0)),INDEX('AEO 36'!$E$15:$AJ$103,MATCH($A$84,'AEO 36'!$A$15:$A$103,0),MATCH(N$82,'AEO 36'!$E$1:$AJ$1,0)))*10^12</f>
        <v/>
      </c>
      <c r="O84" s="59">
        <f>SUM(INDEX('AEO 36'!$E$15:$AJ$103,MATCH($C$84,'AEO 36'!$A$15:$A$103,0),MATCH(O$82,'AEO 36'!$E$1:$AJ$1,0)),INDEX('AEO 36'!$E$15:$AJ$103,MATCH($B$84,'AEO 36'!$A$15:$A$103,0),MATCH(O$82,'AEO 36'!$E$1:$AJ$1,0)),INDEX('AEO 36'!$E$15:$AJ$103,MATCH($A$84,'AEO 36'!$A$15:$A$103,0),MATCH(O$82,'AEO 36'!$E$1:$AJ$1,0)))*10^12</f>
        <v/>
      </c>
      <c r="P84" s="59">
        <f>SUM(INDEX('AEO 36'!$E$15:$AJ$103,MATCH($C$84,'AEO 36'!$A$15:$A$103,0),MATCH(P$82,'AEO 36'!$E$1:$AJ$1,0)),INDEX('AEO 36'!$E$15:$AJ$103,MATCH($B$84,'AEO 36'!$A$15:$A$103,0),MATCH(P$82,'AEO 36'!$E$1:$AJ$1,0)),INDEX('AEO 36'!$E$15:$AJ$103,MATCH($A$84,'AEO 36'!$A$15:$A$103,0),MATCH(P$82,'AEO 36'!$E$1:$AJ$1,0)))*10^12</f>
        <v/>
      </c>
      <c r="Q84" s="59">
        <f>SUM(INDEX('AEO 36'!$E$15:$AJ$103,MATCH($C$84,'AEO 36'!$A$15:$A$103,0),MATCH(Q$82,'AEO 36'!$E$1:$AJ$1,0)),INDEX('AEO 36'!$E$15:$AJ$103,MATCH($B$84,'AEO 36'!$A$15:$A$103,0),MATCH(Q$82,'AEO 36'!$E$1:$AJ$1,0)),INDEX('AEO 36'!$E$15:$AJ$103,MATCH($A$84,'AEO 36'!$A$15:$A$103,0),MATCH(Q$82,'AEO 36'!$E$1:$AJ$1,0)))*10^12</f>
        <v/>
      </c>
      <c r="R84" s="59">
        <f>SUM(INDEX('AEO 36'!$E$15:$AJ$103,MATCH($C$84,'AEO 36'!$A$15:$A$103,0),MATCH(R$82,'AEO 36'!$E$1:$AJ$1,0)),INDEX('AEO 36'!$E$15:$AJ$103,MATCH($B$84,'AEO 36'!$A$15:$A$103,0),MATCH(R$82,'AEO 36'!$E$1:$AJ$1,0)),INDEX('AEO 36'!$E$15:$AJ$103,MATCH($A$84,'AEO 36'!$A$15:$A$103,0),MATCH(R$82,'AEO 36'!$E$1:$AJ$1,0)))*10^12</f>
        <v/>
      </c>
      <c r="S84" s="59">
        <f>SUM(INDEX('AEO 36'!$E$15:$AJ$103,MATCH($C$84,'AEO 36'!$A$15:$A$103,0),MATCH(S$82,'AEO 36'!$E$1:$AJ$1,0)),INDEX('AEO 36'!$E$15:$AJ$103,MATCH($B$84,'AEO 36'!$A$15:$A$103,0),MATCH(S$82,'AEO 36'!$E$1:$AJ$1,0)),INDEX('AEO 36'!$E$15:$AJ$103,MATCH($A$84,'AEO 36'!$A$15:$A$103,0),MATCH(S$82,'AEO 36'!$E$1:$AJ$1,0)))*10^12</f>
        <v/>
      </c>
      <c r="T84" s="59">
        <f>SUM(INDEX('AEO 36'!$E$15:$AJ$103,MATCH($C$84,'AEO 36'!$A$15:$A$103,0),MATCH(T$82,'AEO 36'!$E$1:$AJ$1,0)),INDEX('AEO 36'!$E$15:$AJ$103,MATCH($B$84,'AEO 36'!$A$15:$A$103,0),MATCH(T$82,'AEO 36'!$E$1:$AJ$1,0)),INDEX('AEO 36'!$E$15:$AJ$103,MATCH($A$84,'AEO 36'!$A$15:$A$103,0),MATCH(T$82,'AEO 36'!$E$1:$AJ$1,0)))*10^12</f>
        <v/>
      </c>
      <c r="U84" s="59">
        <f>SUM(INDEX('AEO 36'!$E$15:$AJ$103,MATCH($C$84,'AEO 36'!$A$15:$A$103,0),MATCH(U$82,'AEO 36'!$E$1:$AJ$1,0)),INDEX('AEO 36'!$E$15:$AJ$103,MATCH($B$84,'AEO 36'!$A$15:$A$103,0),MATCH(U$82,'AEO 36'!$E$1:$AJ$1,0)),INDEX('AEO 36'!$E$15:$AJ$103,MATCH($A$84,'AEO 36'!$A$15:$A$103,0),MATCH(U$82,'AEO 36'!$E$1:$AJ$1,0)))*10^12</f>
        <v/>
      </c>
      <c r="V84" s="59">
        <f>SUM(INDEX('AEO 36'!$E$15:$AJ$103,MATCH($C$84,'AEO 36'!$A$15:$A$103,0),MATCH(V$82,'AEO 36'!$E$1:$AJ$1,0)),INDEX('AEO 36'!$E$15:$AJ$103,MATCH($B$84,'AEO 36'!$A$15:$A$103,0),MATCH(V$82,'AEO 36'!$E$1:$AJ$1,0)),INDEX('AEO 36'!$E$15:$AJ$103,MATCH($A$84,'AEO 36'!$A$15:$A$103,0),MATCH(V$82,'AEO 36'!$E$1:$AJ$1,0)))*10^12</f>
        <v/>
      </c>
      <c r="W84" s="59">
        <f>SUM(INDEX('AEO 36'!$E$15:$AJ$103,MATCH($C$84,'AEO 36'!$A$15:$A$103,0),MATCH(W$82,'AEO 36'!$E$1:$AJ$1,0)),INDEX('AEO 36'!$E$15:$AJ$103,MATCH($B$84,'AEO 36'!$A$15:$A$103,0),MATCH(W$82,'AEO 36'!$E$1:$AJ$1,0)),INDEX('AEO 36'!$E$15:$AJ$103,MATCH($A$84,'AEO 36'!$A$15:$A$103,0),MATCH(W$82,'AEO 36'!$E$1:$AJ$1,0)))*10^12</f>
        <v/>
      </c>
      <c r="X84" s="59">
        <f>SUM(INDEX('AEO 36'!$E$15:$AJ$103,MATCH($C$84,'AEO 36'!$A$15:$A$103,0),MATCH(X$82,'AEO 36'!$E$1:$AJ$1,0)),INDEX('AEO 36'!$E$15:$AJ$103,MATCH($B$84,'AEO 36'!$A$15:$A$103,0),MATCH(X$82,'AEO 36'!$E$1:$AJ$1,0)),INDEX('AEO 36'!$E$15:$AJ$103,MATCH($A$84,'AEO 36'!$A$15:$A$103,0),MATCH(X$82,'AEO 36'!$E$1:$AJ$1,0)))*10^12</f>
        <v/>
      </c>
      <c r="Y84" s="59">
        <f>SUM(INDEX('AEO 36'!$E$15:$AJ$103,MATCH($C$84,'AEO 36'!$A$15:$A$103,0),MATCH(Y$82,'AEO 36'!$E$1:$AJ$1,0)),INDEX('AEO 36'!$E$15:$AJ$103,MATCH($B$84,'AEO 36'!$A$15:$A$103,0),MATCH(Y$82,'AEO 36'!$E$1:$AJ$1,0)),INDEX('AEO 36'!$E$15:$AJ$103,MATCH($A$84,'AEO 36'!$A$15:$A$103,0),MATCH(Y$82,'AEO 36'!$E$1:$AJ$1,0)))*10^12</f>
        <v/>
      </c>
      <c r="Z84" s="59">
        <f>SUM(INDEX('AEO 36'!$E$15:$AJ$103,MATCH($C$84,'AEO 36'!$A$15:$A$103,0),MATCH(Z$82,'AEO 36'!$E$1:$AJ$1,0)),INDEX('AEO 36'!$E$15:$AJ$103,MATCH($B$84,'AEO 36'!$A$15:$A$103,0),MATCH(Z$82,'AEO 36'!$E$1:$AJ$1,0)),INDEX('AEO 36'!$E$15:$AJ$103,MATCH($A$84,'AEO 36'!$A$15:$A$103,0),MATCH(Z$82,'AEO 36'!$E$1:$AJ$1,0)))*10^12</f>
        <v/>
      </c>
      <c r="AA84" s="59">
        <f>SUM(INDEX('AEO 36'!$E$15:$AJ$103,MATCH($C$84,'AEO 36'!$A$15:$A$103,0),MATCH(AA$82,'AEO 36'!$E$1:$AJ$1,0)),INDEX('AEO 36'!$E$15:$AJ$103,MATCH($B$84,'AEO 36'!$A$15:$A$103,0),MATCH(AA$82,'AEO 36'!$E$1:$AJ$1,0)),INDEX('AEO 36'!$E$15:$AJ$103,MATCH($A$84,'AEO 36'!$A$15:$A$103,0),MATCH(AA$82,'AEO 36'!$E$1:$AJ$1,0)))*10^12</f>
        <v/>
      </c>
      <c r="AB84" s="59">
        <f>SUM(INDEX('AEO 36'!$E$15:$AJ$103,MATCH($C$84,'AEO 36'!$A$15:$A$103,0),MATCH(AB$82,'AEO 36'!$E$1:$AJ$1,0)),INDEX('AEO 36'!$E$15:$AJ$103,MATCH($B$84,'AEO 36'!$A$15:$A$103,0),MATCH(AB$82,'AEO 36'!$E$1:$AJ$1,0)),INDEX('AEO 36'!$E$15:$AJ$103,MATCH($A$84,'AEO 36'!$A$15:$A$103,0),MATCH(AB$82,'AEO 36'!$E$1:$AJ$1,0)))*10^12</f>
        <v/>
      </c>
      <c r="AC84" s="59">
        <f>SUM(INDEX('AEO 36'!$E$15:$AJ$103,MATCH($C$84,'AEO 36'!$A$15:$A$103,0),MATCH(AC$82,'AEO 36'!$E$1:$AJ$1,0)),INDEX('AEO 36'!$E$15:$AJ$103,MATCH($B$84,'AEO 36'!$A$15:$A$103,0),MATCH(AC$82,'AEO 36'!$E$1:$AJ$1,0)),INDEX('AEO 36'!$E$15:$AJ$103,MATCH($A$84,'AEO 36'!$A$15:$A$103,0),MATCH(AC$82,'AEO 36'!$E$1:$AJ$1,0)))*10^12</f>
        <v/>
      </c>
      <c r="AD84" s="59">
        <f>SUM(INDEX('AEO 36'!$E$15:$AJ$103,MATCH($C$84,'AEO 36'!$A$15:$A$103,0),MATCH(AD$82,'AEO 36'!$E$1:$AJ$1,0)),INDEX('AEO 36'!$E$15:$AJ$103,MATCH($B$84,'AEO 36'!$A$15:$A$103,0),MATCH(AD$82,'AEO 36'!$E$1:$AJ$1,0)),INDEX('AEO 36'!$E$15:$AJ$103,MATCH($A$84,'AEO 36'!$A$15:$A$103,0),MATCH(AD$82,'AEO 36'!$E$1:$AJ$1,0)))*10^12</f>
        <v/>
      </c>
      <c r="AE84" s="59">
        <f>SUM(INDEX('AEO 36'!$E$15:$AJ$103,MATCH($C$84,'AEO 36'!$A$15:$A$103,0),MATCH(AE$82,'AEO 36'!$E$1:$AJ$1,0)),INDEX('AEO 36'!$E$15:$AJ$103,MATCH($B$84,'AEO 36'!$A$15:$A$103,0),MATCH(AE$82,'AEO 36'!$E$1:$AJ$1,0)),INDEX('AEO 36'!$E$15:$AJ$103,MATCH($A$84,'AEO 36'!$A$15:$A$103,0),MATCH(AE$82,'AEO 36'!$E$1:$AJ$1,0)))*10^12</f>
        <v/>
      </c>
      <c r="AF84" s="59">
        <f>SUM(INDEX('AEO 36'!$E$15:$AJ$103,MATCH($C$84,'AEO 36'!$A$15:$A$103,0),MATCH(AF$82,'AEO 36'!$E$1:$AJ$1,0)),INDEX('AEO 36'!$E$15:$AJ$103,MATCH($B$84,'AEO 36'!$A$15:$A$103,0),MATCH(AF$82,'AEO 36'!$E$1:$AJ$1,0)),INDEX('AEO 36'!$E$15:$AJ$103,MATCH($A$84,'AEO 36'!$A$15:$A$103,0),MATCH(AF$82,'AEO 36'!$E$1:$AJ$1,0)))*10^12</f>
        <v/>
      </c>
      <c r="AG84" s="59">
        <f>SUM(INDEX('AEO 36'!$E$15:$AJ$103,MATCH($C$84,'AEO 36'!$A$15:$A$103,0),MATCH(AG$82,'AEO 36'!$E$1:$AJ$1,0)),INDEX('AEO 36'!$E$15:$AJ$103,MATCH($B$84,'AEO 36'!$A$15:$A$103,0),MATCH(AG$82,'AEO 36'!$E$1:$AJ$1,0)),INDEX('AEO 36'!$E$15:$AJ$103,MATCH($A$84,'AEO 36'!$A$15:$A$103,0),MATCH(AG$82,'AEO 36'!$E$1:$AJ$1,0)))*10^12</f>
        <v/>
      </c>
      <c r="AH84" s="59">
        <f>SUM(INDEX('AEO 36'!$E$15:$AJ$103,MATCH($C$84,'AEO 36'!$A$15:$A$103,0),MATCH(AH$82,'AEO 36'!$E$1:$AJ$1,0)),INDEX('AEO 36'!$E$15:$AJ$103,MATCH($B$84,'AEO 36'!$A$15:$A$103,0),MATCH(AH$82,'AEO 36'!$E$1:$AJ$1,0)),INDEX('AEO 36'!$E$15:$AJ$103,MATCH($A$84,'AEO 36'!$A$15:$A$103,0),MATCH(AH$82,'AEO 36'!$E$1:$AJ$1,0)))*10^12</f>
        <v/>
      </c>
      <c r="AI84" s="59">
        <f>SUM(INDEX('AEO 36'!$E$15:$AJ$103,MATCH($C$84,'AEO 36'!$A$15:$A$103,0),MATCH(AI$82,'AEO 36'!$E$1:$AJ$1,0)),INDEX('AEO 36'!$E$15:$AJ$103,MATCH($B$84,'AEO 36'!$A$15:$A$103,0),MATCH(AI$82,'AEO 36'!$E$1:$AJ$1,0)),INDEX('AEO 36'!$E$15:$AJ$103,MATCH($A$84,'AEO 36'!$A$15:$A$103,0),MATCH(AI$82,'AEO 36'!$E$1:$AJ$1,0)))*10^12</f>
        <v/>
      </c>
      <c r="AK84" s="137" t="n"/>
    </row>
    <row r="85">
      <c r="B85" s="23" t="n"/>
      <c r="C85" s="23" t="inlineStr">
        <is>
          <t>TEF000:ja_Total</t>
        </is>
      </c>
      <c r="D85" t="inlineStr">
        <is>
          <t>energy use by mode (BTU) - rail, passenger, other</t>
        </is>
      </c>
      <c r="E85" s="59">
        <f>INDEX('AEO 36'!$E$15:$AJ$103,MATCH($C$85,'AEO 36'!$A$15:$A$103,0),MATCH(E$82,'AEO 36'!$E$1:$AJ$1,0))*10^12-E84</f>
        <v/>
      </c>
      <c r="F85" s="59">
        <f>INDEX('AEO 36'!$E$15:$AJ$103,MATCH($C$85,'AEO 36'!$A$15:$A$103,0),MATCH(F$82,'AEO 36'!$E$1:$AJ$1,0))*10^12-F84</f>
        <v/>
      </c>
      <c r="G85" s="59">
        <f>INDEX('AEO 36'!$E$15:$AJ$103,MATCH($C$85,'AEO 36'!$A$15:$A$103,0),MATCH(G$82,'AEO 36'!$E$1:$AJ$1,0))*10^12-G84</f>
        <v/>
      </c>
      <c r="H85" s="59">
        <f>INDEX('AEO 36'!$E$15:$AJ$103,MATCH($C$85,'AEO 36'!$A$15:$A$103,0),MATCH(H$82,'AEO 36'!$E$1:$AJ$1,0))*10^12-H84</f>
        <v/>
      </c>
      <c r="I85" s="59">
        <f>INDEX('AEO 36'!$E$15:$AJ$103,MATCH($C$85,'AEO 36'!$A$15:$A$103,0),MATCH(I$82,'AEO 36'!$E$1:$AJ$1,0))*10^12-I84</f>
        <v/>
      </c>
      <c r="J85" s="59">
        <f>INDEX('AEO 36'!$E$15:$AJ$103,MATCH($C$85,'AEO 36'!$A$15:$A$103,0),MATCH(J$82,'AEO 36'!$E$1:$AJ$1,0))*10^12-J84</f>
        <v/>
      </c>
      <c r="K85" s="59">
        <f>INDEX('AEO 36'!$E$15:$AJ$103,MATCH($C$85,'AEO 36'!$A$15:$A$103,0),MATCH(K$82,'AEO 36'!$E$1:$AJ$1,0))*10^12-K84</f>
        <v/>
      </c>
      <c r="L85" s="59">
        <f>INDEX('AEO 36'!$E$15:$AJ$103,MATCH($C$85,'AEO 36'!$A$15:$A$103,0),MATCH(L$82,'AEO 36'!$E$1:$AJ$1,0))*10^12-L84</f>
        <v/>
      </c>
      <c r="M85" s="59">
        <f>INDEX('AEO 36'!$E$15:$AJ$103,MATCH($C$85,'AEO 36'!$A$15:$A$103,0),MATCH(M$82,'AEO 36'!$E$1:$AJ$1,0))*10^12-M84</f>
        <v/>
      </c>
      <c r="N85" s="59">
        <f>INDEX('AEO 36'!$E$15:$AJ$103,MATCH($C$85,'AEO 36'!$A$15:$A$103,0),MATCH(N$82,'AEO 36'!$E$1:$AJ$1,0))*10^12-N84</f>
        <v/>
      </c>
      <c r="O85" s="59">
        <f>INDEX('AEO 36'!$E$15:$AJ$103,MATCH($C$85,'AEO 36'!$A$15:$A$103,0),MATCH(O$82,'AEO 36'!$E$1:$AJ$1,0))*10^12-O84</f>
        <v/>
      </c>
      <c r="P85" s="59">
        <f>INDEX('AEO 36'!$E$15:$AJ$103,MATCH($C$85,'AEO 36'!$A$15:$A$103,0),MATCH(P$82,'AEO 36'!$E$1:$AJ$1,0))*10^12-P84</f>
        <v/>
      </c>
      <c r="Q85" s="59">
        <f>INDEX('AEO 36'!$E$15:$AJ$103,MATCH($C$85,'AEO 36'!$A$15:$A$103,0),MATCH(Q$82,'AEO 36'!$E$1:$AJ$1,0))*10^12-Q84</f>
        <v/>
      </c>
      <c r="R85" s="59">
        <f>INDEX('AEO 36'!$E$15:$AJ$103,MATCH($C$85,'AEO 36'!$A$15:$A$103,0),MATCH(R$82,'AEO 36'!$E$1:$AJ$1,0))*10^12-R84</f>
        <v/>
      </c>
      <c r="S85" s="59">
        <f>INDEX('AEO 36'!$E$15:$AJ$103,MATCH($C$85,'AEO 36'!$A$15:$A$103,0),MATCH(S$82,'AEO 36'!$E$1:$AJ$1,0))*10^12-S84</f>
        <v/>
      </c>
      <c r="T85" s="59">
        <f>INDEX('AEO 36'!$E$15:$AJ$103,MATCH($C$85,'AEO 36'!$A$15:$A$103,0),MATCH(T$82,'AEO 36'!$E$1:$AJ$1,0))*10^12-T84</f>
        <v/>
      </c>
      <c r="U85" s="59">
        <f>INDEX('AEO 36'!$E$15:$AJ$103,MATCH($C$85,'AEO 36'!$A$15:$A$103,0),MATCH(U$82,'AEO 36'!$E$1:$AJ$1,0))*10^12-U84</f>
        <v/>
      </c>
      <c r="V85" s="59">
        <f>INDEX('AEO 36'!$E$15:$AJ$103,MATCH($C$85,'AEO 36'!$A$15:$A$103,0),MATCH(V$82,'AEO 36'!$E$1:$AJ$1,0))*10^12-V84</f>
        <v/>
      </c>
      <c r="W85" s="59">
        <f>INDEX('AEO 36'!$E$15:$AJ$103,MATCH($C$85,'AEO 36'!$A$15:$A$103,0),MATCH(W$82,'AEO 36'!$E$1:$AJ$1,0))*10^12-W84</f>
        <v/>
      </c>
      <c r="X85" s="59">
        <f>INDEX('AEO 36'!$E$15:$AJ$103,MATCH($C$85,'AEO 36'!$A$15:$A$103,0),MATCH(X$82,'AEO 36'!$E$1:$AJ$1,0))*10^12-X84</f>
        <v/>
      </c>
      <c r="Y85" s="59">
        <f>INDEX('AEO 36'!$E$15:$AJ$103,MATCH($C$85,'AEO 36'!$A$15:$A$103,0),MATCH(Y$82,'AEO 36'!$E$1:$AJ$1,0))*10^12-Y84</f>
        <v/>
      </c>
      <c r="Z85" s="59">
        <f>INDEX('AEO 36'!$E$15:$AJ$103,MATCH($C$85,'AEO 36'!$A$15:$A$103,0),MATCH(Z$82,'AEO 36'!$E$1:$AJ$1,0))*10^12-Z84</f>
        <v/>
      </c>
      <c r="AA85" s="59">
        <f>INDEX('AEO 36'!$E$15:$AJ$103,MATCH($C$85,'AEO 36'!$A$15:$A$103,0),MATCH(AA$82,'AEO 36'!$E$1:$AJ$1,0))*10^12-AA84</f>
        <v/>
      </c>
      <c r="AB85" s="59">
        <f>INDEX('AEO 36'!$E$15:$AJ$103,MATCH($C$85,'AEO 36'!$A$15:$A$103,0),MATCH(AB$82,'AEO 36'!$E$1:$AJ$1,0))*10^12-AB84</f>
        <v/>
      </c>
      <c r="AC85" s="59">
        <f>INDEX('AEO 36'!$E$15:$AJ$103,MATCH($C$85,'AEO 36'!$A$15:$A$103,0),MATCH(AC$82,'AEO 36'!$E$1:$AJ$1,0))*10^12-AC84</f>
        <v/>
      </c>
      <c r="AD85" s="59">
        <f>INDEX('AEO 36'!$E$15:$AJ$103,MATCH($C$85,'AEO 36'!$A$15:$A$103,0),MATCH(AD$82,'AEO 36'!$E$1:$AJ$1,0))*10^12-AD84</f>
        <v/>
      </c>
      <c r="AE85" s="59">
        <f>INDEX('AEO 36'!$E$15:$AJ$103,MATCH($C$85,'AEO 36'!$A$15:$A$103,0),MATCH(AE$82,'AEO 36'!$E$1:$AJ$1,0))*10^12-AE84</f>
        <v/>
      </c>
      <c r="AF85" s="59">
        <f>INDEX('AEO 36'!$E$15:$AJ$103,MATCH($C$85,'AEO 36'!$A$15:$A$103,0),MATCH(AF$82,'AEO 36'!$E$1:$AJ$1,0))*10^12-AF84</f>
        <v/>
      </c>
      <c r="AG85" s="59">
        <f>INDEX('AEO 36'!$E$15:$AJ$103,MATCH($C$85,'AEO 36'!$A$15:$A$103,0),MATCH(AG$82,'AEO 36'!$E$1:$AJ$1,0))*10^12-AG84</f>
        <v/>
      </c>
      <c r="AH85" s="59">
        <f>INDEX('AEO 36'!$E$15:$AJ$103,MATCH($C$85,'AEO 36'!$A$15:$A$103,0),MATCH(AH$82,'AEO 36'!$E$1:$AJ$1,0))*10^12-AH84</f>
        <v/>
      </c>
      <c r="AI85" s="59">
        <f>INDEX('AEO 36'!$E$15:$AJ$103,MATCH($C$85,'AEO 36'!$A$15:$A$103,0),MATCH(AI$82,'AEO 36'!$E$1:$AJ$1,0))*10^12-AI84</f>
        <v/>
      </c>
      <c r="AK85" s="137" t="n"/>
    </row>
    <row r="86">
      <c r="D86" t="inlineStr">
        <is>
          <t>Electric BTUs * efficiency</t>
        </is>
      </c>
      <c r="E86" s="59">
        <f>E84*$B$71</f>
        <v/>
      </c>
      <c r="F86" s="59">
        <f>F84*$B$71</f>
        <v/>
      </c>
      <c r="G86" s="59">
        <f>G84*$B$71</f>
        <v/>
      </c>
      <c r="H86" s="59">
        <f>H84*$B$71</f>
        <v/>
      </c>
      <c r="I86" s="59">
        <f>I84*$B$71</f>
        <v/>
      </c>
      <c r="J86" s="59">
        <f>J84*$B$71</f>
        <v/>
      </c>
      <c r="K86" s="59">
        <f>K84*$B$71</f>
        <v/>
      </c>
      <c r="L86" s="59">
        <f>L84*$B$71</f>
        <v/>
      </c>
      <c r="M86" s="59">
        <f>M84*$B$71</f>
        <v/>
      </c>
      <c r="N86" s="59">
        <f>N84*$B$71</f>
        <v/>
      </c>
      <c r="O86" s="59">
        <f>O84*$B$71</f>
        <v/>
      </c>
      <c r="P86" s="59">
        <f>P84*$B$71</f>
        <v/>
      </c>
      <c r="Q86" s="59">
        <f>Q84*$B$71</f>
        <v/>
      </c>
      <c r="R86" s="59">
        <f>R84*$B$71</f>
        <v/>
      </c>
      <c r="S86" s="59">
        <f>S84*$B$71</f>
        <v/>
      </c>
      <c r="T86" s="59">
        <f>T84*$B$71</f>
        <v/>
      </c>
      <c r="U86" s="59">
        <f>U84*$B$71</f>
        <v/>
      </c>
      <c r="V86" s="59">
        <f>V84*$B$71</f>
        <v/>
      </c>
      <c r="W86" s="59">
        <f>W84*$B$71</f>
        <v/>
      </c>
      <c r="X86" s="59">
        <f>X84*$B$71</f>
        <v/>
      </c>
      <c r="Y86" s="59">
        <f>Y84*$B$71</f>
        <v/>
      </c>
      <c r="Z86" s="59">
        <f>Z84*$B$71</f>
        <v/>
      </c>
      <c r="AA86" s="59">
        <f>AA84*$B$71</f>
        <v/>
      </c>
      <c r="AB86" s="59">
        <f>AB84*$B$71</f>
        <v/>
      </c>
      <c r="AC86" s="59">
        <f>AC84*$B$71</f>
        <v/>
      </c>
      <c r="AD86" s="59">
        <f>AD84*$B$71</f>
        <v/>
      </c>
      <c r="AE86" s="59">
        <f>AE84*$B$71</f>
        <v/>
      </c>
      <c r="AF86" s="59">
        <f>AF84*$B$71</f>
        <v/>
      </c>
      <c r="AG86" s="59">
        <f>AG84*$B$71</f>
        <v/>
      </c>
      <c r="AH86" s="59">
        <f>AH84*$B$71</f>
        <v/>
      </c>
      <c r="AI86" s="59">
        <f>AI84*$B$71</f>
        <v/>
      </c>
      <c r="AK86" s="137" t="n"/>
    </row>
    <row r="87">
      <c r="D87" t="inlineStr">
        <is>
          <t>Diesel BTUs * efficiency</t>
        </is>
      </c>
      <c r="E87" s="59">
        <f>E85*$B$72</f>
        <v/>
      </c>
      <c r="F87" s="59">
        <f>F85*$B$72</f>
        <v/>
      </c>
      <c r="G87" s="59">
        <f>G85*$B$72</f>
        <v/>
      </c>
      <c r="H87" s="59">
        <f>H85*$B$72</f>
        <v/>
      </c>
      <c r="I87" s="59">
        <f>I85*$B$72</f>
        <v/>
      </c>
      <c r="J87" s="59">
        <f>J85*$B$72</f>
        <v/>
      </c>
      <c r="K87" s="59">
        <f>K85*$B$72</f>
        <v/>
      </c>
      <c r="L87" s="59">
        <f>L85*$B$72</f>
        <v/>
      </c>
      <c r="M87" s="59">
        <f>M85*$B$72</f>
        <v/>
      </c>
      <c r="N87" s="59">
        <f>N85*$B$72</f>
        <v/>
      </c>
      <c r="O87" s="59">
        <f>O85*$B$72</f>
        <v/>
      </c>
      <c r="P87" s="59">
        <f>P85*$B$72</f>
        <v/>
      </c>
      <c r="Q87" s="59">
        <f>Q85*$B$72</f>
        <v/>
      </c>
      <c r="R87" s="59">
        <f>R85*$B$72</f>
        <v/>
      </c>
      <c r="S87" s="59">
        <f>S85*$B$72</f>
        <v/>
      </c>
      <c r="T87" s="59">
        <f>T85*$B$72</f>
        <v/>
      </c>
      <c r="U87" s="59">
        <f>U85*$B$72</f>
        <v/>
      </c>
      <c r="V87" s="59">
        <f>V85*$B$72</f>
        <v/>
      </c>
      <c r="W87" s="59">
        <f>W85*$B$72</f>
        <v/>
      </c>
      <c r="X87" s="59">
        <f>X85*$B$72</f>
        <v/>
      </c>
      <c r="Y87" s="59">
        <f>Y85*$B$72</f>
        <v/>
      </c>
      <c r="Z87" s="59">
        <f>Z85*$B$72</f>
        <v/>
      </c>
      <c r="AA87" s="59">
        <f>AA85*$B$72</f>
        <v/>
      </c>
      <c r="AB87" s="59">
        <f>AB85*$B$72</f>
        <v/>
      </c>
      <c r="AC87" s="59">
        <f>AC85*$B$72</f>
        <v/>
      </c>
      <c r="AD87" s="59">
        <f>AD85*$B$72</f>
        <v/>
      </c>
      <c r="AE87" s="59">
        <f>AE85*$B$72</f>
        <v/>
      </c>
      <c r="AF87" s="59">
        <f>AF85*$B$72</f>
        <v/>
      </c>
      <c r="AG87" s="59">
        <f>AG85*$B$72</f>
        <v/>
      </c>
      <c r="AH87" s="59">
        <f>AH85*$B$72</f>
        <v/>
      </c>
      <c r="AI87" s="59">
        <f>AI85*$B$72</f>
        <v/>
      </c>
      <c r="AK87" s="137" t="n"/>
    </row>
    <row r="88">
      <c r="D88" s="51" t="inlineStr">
        <is>
          <t>estimated fuel economy (passenger miles/btu) - electric</t>
        </is>
      </c>
      <c r="E88" s="68">
        <f>E83*(E86/SUM(E86:E87))/E84</f>
        <v/>
      </c>
      <c r="F88" s="68">
        <f>F83*(F86/SUM(F86:F87))/F84</f>
        <v/>
      </c>
      <c r="G88" s="68">
        <f>G83*(G86/SUM(G86:G87))/G84</f>
        <v/>
      </c>
      <c r="H88" s="68">
        <f>H83*(H86/SUM(H86:H87))/H84</f>
        <v/>
      </c>
      <c r="I88" s="68">
        <f>I83*(I86/SUM(I86:I87))/I84</f>
        <v/>
      </c>
      <c r="J88" s="68">
        <f>J83*(J86/SUM(J86:J87))/J84</f>
        <v/>
      </c>
      <c r="K88" s="68">
        <f>K83*(K86/SUM(K86:K87))/K84</f>
        <v/>
      </c>
      <c r="L88" s="68">
        <f>L83*(L86/SUM(L86:L87))/L84</f>
        <v/>
      </c>
      <c r="M88" s="68">
        <f>M83*(M86/SUM(M86:M87))/M84</f>
        <v/>
      </c>
      <c r="N88" s="68">
        <f>N83*(N86/SUM(N86:N87))/N84</f>
        <v/>
      </c>
      <c r="O88" s="68">
        <f>O83*(O86/SUM(O86:O87))/O84</f>
        <v/>
      </c>
      <c r="P88" s="68">
        <f>P83*(P86/SUM(P86:P87))/P84</f>
        <v/>
      </c>
      <c r="Q88" s="68">
        <f>Q83*(Q86/SUM(Q86:Q87))/Q84</f>
        <v/>
      </c>
      <c r="R88" s="68">
        <f>R83*(R86/SUM(R86:R87))/R84</f>
        <v/>
      </c>
      <c r="S88" s="68">
        <f>S83*(S86/SUM(S86:S87))/S84</f>
        <v/>
      </c>
      <c r="T88" s="68">
        <f>T83*(T86/SUM(T86:T87))/T84</f>
        <v/>
      </c>
      <c r="U88" s="68">
        <f>U83*(U86/SUM(U86:U87))/U84</f>
        <v/>
      </c>
      <c r="V88" s="68">
        <f>V83*(V86/SUM(V86:V87))/V84</f>
        <v/>
      </c>
      <c r="W88" s="68">
        <f>W83*(W86/SUM(W86:W87))/W84</f>
        <v/>
      </c>
      <c r="X88" s="68">
        <f>X83*(X86/SUM(X86:X87))/X84</f>
        <v/>
      </c>
      <c r="Y88" s="68">
        <f>Y83*(Y86/SUM(Y86:Y87))/Y84</f>
        <v/>
      </c>
      <c r="Z88" s="68">
        <f>Z83*(Z86/SUM(Z86:Z87))/Z84</f>
        <v/>
      </c>
      <c r="AA88" s="68">
        <f>AA83*(AA86/SUM(AA86:AA87))/AA84</f>
        <v/>
      </c>
      <c r="AB88" s="68">
        <f>AB83*(AB86/SUM(AB86:AB87))/AB84</f>
        <v/>
      </c>
      <c r="AC88" s="68">
        <f>AC83*(AC86/SUM(AC86:AC87))/AC84</f>
        <v/>
      </c>
      <c r="AD88" s="68">
        <f>AD83*(AD86/SUM(AD86:AD87))/AD84</f>
        <v/>
      </c>
      <c r="AE88" s="68">
        <f>AE83*(AE86/SUM(AE86:AE87))/AE84</f>
        <v/>
      </c>
      <c r="AF88" s="68">
        <f>AF83*(AF86/SUM(AF86:AF87))/AF84</f>
        <v/>
      </c>
      <c r="AG88" s="68">
        <f>AG83*(AG86/SUM(AG86:AG87))/AG84</f>
        <v/>
      </c>
      <c r="AH88" s="68">
        <f>AH83*(AH86/SUM(AH86:AH87))/AH84</f>
        <v/>
      </c>
      <c r="AI88" s="68">
        <f>AI83*(AI86/SUM(AI86:AI87))/AI84</f>
        <v/>
      </c>
      <c r="AK88" s="137" t="n"/>
    </row>
    <row r="89">
      <c r="D89" s="51" t="inlineStr">
        <is>
          <t>estimated fuel economy (passenger miles/btu) - other</t>
        </is>
      </c>
      <c r="E89" s="68">
        <f>E83*(E87/SUM(E86:E87))/E85</f>
        <v/>
      </c>
      <c r="F89" s="68">
        <f>F83*(F87/SUM(F86:F87))/F85</f>
        <v/>
      </c>
      <c r="G89" s="68">
        <f>G83*(G87/SUM(G86:G87))/G85</f>
        <v/>
      </c>
      <c r="H89" s="68">
        <f>H83*(H87/SUM(H86:H87))/H85</f>
        <v/>
      </c>
      <c r="I89" s="68">
        <f>I83*(I87/SUM(I86:I87))/I85</f>
        <v/>
      </c>
      <c r="J89" s="68">
        <f>J83*(J87/SUM(J86:J87))/J85</f>
        <v/>
      </c>
      <c r="K89" s="68">
        <f>K83*(K87/SUM(K86:K87))/K85</f>
        <v/>
      </c>
      <c r="L89" s="68">
        <f>L83*(L87/SUM(L86:L87))/L85</f>
        <v/>
      </c>
      <c r="M89" s="68">
        <f>M83*(M87/SUM(M86:M87))/M85</f>
        <v/>
      </c>
      <c r="N89" s="68">
        <f>N83*(N87/SUM(N86:N87))/N85</f>
        <v/>
      </c>
      <c r="O89" s="68">
        <f>O83*(O87/SUM(O86:O87))/O85</f>
        <v/>
      </c>
      <c r="P89" s="68">
        <f>P83*(P87/SUM(P86:P87))/P85</f>
        <v/>
      </c>
      <c r="Q89" s="68">
        <f>Q83*(Q87/SUM(Q86:Q87))/Q85</f>
        <v/>
      </c>
      <c r="R89" s="68">
        <f>R83*(R87/SUM(R86:R87))/R85</f>
        <v/>
      </c>
      <c r="S89" s="68">
        <f>S83*(S87/SUM(S86:S87))/S85</f>
        <v/>
      </c>
      <c r="T89" s="68">
        <f>T83*(T87/SUM(T86:T87))/T85</f>
        <v/>
      </c>
      <c r="U89" s="68">
        <f>U83*(U87/SUM(U86:U87))/U85</f>
        <v/>
      </c>
      <c r="V89" s="68">
        <f>V83*(V87/SUM(V86:V87))/V85</f>
        <v/>
      </c>
      <c r="W89" s="68">
        <f>W83*(W87/SUM(W86:W87))/W85</f>
        <v/>
      </c>
      <c r="X89" s="68">
        <f>X83*(X87/SUM(X86:X87))/X85</f>
        <v/>
      </c>
      <c r="Y89" s="68">
        <f>Y83*(Y87/SUM(Y86:Y87))/Y85</f>
        <v/>
      </c>
      <c r="Z89" s="68">
        <f>Z83*(Z87/SUM(Z86:Z87))/Z85</f>
        <v/>
      </c>
      <c r="AA89" s="68">
        <f>AA83*(AA87/SUM(AA86:AA87))/AA85</f>
        <v/>
      </c>
      <c r="AB89" s="68">
        <f>AB83*(AB87/SUM(AB86:AB87))/AB85</f>
        <v/>
      </c>
      <c r="AC89" s="68">
        <f>AC83*(AC87/SUM(AC86:AC87))/AC85</f>
        <v/>
      </c>
      <c r="AD89" s="68">
        <f>AD83*(AD87/SUM(AD86:AD87))/AD85</f>
        <v/>
      </c>
      <c r="AE89" s="68">
        <f>AE83*(AE87/SUM(AE86:AE87))/AE85</f>
        <v/>
      </c>
      <c r="AF89" s="68">
        <f>AF83*(AF87/SUM(AF86:AF87))/AF85</f>
        <v/>
      </c>
      <c r="AG89" s="68">
        <f>AG83*(AG87/SUM(AG86:AG87))/AG85</f>
        <v/>
      </c>
      <c r="AH89" s="68">
        <f>AH83*(AH87/SUM(AH86:AH87))/AH85</f>
        <v/>
      </c>
      <c r="AI89" s="68">
        <f>AI83*(AI87/SUM(AI86:AI87))/AI85</f>
        <v/>
      </c>
    </row>
    <row r="90">
      <c r="B90" s="67" t="n"/>
      <c r="C90" s="67" t="n"/>
      <c r="D90" s="67" t="n"/>
      <c r="E90" s="67" t="n"/>
      <c r="F90" s="67" t="n"/>
      <c r="G90" s="67" t="n"/>
      <c r="H90" s="67" t="n"/>
      <c r="I90" s="67" t="n"/>
      <c r="J90" s="67" t="n"/>
      <c r="K90" s="67" t="n"/>
      <c r="L90" s="67" t="n"/>
      <c r="M90" s="67" t="n"/>
      <c r="N90" s="67" t="n"/>
      <c r="O90" s="67" t="n"/>
      <c r="P90" s="67" t="n"/>
      <c r="Q90" s="67" t="n"/>
      <c r="R90" s="67" t="n"/>
      <c r="S90" s="67" t="n"/>
      <c r="T90" s="67" t="n"/>
      <c r="U90" s="67" t="n"/>
      <c r="V90" s="67" t="n"/>
      <c r="W90" s="67" t="n"/>
      <c r="X90" s="67" t="n"/>
      <c r="Y90" s="67" t="n"/>
      <c r="Z90" s="67" t="n"/>
      <c r="AA90" s="67" t="n"/>
      <c r="AB90" s="67" t="n"/>
      <c r="AC90" s="67" t="n"/>
      <c r="AD90" s="67" t="n"/>
      <c r="AE90" s="67" t="n"/>
      <c r="AF90" s="67" t="n"/>
      <c r="AG90" s="67" t="n"/>
    </row>
    <row r="91">
      <c r="A91" t="inlineStr">
        <is>
          <t>Efficiency electric</t>
        </is>
      </c>
      <c r="B91" s="67" t="n">
        <v>0.95</v>
      </c>
      <c r="C91" s="67" t="n"/>
      <c r="D91" s="71" t="inlineStr">
        <is>
          <t>Source: https://www.eesi.org/articles/view/electrification-of-u.s.-railways-pie-in-the-sky-or-realistic-goal</t>
        </is>
      </c>
      <c r="E91" s="67" t="n"/>
      <c r="F91" s="67" t="n"/>
      <c r="G91" s="67" t="n"/>
      <c r="H91" s="67" t="n"/>
      <c r="I91" s="67" t="n"/>
      <c r="J91" s="67" t="n"/>
      <c r="K91" s="67" t="n"/>
      <c r="L91" s="67" t="n"/>
      <c r="M91" s="67" t="n"/>
      <c r="N91" s="67" t="n"/>
      <c r="O91" s="67" t="n"/>
      <c r="P91" s="67" t="n"/>
      <c r="Q91" s="67" t="n"/>
      <c r="R91" s="67" t="n"/>
      <c r="S91" s="67" t="n"/>
      <c r="T91" s="67" t="n"/>
      <c r="U91" s="67" t="n"/>
      <c r="V91" s="67" t="n"/>
      <c r="W91" s="67" t="n"/>
      <c r="X91" s="67" t="n"/>
      <c r="Y91" s="67" t="n"/>
      <c r="Z91" s="67" t="n"/>
      <c r="AA91" s="67" t="n"/>
      <c r="AB91" s="67" t="n"/>
      <c r="AC91" s="67" t="n"/>
      <c r="AD91" s="67" t="n"/>
      <c r="AE91" s="67" t="n"/>
      <c r="AF91" s="67" t="n"/>
      <c r="AG91" s="67" t="n"/>
    </row>
    <row r="92">
      <c r="A92" t="inlineStr">
        <is>
          <t>Efficiency diesel</t>
        </is>
      </c>
      <c r="B92" s="67" t="n">
        <v>0.325</v>
      </c>
      <c r="C92" s="67" t="n"/>
      <c r="D92" s="67" t="n"/>
      <c r="E92" s="67" t="n"/>
      <c r="F92" s="67" t="n"/>
      <c r="G92" s="67" t="n"/>
      <c r="H92" s="67" t="n"/>
      <c r="I92" s="67" t="n"/>
      <c r="J92" s="67" t="n"/>
      <c r="K92" s="67" t="n"/>
      <c r="L92" s="67" t="n"/>
      <c r="M92" s="67" t="n"/>
      <c r="N92" s="67" t="n"/>
      <c r="O92" s="67" t="n"/>
      <c r="P92" s="67" t="n"/>
      <c r="Q92" s="67" t="n"/>
      <c r="R92" s="67" t="n"/>
      <c r="S92" s="67" t="n"/>
      <c r="T92" s="67" t="n"/>
      <c r="U92" s="67" t="n"/>
      <c r="V92" s="67" t="n"/>
      <c r="W92" s="67" t="n"/>
      <c r="X92" s="67" t="n"/>
      <c r="Y92" s="67" t="n"/>
      <c r="Z92" s="67" t="n"/>
      <c r="AA92" s="67" t="n"/>
      <c r="AB92" s="67" t="n"/>
      <c r="AC92" s="67" t="n"/>
      <c r="AD92" s="67" t="n"/>
      <c r="AE92" s="67" t="n"/>
      <c r="AF92" s="67" t="n"/>
      <c r="AG92" s="67" t="n"/>
    </row>
    <row r="95">
      <c r="A95" s="2" t="inlineStr">
        <is>
          <t>Fuel Economy - Freight LDV and HDV</t>
        </is>
      </c>
      <c r="B95">
        <f>B2</f>
        <v/>
      </c>
      <c r="C95">
        <f>C2</f>
        <v/>
      </c>
      <c r="D95">
        <f>D2</f>
        <v/>
      </c>
      <c r="E95">
        <f>E2</f>
        <v/>
      </c>
      <c r="F95">
        <f>F2</f>
        <v/>
      </c>
      <c r="G95">
        <f>G2</f>
        <v/>
      </c>
      <c r="H95">
        <f>H2</f>
        <v/>
      </c>
      <c r="I95">
        <f>I2</f>
        <v/>
      </c>
      <c r="J95">
        <f>J2</f>
        <v/>
      </c>
      <c r="K95">
        <f>K2</f>
        <v/>
      </c>
      <c r="L95">
        <f>L2</f>
        <v/>
      </c>
      <c r="M95">
        <f>M2</f>
        <v/>
      </c>
      <c r="N95">
        <f>N2</f>
        <v/>
      </c>
      <c r="O95">
        <f>O2</f>
        <v/>
      </c>
      <c r="P95">
        <f>P2</f>
        <v/>
      </c>
      <c r="Q95">
        <f>Q2</f>
        <v/>
      </c>
      <c r="R95">
        <f>R2</f>
        <v/>
      </c>
      <c r="S95">
        <f>S2</f>
        <v/>
      </c>
      <c r="T95">
        <f>T2</f>
        <v/>
      </c>
      <c r="U95">
        <f>U2</f>
        <v/>
      </c>
      <c r="V95">
        <f>V2</f>
        <v/>
      </c>
      <c r="W95">
        <f>W2</f>
        <v/>
      </c>
      <c r="X95">
        <f>X2</f>
        <v/>
      </c>
      <c r="Y95">
        <f>Y2</f>
        <v/>
      </c>
      <c r="Z95">
        <f>Z2</f>
        <v/>
      </c>
      <c r="AA95">
        <f>AA2</f>
        <v/>
      </c>
      <c r="AB95">
        <f>AB2</f>
        <v/>
      </c>
      <c r="AC95">
        <f>AC2</f>
        <v/>
      </c>
      <c r="AD95">
        <f>AD2</f>
        <v/>
      </c>
      <c r="AE95">
        <f>AE2</f>
        <v/>
      </c>
      <c r="AF95">
        <f>AF2</f>
        <v/>
      </c>
    </row>
    <row r="96">
      <c r="A96" s="25" t="inlineStr">
        <is>
          <t>Weighted freight LDV (ratio of new/old fuel economy)</t>
        </is>
      </c>
      <c r="B96">
        <f t="array" ref="B96">INDEX('AEO 7'!$45:$45,,MATCH(B2,'AEO 7'!$1:$1,0))/INDEX('AEO 7'!$46:$46,,MATCH(B2,'AEO 7'!$1:$1,0))</f>
        <v/>
      </c>
      <c r="C96">
        <f t="array" ref="C96">INDEX('AEO 7'!$45:$45,,MATCH(C2,'AEO 7'!$1:$1,0))/INDEX('AEO 7'!$46:$46,,MATCH(C2,'AEO 7'!$1:$1,0))</f>
        <v/>
      </c>
      <c r="D96">
        <f t="array" ref="D96">INDEX('AEO 7'!$45:$45,,MATCH(D2,'AEO 7'!$1:$1,0))/INDEX('AEO 7'!$46:$46,,MATCH(D2,'AEO 7'!$1:$1,0))</f>
        <v/>
      </c>
      <c r="E96">
        <f t="array" ref="E96">INDEX('AEO 7'!$45:$45,,MATCH(E2,'AEO 7'!$1:$1,0))/INDEX('AEO 7'!$46:$46,,MATCH(E2,'AEO 7'!$1:$1,0))</f>
        <v/>
      </c>
      <c r="F96">
        <f t="array" ref="F96">INDEX('AEO 7'!$45:$45,,MATCH(F2,'AEO 7'!$1:$1,0))/INDEX('AEO 7'!$46:$46,,MATCH(F2,'AEO 7'!$1:$1,0))</f>
        <v/>
      </c>
      <c r="G96">
        <f t="array" ref="G96">INDEX('AEO 7'!$45:$45,,MATCH(G2,'AEO 7'!$1:$1,0))/INDEX('AEO 7'!$46:$46,,MATCH(G2,'AEO 7'!$1:$1,0))</f>
        <v/>
      </c>
      <c r="H96">
        <f t="array" ref="H96">INDEX('AEO 7'!$45:$45,,MATCH(H2,'AEO 7'!$1:$1,0))/INDEX('AEO 7'!$46:$46,,MATCH(H2,'AEO 7'!$1:$1,0))</f>
        <v/>
      </c>
      <c r="I96">
        <f t="array" ref="I96">INDEX('AEO 7'!$45:$45,,MATCH(I2,'AEO 7'!$1:$1,0))/INDEX('AEO 7'!$46:$46,,MATCH(I2,'AEO 7'!$1:$1,0))</f>
        <v/>
      </c>
      <c r="J96">
        <f t="array" ref="J96">INDEX('AEO 7'!$45:$45,,MATCH(J2,'AEO 7'!$1:$1,0))/INDEX('AEO 7'!$46:$46,,MATCH(J2,'AEO 7'!$1:$1,0))</f>
        <v/>
      </c>
      <c r="K96">
        <f t="array" ref="K96">INDEX('AEO 7'!$45:$45,,MATCH(K2,'AEO 7'!$1:$1,0))/INDEX('AEO 7'!$46:$46,,MATCH(K2,'AEO 7'!$1:$1,0))</f>
        <v/>
      </c>
      <c r="L96">
        <f t="array" ref="L96">INDEX('AEO 7'!$45:$45,,MATCH(L2,'AEO 7'!$1:$1,0))/INDEX('AEO 7'!$46:$46,,MATCH(L2,'AEO 7'!$1:$1,0))</f>
        <v/>
      </c>
      <c r="M96">
        <f t="array" ref="M96">INDEX('AEO 7'!$45:$45,,MATCH(M2,'AEO 7'!$1:$1,0))/INDEX('AEO 7'!$46:$46,,MATCH(M2,'AEO 7'!$1:$1,0))</f>
        <v/>
      </c>
      <c r="N96">
        <f t="array" ref="N96">INDEX('AEO 7'!$45:$45,,MATCH(N2,'AEO 7'!$1:$1,0))/INDEX('AEO 7'!$46:$46,,MATCH(N2,'AEO 7'!$1:$1,0))</f>
        <v/>
      </c>
      <c r="O96">
        <f t="array" ref="O96">INDEX('AEO 7'!$45:$45,,MATCH(O2,'AEO 7'!$1:$1,0))/INDEX('AEO 7'!$46:$46,,MATCH(O2,'AEO 7'!$1:$1,0))</f>
        <v/>
      </c>
      <c r="P96">
        <f t="array" ref="P96">INDEX('AEO 7'!$45:$45,,MATCH(P2,'AEO 7'!$1:$1,0))/INDEX('AEO 7'!$46:$46,,MATCH(P2,'AEO 7'!$1:$1,0))</f>
        <v/>
      </c>
      <c r="Q96">
        <f t="array" ref="Q96">INDEX('AEO 7'!$45:$45,,MATCH(Q2,'AEO 7'!$1:$1,0))/INDEX('AEO 7'!$46:$46,,MATCH(Q2,'AEO 7'!$1:$1,0))</f>
        <v/>
      </c>
      <c r="R96">
        <f t="array" ref="R96">INDEX('AEO 7'!$45:$45,,MATCH(R2,'AEO 7'!$1:$1,0))/INDEX('AEO 7'!$46:$46,,MATCH(R2,'AEO 7'!$1:$1,0))</f>
        <v/>
      </c>
      <c r="S96">
        <f t="array" ref="S96">INDEX('AEO 7'!$45:$45,,MATCH(S2,'AEO 7'!$1:$1,0))/INDEX('AEO 7'!$46:$46,,MATCH(S2,'AEO 7'!$1:$1,0))</f>
        <v/>
      </c>
      <c r="T96">
        <f t="array" ref="T96">INDEX('AEO 7'!$45:$45,,MATCH(T2,'AEO 7'!$1:$1,0))/INDEX('AEO 7'!$46:$46,,MATCH(T2,'AEO 7'!$1:$1,0))</f>
        <v/>
      </c>
      <c r="U96">
        <f t="array" ref="U96">INDEX('AEO 7'!$45:$45,,MATCH(U2,'AEO 7'!$1:$1,0))/INDEX('AEO 7'!$46:$46,,MATCH(U2,'AEO 7'!$1:$1,0))</f>
        <v/>
      </c>
      <c r="V96">
        <f t="array" ref="V96">INDEX('AEO 7'!$45:$45,,MATCH(V2,'AEO 7'!$1:$1,0))/INDEX('AEO 7'!$46:$46,,MATCH(V2,'AEO 7'!$1:$1,0))</f>
        <v/>
      </c>
      <c r="W96">
        <f t="array" ref="W96">INDEX('AEO 7'!$45:$45,,MATCH(W2,'AEO 7'!$1:$1,0))/INDEX('AEO 7'!$46:$46,,MATCH(W2,'AEO 7'!$1:$1,0))</f>
        <v/>
      </c>
      <c r="X96">
        <f t="array" ref="X96">INDEX('AEO 7'!$45:$45,,MATCH(X2,'AEO 7'!$1:$1,0))/INDEX('AEO 7'!$46:$46,,MATCH(X2,'AEO 7'!$1:$1,0))</f>
        <v/>
      </c>
      <c r="Y96">
        <f t="array" ref="Y96">INDEX('AEO 7'!$45:$45,,MATCH(Y2,'AEO 7'!$1:$1,0))/INDEX('AEO 7'!$46:$46,,MATCH(Y2,'AEO 7'!$1:$1,0))</f>
        <v/>
      </c>
      <c r="Z96">
        <f t="array" ref="Z96">INDEX('AEO 7'!$45:$45,,MATCH(Z2,'AEO 7'!$1:$1,0))/INDEX('AEO 7'!$46:$46,,MATCH(Z2,'AEO 7'!$1:$1,0))</f>
        <v/>
      </c>
      <c r="AA96">
        <f t="array" ref="AA96">INDEX('AEO 7'!$45:$45,,MATCH(AA2,'AEO 7'!$1:$1,0))/INDEX('AEO 7'!$46:$46,,MATCH(AA2,'AEO 7'!$1:$1,0))</f>
        <v/>
      </c>
      <c r="AB96">
        <f t="array" ref="AB96">INDEX('AEO 7'!$45:$45,,MATCH(AB2,'AEO 7'!$1:$1,0))/INDEX('AEO 7'!$46:$46,,MATCH(AB2,'AEO 7'!$1:$1,0))</f>
        <v/>
      </c>
      <c r="AC96">
        <f t="array" ref="AC96">INDEX('AEO 7'!$45:$45,,MATCH(AC2,'AEO 7'!$1:$1,0))/INDEX('AEO 7'!$46:$46,,MATCH(AC2,'AEO 7'!$1:$1,0))</f>
        <v/>
      </c>
      <c r="AD96">
        <f t="array" ref="AD96">INDEX('AEO 7'!$45:$45,,MATCH(AD2,'AEO 7'!$1:$1,0))/INDEX('AEO 7'!$46:$46,,MATCH(AD2,'AEO 7'!$1:$1,0))</f>
        <v/>
      </c>
      <c r="AE96">
        <f t="array" ref="AE96">INDEX('AEO 7'!$45:$45,,MATCH(AE2,'AEO 7'!$1:$1,0))/INDEX('AEO 7'!$46:$46,,MATCH(AE2,'AEO 7'!$1:$1,0))</f>
        <v/>
      </c>
      <c r="AF96">
        <f t="array" ref="AF96">INDEX('AEO 7'!$45:$45,,MATCH(AF2,'AEO 7'!$1:$1,0))/INDEX('AEO 7'!$46:$46,,MATCH(AF2,'AEO 7'!$1:$1,0))</f>
        <v/>
      </c>
    </row>
    <row r="97">
      <c r="A97" t="inlineStr">
        <is>
          <t>SYFAFE-frgt-LDV</t>
        </is>
      </c>
      <c r="B97">
        <f>'SYFAFE-frgt'!$D$2</f>
        <v/>
      </c>
      <c r="C97">
        <f>'SYFAFE-frgt'!$D$2</f>
        <v/>
      </c>
      <c r="D97">
        <f>'SYFAFE-frgt'!$D$2</f>
        <v/>
      </c>
      <c r="E97">
        <f>'SYFAFE-frgt'!$D$2</f>
        <v/>
      </c>
      <c r="F97">
        <f>'SYFAFE-frgt'!$D$2</f>
        <v/>
      </c>
      <c r="G97">
        <f>'SYFAFE-frgt'!$D$2</f>
        <v/>
      </c>
      <c r="H97">
        <f>'SYFAFE-frgt'!$D$2</f>
        <v/>
      </c>
      <c r="I97">
        <f>'SYFAFE-frgt'!$D$2</f>
        <v/>
      </c>
      <c r="J97">
        <f>'SYFAFE-frgt'!$D$2</f>
        <v/>
      </c>
      <c r="K97">
        <f>'SYFAFE-frgt'!$D$2</f>
        <v/>
      </c>
      <c r="L97">
        <f>'SYFAFE-frgt'!$D$2</f>
        <v/>
      </c>
      <c r="M97">
        <f>'SYFAFE-frgt'!$D$2</f>
        <v/>
      </c>
      <c r="N97">
        <f>'SYFAFE-frgt'!$D$2</f>
        <v/>
      </c>
      <c r="O97">
        <f>'SYFAFE-frgt'!$D$2</f>
        <v/>
      </c>
      <c r="P97">
        <f>'SYFAFE-frgt'!$D$2</f>
        <v/>
      </c>
      <c r="Q97">
        <f>'SYFAFE-frgt'!$D$2</f>
        <v/>
      </c>
      <c r="R97">
        <f>'SYFAFE-frgt'!$D$2</f>
        <v/>
      </c>
      <c r="S97">
        <f>'SYFAFE-frgt'!$D$2</f>
        <v/>
      </c>
      <c r="T97">
        <f>'SYFAFE-frgt'!$D$2</f>
        <v/>
      </c>
      <c r="U97">
        <f>'SYFAFE-frgt'!$D$2</f>
        <v/>
      </c>
      <c r="V97">
        <f>'SYFAFE-frgt'!$D$2</f>
        <v/>
      </c>
      <c r="W97">
        <f>'SYFAFE-frgt'!$D$2</f>
        <v/>
      </c>
      <c r="X97">
        <f>'SYFAFE-frgt'!$D$2</f>
        <v/>
      </c>
      <c r="Y97">
        <f>'SYFAFE-frgt'!$D$2</f>
        <v/>
      </c>
      <c r="Z97">
        <f>'SYFAFE-frgt'!$D$2</f>
        <v/>
      </c>
      <c r="AA97">
        <f>'SYFAFE-frgt'!$D$2</f>
        <v/>
      </c>
      <c r="AB97">
        <f>'SYFAFE-frgt'!$D$2</f>
        <v/>
      </c>
      <c r="AC97">
        <f>'SYFAFE-frgt'!$D$2</f>
        <v/>
      </c>
      <c r="AD97">
        <f>'SYFAFE-frgt'!$D$2</f>
        <v/>
      </c>
      <c r="AE97">
        <f>'SYFAFE-frgt'!$D$2</f>
        <v/>
      </c>
      <c r="AF97">
        <f>'SYFAFE-frgt'!$D$2</f>
        <v/>
      </c>
    </row>
    <row r="98">
      <c r="A98" t="inlineStr">
        <is>
          <t>Calculated BNVFE</t>
        </is>
      </c>
      <c r="B98" s="73">
        <f>B96*B97</f>
        <v/>
      </c>
      <c r="C98" s="73">
        <f>C96*C97</f>
        <v/>
      </c>
      <c r="D98" s="73">
        <f>D96*D97</f>
        <v/>
      </c>
      <c r="E98" s="73">
        <f>E96*E97</f>
        <v/>
      </c>
      <c r="F98" s="73">
        <f>F96*F97</f>
        <v/>
      </c>
      <c r="G98" s="73">
        <f>G96*G97</f>
        <v/>
      </c>
      <c r="H98" s="73">
        <f>H96*H97</f>
        <v/>
      </c>
      <c r="I98" s="73">
        <f>I96*I97</f>
        <v/>
      </c>
      <c r="J98" s="73">
        <f>J96*J97</f>
        <v/>
      </c>
      <c r="K98" s="73">
        <f>K96*K97</f>
        <v/>
      </c>
      <c r="L98" s="73">
        <f>L96*L97</f>
        <v/>
      </c>
      <c r="M98" s="73">
        <f>M96*M97</f>
        <v/>
      </c>
      <c r="N98" s="73">
        <f>N96*N97</f>
        <v/>
      </c>
      <c r="O98" s="73">
        <f>O96*O97</f>
        <v/>
      </c>
      <c r="P98" s="73">
        <f>P96*P97</f>
        <v/>
      </c>
      <c r="Q98" s="73">
        <f>Q96*Q97</f>
        <v/>
      </c>
      <c r="R98" s="73">
        <f>R96*R97</f>
        <v/>
      </c>
      <c r="S98" s="73">
        <f>S96*S97</f>
        <v/>
      </c>
      <c r="T98" s="73">
        <f>T96*T97</f>
        <v/>
      </c>
      <c r="U98" s="73">
        <f>U96*U97</f>
        <v/>
      </c>
      <c r="V98" s="73">
        <f>V96*V97</f>
        <v/>
      </c>
      <c r="W98" s="73">
        <f>W96*W97</f>
        <v/>
      </c>
      <c r="X98" s="73">
        <f>X96*X97</f>
        <v/>
      </c>
      <c r="Y98" s="73">
        <f>Y96*Y97</f>
        <v/>
      </c>
      <c r="Z98" s="73">
        <f>Z96*Z97</f>
        <v/>
      </c>
      <c r="AA98" s="73">
        <f>AA96*AA97</f>
        <v/>
      </c>
      <c r="AB98" s="73">
        <f>AB96*AB97</f>
        <v/>
      </c>
      <c r="AC98" s="73">
        <f>AC96*AC97</f>
        <v/>
      </c>
      <c r="AD98" s="73">
        <f>AD96*AD97</f>
        <v/>
      </c>
      <c r="AE98" s="73">
        <f>AE96*AE97</f>
        <v/>
      </c>
      <c r="AF98" s="73">
        <f>AF96*AF97</f>
        <v/>
      </c>
      <c r="AG98" s="73" t="n"/>
    </row>
    <row r="100">
      <c r="A100" s="25" t="inlineStr">
        <is>
          <t>Weighted freight HDV</t>
        </is>
      </c>
      <c r="B100">
        <f>B2</f>
        <v/>
      </c>
      <c r="C100">
        <f>C2</f>
        <v/>
      </c>
      <c r="D100">
        <f>D2</f>
        <v/>
      </c>
      <c r="E100">
        <f>E2</f>
        <v/>
      </c>
      <c r="F100">
        <f>F2</f>
        <v/>
      </c>
      <c r="G100">
        <f>G2</f>
        <v/>
      </c>
      <c r="H100">
        <f>H2</f>
        <v/>
      </c>
      <c r="I100">
        <f>I2</f>
        <v/>
      </c>
      <c r="J100">
        <f>J2</f>
        <v/>
      </c>
      <c r="K100">
        <f>K2</f>
        <v/>
      </c>
      <c r="L100">
        <f>L2</f>
        <v/>
      </c>
      <c r="M100">
        <f>M2</f>
        <v/>
      </c>
      <c r="N100">
        <f>N2</f>
        <v/>
      </c>
      <c r="O100">
        <f>O2</f>
        <v/>
      </c>
      <c r="P100">
        <f>P2</f>
        <v/>
      </c>
      <c r="Q100">
        <f>Q2</f>
        <v/>
      </c>
      <c r="R100">
        <f>R2</f>
        <v/>
      </c>
      <c r="S100">
        <f>S2</f>
        <v/>
      </c>
      <c r="T100">
        <f>T2</f>
        <v/>
      </c>
      <c r="U100">
        <f>U2</f>
        <v/>
      </c>
      <c r="V100">
        <f>V2</f>
        <v/>
      </c>
      <c r="W100">
        <f>W2</f>
        <v/>
      </c>
      <c r="X100">
        <f>X2</f>
        <v/>
      </c>
      <c r="Y100">
        <f>Y2</f>
        <v/>
      </c>
      <c r="Z100">
        <f>Z2</f>
        <v/>
      </c>
      <c r="AA100">
        <f>AA2</f>
        <v/>
      </c>
      <c r="AB100">
        <f>AB2</f>
        <v/>
      </c>
      <c r="AC100">
        <f>AC2</f>
        <v/>
      </c>
      <c r="AD100">
        <f>AD2</f>
        <v/>
      </c>
      <c r="AE100">
        <f>AE2</f>
        <v/>
      </c>
      <c r="AF100">
        <f>AF2</f>
        <v/>
      </c>
    </row>
    <row r="101">
      <c r="A101" t="inlineStr">
        <is>
          <t>Fuel efficiency (mpg)</t>
        </is>
      </c>
    </row>
    <row r="102">
      <c r="A102" s="84" t="inlineStr">
        <is>
          <t>diesel - light medium</t>
        </is>
      </c>
      <c r="B102">
        <f>'AEO 49'!F99</f>
        <v/>
      </c>
    </row>
    <row r="103">
      <c r="A103" s="84" t="inlineStr">
        <is>
          <t>diesel - medium</t>
        </is>
      </c>
      <c r="B103">
        <f>'AEO 49'!F110</f>
        <v/>
      </c>
    </row>
    <row r="104">
      <c r="A104" s="84" t="inlineStr">
        <is>
          <t>diesel - heavy</t>
        </is>
      </c>
      <c r="B104">
        <f>'AEO 49'!F121</f>
        <v/>
      </c>
    </row>
    <row r="105">
      <c r="A105" s="85" t="inlineStr">
        <is>
          <t>Stock - existing (millions)</t>
        </is>
      </c>
    </row>
    <row r="106">
      <c r="A106" s="84" t="inlineStr">
        <is>
          <t>diesel - light medium</t>
        </is>
      </c>
      <c r="B106" s="82">
        <f>'AEO 49'!F134</f>
        <v/>
      </c>
    </row>
    <row r="107">
      <c r="A107" s="84" t="inlineStr">
        <is>
          <t>diesel - medium</t>
        </is>
      </c>
      <c r="B107" s="82">
        <f>'AEO 49'!F145</f>
        <v/>
      </c>
    </row>
    <row r="108">
      <c r="A108" s="84" t="inlineStr">
        <is>
          <t>diesel - heavy</t>
        </is>
      </c>
      <c r="B108" s="82">
        <f>'AEO 49'!F156</f>
        <v/>
      </c>
    </row>
    <row r="109">
      <c r="A109" s="85" t="inlineStr">
        <is>
          <t>Fuel efficiency - new (mpg)</t>
        </is>
      </c>
    </row>
    <row r="110">
      <c r="A110" s="84" t="inlineStr">
        <is>
          <t>diesel - light medium</t>
        </is>
      </c>
      <c r="B110">
        <f>'AEO 49'!F170</f>
        <v/>
      </c>
      <c r="C110">
        <f t="array" ref="C110">INDEX('AEO 49'!$170:$170,,MATCH(C$2,'AEO 49'!$1:$1,0))</f>
        <v/>
      </c>
      <c r="D110">
        <f t="array" ref="D110">INDEX('AEO 49'!$170:$170,,MATCH(D$2,'AEO 49'!$1:$1,0))</f>
        <v/>
      </c>
      <c r="E110">
        <f t="array" ref="E110">INDEX('AEO 49'!$170:$170,,MATCH(E$2,'AEO 49'!$1:$1,0))</f>
        <v/>
      </c>
      <c r="F110">
        <f t="array" ref="F110">INDEX('AEO 49'!$170:$170,,MATCH(F$2,'AEO 49'!$1:$1,0))</f>
        <v/>
      </c>
      <c r="G110">
        <f t="array" ref="G110">INDEX('AEO 49'!$170:$170,,MATCH(G$2,'AEO 49'!$1:$1,0))</f>
        <v/>
      </c>
      <c r="H110">
        <f t="array" ref="H110">INDEX('AEO 49'!$170:$170,,MATCH(H$2,'AEO 49'!$1:$1,0))</f>
        <v/>
      </c>
      <c r="I110">
        <f t="array" ref="I110">INDEX('AEO 49'!$170:$170,,MATCH(I$2,'AEO 49'!$1:$1,0))</f>
        <v/>
      </c>
      <c r="J110">
        <f t="array" ref="J110">INDEX('AEO 49'!$170:$170,,MATCH(J$2,'AEO 49'!$1:$1,0))</f>
        <v/>
      </c>
      <c r="K110">
        <f t="array" ref="K110">INDEX('AEO 49'!$170:$170,,MATCH(K$2,'AEO 49'!$1:$1,0))</f>
        <v/>
      </c>
      <c r="L110">
        <f t="array" ref="L110">INDEX('AEO 49'!$170:$170,,MATCH(L$2,'AEO 49'!$1:$1,0))</f>
        <v/>
      </c>
      <c r="M110">
        <f t="array" ref="M110">INDEX('AEO 49'!$170:$170,,MATCH(M$2,'AEO 49'!$1:$1,0))</f>
        <v/>
      </c>
      <c r="N110">
        <f t="array" ref="N110">INDEX('AEO 49'!$170:$170,,MATCH(N$2,'AEO 49'!$1:$1,0))</f>
        <v/>
      </c>
      <c r="O110">
        <f t="array" ref="O110">INDEX('AEO 49'!$170:$170,,MATCH(O$2,'AEO 49'!$1:$1,0))</f>
        <v/>
      </c>
      <c r="P110">
        <f t="array" ref="P110">INDEX('AEO 49'!$170:$170,,MATCH(P$2,'AEO 49'!$1:$1,0))</f>
        <v/>
      </c>
      <c r="Q110">
        <f t="array" ref="Q110">INDEX('AEO 49'!$170:$170,,MATCH(Q$2,'AEO 49'!$1:$1,0))</f>
        <v/>
      </c>
      <c r="R110">
        <f t="array" ref="R110">INDEX('AEO 49'!$170:$170,,MATCH(R$2,'AEO 49'!$1:$1,0))</f>
        <v/>
      </c>
      <c r="S110">
        <f t="array" ref="S110">INDEX('AEO 49'!$170:$170,,MATCH(S$2,'AEO 49'!$1:$1,0))</f>
        <v/>
      </c>
      <c r="T110">
        <f t="array" ref="T110">INDEX('AEO 49'!$170:$170,,MATCH(T$2,'AEO 49'!$1:$1,0))</f>
        <v/>
      </c>
      <c r="U110">
        <f t="array" ref="U110">INDEX('AEO 49'!$170:$170,,MATCH(U$2,'AEO 49'!$1:$1,0))</f>
        <v/>
      </c>
      <c r="V110">
        <f t="array" ref="V110">INDEX('AEO 49'!$170:$170,,MATCH(V$2,'AEO 49'!$1:$1,0))</f>
        <v/>
      </c>
      <c r="W110">
        <f t="array" ref="W110">INDEX('AEO 49'!$170:$170,,MATCH(W$2,'AEO 49'!$1:$1,0))</f>
        <v/>
      </c>
      <c r="X110">
        <f t="array" ref="X110">INDEX('AEO 49'!$170:$170,,MATCH(X$2,'AEO 49'!$1:$1,0))</f>
        <v/>
      </c>
      <c r="Y110">
        <f t="array" ref="Y110">INDEX('AEO 49'!$170:$170,,MATCH(Y$2,'AEO 49'!$1:$1,0))</f>
        <v/>
      </c>
      <c r="Z110">
        <f t="array" ref="Z110">INDEX('AEO 49'!$170:$170,,MATCH(Z$2,'AEO 49'!$1:$1,0))</f>
        <v/>
      </c>
      <c r="AA110">
        <f t="array" ref="AA110">INDEX('AEO 49'!$170:$170,,MATCH(AA$2,'AEO 49'!$1:$1,0))</f>
        <v/>
      </c>
      <c r="AB110">
        <f t="array" ref="AB110">INDEX('AEO 49'!$170:$170,,MATCH(AB$2,'AEO 49'!$1:$1,0))</f>
        <v/>
      </c>
      <c r="AC110">
        <f t="array" ref="AC110">INDEX('AEO 49'!$170:$170,,MATCH(AC$2,'AEO 49'!$1:$1,0))</f>
        <v/>
      </c>
      <c r="AD110">
        <f t="array" ref="AD110">INDEX('AEO 49'!$170:$170,,MATCH(AD$2,'AEO 49'!$1:$1,0))</f>
        <v/>
      </c>
      <c r="AE110">
        <f t="array" ref="AE110">INDEX('AEO 49'!$170:$170,,MATCH(AE$2,'AEO 49'!$1:$1,0))</f>
        <v/>
      </c>
      <c r="AF110">
        <f t="array" ref="AF110">INDEX('AEO 49'!$170:$170,,MATCH(AF$2,'AEO 49'!$1:$1,0))</f>
        <v/>
      </c>
    </row>
    <row r="111">
      <c r="A111" s="84" t="inlineStr">
        <is>
          <t>diesel - medium</t>
        </is>
      </c>
      <c r="B111">
        <f>'AEO 49'!F181</f>
        <v/>
      </c>
      <c r="C111">
        <f t="array" ref="C111">INDEX('AEO 49'!$181:$181,,MATCH(C$2,'AEO 49'!$1:$1,0))</f>
        <v/>
      </c>
      <c r="D111">
        <f t="array" ref="D111">INDEX('AEO 49'!$181:$181,,MATCH(D$2,'AEO 49'!$1:$1,0))</f>
        <v/>
      </c>
      <c r="E111">
        <f t="array" ref="E111">INDEX('AEO 49'!$181:$181,,MATCH(E$2,'AEO 49'!$1:$1,0))</f>
        <v/>
      </c>
      <c r="F111">
        <f t="array" ref="F111">INDEX('AEO 49'!$181:$181,,MATCH(F$2,'AEO 49'!$1:$1,0))</f>
        <v/>
      </c>
      <c r="G111">
        <f t="array" ref="G111">INDEX('AEO 49'!$181:$181,,MATCH(G$2,'AEO 49'!$1:$1,0))</f>
        <v/>
      </c>
      <c r="H111">
        <f t="array" ref="H111">INDEX('AEO 49'!$181:$181,,MATCH(H$2,'AEO 49'!$1:$1,0))</f>
        <v/>
      </c>
      <c r="I111">
        <f t="array" ref="I111">INDEX('AEO 49'!$181:$181,,MATCH(I$2,'AEO 49'!$1:$1,0))</f>
        <v/>
      </c>
      <c r="J111">
        <f t="array" ref="J111">INDEX('AEO 49'!$181:$181,,MATCH(J$2,'AEO 49'!$1:$1,0))</f>
        <v/>
      </c>
      <c r="K111">
        <f t="array" ref="K111">INDEX('AEO 49'!$181:$181,,MATCH(K$2,'AEO 49'!$1:$1,0))</f>
        <v/>
      </c>
      <c r="L111">
        <f t="array" ref="L111">INDEX('AEO 49'!$181:$181,,MATCH(L$2,'AEO 49'!$1:$1,0))</f>
        <v/>
      </c>
      <c r="M111">
        <f t="array" ref="M111">INDEX('AEO 49'!$181:$181,,MATCH(M$2,'AEO 49'!$1:$1,0))</f>
        <v/>
      </c>
      <c r="N111">
        <f t="array" ref="N111">INDEX('AEO 49'!$181:$181,,MATCH(N$2,'AEO 49'!$1:$1,0))</f>
        <v/>
      </c>
      <c r="O111">
        <f t="array" ref="O111">INDEX('AEO 49'!$181:$181,,MATCH(O$2,'AEO 49'!$1:$1,0))</f>
        <v/>
      </c>
      <c r="P111">
        <f t="array" ref="P111">INDEX('AEO 49'!$181:$181,,MATCH(P$2,'AEO 49'!$1:$1,0))</f>
        <v/>
      </c>
      <c r="Q111">
        <f t="array" ref="Q111">INDEX('AEO 49'!$181:$181,,MATCH(Q$2,'AEO 49'!$1:$1,0))</f>
        <v/>
      </c>
      <c r="R111">
        <f t="array" ref="R111">INDEX('AEO 49'!$181:$181,,MATCH(R$2,'AEO 49'!$1:$1,0))</f>
        <v/>
      </c>
      <c r="S111">
        <f t="array" ref="S111">INDEX('AEO 49'!$181:$181,,MATCH(S$2,'AEO 49'!$1:$1,0))</f>
        <v/>
      </c>
      <c r="T111">
        <f t="array" ref="T111">INDEX('AEO 49'!$181:$181,,MATCH(T$2,'AEO 49'!$1:$1,0))</f>
        <v/>
      </c>
      <c r="U111">
        <f t="array" ref="U111">INDEX('AEO 49'!$181:$181,,MATCH(U$2,'AEO 49'!$1:$1,0))</f>
        <v/>
      </c>
      <c r="V111">
        <f t="array" ref="V111">INDEX('AEO 49'!$181:$181,,MATCH(V$2,'AEO 49'!$1:$1,0))</f>
        <v/>
      </c>
      <c r="W111">
        <f t="array" ref="W111">INDEX('AEO 49'!$181:$181,,MATCH(W$2,'AEO 49'!$1:$1,0))</f>
        <v/>
      </c>
      <c r="X111">
        <f t="array" ref="X111">INDEX('AEO 49'!$181:$181,,MATCH(X$2,'AEO 49'!$1:$1,0))</f>
        <v/>
      </c>
      <c r="Y111">
        <f t="array" ref="Y111">INDEX('AEO 49'!$181:$181,,MATCH(Y$2,'AEO 49'!$1:$1,0))</f>
        <v/>
      </c>
      <c r="Z111">
        <f t="array" ref="Z111">INDEX('AEO 49'!$181:$181,,MATCH(Z$2,'AEO 49'!$1:$1,0))</f>
        <v/>
      </c>
      <c r="AA111">
        <f t="array" ref="AA111">INDEX('AEO 49'!$181:$181,,MATCH(AA$2,'AEO 49'!$1:$1,0))</f>
        <v/>
      </c>
      <c r="AB111">
        <f t="array" ref="AB111">INDEX('AEO 49'!$181:$181,,MATCH(AB$2,'AEO 49'!$1:$1,0))</f>
        <v/>
      </c>
      <c r="AC111">
        <f t="array" ref="AC111">INDEX('AEO 49'!$181:$181,,MATCH(AC$2,'AEO 49'!$1:$1,0))</f>
        <v/>
      </c>
      <c r="AD111">
        <f t="array" ref="AD111">INDEX('AEO 49'!$181:$181,,MATCH(AD$2,'AEO 49'!$1:$1,0))</f>
        <v/>
      </c>
      <c r="AE111">
        <f t="array" ref="AE111">INDEX('AEO 49'!$181:$181,,MATCH(AE$2,'AEO 49'!$1:$1,0))</f>
        <v/>
      </c>
      <c r="AF111">
        <f t="array" ref="AF111">INDEX('AEO 49'!$181:$181,,MATCH(AF$2,'AEO 49'!$1:$1,0))</f>
        <v/>
      </c>
    </row>
    <row r="112">
      <c r="A112" s="84" t="inlineStr">
        <is>
          <t>diesel - heavy</t>
        </is>
      </c>
      <c r="B112">
        <f>'AEO 49'!F192</f>
        <v/>
      </c>
      <c r="C112">
        <f t="array" ref="C112">INDEX('AEO 49'!$192:$192,,MATCH(C$2,'AEO 49'!$1:$1,0))</f>
        <v/>
      </c>
      <c r="D112">
        <f t="array" ref="D112">INDEX('AEO 49'!$192:$192,,MATCH(D$2,'AEO 49'!$1:$1,0))</f>
        <v/>
      </c>
      <c r="E112">
        <f t="array" ref="E112">INDEX('AEO 49'!$192:$192,,MATCH(E$2,'AEO 49'!$1:$1,0))</f>
        <v/>
      </c>
      <c r="F112">
        <f t="array" ref="F112">INDEX('AEO 49'!$192:$192,,MATCH(F$2,'AEO 49'!$1:$1,0))</f>
        <v/>
      </c>
      <c r="G112">
        <f t="array" ref="G112">INDEX('AEO 49'!$192:$192,,MATCH(G$2,'AEO 49'!$1:$1,0))</f>
        <v/>
      </c>
      <c r="H112">
        <f t="array" ref="H112">INDEX('AEO 49'!$192:$192,,MATCH(H$2,'AEO 49'!$1:$1,0))</f>
        <v/>
      </c>
      <c r="I112">
        <f t="array" ref="I112">INDEX('AEO 49'!$192:$192,,MATCH(I$2,'AEO 49'!$1:$1,0))</f>
        <v/>
      </c>
      <c r="J112">
        <f t="array" ref="J112">INDEX('AEO 49'!$192:$192,,MATCH(J$2,'AEO 49'!$1:$1,0))</f>
        <v/>
      </c>
      <c r="K112">
        <f t="array" ref="K112">INDEX('AEO 49'!$192:$192,,MATCH(K$2,'AEO 49'!$1:$1,0))</f>
        <v/>
      </c>
      <c r="L112">
        <f t="array" ref="L112">INDEX('AEO 49'!$192:$192,,MATCH(L$2,'AEO 49'!$1:$1,0))</f>
        <v/>
      </c>
      <c r="M112">
        <f t="array" ref="M112">INDEX('AEO 49'!$192:$192,,MATCH(M$2,'AEO 49'!$1:$1,0))</f>
        <v/>
      </c>
      <c r="N112">
        <f t="array" ref="N112">INDEX('AEO 49'!$192:$192,,MATCH(N$2,'AEO 49'!$1:$1,0))</f>
        <v/>
      </c>
      <c r="O112">
        <f t="array" ref="O112">INDEX('AEO 49'!$192:$192,,MATCH(O$2,'AEO 49'!$1:$1,0))</f>
        <v/>
      </c>
      <c r="P112">
        <f t="array" ref="P112">INDEX('AEO 49'!$192:$192,,MATCH(P$2,'AEO 49'!$1:$1,0))</f>
        <v/>
      </c>
      <c r="Q112">
        <f t="array" ref="Q112">INDEX('AEO 49'!$192:$192,,MATCH(Q$2,'AEO 49'!$1:$1,0))</f>
        <v/>
      </c>
      <c r="R112">
        <f t="array" ref="R112">INDEX('AEO 49'!$192:$192,,MATCH(R$2,'AEO 49'!$1:$1,0))</f>
        <v/>
      </c>
      <c r="S112">
        <f t="array" ref="S112">INDEX('AEO 49'!$192:$192,,MATCH(S$2,'AEO 49'!$1:$1,0))</f>
        <v/>
      </c>
      <c r="T112">
        <f t="array" ref="T112">INDEX('AEO 49'!$192:$192,,MATCH(T$2,'AEO 49'!$1:$1,0))</f>
        <v/>
      </c>
      <c r="U112">
        <f t="array" ref="U112">INDEX('AEO 49'!$192:$192,,MATCH(U$2,'AEO 49'!$1:$1,0))</f>
        <v/>
      </c>
      <c r="V112">
        <f t="array" ref="V112">INDEX('AEO 49'!$192:$192,,MATCH(V$2,'AEO 49'!$1:$1,0))</f>
        <v/>
      </c>
      <c r="W112">
        <f t="array" ref="W112">INDEX('AEO 49'!$192:$192,,MATCH(W$2,'AEO 49'!$1:$1,0))</f>
        <v/>
      </c>
      <c r="X112">
        <f t="array" ref="X112">INDEX('AEO 49'!$192:$192,,MATCH(X$2,'AEO 49'!$1:$1,0))</f>
        <v/>
      </c>
      <c r="Y112">
        <f t="array" ref="Y112">INDEX('AEO 49'!$192:$192,,MATCH(Y$2,'AEO 49'!$1:$1,0))</f>
        <v/>
      </c>
      <c r="Z112">
        <f t="array" ref="Z112">INDEX('AEO 49'!$192:$192,,MATCH(Z$2,'AEO 49'!$1:$1,0))</f>
        <v/>
      </c>
      <c r="AA112">
        <f t="array" ref="AA112">INDEX('AEO 49'!$192:$192,,MATCH(AA$2,'AEO 49'!$1:$1,0))</f>
        <v/>
      </c>
      <c r="AB112">
        <f t="array" ref="AB112">INDEX('AEO 49'!$192:$192,,MATCH(AB$2,'AEO 49'!$1:$1,0))</f>
        <v/>
      </c>
      <c r="AC112">
        <f t="array" ref="AC112">INDEX('AEO 49'!$192:$192,,MATCH(AC$2,'AEO 49'!$1:$1,0))</f>
        <v/>
      </c>
      <c r="AD112">
        <f t="array" ref="AD112">INDEX('AEO 49'!$192:$192,,MATCH(AD$2,'AEO 49'!$1:$1,0))</f>
        <v/>
      </c>
      <c r="AE112">
        <f t="array" ref="AE112">INDEX('AEO 49'!$192:$192,,MATCH(AE$2,'AEO 49'!$1:$1,0))</f>
        <v/>
      </c>
      <c r="AF112">
        <f t="array" ref="AF112">INDEX('AEO 49'!$192:$192,,MATCH(AF$2,'AEO 49'!$1:$1,0))</f>
        <v/>
      </c>
    </row>
    <row r="113">
      <c r="A113" s="85" t="inlineStr">
        <is>
          <t>Stock - new (thousands)</t>
        </is>
      </c>
    </row>
    <row r="114">
      <c r="A114" s="84" t="inlineStr">
        <is>
          <t>diesel - light medium</t>
        </is>
      </c>
      <c r="B114">
        <f>'AEO 49'!F205</f>
        <v/>
      </c>
      <c r="C114">
        <f t="array" ref="C114">INDEX('AEO 49'!$205:$205,,MATCH(C$2,'AEO 49'!$1:$1,0))</f>
        <v/>
      </c>
      <c r="D114">
        <f t="array" ref="D114">INDEX('AEO 49'!$205:$205,,MATCH(D$2,'AEO 49'!$1:$1,0))</f>
        <v/>
      </c>
      <c r="E114">
        <f t="array" ref="E114">INDEX('AEO 49'!$205:$205,,MATCH(E$2,'AEO 49'!$1:$1,0))</f>
        <v/>
      </c>
      <c r="F114">
        <f t="array" ref="F114">INDEX('AEO 49'!$205:$205,,MATCH(F$2,'AEO 49'!$1:$1,0))</f>
        <v/>
      </c>
      <c r="G114">
        <f t="array" ref="G114">INDEX('AEO 49'!$205:$205,,MATCH(G$2,'AEO 49'!$1:$1,0))</f>
        <v/>
      </c>
      <c r="H114">
        <f t="array" ref="H114">INDEX('AEO 49'!$205:$205,,MATCH(H$2,'AEO 49'!$1:$1,0))</f>
        <v/>
      </c>
      <c r="I114">
        <f t="array" ref="I114">INDEX('AEO 49'!$205:$205,,MATCH(I$2,'AEO 49'!$1:$1,0))</f>
        <v/>
      </c>
      <c r="J114">
        <f t="array" ref="J114">INDEX('AEO 49'!$205:$205,,MATCH(J$2,'AEO 49'!$1:$1,0))</f>
        <v/>
      </c>
      <c r="K114">
        <f t="array" ref="K114">INDEX('AEO 49'!$205:$205,,MATCH(K$2,'AEO 49'!$1:$1,0))</f>
        <v/>
      </c>
      <c r="L114">
        <f t="array" ref="L114">INDEX('AEO 49'!$205:$205,,MATCH(L$2,'AEO 49'!$1:$1,0))</f>
        <v/>
      </c>
      <c r="M114">
        <f t="array" ref="M114">INDEX('AEO 49'!$205:$205,,MATCH(M$2,'AEO 49'!$1:$1,0))</f>
        <v/>
      </c>
      <c r="N114">
        <f t="array" ref="N114">INDEX('AEO 49'!$205:$205,,MATCH(N$2,'AEO 49'!$1:$1,0))</f>
        <v/>
      </c>
      <c r="O114">
        <f t="array" ref="O114">INDEX('AEO 49'!$205:$205,,MATCH(O$2,'AEO 49'!$1:$1,0))</f>
        <v/>
      </c>
      <c r="P114">
        <f t="array" ref="P114">INDEX('AEO 49'!$205:$205,,MATCH(P$2,'AEO 49'!$1:$1,0))</f>
        <v/>
      </c>
      <c r="Q114">
        <f t="array" ref="Q114">INDEX('AEO 49'!$205:$205,,MATCH(Q$2,'AEO 49'!$1:$1,0))</f>
        <v/>
      </c>
      <c r="R114">
        <f t="array" ref="R114">INDEX('AEO 49'!$205:$205,,MATCH(R$2,'AEO 49'!$1:$1,0))</f>
        <v/>
      </c>
      <c r="S114">
        <f t="array" ref="S114">INDEX('AEO 49'!$205:$205,,MATCH(S$2,'AEO 49'!$1:$1,0))</f>
        <v/>
      </c>
      <c r="T114">
        <f t="array" ref="T114">INDEX('AEO 49'!$205:$205,,MATCH(T$2,'AEO 49'!$1:$1,0))</f>
        <v/>
      </c>
      <c r="U114">
        <f t="array" ref="U114">INDEX('AEO 49'!$205:$205,,MATCH(U$2,'AEO 49'!$1:$1,0))</f>
        <v/>
      </c>
      <c r="V114">
        <f t="array" ref="V114">INDEX('AEO 49'!$205:$205,,MATCH(V$2,'AEO 49'!$1:$1,0))</f>
        <v/>
      </c>
      <c r="W114">
        <f t="array" ref="W114">INDEX('AEO 49'!$205:$205,,MATCH(W$2,'AEO 49'!$1:$1,0))</f>
        <v/>
      </c>
      <c r="X114">
        <f t="array" ref="X114">INDEX('AEO 49'!$205:$205,,MATCH(X$2,'AEO 49'!$1:$1,0))</f>
        <v/>
      </c>
      <c r="Y114">
        <f t="array" ref="Y114">INDEX('AEO 49'!$205:$205,,MATCH(Y$2,'AEO 49'!$1:$1,0))</f>
        <v/>
      </c>
      <c r="Z114">
        <f t="array" ref="Z114">INDEX('AEO 49'!$205:$205,,MATCH(Z$2,'AEO 49'!$1:$1,0))</f>
        <v/>
      </c>
      <c r="AA114">
        <f t="array" ref="AA114">INDEX('AEO 49'!$205:$205,,MATCH(AA$2,'AEO 49'!$1:$1,0))</f>
        <v/>
      </c>
      <c r="AB114">
        <f t="array" ref="AB114">INDEX('AEO 49'!$205:$205,,MATCH(AB$2,'AEO 49'!$1:$1,0))</f>
        <v/>
      </c>
      <c r="AC114">
        <f t="array" ref="AC114">INDEX('AEO 49'!$205:$205,,MATCH(AC$2,'AEO 49'!$1:$1,0))</f>
        <v/>
      </c>
      <c r="AD114">
        <f t="array" ref="AD114">INDEX('AEO 49'!$205:$205,,MATCH(AD$2,'AEO 49'!$1:$1,0))</f>
        <v/>
      </c>
      <c r="AE114">
        <f t="array" ref="AE114">INDEX('AEO 49'!$205:$205,,MATCH(AE$2,'AEO 49'!$1:$1,0))</f>
        <v/>
      </c>
      <c r="AF114">
        <f t="array" ref="AF114">INDEX('AEO 49'!$205:$205,,MATCH(AF$2,'AEO 49'!$1:$1,0))</f>
        <v/>
      </c>
    </row>
    <row r="115">
      <c r="A115" s="84" t="inlineStr">
        <is>
          <t>diesel - medium</t>
        </is>
      </c>
      <c r="B115">
        <f>'AEO 49'!F216</f>
        <v/>
      </c>
      <c r="C115">
        <f t="array" ref="C115">INDEX('AEO 49'!$216:$216,,MATCH(C$2,'AEO 49'!$1:$1,0))</f>
        <v/>
      </c>
      <c r="D115">
        <f t="array" ref="D115">INDEX('AEO 49'!$216:$216,,MATCH(D$2,'AEO 49'!$1:$1,0))</f>
        <v/>
      </c>
      <c r="E115">
        <f t="array" ref="E115">INDEX('AEO 49'!$216:$216,,MATCH(E$2,'AEO 49'!$1:$1,0))</f>
        <v/>
      </c>
      <c r="F115">
        <f t="array" ref="F115">INDEX('AEO 49'!$216:$216,,MATCH(F$2,'AEO 49'!$1:$1,0))</f>
        <v/>
      </c>
      <c r="G115">
        <f t="array" ref="G115">INDEX('AEO 49'!$216:$216,,MATCH(G$2,'AEO 49'!$1:$1,0))</f>
        <v/>
      </c>
      <c r="H115">
        <f t="array" ref="H115">INDEX('AEO 49'!$216:$216,,MATCH(H$2,'AEO 49'!$1:$1,0))</f>
        <v/>
      </c>
      <c r="I115">
        <f t="array" ref="I115">INDEX('AEO 49'!$216:$216,,MATCH(I$2,'AEO 49'!$1:$1,0))</f>
        <v/>
      </c>
      <c r="J115">
        <f t="array" ref="J115">INDEX('AEO 49'!$216:$216,,MATCH(J$2,'AEO 49'!$1:$1,0))</f>
        <v/>
      </c>
      <c r="K115">
        <f t="array" ref="K115">INDEX('AEO 49'!$216:$216,,MATCH(K$2,'AEO 49'!$1:$1,0))</f>
        <v/>
      </c>
      <c r="L115">
        <f t="array" ref="L115">INDEX('AEO 49'!$216:$216,,MATCH(L$2,'AEO 49'!$1:$1,0))</f>
        <v/>
      </c>
      <c r="M115">
        <f t="array" ref="M115">INDEX('AEO 49'!$216:$216,,MATCH(M$2,'AEO 49'!$1:$1,0))</f>
        <v/>
      </c>
      <c r="N115">
        <f t="array" ref="N115">INDEX('AEO 49'!$216:$216,,MATCH(N$2,'AEO 49'!$1:$1,0))</f>
        <v/>
      </c>
      <c r="O115">
        <f t="array" ref="O115">INDEX('AEO 49'!$216:$216,,MATCH(O$2,'AEO 49'!$1:$1,0))</f>
        <v/>
      </c>
      <c r="P115">
        <f t="array" ref="P115">INDEX('AEO 49'!$216:$216,,MATCH(P$2,'AEO 49'!$1:$1,0))</f>
        <v/>
      </c>
      <c r="Q115">
        <f t="array" ref="Q115">INDEX('AEO 49'!$216:$216,,MATCH(Q$2,'AEO 49'!$1:$1,0))</f>
        <v/>
      </c>
      <c r="R115">
        <f t="array" ref="R115">INDEX('AEO 49'!$216:$216,,MATCH(R$2,'AEO 49'!$1:$1,0))</f>
        <v/>
      </c>
      <c r="S115">
        <f t="array" ref="S115">INDEX('AEO 49'!$216:$216,,MATCH(S$2,'AEO 49'!$1:$1,0))</f>
        <v/>
      </c>
      <c r="T115">
        <f t="array" ref="T115">INDEX('AEO 49'!$216:$216,,MATCH(T$2,'AEO 49'!$1:$1,0))</f>
        <v/>
      </c>
      <c r="U115">
        <f t="array" ref="U115">INDEX('AEO 49'!$216:$216,,MATCH(U$2,'AEO 49'!$1:$1,0))</f>
        <v/>
      </c>
      <c r="V115">
        <f t="array" ref="V115">INDEX('AEO 49'!$216:$216,,MATCH(V$2,'AEO 49'!$1:$1,0))</f>
        <v/>
      </c>
      <c r="W115">
        <f t="array" ref="W115">INDEX('AEO 49'!$216:$216,,MATCH(W$2,'AEO 49'!$1:$1,0))</f>
        <v/>
      </c>
      <c r="X115">
        <f t="array" ref="X115">INDEX('AEO 49'!$216:$216,,MATCH(X$2,'AEO 49'!$1:$1,0))</f>
        <v/>
      </c>
      <c r="Y115">
        <f t="array" ref="Y115">INDEX('AEO 49'!$216:$216,,MATCH(Y$2,'AEO 49'!$1:$1,0))</f>
        <v/>
      </c>
      <c r="Z115">
        <f t="array" ref="Z115">INDEX('AEO 49'!$216:$216,,MATCH(Z$2,'AEO 49'!$1:$1,0))</f>
        <v/>
      </c>
      <c r="AA115">
        <f t="array" ref="AA115">INDEX('AEO 49'!$216:$216,,MATCH(AA$2,'AEO 49'!$1:$1,0))</f>
        <v/>
      </c>
      <c r="AB115">
        <f t="array" ref="AB115">INDEX('AEO 49'!$216:$216,,MATCH(AB$2,'AEO 49'!$1:$1,0))</f>
        <v/>
      </c>
      <c r="AC115">
        <f t="array" ref="AC115">INDEX('AEO 49'!$216:$216,,MATCH(AC$2,'AEO 49'!$1:$1,0))</f>
        <v/>
      </c>
      <c r="AD115">
        <f t="array" ref="AD115">INDEX('AEO 49'!$216:$216,,MATCH(AD$2,'AEO 49'!$1:$1,0))</f>
        <v/>
      </c>
      <c r="AE115">
        <f t="array" ref="AE115">INDEX('AEO 49'!$216:$216,,MATCH(AE$2,'AEO 49'!$1:$1,0))</f>
        <v/>
      </c>
      <c r="AF115">
        <f t="array" ref="AF115">INDEX('AEO 49'!$216:$216,,MATCH(AF$2,'AEO 49'!$1:$1,0))</f>
        <v/>
      </c>
    </row>
    <row r="116">
      <c r="A116" s="84" t="inlineStr">
        <is>
          <t>diesel - heavy</t>
        </is>
      </c>
      <c r="B116">
        <f>'AEO 49'!F227</f>
        <v/>
      </c>
      <c r="C116">
        <f t="array" ref="C116">INDEX('AEO 49'!$227:$227,,MATCH(C$2,'AEO 49'!$1:$1,0))</f>
        <v/>
      </c>
      <c r="D116">
        <f t="array" ref="D116">INDEX('AEO 49'!$227:$227,,MATCH(D$2,'AEO 49'!$1:$1,0))</f>
        <v/>
      </c>
      <c r="E116">
        <f t="array" ref="E116">INDEX('AEO 49'!$227:$227,,MATCH(E$2,'AEO 49'!$1:$1,0))</f>
        <v/>
      </c>
      <c r="F116">
        <f t="array" ref="F116">INDEX('AEO 49'!$227:$227,,MATCH(F$2,'AEO 49'!$1:$1,0))</f>
        <v/>
      </c>
      <c r="G116">
        <f t="array" ref="G116">INDEX('AEO 49'!$227:$227,,MATCH(G$2,'AEO 49'!$1:$1,0))</f>
        <v/>
      </c>
      <c r="H116">
        <f t="array" ref="H116">INDEX('AEO 49'!$227:$227,,MATCH(H$2,'AEO 49'!$1:$1,0))</f>
        <v/>
      </c>
      <c r="I116">
        <f t="array" ref="I116">INDEX('AEO 49'!$227:$227,,MATCH(I$2,'AEO 49'!$1:$1,0))</f>
        <v/>
      </c>
      <c r="J116">
        <f t="array" ref="J116">INDEX('AEO 49'!$227:$227,,MATCH(J$2,'AEO 49'!$1:$1,0))</f>
        <v/>
      </c>
      <c r="K116">
        <f t="array" ref="K116">INDEX('AEO 49'!$227:$227,,MATCH(K$2,'AEO 49'!$1:$1,0))</f>
        <v/>
      </c>
      <c r="L116">
        <f t="array" ref="L116">INDEX('AEO 49'!$227:$227,,MATCH(L$2,'AEO 49'!$1:$1,0))</f>
        <v/>
      </c>
      <c r="M116">
        <f t="array" ref="M116">INDEX('AEO 49'!$227:$227,,MATCH(M$2,'AEO 49'!$1:$1,0))</f>
        <v/>
      </c>
      <c r="N116">
        <f t="array" ref="N116">INDEX('AEO 49'!$227:$227,,MATCH(N$2,'AEO 49'!$1:$1,0))</f>
        <v/>
      </c>
      <c r="O116">
        <f t="array" ref="O116">INDEX('AEO 49'!$227:$227,,MATCH(O$2,'AEO 49'!$1:$1,0))</f>
        <v/>
      </c>
      <c r="P116">
        <f t="array" ref="P116">INDEX('AEO 49'!$227:$227,,MATCH(P$2,'AEO 49'!$1:$1,0))</f>
        <v/>
      </c>
      <c r="Q116">
        <f t="array" ref="Q116">INDEX('AEO 49'!$227:$227,,MATCH(Q$2,'AEO 49'!$1:$1,0))</f>
        <v/>
      </c>
      <c r="R116">
        <f t="array" ref="R116">INDEX('AEO 49'!$227:$227,,MATCH(R$2,'AEO 49'!$1:$1,0))</f>
        <v/>
      </c>
      <c r="S116">
        <f t="array" ref="S116">INDEX('AEO 49'!$227:$227,,MATCH(S$2,'AEO 49'!$1:$1,0))</f>
        <v/>
      </c>
      <c r="T116">
        <f t="array" ref="T116">INDEX('AEO 49'!$227:$227,,MATCH(T$2,'AEO 49'!$1:$1,0))</f>
        <v/>
      </c>
      <c r="U116">
        <f t="array" ref="U116">INDEX('AEO 49'!$227:$227,,MATCH(U$2,'AEO 49'!$1:$1,0))</f>
        <v/>
      </c>
      <c r="V116">
        <f t="array" ref="V116">INDEX('AEO 49'!$227:$227,,MATCH(V$2,'AEO 49'!$1:$1,0))</f>
        <v/>
      </c>
      <c r="W116">
        <f t="array" ref="W116">INDEX('AEO 49'!$227:$227,,MATCH(W$2,'AEO 49'!$1:$1,0))</f>
        <v/>
      </c>
      <c r="X116">
        <f t="array" ref="X116">INDEX('AEO 49'!$227:$227,,MATCH(X$2,'AEO 49'!$1:$1,0))</f>
        <v/>
      </c>
      <c r="Y116">
        <f t="array" ref="Y116">INDEX('AEO 49'!$227:$227,,MATCH(Y$2,'AEO 49'!$1:$1,0))</f>
        <v/>
      </c>
      <c r="Z116">
        <f t="array" ref="Z116">INDEX('AEO 49'!$227:$227,,MATCH(Z$2,'AEO 49'!$1:$1,0))</f>
        <v/>
      </c>
      <c r="AA116">
        <f t="array" ref="AA116">INDEX('AEO 49'!$227:$227,,MATCH(AA$2,'AEO 49'!$1:$1,0))</f>
        <v/>
      </c>
      <c r="AB116">
        <f t="array" ref="AB116">INDEX('AEO 49'!$227:$227,,MATCH(AB$2,'AEO 49'!$1:$1,0))</f>
        <v/>
      </c>
      <c r="AC116">
        <f t="array" ref="AC116">INDEX('AEO 49'!$227:$227,,MATCH(AC$2,'AEO 49'!$1:$1,0))</f>
        <v/>
      </c>
      <c r="AD116">
        <f t="array" ref="AD116">INDEX('AEO 49'!$227:$227,,MATCH(AD$2,'AEO 49'!$1:$1,0))</f>
        <v/>
      </c>
      <c r="AE116">
        <f t="array" ref="AE116">INDEX('AEO 49'!$227:$227,,MATCH(AE$2,'AEO 49'!$1:$1,0))</f>
        <v/>
      </c>
      <c r="AF116">
        <f t="array" ref="AF116">INDEX('AEO 49'!$227:$227,,MATCH(AF$2,'AEO 49'!$1:$1,0))</f>
        <v/>
      </c>
    </row>
    <row r="118" ht="16" customHeight="1" s="143" thickBot="1">
      <c r="B118">
        <f>B2</f>
        <v/>
      </c>
      <c r="C118">
        <f>C2</f>
        <v/>
      </c>
      <c r="D118">
        <f>D2</f>
        <v/>
      </c>
      <c r="E118">
        <f>E2</f>
        <v/>
      </c>
      <c r="F118">
        <f>F2</f>
        <v/>
      </c>
      <c r="G118">
        <f>G2</f>
        <v/>
      </c>
      <c r="H118">
        <f>H2</f>
        <v/>
      </c>
      <c r="I118">
        <f>I2</f>
        <v/>
      </c>
      <c r="J118">
        <f>J2</f>
        <v/>
      </c>
      <c r="K118">
        <f>K2</f>
        <v/>
      </c>
      <c r="L118">
        <f>L2</f>
        <v/>
      </c>
      <c r="M118">
        <f>M2</f>
        <v/>
      </c>
      <c r="N118">
        <f>N2</f>
        <v/>
      </c>
      <c r="O118">
        <f>O2</f>
        <v/>
      </c>
      <c r="P118">
        <f>P2</f>
        <v/>
      </c>
      <c r="Q118">
        <f>Q2</f>
        <v/>
      </c>
      <c r="R118">
        <f>R2</f>
        <v/>
      </c>
      <c r="S118">
        <f>S2</f>
        <v/>
      </c>
      <c r="T118">
        <f>T2</f>
        <v/>
      </c>
      <c r="U118">
        <f>U2</f>
        <v/>
      </c>
      <c r="V118">
        <f>V2</f>
        <v/>
      </c>
      <c r="W118">
        <f>W2</f>
        <v/>
      </c>
      <c r="X118">
        <f>X2</f>
        <v/>
      </c>
      <c r="Y118">
        <f>Y2</f>
        <v/>
      </c>
      <c r="Z118">
        <f>Z2</f>
        <v/>
      </c>
      <c r="AA118">
        <f>AA2</f>
        <v/>
      </c>
      <c r="AB118">
        <f>AB2</f>
        <v/>
      </c>
      <c r="AC118">
        <f>AC2</f>
        <v/>
      </c>
      <c r="AD118">
        <f>AD2</f>
        <v/>
      </c>
      <c r="AE118">
        <f>AE2</f>
        <v/>
      </c>
      <c r="AF118">
        <f>AF2</f>
        <v/>
      </c>
    </row>
    <row r="119" ht="16" customHeight="1" s="143" thickBot="1">
      <c r="A119" s="84" t="inlineStr">
        <is>
          <t>Weighted SY fuel efficiency</t>
        </is>
      </c>
      <c r="B119" s="83">
        <f>SUM(B102*B106,B103*B107,B104*B108)/SUM(B106:B108)</f>
        <v/>
      </c>
      <c r="C119" s="58">
        <f>B119</f>
        <v/>
      </c>
      <c r="D119" s="58">
        <f>C119</f>
        <v/>
      </c>
      <c r="E119" s="58">
        <f>D119</f>
        <v/>
      </c>
      <c r="F119" s="58">
        <f>E119</f>
        <v/>
      </c>
      <c r="G119" s="58">
        <f>F119</f>
        <v/>
      </c>
      <c r="H119" s="58">
        <f>G119</f>
        <v/>
      </c>
      <c r="I119" s="58">
        <f>H119</f>
        <v/>
      </c>
      <c r="J119" s="58">
        <f>I119</f>
        <v/>
      </c>
      <c r="K119" s="58">
        <f>J119</f>
        <v/>
      </c>
      <c r="L119" s="58">
        <f>K119</f>
        <v/>
      </c>
      <c r="M119" s="58">
        <f>L119</f>
        <v/>
      </c>
      <c r="N119" s="58">
        <f>M119</f>
        <v/>
      </c>
      <c r="O119" s="58">
        <f>N119</f>
        <v/>
      </c>
      <c r="P119" s="58">
        <f>O119</f>
        <v/>
      </c>
      <c r="Q119" s="58">
        <f>P119</f>
        <v/>
      </c>
      <c r="R119" s="58">
        <f>Q119</f>
        <v/>
      </c>
      <c r="S119" s="58">
        <f>R119</f>
        <v/>
      </c>
      <c r="T119" s="58">
        <f>S119</f>
        <v/>
      </c>
      <c r="U119" s="58">
        <f>T119</f>
        <v/>
      </c>
      <c r="V119" s="58">
        <f>U119</f>
        <v/>
      </c>
      <c r="W119" s="58">
        <f>V119</f>
        <v/>
      </c>
      <c r="X119" s="58">
        <f>W119</f>
        <v/>
      </c>
      <c r="Y119" s="58">
        <f>X119</f>
        <v/>
      </c>
      <c r="Z119" s="58">
        <f>Y119</f>
        <v/>
      </c>
      <c r="AA119" s="58">
        <f>Z119</f>
        <v/>
      </c>
      <c r="AB119" s="58">
        <f>AA119</f>
        <v/>
      </c>
      <c r="AC119" s="58">
        <f>AB119</f>
        <v/>
      </c>
      <c r="AD119" s="58">
        <f>AC119</f>
        <v/>
      </c>
      <c r="AE119" s="58">
        <f>AD119</f>
        <v/>
      </c>
      <c r="AF119" s="58">
        <f>AE119</f>
        <v/>
      </c>
      <c r="AG119" s="58" t="n"/>
    </row>
    <row r="120">
      <c r="A120" s="84" t="inlineStr">
        <is>
          <t>Weighted new fuel efficiency</t>
        </is>
      </c>
      <c r="B120" s="54">
        <f>SUM(B110*B114,B111*B115,B112*B116)/SUM(B114:B116)</f>
        <v/>
      </c>
      <c r="C120" s="54">
        <f>SUM(C110*C114,C111*C115,C112*C116)/SUM(C114:C116)</f>
        <v/>
      </c>
      <c r="D120" s="54">
        <f>SUM(D110*D114,D111*D115,D112*D116)/SUM(D114:D116)</f>
        <v/>
      </c>
      <c r="E120" s="54">
        <f>SUM(E110*E114,E111*E115,E112*E116)/SUM(E114:E116)</f>
        <v/>
      </c>
      <c r="F120" s="54">
        <f>SUM(F110*F114,F111*F115,F112*F116)/SUM(F114:F116)</f>
        <v/>
      </c>
      <c r="G120" s="54">
        <f>SUM(G110*G114,G111*G115,G112*G116)/SUM(G114:G116)</f>
        <v/>
      </c>
      <c r="H120" s="54">
        <f>SUM(H110*H114,H111*H115,H112*H116)/SUM(H114:H116)</f>
        <v/>
      </c>
      <c r="I120" s="54">
        <f>SUM(I110*I114,I111*I115,I112*I116)/SUM(I114:I116)</f>
        <v/>
      </c>
      <c r="J120" s="54">
        <f>SUM(J110*J114,J111*J115,J112*J116)/SUM(J114:J116)</f>
        <v/>
      </c>
      <c r="K120" s="54">
        <f>SUM(K110*K114,K111*K115,K112*K116)/SUM(K114:K116)</f>
        <v/>
      </c>
      <c r="L120" s="54">
        <f>SUM(L110*L114,L111*L115,L112*L116)/SUM(L114:L116)</f>
        <v/>
      </c>
      <c r="M120" s="54">
        <f>SUM(M110*M114,M111*M115,M112*M116)/SUM(M114:M116)</f>
        <v/>
      </c>
      <c r="N120" s="54">
        <f>SUM(N110*N114,N111*N115,N112*N116)/SUM(N114:N116)</f>
        <v/>
      </c>
      <c r="O120" s="54">
        <f>SUM(O110*O114,O111*O115,O112*O116)/SUM(O114:O116)</f>
        <v/>
      </c>
      <c r="P120" s="54">
        <f>SUM(P110*P114,P111*P115,P112*P116)/SUM(P114:P116)</f>
        <v/>
      </c>
      <c r="Q120" s="54">
        <f>SUM(Q110*Q114,Q111*Q115,Q112*Q116)/SUM(Q114:Q116)</f>
        <v/>
      </c>
      <c r="R120" s="54">
        <f>SUM(R110*R114,R111*R115,R112*R116)/SUM(R114:R116)</f>
        <v/>
      </c>
      <c r="S120" s="54">
        <f>SUM(S110*S114,S111*S115,S112*S116)/SUM(S114:S116)</f>
        <v/>
      </c>
      <c r="T120" s="54">
        <f>SUM(T110*T114,T111*T115,T112*T116)/SUM(T114:T116)</f>
        <v/>
      </c>
      <c r="U120" s="54">
        <f>SUM(U110*U114,U111*U115,U112*U116)/SUM(U114:U116)</f>
        <v/>
      </c>
      <c r="V120" s="54">
        <f>SUM(V110*V114,V111*V115,V112*V116)/SUM(V114:V116)</f>
        <v/>
      </c>
      <c r="W120" s="54">
        <f>SUM(W110*W114,W111*W115,W112*W116)/SUM(W114:W116)</f>
        <v/>
      </c>
      <c r="X120" s="54">
        <f>SUM(X110*X114,X111*X115,X112*X116)/SUM(X114:X116)</f>
        <v/>
      </c>
      <c r="Y120" s="54">
        <f>SUM(Y110*Y114,Y111*Y115,Y112*Y116)/SUM(Y114:Y116)</f>
        <v/>
      </c>
      <c r="Z120" s="54">
        <f>SUM(Z110*Z114,Z111*Z115,Z112*Z116)/SUM(Z114:Z116)</f>
        <v/>
      </c>
      <c r="AA120" s="54">
        <f>SUM(AA110*AA114,AA111*AA115,AA112*AA116)/SUM(AA114:AA116)</f>
        <v/>
      </c>
      <c r="AB120" s="54">
        <f>SUM(AB110*AB114,AB111*AB115,AB112*AB116)/SUM(AB114:AB116)</f>
        <v/>
      </c>
      <c r="AC120" s="54">
        <f>SUM(AC110*AC114,AC111*AC115,AC112*AC116)/SUM(AC114:AC116)</f>
        <v/>
      </c>
      <c r="AD120" s="54">
        <f>SUM(AD110*AD114,AD111*AD115,AD112*AD116)/SUM(AD114:AD116)</f>
        <v/>
      </c>
      <c r="AE120" s="54">
        <f>SUM(AE110*AE114,AE111*AE115,AE112*AE116)/SUM(AE114:AE116)</f>
        <v/>
      </c>
      <c r="AF120" s="54">
        <f>SUM(AF110*AF114,AF111*AF115,AF112*AF116)/SUM(AF114:AF116)</f>
        <v/>
      </c>
      <c r="AG120" s="54" t="n"/>
    </row>
    <row r="121">
      <c r="A121" s="84" t="n"/>
      <c r="B121" s="54" t="n"/>
      <c r="C121" s="54" t="n"/>
      <c r="D121" s="54" t="n"/>
      <c r="E121" s="54" t="n"/>
      <c r="F121" s="54" t="n"/>
      <c r="G121" s="54" t="n"/>
      <c r="H121" s="54" t="n"/>
      <c r="I121" s="54" t="n"/>
      <c r="J121" s="54" t="n"/>
      <c r="K121" s="54" t="n"/>
      <c r="L121" s="54" t="n"/>
      <c r="M121" s="54" t="n"/>
      <c r="N121" s="54" t="n"/>
      <c r="O121" s="54" t="n"/>
      <c r="P121" s="54" t="n"/>
      <c r="Q121" s="54" t="n"/>
      <c r="R121" s="54" t="n"/>
      <c r="S121" s="54" t="n"/>
      <c r="T121" s="54" t="n"/>
      <c r="U121" s="54" t="n"/>
      <c r="V121" s="54" t="n"/>
      <c r="W121" s="54" t="n"/>
      <c r="X121" s="54" t="n"/>
      <c r="Y121" s="54" t="n"/>
      <c r="Z121" s="54" t="n"/>
      <c r="AA121" s="54" t="n"/>
      <c r="AB121" s="54" t="n"/>
      <c r="AC121" s="54" t="n"/>
      <c r="AD121" s="54" t="n"/>
      <c r="AE121" s="54" t="n"/>
      <c r="AF121" s="54" t="n"/>
      <c r="AG121" s="54" t="n"/>
    </row>
    <row r="122">
      <c r="A122" s="84" t="inlineStr">
        <is>
          <t>New:Existing Ratio</t>
        </is>
      </c>
      <c r="B122">
        <f>B120/B119</f>
        <v/>
      </c>
      <c r="C122">
        <f>C120/C119</f>
        <v/>
      </c>
      <c r="D122">
        <f>D120/D119</f>
        <v/>
      </c>
      <c r="E122">
        <f>E120/E119</f>
        <v/>
      </c>
      <c r="F122">
        <f>F120/F119</f>
        <v/>
      </c>
      <c r="G122">
        <f>G120/G119</f>
        <v/>
      </c>
      <c r="H122">
        <f>H120/H119</f>
        <v/>
      </c>
      <c r="I122">
        <f>I120/I119</f>
        <v/>
      </c>
      <c r="J122">
        <f>J120/J119</f>
        <v/>
      </c>
      <c r="K122">
        <f>K120/K119</f>
        <v/>
      </c>
      <c r="L122">
        <f>L120/L119</f>
        <v/>
      </c>
      <c r="M122">
        <f>M120/M119</f>
        <v/>
      </c>
      <c r="N122">
        <f>N120/N119</f>
        <v/>
      </c>
      <c r="O122">
        <f>O120/O119</f>
        <v/>
      </c>
      <c r="P122">
        <f>P120/P119</f>
        <v/>
      </c>
      <c r="Q122">
        <f>Q120/Q119</f>
        <v/>
      </c>
      <c r="R122">
        <f>R120/R119</f>
        <v/>
      </c>
      <c r="S122">
        <f>S120/S119</f>
        <v/>
      </c>
      <c r="T122">
        <f>T120/T119</f>
        <v/>
      </c>
      <c r="U122">
        <f>U120/U119</f>
        <v/>
      </c>
      <c r="V122">
        <f>V120/V119</f>
        <v/>
      </c>
      <c r="W122">
        <f>W120/W119</f>
        <v/>
      </c>
      <c r="X122">
        <f>X120/X119</f>
        <v/>
      </c>
      <c r="Y122">
        <f>Y120/Y119</f>
        <v/>
      </c>
      <c r="Z122">
        <f>Z120/Z119</f>
        <v/>
      </c>
      <c r="AA122">
        <f>AA120/AA119</f>
        <v/>
      </c>
      <c r="AB122">
        <f>AB120/AB119</f>
        <v/>
      </c>
      <c r="AC122">
        <f>AC120/AC119</f>
        <v/>
      </c>
      <c r="AD122">
        <f>AD120/AD119</f>
        <v/>
      </c>
      <c r="AE122">
        <f>AE120/AE119</f>
        <v/>
      </c>
      <c r="AF122">
        <f>AF120/AF119</f>
        <v/>
      </c>
    </row>
    <row r="123">
      <c r="A123" s="85" t="inlineStr">
        <is>
          <t>SYFAFE-frgt-HDV</t>
        </is>
      </c>
      <c r="B123">
        <f>'SYFAFE-frgt'!$E$3</f>
        <v/>
      </c>
      <c r="C123">
        <f>'SYFAFE-frgt'!$E$3</f>
        <v/>
      </c>
      <c r="D123">
        <f>'SYFAFE-frgt'!$E$3</f>
        <v/>
      </c>
      <c r="E123">
        <f>'SYFAFE-frgt'!$E$3</f>
        <v/>
      </c>
      <c r="F123">
        <f>'SYFAFE-frgt'!$E$3</f>
        <v/>
      </c>
      <c r="G123">
        <f>'SYFAFE-frgt'!$E$3</f>
        <v/>
      </c>
      <c r="H123">
        <f>'SYFAFE-frgt'!$E$3</f>
        <v/>
      </c>
      <c r="I123">
        <f>'SYFAFE-frgt'!$E$3</f>
        <v/>
      </c>
      <c r="J123">
        <f>'SYFAFE-frgt'!$E$3</f>
        <v/>
      </c>
      <c r="K123">
        <f>'SYFAFE-frgt'!$E$3</f>
        <v/>
      </c>
      <c r="L123">
        <f>'SYFAFE-frgt'!$E$3</f>
        <v/>
      </c>
      <c r="M123">
        <f>'SYFAFE-frgt'!$E$3</f>
        <v/>
      </c>
      <c r="N123">
        <f>'SYFAFE-frgt'!$E$3</f>
        <v/>
      </c>
      <c r="O123">
        <f>'SYFAFE-frgt'!$E$3</f>
        <v/>
      </c>
      <c r="P123">
        <f>'SYFAFE-frgt'!$E$3</f>
        <v/>
      </c>
      <c r="Q123">
        <f>'SYFAFE-frgt'!$E$3</f>
        <v/>
      </c>
      <c r="R123">
        <f>'SYFAFE-frgt'!$E$3</f>
        <v/>
      </c>
      <c r="S123">
        <f>'SYFAFE-frgt'!$E$3</f>
        <v/>
      </c>
      <c r="T123">
        <f>'SYFAFE-frgt'!$E$3</f>
        <v/>
      </c>
      <c r="U123">
        <f>'SYFAFE-frgt'!$E$3</f>
        <v/>
      </c>
      <c r="V123">
        <f>'SYFAFE-frgt'!$E$3</f>
        <v/>
      </c>
      <c r="W123">
        <f>'SYFAFE-frgt'!$E$3</f>
        <v/>
      </c>
      <c r="X123">
        <f>'SYFAFE-frgt'!$E$3</f>
        <v/>
      </c>
      <c r="Y123">
        <f>'SYFAFE-frgt'!$E$3</f>
        <v/>
      </c>
      <c r="Z123">
        <f>'SYFAFE-frgt'!$E$3</f>
        <v/>
      </c>
      <c r="AA123">
        <f>'SYFAFE-frgt'!$E$3</f>
        <v/>
      </c>
      <c r="AB123">
        <f>'SYFAFE-frgt'!$E$3</f>
        <v/>
      </c>
      <c r="AC123">
        <f>'SYFAFE-frgt'!$E$3</f>
        <v/>
      </c>
      <c r="AD123">
        <f>'SYFAFE-frgt'!$E$3</f>
        <v/>
      </c>
      <c r="AE123">
        <f>'SYFAFE-frgt'!$E$3</f>
        <v/>
      </c>
      <c r="AF123">
        <f>'SYFAFE-frgt'!$E$3</f>
        <v/>
      </c>
    </row>
    <row r="124">
      <c r="A124" s="85" t="inlineStr">
        <is>
          <t>Calculated BNVFE</t>
        </is>
      </c>
      <c r="B124" s="15">
        <f>B122*B123</f>
        <v/>
      </c>
      <c r="C124" s="15">
        <f>C122*C123</f>
        <v/>
      </c>
      <c r="D124" s="15">
        <f>D122*D123</f>
        <v/>
      </c>
      <c r="E124" s="15">
        <f>E122*E123</f>
        <v/>
      </c>
      <c r="F124" s="15">
        <f>F122*F123</f>
        <v/>
      </c>
      <c r="G124" s="15">
        <f>G122*G123</f>
        <v/>
      </c>
      <c r="H124" s="15">
        <f>H122*H123</f>
        <v/>
      </c>
      <c r="I124" s="15">
        <f>I122*I123</f>
        <v/>
      </c>
      <c r="J124" s="15">
        <f>J122*J123</f>
        <v/>
      </c>
      <c r="K124" s="15">
        <f>K122*K123</f>
        <v/>
      </c>
      <c r="L124" s="15">
        <f>L122*L123</f>
        <v/>
      </c>
      <c r="M124" s="15">
        <f>M122*M123</f>
        <v/>
      </c>
      <c r="N124" s="15">
        <f>N122*N123</f>
        <v/>
      </c>
      <c r="O124" s="15">
        <f>O122*O123</f>
        <v/>
      </c>
      <c r="P124" s="15">
        <f>P122*P123</f>
        <v/>
      </c>
      <c r="Q124" s="15">
        <f>Q122*Q123</f>
        <v/>
      </c>
      <c r="R124" s="15">
        <f>R122*R123</f>
        <v/>
      </c>
      <c r="S124" s="15">
        <f>S122*S123</f>
        <v/>
      </c>
      <c r="T124" s="15">
        <f>T122*T123</f>
        <v/>
      </c>
      <c r="U124" s="15">
        <f>U122*U123</f>
        <v/>
      </c>
      <c r="V124" s="15">
        <f>V122*V123</f>
        <v/>
      </c>
      <c r="W124" s="15">
        <f>W122*W123</f>
        <v/>
      </c>
      <c r="X124" s="15">
        <f>X122*X123</f>
        <v/>
      </c>
      <c r="Y124" s="15">
        <f>Y122*Y123</f>
        <v/>
      </c>
      <c r="Z124" s="15">
        <f>Z122*Z123</f>
        <v/>
      </c>
      <c r="AA124" s="15">
        <f>AA122*AA123</f>
        <v/>
      </c>
      <c r="AB124" s="15">
        <f>AB122*AB123</f>
        <v/>
      </c>
      <c r="AC124" s="15">
        <f>AC122*AC123</f>
        <v/>
      </c>
      <c r="AD124" s="15">
        <f>AD122*AD123</f>
        <v/>
      </c>
      <c r="AE124" s="15">
        <f>AE122*AE123</f>
        <v/>
      </c>
      <c r="AF124" s="15">
        <f>AF122*AF123</f>
        <v/>
      </c>
      <c r="AG124" s="15" t="n"/>
    </row>
  </sheetData>
  <hyperlinks>
    <hyperlink xmlns:r="http://schemas.openxmlformats.org/officeDocument/2006/relationships" ref="D38" r:id="rId1"/>
    <hyperlink xmlns:r="http://schemas.openxmlformats.org/officeDocument/2006/relationships" ref="D39" r:id="rId2"/>
  </hyperlinks>
  <pageMargins left="0.7" right="0.7" top="0.75" bottom="0.75" header="0.3" footer="0.3"/>
  <pageSetup orientation="portrait"/>
</worksheet>
</file>

<file path=xl/worksheets/sheet15.xml><?xml version="1.0" encoding="utf-8"?>
<worksheet xmlns="http://schemas.openxmlformats.org/spreadsheetml/2006/main">
  <sheetPr>
    <tabColor theme="9" tint="0.7999816888943144"/>
    <outlinePr summaryBelow="1" summaryRight="1"/>
    <pageSetUpPr/>
  </sheetPr>
  <dimension ref="A1:AF24"/>
  <sheetViews>
    <sheetView tabSelected="1" topLeftCell="A10" workbookViewId="0">
      <selection activeCell="G25" sqref="G25"/>
    </sheetView>
  </sheetViews>
  <sheetFormatPr baseColWidth="10" defaultColWidth="8.83203125" defaultRowHeight="15"/>
  <cols>
    <col width="56.5" bestFit="1" customWidth="1" style="143" min="1" max="1"/>
  </cols>
  <sheetData>
    <row r="1">
      <c r="A1" s="142" t="inlineStr">
        <is>
          <t>PASSENGERS</t>
        </is>
      </c>
    </row>
    <row r="2" ht="16" customHeight="1" s="143">
      <c r="A2" s="6" t="inlineStr">
        <is>
          <t>Fuel Economy (passenger*miles/BTU)</t>
        </is>
      </c>
      <c r="B2" s="84" t="inlineStr">
        <is>
          <t>battery electric vehicle</t>
        </is>
      </c>
      <c r="C2" s="84" t="inlineStr">
        <is>
          <t>natural gas vehicle</t>
        </is>
      </c>
      <c r="D2" s="84" t="inlineStr">
        <is>
          <t>gasoline vehicle</t>
        </is>
      </c>
      <c r="E2" s="84" t="inlineStr">
        <is>
          <t>diesel vehicle</t>
        </is>
      </c>
      <c r="F2" s="84" t="inlineStr">
        <is>
          <t>plugin hybrid vehicle</t>
        </is>
      </c>
      <c r="G2" s="84" t="inlineStr">
        <is>
          <t>LPG vehicle</t>
        </is>
      </c>
      <c r="H2" s="84" t="inlineStr">
        <is>
          <t>hydrogen vehicle</t>
        </is>
      </c>
    </row>
    <row r="3">
      <c r="A3" t="inlineStr">
        <is>
          <t>LDVs</t>
        </is>
      </c>
      <c r="B3" s="156" t="n">
        <v>0.001009408246546942</v>
      </c>
      <c r="C3" s="156" t="n">
        <v>6.219995190795671e-05</v>
      </c>
      <c r="D3" s="154" t="n">
        <v>0.0003170042427172217</v>
      </c>
      <c r="E3" s="156" t="n">
        <v>0.0003170042427172217</v>
      </c>
      <c r="F3" s="156" t="n">
        <v>0.0006978264448235681</v>
      </c>
      <c r="G3" s="156" t="n">
        <v>0.0002456782881058468</v>
      </c>
      <c r="H3" s="156" t="n">
        <v>0.0009510127281516648</v>
      </c>
    </row>
    <row r="4">
      <c r="A4" t="inlineStr">
        <is>
          <t>HDVs</t>
        </is>
      </c>
      <c r="B4" s="156" t="n">
        <v>0.002830972718768717</v>
      </c>
      <c r="C4" s="156" t="n">
        <v>2.238176422214283e-05</v>
      </c>
      <c r="D4" s="156" t="n">
        <v>0.0008809693666651295</v>
      </c>
      <c r="E4" s="154" t="n">
        <v>0.0008809693666651295</v>
      </c>
      <c r="F4" s="156" t="n">
        <v>0.001953471210322103</v>
      </c>
      <c r="G4" s="156" t="n">
        <v>0.0006827512591654753</v>
      </c>
      <c r="H4" s="156" t="n">
        <v>0.002642908099995388</v>
      </c>
    </row>
    <row r="5">
      <c r="A5" t="inlineStr">
        <is>
          <t>aircraft</t>
        </is>
      </c>
      <c r="B5" s="156" t="n">
        <v>0.001430753762068727</v>
      </c>
      <c r="C5" s="156" t="n">
        <v>0.0004452357407992435</v>
      </c>
      <c r="D5" s="156" t="n">
        <v>0.0004452357407992435</v>
      </c>
      <c r="E5" s="154" t="n">
        <v>0.0004452357407992435</v>
      </c>
      <c r="F5" t="n">
        <v>0</v>
      </c>
      <c r="G5" t="n">
        <v>0</v>
      </c>
      <c r="H5" s="156" t="n">
        <v>0.00133570722239773</v>
      </c>
    </row>
    <row r="6">
      <c r="A6" t="inlineStr">
        <is>
          <t>rail</t>
        </is>
      </c>
      <c r="B6" s="156" t="n">
        <v>0.001240520952688614</v>
      </c>
      <c r="C6" s="156" t="n">
        <v>0.0004243887469724206</v>
      </c>
      <c r="D6" s="156" t="n">
        <v>0.0004243887469724206</v>
      </c>
      <c r="E6" s="156" t="n">
        <v>0.0004243887469724206</v>
      </c>
      <c r="F6" t="n">
        <v>0</v>
      </c>
      <c r="G6" t="n">
        <v>0</v>
      </c>
      <c r="H6" s="156" t="n">
        <v>0.001273166240917262</v>
      </c>
    </row>
    <row r="7">
      <c r="A7" t="inlineStr">
        <is>
          <t>ships</t>
        </is>
      </c>
      <c r="B7" s="156" t="n">
        <v>3.229353056547114e-05</v>
      </c>
      <c r="C7" s="156" t="n">
        <v>1.004941198515604e-05</v>
      </c>
      <c r="D7" s="156" t="n">
        <v>1.004941198515604e-05</v>
      </c>
      <c r="E7" s="154" t="n">
        <v>1.004941198515604e-05</v>
      </c>
      <c r="F7" t="n">
        <v>0</v>
      </c>
      <c r="G7" t="n">
        <v>0</v>
      </c>
      <c r="H7" s="156" t="n">
        <v>3.014823595546811e-05</v>
      </c>
    </row>
    <row r="8">
      <c r="A8" t="inlineStr">
        <is>
          <t>motorbikes</t>
        </is>
      </c>
      <c r="B8" s="156" t="n">
        <v>0.003834718729913741</v>
      </c>
      <c r="C8" s="156" t="n">
        <v>0.001204291832534894</v>
      </c>
      <c r="D8" s="154" t="n">
        <v>0.001204291832534894</v>
      </c>
      <c r="E8" s="156" t="n">
        <v>0.001204291832534894</v>
      </c>
      <c r="F8" s="156" t="n">
        <v>0.00265102662609326</v>
      </c>
      <c r="G8" s="156" t="n">
        <v>0.000933326170214543</v>
      </c>
      <c r="H8" s="156" t="n">
        <v>0.003612875497604682</v>
      </c>
    </row>
    <row r="9">
      <c r="A9" s="142" t="inlineStr">
        <is>
          <t>FREIGHT</t>
        </is>
      </c>
    </row>
    <row r="10">
      <c r="A10" t="inlineStr">
        <is>
          <t>Fuel Economy (freight ton*miles/BTU)</t>
        </is>
      </c>
      <c r="B10" t="inlineStr">
        <is>
          <t>battery electric vehicle</t>
        </is>
      </c>
      <c r="C10" t="inlineStr">
        <is>
          <t>natural gas vehicle</t>
        </is>
      </c>
      <c r="D10" t="inlineStr">
        <is>
          <t>gasoline vehicle</t>
        </is>
      </c>
      <c r="E10" t="inlineStr">
        <is>
          <t>diesel vehicle</t>
        </is>
      </c>
      <c r="F10" t="inlineStr">
        <is>
          <t>plugin hybrid vehicle</t>
        </is>
      </c>
      <c r="G10" t="inlineStr">
        <is>
          <t>LPG vehicle</t>
        </is>
      </c>
      <c r="H10" t="inlineStr">
        <is>
          <t>hydrogen vehicle</t>
        </is>
      </c>
    </row>
    <row r="11">
      <c r="A11" t="inlineStr">
        <is>
          <t>LDVs</t>
        </is>
      </c>
      <c r="B11" t="n">
        <v>0.0002717522406857061</v>
      </c>
      <c r="C11" t="n">
        <v>0.0002310381847534741</v>
      </c>
      <c r="D11" t="n">
        <v>8.534367889303168e-05</v>
      </c>
      <c r="E11" t="n">
        <v>8.534367889303168e-05</v>
      </c>
      <c r="F11" t="n">
        <v>0.0001878683878790026</v>
      </c>
      <c r="G11" t="n">
        <v>6.614135114209954e-05</v>
      </c>
      <c r="H11" t="n">
        <v>0.000256031036679095</v>
      </c>
    </row>
    <row r="12">
      <c r="A12" t="inlineStr">
        <is>
          <t>HDVs</t>
        </is>
      </c>
      <c r="B12" t="n">
        <v>0.002615874507047804</v>
      </c>
      <c r="C12" t="n">
        <v>2.422217263866708e-05</v>
      </c>
      <c r="D12" t="n">
        <v>0.0008140330326996819</v>
      </c>
      <c r="E12" t="n">
        <v>0.0008140330326996819</v>
      </c>
      <c r="F12" t="n">
        <v>0.001805045843591149</v>
      </c>
      <c r="G12" t="n">
        <v>0.0006308756003422535</v>
      </c>
      <c r="H12" t="n">
        <v>0.002442099098099045</v>
      </c>
    </row>
    <row r="13">
      <c r="A13" t="inlineStr">
        <is>
          <t>aircraft</t>
        </is>
      </c>
      <c r="B13" t="n">
        <v>0.000368377679363288</v>
      </c>
      <c r="C13" t="n">
        <v>0.0001146353155333106</v>
      </c>
      <c r="D13" t="n">
        <v>0.0001146353155333106</v>
      </c>
      <c r="E13" t="n">
        <v>0.0001146353155333106</v>
      </c>
      <c r="F13" t="n">
        <v>0</v>
      </c>
      <c r="G13" t="n">
        <v>0</v>
      </c>
      <c r="H13" t="n">
        <v>0.0003439059465999317</v>
      </c>
    </row>
    <row r="14">
      <c r="A14" t="inlineStr">
        <is>
          <t>rail</t>
        </is>
      </c>
      <c r="B14" t="n">
        <v>0.01114074381529145</v>
      </c>
      <c r="C14" t="n">
        <v>0.003466884</v>
      </c>
      <c r="D14" t="n">
        <v>0.003466884</v>
      </c>
      <c r="E14" t="n">
        <v>0.003466884</v>
      </c>
      <c r="F14" t="n">
        <v>0</v>
      </c>
      <c r="G14" t="n">
        <v>0</v>
      </c>
      <c r="H14" t="n">
        <v>0.010400652</v>
      </c>
    </row>
    <row r="15">
      <c r="A15" t="inlineStr">
        <is>
          <t>ships</t>
        </is>
      </c>
      <c r="B15" t="n">
        <v>0.01546762636260409</v>
      </c>
      <c r="C15" t="n">
        <v>0.004813365</v>
      </c>
      <c r="D15" t="n">
        <v>0.004813365</v>
      </c>
      <c r="E15" t="n">
        <v>0.004813365</v>
      </c>
      <c r="F15" t="n">
        <v>0</v>
      </c>
      <c r="G15" t="n">
        <v>0</v>
      </c>
      <c r="H15" t="n">
        <v>0.014440095</v>
      </c>
    </row>
    <row r="16">
      <c r="A16" t="inlineStr">
        <is>
          <t>motorbikes</t>
        </is>
      </c>
      <c r="B16" t="n">
        <v>0.003834718729913741</v>
      </c>
      <c r="C16" t="n">
        <v>0.001204291832534894</v>
      </c>
      <c r="D16" t="n">
        <v>0.001204291832534894</v>
      </c>
      <c r="E16" t="n">
        <v>0.001204291832534894</v>
      </c>
      <c r="F16" t="n">
        <v>0.00265102662609326</v>
      </c>
      <c r="G16" t="n">
        <v>0.000933326170214543</v>
      </c>
      <c r="H16" t="n">
        <v>0.003612875497604682</v>
      </c>
    </row>
    <row r="18">
      <c r="A18" s="142" t="inlineStr">
        <is>
          <t>Natural Gas trends for LDV and HDV are based on gasoline trends</t>
        </is>
      </c>
    </row>
    <row r="19">
      <c r="A19" s="25" t="inlineStr">
        <is>
          <t>PASSENGERS</t>
        </is>
      </c>
      <c r="B19" s="25" t="n">
        <v>2020</v>
      </c>
      <c r="C19" s="25" t="n">
        <v>2021</v>
      </c>
      <c r="D19" s="25" t="n">
        <v>2022</v>
      </c>
      <c r="E19" s="25" t="n">
        <v>2023</v>
      </c>
      <c r="F19" s="25" t="n">
        <v>2024</v>
      </c>
      <c r="G19" s="25" t="n">
        <v>2025</v>
      </c>
      <c r="H19" s="25" t="n">
        <v>2026</v>
      </c>
      <c r="I19" s="25" t="n">
        <v>2027</v>
      </c>
      <c r="J19" s="25" t="n">
        <v>2028</v>
      </c>
      <c r="K19" s="25" t="n">
        <v>2029</v>
      </c>
      <c r="L19" s="25" t="n">
        <v>2030</v>
      </c>
      <c r="M19" s="25" t="n">
        <v>2031</v>
      </c>
      <c r="N19" s="25" t="n">
        <v>2032</v>
      </c>
      <c r="O19" s="25" t="n">
        <v>2033</v>
      </c>
      <c r="P19" s="25" t="n">
        <v>2034</v>
      </c>
      <c r="Q19" s="25" t="n">
        <v>2035</v>
      </c>
      <c r="R19" s="25" t="n">
        <v>2036</v>
      </c>
      <c r="S19" s="25" t="n">
        <v>2037</v>
      </c>
      <c r="T19" s="25" t="n">
        <v>2038</v>
      </c>
      <c r="U19" s="25" t="n">
        <v>2039</v>
      </c>
      <c r="V19" s="25" t="n">
        <v>2040</v>
      </c>
      <c r="W19" s="25" t="n">
        <v>2041</v>
      </c>
      <c r="X19" s="25" t="n">
        <v>2042</v>
      </c>
      <c r="Y19" s="25" t="n">
        <v>2043</v>
      </c>
      <c r="Z19" s="25" t="n">
        <v>2044</v>
      </c>
      <c r="AA19" s="25" t="n">
        <v>2045</v>
      </c>
      <c r="AB19" s="25" t="n">
        <v>2046</v>
      </c>
      <c r="AC19" s="25" t="n">
        <v>2047</v>
      </c>
      <c r="AD19" s="25" t="n">
        <v>2048</v>
      </c>
      <c r="AE19" s="25" t="n">
        <v>2049</v>
      </c>
      <c r="AF19" s="25" t="n">
        <v>2050</v>
      </c>
    </row>
    <row r="20">
      <c r="A20" t="inlineStr">
        <is>
          <t>LDVs</t>
        </is>
      </c>
      <c r="B20" s="15">
        <f>'BNVFE-LDVs-psgr'!B4/'BNVFE-LDVs-psgr'!$B$4</f>
        <v/>
      </c>
      <c r="C20" s="15">
        <f>'BNVFE-LDVs-psgr'!C4/'BNVFE-LDVs-psgr'!$B$4</f>
        <v/>
      </c>
      <c r="D20" s="15">
        <f>'BNVFE-LDVs-psgr'!D4/'BNVFE-LDVs-psgr'!$B$4</f>
        <v/>
      </c>
      <c r="E20" s="15">
        <f>'BNVFE-LDVs-psgr'!E4/'BNVFE-LDVs-psgr'!$B$4</f>
        <v/>
      </c>
      <c r="F20" s="15">
        <f>'BNVFE-LDVs-psgr'!F4/'BNVFE-LDVs-psgr'!$B$4</f>
        <v/>
      </c>
      <c r="G20" s="15">
        <f>'BNVFE-LDVs-psgr'!G4/'BNVFE-LDVs-psgr'!$B$4</f>
        <v/>
      </c>
      <c r="H20" s="15">
        <f>'BNVFE-LDVs-psgr'!H4/'BNVFE-LDVs-psgr'!$B$4</f>
        <v/>
      </c>
      <c r="I20" s="15">
        <f>'BNVFE-LDVs-psgr'!I4/'BNVFE-LDVs-psgr'!$B$4</f>
        <v/>
      </c>
      <c r="J20" s="15">
        <f>'BNVFE-LDVs-psgr'!J4/'BNVFE-LDVs-psgr'!$B$4</f>
        <v/>
      </c>
      <c r="K20" s="15">
        <f>'BNVFE-LDVs-psgr'!K4/'BNVFE-LDVs-psgr'!$B$4</f>
        <v/>
      </c>
      <c r="L20" s="15">
        <f>'BNVFE-LDVs-psgr'!L4/'BNVFE-LDVs-psgr'!$B$4</f>
        <v/>
      </c>
      <c r="M20" s="15">
        <f>'BNVFE-LDVs-psgr'!M4/'BNVFE-LDVs-psgr'!$B$4</f>
        <v/>
      </c>
      <c r="N20" s="15">
        <f>'BNVFE-LDVs-psgr'!N4/'BNVFE-LDVs-psgr'!$B$4</f>
        <v/>
      </c>
      <c r="O20" s="15">
        <f>'BNVFE-LDVs-psgr'!O4/'BNVFE-LDVs-psgr'!$B$4</f>
        <v/>
      </c>
      <c r="P20" s="15">
        <f>'BNVFE-LDVs-psgr'!P4/'BNVFE-LDVs-psgr'!$B$4</f>
        <v/>
      </c>
      <c r="Q20" s="15">
        <f>'BNVFE-LDVs-psgr'!Q4/'BNVFE-LDVs-psgr'!$B$4</f>
        <v/>
      </c>
      <c r="R20" s="15">
        <f>'BNVFE-LDVs-psgr'!R4/'BNVFE-LDVs-psgr'!$B$4</f>
        <v/>
      </c>
      <c r="S20" s="15">
        <f>'BNVFE-LDVs-psgr'!S4/'BNVFE-LDVs-psgr'!$B$4</f>
        <v/>
      </c>
      <c r="T20" s="15">
        <f>'BNVFE-LDVs-psgr'!T4/'BNVFE-LDVs-psgr'!$B$4</f>
        <v/>
      </c>
      <c r="U20" s="15">
        <f>'BNVFE-LDVs-psgr'!U4/'BNVFE-LDVs-psgr'!$B$4</f>
        <v/>
      </c>
      <c r="V20" s="15">
        <f>'BNVFE-LDVs-psgr'!V4/'BNVFE-LDVs-psgr'!$B$4</f>
        <v/>
      </c>
      <c r="W20" s="15">
        <f>'BNVFE-LDVs-psgr'!W4/'BNVFE-LDVs-psgr'!$B$4</f>
        <v/>
      </c>
      <c r="X20" s="15">
        <f>'BNVFE-LDVs-psgr'!X4/'BNVFE-LDVs-psgr'!$B$4</f>
        <v/>
      </c>
      <c r="Y20" s="15">
        <f>'BNVFE-LDVs-psgr'!Y4/'BNVFE-LDVs-psgr'!$B$4</f>
        <v/>
      </c>
      <c r="Z20" s="15">
        <f>'BNVFE-LDVs-psgr'!Z4/'BNVFE-LDVs-psgr'!$B$4</f>
        <v/>
      </c>
      <c r="AA20" s="15">
        <f>'BNVFE-LDVs-psgr'!AA4/'BNVFE-LDVs-psgr'!$B$4</f>
        <v/>
      </c>
      <c r="AB20" s="15">
        <f>'BNVFE-LDVs-psgr'!AB4/'BNVFE-LDVs-psgr'!$B$4</f>
        <v/>
      </c>
      <c r="AC20" s="15">
        <f>'BNVFE-LDVs-psgr'!AC4/'BNVFE-LDVs-psgr'!$B$4</f>
        <v/>
      </c>
      <c r="AD20" s="15">
        <f>'BNVFE-LDVs-psgr'!AD4/'BNVFE-LDVs-psgr'!$B$4</f>
        <v/>
      </c>
      <c r="AE20" s="15">
        <f>'BNVFE-LDVs-psgr'!AE4/'BNVFE-LDVs-psgr'!$B$4</f>
        <v/>
      </c>
      <c r="AF20" s="15">
        <f>'BNVFE-LDVs-psgr'!AF4/'BNVFE-LDVs-psgr'!$B$4</f>
        <v/>
      </c>
    </row>
    <row r="21">
      <c r="A21" t="inlineStr">
        <is>
          <t>HDVs</t>
        </is>
      </c>
      <c r="B21" s="15">
        <f>'BNVFE-HDVs-psgr'!B4/'BNVFE-HDVs-psgr'!$B$4</f>
        <v/>
      </c>
      <c r="C21" s="15">
        <f>'BNVFE-HDVs-psgr'!C4/'BNVFE-HDVs-psgr'!$B$4</f>
        <v/>
      </c>
      <c r="D21" s="15">
        <f>'BNVFE-HDVs-psgr'!D4/'BNVFE-HDVs-psgr'!$B$4</f>
        <v/>
      </c>
      <c r="E21" s="15">
        <f>'BNVFE-HDVs-psgr'!E4/'BNVFE-HDVs-psgr'!$B$4</f>
        <v/>
      </c>
      <c r="F21" s="15">
        <f>'BNVFE-HDVs-psgr'!F4/'BNVFE-HDVs-psgr'!$B$4</f>
        <v/>
      </c>
      <c r="G21" s="15">
        <f>'BNVFE-HDVs-psgr'!G4/'BNVFE-HDVs-psgr'!$B$4</f>
        <v/>
      </c>
      <c r="H21" s="15">
        <f>'BNVFE-HDVs-psgr'!H4/'BNVFE-HDVs-psgr'!$B$4</f>
        <v/>
      </c>
      <c r="I21" s="15">
        <f>'BNVFE-HDVs-psgr'!I4/'BNVFE-HDVs-psgr'!$B$4</f>
        <v/>
      </c>
      <c r="J21" s="15">
        <f>'BNVFE-HDVs-psgr'!J4/'BNVFE-HDVs-psgr'!$B$4</f>
        <v/>
      </c>
      <c r="K21" s="15">
        <f>'BNVFE-HDVs-psgr'!K4/'BNVFE-HDVs-psgr'!$B$4</f>
        <v/>
      </c>
      <c r="L21" s="15">
        <f>'BNVFE-HDVs-psgr'!L4/'BNVFE-HDVs-psgr'!$B$4</f>
        <v/>
      </c>
      <c r="M21" s="15">
        <f>'BNVFE-HDVs-psgr'!M4/'BNVFE-HDVs-psgr'!$B$4</f>
        <v/>
      </c>
      <c r="N21" s="15">
        <f>'BNVFE-HDVs-psgr'!N4/'BNVFE-HDVs-psgr'!$B$4</f>
        <v/>
      </c>
      <c r="O21" s="15">
        <f>'BNVFE-HDVs-psgr'!O4/'BNVFE-HDVs-psgr'!$B$4</f>
        <v/>
      </c>
      <c r="P21" s="15">
        <f>'BNVFE-HDVs-psgr'!P4/'BNVFE-HDVs-psgr'!$B$4</f>
        <v/>
      </c>
      <c r="Q21" s="15">
        <f>'BNVFE-HDVs-psgr'!Q4/'BNVFE-HDVs-psgr'!$B$4</f>
        <v/>
      </c>
      <c r="R21" s="15">
        <f>'BNVFE-HDVs-psgr'!R4/'BNVFE-HDVs-psgr'!$B$4</f>
        <v/>
      </c>
      <c r="S21" s="15">
        <f>'BNVFE-HDVs-psgr'!S4/'BNVFE-HDVs-psgr'!$B$4</f>
        <v/>
      </c>
      <c r="T21" s="15">
        <f>'BNVFE-HDVs-psgr'!T4/'BNVFE-HDVs-psgr'!$B$4</f>
        <v/>
      </c>
      <c r="U21" s="15">
        <f>'BNVFE-HDVs-psgr'!U4/'BNVFE-HDVs-psgr'!$B$4</f>
        <v/>
      </c>
      <c r="V21" s="15">
        <f>'BNVFE-HDVs-psgr'!V4/'BNVFE-HDVs-psgr'!$B$4</f>
        <v/>
      </c>
      <c r="W21" s="15">
        <f>'BNVFE-HDVs-psgr'!W4/'BNVFE-HDVs-psgr'!$B$4</f>
        <v/>
      </c>
      <c r="X21" s="15">
        <f>'BNVFE-HDVs-psgr'!X4/'BNVFE-HDVs-psgr'!$B$4</f>
        <v/>
      </c>
      <c r="Y21" s="15">
        <f>'BNVFE-HDVs-psgr'!Y4/'BNVFE-HDVs-psgr'!$B$4</f>
        <v/>
      </c>
      <c r="Z21" s="15">
        <f>'BNVFE-HDVs-psgr'!Z4/'BNVFE-HDVs-psgr'!$B$4</f>
        <v/>
      </c>
      <c r="AA21" s="15">
        <f>'BNVFE-HDVs-psgr'!AA4/'BNVFE-HDVs-psgr'!$B$4</f>
        <v/>
      </c>
      <c r="AB21" s="15">
        <f>'BNVFE-HDVs-psgr'!AB4/'BNVFE-HDVs-psgr'!$B$4</f>
        <v/>
      </c>
      <c r="AC21" s="15">
        <f>'BNVFE-HDVs-psgr'!AC4/'BNVFE-HDVs-psgr'!$B$4</f>
        <v/>
      </c>
      <c r="AD21" s="15">
        <f>'BNVFE-HDVs-psgr'!AD4/'BNVFE-HDVs-psgr'!$B$4</f>
        <v/>
      </c>
      <c r="AE21" s="15">
        <f>'BNVFE-HDVs-psgr'!AE4/'BNVFE-HDVs-psgr'!$B$4</f>
        <v/>
      </c>
      <c r="AF21" s="15">
        <f>'BNVFE-HDVs-psgr'!AF4/'BNVFE-HDVs-psgr'!$B$4</f>
        <v/>
      </c>
    </row>
    <row r="22">
      <c r="A22" s="25" t="inlineStr">
        <is>
          <t>FREIGHT</t>
        </is>
      </c>
    </row>
    <row r="23">
      <c r="A23" t="inlineStr">
        <is>
          <t>LDVs</t>
        </is>
      </c>
      <c r="B23" s="15">
        <f>'BNVFE-LDVs-frgt'!B4/'BNVFE-LDVs-frgt'!$B$4</f>
        <v/>
      </c>
      <c r="C23" s="15">
        <f>'BNVFE-LDVs-frgt'!C4/'BNVFE-LDVs-frgt'!$B$4</f>
        <v/>
      </c>
      <c r="D23" s="15">
        <f>'BNVFE-LDVs-frgt'!D4/'BNVFE-LDVs-frgt'!$B$4</f>
        <v/>
      </c>
      <c r="E23" s="15">
        <f>'BNVFE-LDVs-frgt'!E4/'BNVFE-LDVs-frgt'!$B$4</f>
        <v/>
      </c>
      <c r="F23" s="15">
        <f>'BNVFE-LDVs-frgt'!F4/'BNVFE-LDVs-frgt'!$B$4</f>
        <v/>
      </c>
      <c r="G23" s="15">
        <f>'BNVFE-LDVs-frgt'!G4/'BNVFE-LDVs-frgt'!$B$4</f>
        <v/>
      </c>
      <c r="H23" s="15">
        <f>'BNVFE-LDVs-frgt'!H4/'BNVFE-LDVs-frgt'!$B$4</f>
        <v/>
      </c>
      <c r="I23" s="15">
        <f>'BNVFE-LDVs-frgt'!I4/'BNVFE-LDVs-frgt'!$B$4</f>
        <v/>
      </c>
      <c r="J23" s="15">
        <f>'BNVFE-LDVs-frgt'!J4/'BNVFE-LDVs-frgt'!$B$4</f>
        <v/>
      </c>
      <c r="K23" s="15">
        <f>'BNVFE-LDVs-frgt'!K4/'BNVFE-LDVs-frgt'!$B$4</f>
        <v/>
      </c>
      <c r="L23" s="15">
        <f>'BNVFE-LDVs-frgt'!L4/'BNVFE-LDVs-frgt'!$B$4</f>
        <v/>
      </c>
      <c r="M23" s="15">
        <f>'BNVFE-LDVs-frgt'!M4/'BNVFE-LDVs-frgt'!$B$4</f>
        <v/>
      </c>
      <c r="N23" s="15">
        <f>'BNVFE-LDVs-frgt'!N4/'BNVFE-LDVs-frgt'!$B$4</f>
        <v/>
      </c>
      <c r="O23" s="15">
        <f>'BNVFE-LDVs-frgt'!O4/'BNVFE-LDVs-frgt'!$B$4</f>
        <v/>
      </c>
      <c r="P23" s="15">
        <f>'BNVFE-LDVs-frgt'!P4/'BNVFE-LDVs-frgt'!$B$4</f>
        <v/>
      </c>
      <c r="Q23" s="15">
        <f>'BNVFE-LDVs-frgt'!Q4/'BNVFE-LDVs-frgt'!$B$4</f>
        <v/>
      </c>
      <c r="R23" s="15">
        <f>'BNVFE-LDVs-frgt'!R4/'BNVFE-LDVs-frgt'!$B$4</f>
        <v/>
      </c>
      <c r="S23" s="15">
        <f>'BNVFE-LDVs-frgt'!S4/'BNVFE-LDVs-frgt'!$B$4</f>
        <v/>
      </c>
      <c r="T23" s="15">
        <f>'BNVFE-LDVs-frgt'!T4/'BNVFE-LDVs-frgt'!$B$4</f>
        <v/>
      </c>
      <c r="U23" s="15">
        <f>'BNVFE-LDVs-frgt'!U4/'BNVFE-LDVs-frgt'!$B$4</f>
        <v/>
      </c>
      <c r="V23" s="15">
        <f>'BNVFE-LDVs-frgt'!V4/'BNVFE-LDVs-frgt'!$B$4</f>
        <v/>
      </c>
      <c r="W23" s="15">
        <f>'BNVFE-LDVs-frgt'!W4/'BNVFE-LDVs-frgt'!$B$4</f>
        <v/>
      </c>
      <c r="X23" s="15">
        <f>'BNVFE-LDVs-frgt'!X4/'BNVFE-LDVs-frgt'!$B$4</f>
        <v/>
      </c>
      <c r="Y23" s="15">
        <f>'BNVFE-LDVs-frgt'!Y4/'BNVFE-LDVs-frgt'!$B$4</f>
        <v/>
      </c>
      <c r="Z23" s="15">
        <f>'BNVFE-LDVs-frgt'!Z4/'BNVFE-LDVs-frgt'!$B$4</f>
        <v/>
      </c>
      <c r="AA23" s="15">
        <f>'BNVFE-LDVs-frgt'!AA4/'BNVFE-LDVs-frgt'!$B$4</f>
        <v/>
      </c>
      <c r="AB23" s="15">
        <f>'BNVFE-LDVs-frgt'!AB4/'BNVFE-LDVs-frgt'!$B$4</f>
        <v/>
      </c>
      <c r="AC23" s="15">
        <f>'BNVFE-LDVs-frgt'!AC4/'BNVFE-LDVs-frgt'!$B$4</f>
        <v/>
      </c>
      <c r="AD23" s="15">
        <f>'BNVFE-LDVs-frgt'!AD4/'BNVFE-LDVs-frgt'!$B$4</f>
        <v/>
      </c>
      <c r="AE23" s="15">
        <f>'BNVFE-LDVs-frgt'!AE4/'BNVFE-LDVs-frgt'!$B$4</f>
        <v/>
      </c>
      <c r="AF23" s="15">
        <f>'BNVFE-LDVs-frgt'!AF4/'BNVFE-LDVs-frgt'!$B$4</f>
        <v/>
      </c>
    </row>
    <row r="24">
      <c r="A24" t="inlineStr">
        <is>
          <t>HDVs</t>
        </is>
      </c>
      <c r="B24" s="15">
        <f>'BNVFE-HDVs-frgt'!B5/'BNVFE-HDVs-frgt'!$B$5</f>
        <v/>
      </c>
      <c r="C24" s="15">
        <f>'BNVFE-HDVs-frgt'!C5/'BNVFE-HDVs-frgt'!$B$5</f>
        <v/>
      </c>
      <c r="D24" s="15">
        <f>'BNVFE-HDVs-frgt'!D5/'BNVFE-HDVs-frgt'!$B$5</f>
        <v/>
      </c>
      <c r="E24" s="15">
        <f>'BNVFE-HDVs-frgt'!E5/'BNVFE-HDVs-frgt'!$B$5</f>
        <v/>
      </c>
      <c r="F24" s="15">
        <f>'BNVFE-HDVs-frgt'!F5/'BNVFE-HDVs-frgt'!$B$5</f>
        <v/>
      </c>
      <c r="G24" s="15">
        <f>'BNVFE-HDVs-frgt'!G5/'BNVFE-HDVs-frgt'!$B$5</f>
        <v/>
      </c>
      <c r="H24" s="15">
        <f>'BNVFE-HDVs-frgt'!H5/'BNVFE-HDVs-frgt'!$B$5</f>
        <v/>
      </c>
      <c r="I24" s="15">
        <f>'BNVFE-HDVs-frgt'!I5/'BNVFE-HDVs-frgt'!$B$5</f>
        <v/>
      </c>
      <c r="J24" s="15">
        <f>'BNVFE-HDVs-frgt'!J5/'BNVFE-HDVs-frgt'!$B$5</f>
        <v/>
      </c>
      <c r="K24" s="15">
        <f>'BNVFE-HDVs-frgt'!K5/'BNVFE-HDVs-frgt'!$B$5</f>
        <v/>
      </c>
      <c r="L24" s="15">
        <f>'BNVFE-HDVs-frgt'!L5/'BNVFE-HDVs-frgt'!$B$5</f>
        <v/>
      </c>
      <c r="M24" s="15">
        <f>'BNVFE-HDVs-frgt'!M5/'BNVFE-HDVs-frgt'!$B$5</f>
        <v/>
      </c>
      <c r="N24" s="15">
        <f>'BNVFE-HDVs-frgt'!N5/'BNVFE-HDVs-frgt'!$B$5</f>
        <v/>
      </c>
      <c r="O24" s="15">
        <f>'BNVFE-HDVs-frgt'!O5/'BNVFE-HDVs-frgt'!$B$5</f>
        <v/>
      </c>
      <c r="P24" s="15">
        <f>'BNVFE-HDVs-frgt'!P5/'BNVFE-HDVs-frgt'!$B$5</f>
        <v/>
      </c>
      <c r="Q24" s="15">
        <f>'BNVFE-HDVs-frgt'!Q5/'BNVFE-HDVs-frgt'!$B$5</f>
        <v/>
      </c>
      <c r="R24" s="15">
        <f>'BNVFE-HDVs-frgt'!R5/'BNVFE-HDVs-frgt'!$B$5</f>
        <v/>
      </c>
      <c r="S24" s="15">
        <f>'BNVFE-HDVs-frgt'!S5/'BNVFE-HDVs-frgt'!$B$5</f>
        <v/>
      </c>
      <c r="T24" s="15">
        <f>'BNVFE-HDVs-frgt'!T5/'BNVFE-HDVs-frgt'!$B$5</f>
        <v/>
      </c>
      <c r="U24" s="15">
        <f>'BNVFE-HDVs-frgt'!U5/'BNVFE-HDVs-frgt'!$B$5</f>
        <v/>
      </c>
      <c r="V24" s="15">
        <f>'BNVFE-HDVs-frgt'!V5/'BNVFE-HDVs-frgt'!$B$5</f>
        <v/>
      </c>
      <c r="W24" s="15">
        <f>'BNVFE-HDVs-frgt'!W5/'BNVFE-HDVs-frgt'!$B$5</f>
        <v/>
      </c>
      <c r="X24" s="15">
        <f>'BNVFE-HDVs-frgt'!X5/'BNVFE-HDVs-frgt'!$B$5</f>
        <v/>
      </c>
      <c r="Y24" s="15">
        <f>'BNVFE-HDVs-frgt'!Y5/'BNVFE-HDVs-frgt'!$B$5</f>
        <v/>
      </c>
      <c r="Z24" s="15">
        <f>'BNVFE-HDVs-frgt'!Z5/'BNVFE-HDVs-frgt'!$B$5</f>
        <v/>
      </c>
      <c r="AA24" s="15">
        <f>'BNVFE-HDVs-frgt'!AA5/'BNVFE-HDVs-frgt'!$B$5</f>
        <v/>
      </c>
      <c r="AB24" s="15">
        <f>'BNVFE-HDVs-frgt'!AB5/'BNVFE-HDVs-frgt'!$B$5</f>
        <v/>
      </c>
      <c r="AC24" s="15">
        <f>'BNVFE-HDVs-frgt'!AC5/'BNVFE-HDVs-frgt'!$B$5</f>
        <v/>
      </c>
      <c r="AD24" s="15">
        <f>'BNVFE-HDVs-frgt'!AD5/'BNVFE-HDVs-frgt'!$B$5</f>
        <v/>
      </c>
      <c r="AE24" s="15">
        <f>'BNVFE-HDVs-frgt'!AE5/'BNVFE-HDVs-frgt'!$B$5</f>
        <v/>
      </c>
      <c r="AF24" s="15">
        <f>'BNVFE-HDVs-frgt'!AF5/'BNVFE-HDVs-frgt'!$B$5</f>
        <v/>
      </c>
    </row>
  </sheetData>
  <pageMargins left="0.7" right="0.7" top="0.75" bottom="0.75" header="0.3" footer="0.3"/>
  <pageSetup orientation="portrait"/>
</worksheet>
</file>

<file path=xl/worksheets/sheet16.xml><?xml version="1.0" encoding="utf-8"?>
<worksheet xmlns="http://schemas.openxmlformats.org/spreadsheetml/2006/main">
  <sheetPr>
    <tabColor theme="3"/>
    <outlinePr summaryBelow="1" summaryRight="1"/>
    <pageSetUpPr/>
  </sheetPr>
  <dimension ref="A1:AI15"/>
  <sheetViews>
    <sheetView workbookViewId="0">
      <selection activeCell="E14" sqref="E14"/>
    </sheetView>
  </sheetViews>
  <sheetFormatPr baseColWidth="10" defaultColWidth="8.83203125" defaultRowHeight="15"/>
  <cols>
    <col width="31.164062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Gas)'!C3</f>
        <v/>
      </c>
      <c r="C3" s="15">
        <f>$B$3*'SYFAFE (for Natural Gas)'!C20</f>
        <v/>
      </c>
      <c r="D3" s="15">
        <f>$B$3*'SYFAFE (for Natural Gas)'!D20</f>
        <v/>
      </c>
      <c r="E3" s="15">
        <f>$B$3*'SYFAFE (for Natural Gas)'!E20</f>
        <v/>
      </c>
      <c r="F3" s="15">
        <f>$B$3*'SYFAFE (for Natural Gas)'!F20</f>
        <v/>
      </c>
      <c r="G3" s="15">
        <f>$B$3*'SYFAFE (for Natural Gas)'!G20</f>
        <v/>
      </c>
      <c r="H3" s="15">
        <f>$B$3*'SYFAFE (for Natural Gas)'!H20</f>
        <v/>
      </c>
      <c r="I3" s="15">
        <f>$B$3*'SYFAFE (for Natural Gas)'!I20</f>
        <v/>
      </c>
      <c r="J3" s="15">
        <f>$B$3*'SYFAFE (for Natural Gas)'!J20</f>
        <v/>
      </c>
      <c r="K3" s="15">
        <f>$B$3*'SYFAFE (for Natural Gas)'!K20</f>
        <v/>
      </c>
      <c r="L3" s="15">
        <f>$B$3*'SYFAFE (for Natural Gas)'!L20</f>
        <v/>
      </c>
      <c r="M3" s="15">
        <f>$B$3*'SYFAFE (for Natural Gas)'!M20</f>
        <v/>
      </c>
      <c r="N3" s="15">
        <f>$B$3*'SYFAFE (for Natural Gas)'!N20</f>
        <v/>
      </c>
      <c r="O3" s="15">
        <f>$B$3*'SYFAFE (for Natural Gas)'!O20</f>
        <v/>
      </c>
      <c r="P3" s="15">
        <f>$B$3*'SYFAFE (for Natural Gas)'!P20</f>
        <v/>
      </c>
      <c r="Q3" s="15">
        <f>$B$3*'SYFAFE (for Natural Gas)'!Q20</f>
        <v/>
      </c>
      <c r="R3" s="15">
        <f>$B$3*'SYFAFE (for Natural Gas)'!R20</f>
        <v/>
      </c>
      <c r="S3" s="15">
        <f>$B$3*'SYFAFE (for Natural Gas)'!S20</f>
        <v/>
      </c>
      <c r="T3" s="15">
        <f>$B$3*'SYFAFE (for Natural Gas)'!T20</f>
        <v/>
      </c>
      <c r="U3" s="15">
        <f>$B$3*'SYFAFE (for Natural Gas)'!U20</f>
        <v/>
      </c>
      <c r="V3" s="15">
        <f>$B$3*'SYFAFE (for Natural Gas)'!V20</f>
        <v/>
      </c>
      <c r="W3" s="15">
        <f>$B$3*'SYFAFE (for Natural Gas)'!W20</f>
        <v/>
      </c>
      <c r="X3" s="15">
        <f>$B$3*'SYFAFE (for Natural Gas)'!X20</f>
        <v/>
      </c>
      <c r="Y3" s="15">
        <f>$B$3*'SYFAFE (for Natural Gas)'!Y20</f>
        <v/>
      </c>
      <c r="Z3" s="15">
        <f>$B$3*'SYFAFE (for Natural Gas)'!Z20</f>
        <v/>
      </c>
      <c r="AA3" s="15">
        <f>$B$3*'SYFAFE (for Natural Gas)'!AA20</f>
        <v/>
      </c>
      <c r="AB3" s="15">
        <f>$B$3*'SYFAFE (for Natural Gas)'!AB20</f>
        <v/>
      </c>
      <c r="AC3" s="15">
        <f>$B$3*'SYFAFE (for Natural Gas)'!AC20</f>
        <v/>
      </c>
      <c r="AD3" s="15">
        <f>$B$3*'SYFAFE (for Natural Gas)'!AD20</f>
        <v/>
      </c>
      <c r="AE3" s="15">
        <f>$B$3*'SYFAFE (for Natural Gas)'!AE20</f>
        <v/>
      </c>
      <c r="AF3" s="15">
        <f>$B$3*'SYFAFE (for Natural Gas)'!AF20</f>
        <v/>
      </c>
      <c r="AG3" s="15" t="n"/>
      <c r="AH3" s="15" t="n"/>
      <c r="AI3" s="15" t="n"/>
    </row>
    <row r="4">
      <c r="A4" t="inlineStr">
        <is>
          <t>gasoline vehicle</t>
        </is>
      </c>
      <c r="B4" s="45">
        <f>INDEX('Calculations Etc'!$B$58:$AG$58,MATCH(B$1,'Calculations Etc'!$B$42:$AG$42,0))*'Calculations Etc'!$B$23/'Calculations Etc'!$B$29</f>
        <v/>
      </c>
      <c r="C4" s="45">
        <f>INDEX('Calculations Etc'!$B$58:$AG$58,MATCH(C$1,'Calculations Etc'!$B$42:$AG$42,0))*'Calculations Etc'!$B$23/'Calculations Etc'!$B$29</f>
        <v/>
      </c>
      <c r="D4" s="45">
        <f>INDEX('Calculations Etc'!$B$58:$AG$58,MATCH(D$1,'Calculations Etc'!$B$42:$AG$42,0))*'Calculations Etc'!$B$23/'Calculations Etc'!$B$29</f>
        <v/>
      </c>
      <c r="E4" s="45">
        <f>INDEX('Calculations Etc'!$B$58:$AG$58,MATCH(E$1,'Calculations Etc'!$B$42:$AG$42,0))*'Calculations Etc'!$B$23/'Calculations Etc'!$B$29</f>
        <v/>
      </c>
      <c r="F4" s="45">
        <f>INDEX('Calculations Etc'!$B$58:$AG$58,MATCH(F$1,'Calculations Etc'!$B$42:$AG$42,0))*'Calculations Etc'!$B$23/'Calculations Etc'!$B$29</f>
        <v/>
      </c>
      <c r="G4" s="45">
        <f>INDEX('Calculations Etc'!$B$58:$AG$58,MATCH(G$1,'Calculations Etc'!$B$42:$AG$42,0))*'Calculations Etc'!$B$23/'Calculations Etc'!$B$29</f>
        <v/>
      </c>
      <c r="H4" s="45">
        <f>INDEX('Calculations Etc'!$B$58:$AG$58,MATCH(H$1,'Calculations Etc'!$B$42:$AG$42,0))*'Calculations Etc'!$B$23/'Calculations Etc'!$B$29</f>
        <v/>
      </c>
      <c r="I4" s="45">
        <f>INDEX('Calculations Etc'!$B$58:$AG$58,MATCH(I$1,'Calculations Etc'!$B$42:$AG$42,0))*'Calculations Etc'!$B$23/'Calculations Etc'!$B$29</f>
        <v/>
      </c>
      <c r="J4" s="45">
        <f>INDEX('Calculations Etc'!$B$58:$AG$58,MATCH(J$1,'Calculations Etc'!$B$42:$AG$42,0))*'Calculations Etc'!$B$23/'Calculations Etc'!$B$29</f>
        <v/>
      </c>
      <c r="K4" s="45">
        <f>INDEX('Calculations Etc'!$B$58:$AG$58,MATCH(K$1,'Calculations Etc'!$B$42:$AG$42,0))*'Calculations Etc'!$B$23/'Calculations Etc'!$B$29</f>
        <v/>
      </c>
      <c r="L4" s="45">
        <f>INDEX('Calculations Etc'!$B$58:$AG$58,MATCH(L$1,'Calculations Etc'!$B$42:$AG$42,0))*'Calculations Etc'!$B$23/'Calculations Etc'!$B$29</f>
        <v/>
      </c>
      <c r="M4" s="45">
        <f>INDEX('Calculations Etc'!$B$58:$AG$58,MATCH(M$1,'Calculations Etc'!$B$42:$AG$42,0))*'Calculations Etc'!$B$23/'Calculations Etc'!$B$29</f>
        <v/>
      </c>
      <c r="N4" s="45">
        <f>INDEX('Calculations Etc'!$B$58:$AG$58,MATCH(N$1,'Calculations Etc'!$B$42:$AG$42,0))*'Calculations Etc'!$B$23/'Calculations Etc'!$B$29</f>
        <v/>
      </c>
      <c r="O4" s="45">
        <f>INDEX('Calculations Etc'!$B$58:$AG$58,MATCH(O$1,'Calculations Etc'!$B$42:$AG$42,0))*'Calculations Etc'!$B$23/'Calculations Etc'!$B$29</f>
        <v/>
      </c>
      <c r="P4" s="45">
        <f>INDEX('Calculations Etc'!$B$58:$AG$58,MATCH(P$1,'Calculations Etc'!$B$42:$AG$42,0))*'Calculations Etc'!$B$23/'Calculations Etc'!$B$29</f>
        <v/>
      </c>
      <c r="Q4" s="45">
        <f>INDEX('Calculations Etc'!$B$58:$AG$58,MATCH(Q$1,'Calculations Etc'!$B$42:$AG$42,0))*'Calculations Etc'!$B$23/'Calculations Etc'!$B$29</f>
        <v/>
      </c>
      <c r="R4" s="45">
        <f>INDEX('Calculations Etc'!$B$58:$AG$58,MATCH(R$1,'Calculations Etc'!$B$42:$AG$42,0))*'Calculations Etc'!$B$23/'Calculations Etc'!$B$29</f>
        <v/>
      </c>
      <c r="S4" s="45">
        <f>INDEX('Calculations Etc'!$B$58:$AG$58,MATCH(S$1,'Calculations Etc'!$B$42:$AG$42,0))*'Calculations Etc'!$B$23/'Calculations Etc'!$B$29</f>
        <v/>
      </c>
      <c r="T4" s="45">
        <f>INDEX('Calculations Etc'!$B$58:$AG$58,MATCH(T$1,'Calculations Etc'!$B$42:$AG$42,0))*'Calculations Etc'!$B$23/'Calculations Etc'!$B$29</f>
        <v/>
      </c>
      <c r="U4" s="45">
        <f>INDEX('Calculations Etc'!$B$58:$AG$58,MATCH(U$1,'Calculations Etc'!$B$42:$AG$42,0))*'Calculations Etc'!$B$23/'Calculations Etc'!$B$29</f>
        <v/>
      </c>
      <c r="V4" s="45">
        <f>INDEX('Calculations Etc'!$B$58:$AG$58,MATCH(V$1,'Calculations Etc'!$B$42:$AG$42,0))*'Calculations Etc'!$B$23/'Calculations Etc'!$B$29</f>
        <v/>
      </c>
      <c r="W4" s="45">
        <f>INDEX('Calculations Etc'!$B$58:$AG$58,MATCH(W$1,'Calculations Etc'!$B$42:$AG$42,0))*'Calculations Etc'!$B$23/'Calculations Etc'!$B$29</f>
        <v/>
      </c>
      <c r="X4" s="45">
        <f>INDEX('Calculations Etc'!$B$58:$AG$58,MATCH(X$1,'Calculations Etc'!$B$42:$AG$42,0))*'Calculations Etc'!$B$23/'Calculations Etc'!$B$29</f>
        <v/>
      </c>
      <c r="Y4" s="45">
        <f>INDEX('Calculations Etc'!$B$58:$AG$58,MATCH(Y$1,'Calculations Etc'!$B$42:$AG$42,0))*'Calculations Etc'!$B$23/'Calculations Etc'!$B$29</f>
        <v/>
      </c>
      <c r="Z4" s="45">
        <f>INDEX('Calculations Etc'!$B$58:$AG$58,MATCH(Z$1,'Calculations Etc'!$B$42:$AG$42,0))*'Calculations Etc'!$B$23/'Calculations Etc'!$B$29</f>
        <v/>
      </c>
      <c r="AA4" s="45">
        <f>INDEX('Calculations Etc'!$B$58:$AG$58,MATCH(AA$1,'Calculations Etc'!$B$42:$AG$42,0))*'Calculations Etc'!$B$23/'Calculations Etc'!$B$29</f>
        <v/>
      </c>
      <c r="AB4" s="45">
        <f>INDEX('Calculations Etc'!$B$58:$AG$58,MATCH(AB$1,'Calculations Etc'!$B$42:$AG$42,0))*'Calculations Etc'!$B$23/'Calculations Etc'!$B$29</f>
        <v/>
      </c>
      <c r="AC4" s="45">
        <f>INDEX('Calculations Etc'!$B$58:$AG$58,MATCH(AC$1,'Calculations Etc'!$B$42:$AG$42,0))*'Calculations Etc'!$B$23/'Calculations Etc'!$B$29</f>
        <v/>
      </c>
      <c r="AD4" s="45">
        <f>INDEX('Calculations Etc'!$B$58:$AG$58,MATCH(AD$1,'Calculations Etc'!$B$42:$AG$42,0))*'Calculations Etc'!$B$23/'Calculations Etc'!$B$29</f>
        <v/>
      </c>
      <c r="AE4" s="45">
        <f>INDEX('Calculations Etc'!$B$58:$AG$58,MATCH(AE$1,'Calculations Etc'!$B$42:$AG$42,0))*'Calculations Etc'!$B$23/'Calculations Etc'!$B$29</f>
        <v/>
      </c>
      <c r="AF4" s="45">
        <f>INDEX('Calculations Etc'!$B$58:$AG$58,MATCH(AF$1,'Calculations Etc'!$B$42:$AG$42,0))*'Calculations Etc'!$B$23/'Calculations Etc'!$B$29</f>
        <v/>
      </c>
      <c r="AG4" s="45" t="n"/>
      <c r="AH4" s="15" t="n"/>
      <c r="AI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1">
      <c r="B11" s="59" t="n"/>
    </row>
    <row r="12">
      <c r="B12" s="162" t="n"/>
    </row>
    <row r="13">
      <c r="B13" s="54" t="n"/>
    </row>
    <row r="14">
      <c r="B14" s="54" t="n"/>
    </row>
    <row r="15">
      <c r="B15" s="162" t="n"/>
    </row>
  </sheetData>
  <pageMargins left="0.7" right="0.7" top="0.75" bottom="0.75" header="0.3" footer="0.3"/>
  <pageSetup orientation="portrait"/>
</worksheet>
</file>

<file path=xl/worksheets/sheet17.xml><?xml version="1.0" encoding="utf-8"?>
<worksheet xmlns="http://schemas.openxmlformats.org/spreadsheetml/2006/main">
  <sheetPr>
    <tabColor theme="3"/>
    <outlinePr summaryBelow="1" summaryRight="1"/>
    <pageSetUpPr/>
  </sheetPr>
  <dimension ref="A1:AI8"/>
  <sheetViews>
    <sheetView topLeftCell="O1" workbookViewId="0">
      <selection activeCell="AF11" sqref="AF11"/>
    </sheetView>
  </sheetViews>
  <sheetFormatPr baseColWidth="10" defaultColWidth="8.83203125" defaultRowHeight="15"/>
  <cols>
    <col width="31.1640625" customWidth="1" style="143"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Gas)'!C11</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ustomFormat="1" s="64">
      <c r="A4" s="64" t="inlineStr">
        <is>
          <t>gasoline vehicle</t>
        </is>
      </c>
      <c r="B4" s="45">
        <f>'Calculations Etc'!B98</f>
        <v/>
      </c>
      <c r="C4" s="45">
        <f>'Calculations Etc'!C98</f>
        <v/>
      </c>
      <c r="D4" s="45">
        <f>'Calculations Etc'!D98</f>
        <v/>
      </c>
      <c r="E4" s="45">
        <f>'Calculations Etc'!E98</f>
        <v/>
      </c>
      <c r="F4" s="45">
        <f>'Calculations Etc'!F98</f>
        <v/>
      </c>
      <c r="G4" s="45">
        <f>'Calculations Etc'!G98</f>
        <v/>
      </c>
      <c r="H4" s="45">
        <f>'Calculations Etc'!H98</f>
        <v/>
      </c>
      <c r="I4" s="45">
        <f>'Calculations Etc'!I98</f>
        <v/>
      </c>
      <c r="J4" s="45">
        <f>'Calculations Etc'!J98</f>
        <v/>
      </c>
      <c r="K4" s="45">
        <f>'Calculations Etc'!K98</f>
        <v/>
      </c>
      <c r="L4" s="45">
        <f>'Calculations Etc'!L98</f>
        <v/>
      </c>
      <c r="M4" s="45">
        <f>'Calculations Etc'!M98</f>
        <v/>
      </c>
      <c r="N4" s="45">
        <f>'Calculations Etc'!N98</f>
        <v/>
      </c>
      <c r="O4" s="45">
        <f>'Calculations Etc'!O98</f>
        <v/>
      </c>
      <c r="P4" s="45">
        <f>'Calculations Etc'!P98</f>
        <v/>
      </c>
      <c r="Q4" s="45">
        <f>'Calculations Etc'!Q98</f>
        <v/>
      </c>
      <c r="R4" s="45">
        <f>'Calculations Etc'!R98</f>
        <v/>
      </c>
      <c r="S4" s="45">
        <f>'Calculations Etc'!S98</f>
        <v/>
      </c>
      <c r="T4" s="45">
        <f>'Calculations Etc'!T98</f>
        <v/>
      </c>
      <c r="U4" s="45">
        <f>'Calculations Etc'!U98</f>
        <v/>
      </c>
      <c r="V4" s="45">
        <f>'Calculations Etc'!V98</f>
        <v/>
      </c>
      <c r="W4" s="45">
        <f>'Calculations Etc'!W98</f>
        <v/>
      </c>
      <c r="X4" s="45">
        <f>'Calculations Etc'!X98</f>
        <v/>
      </c>
      <c r="Y4" s="45">
        <f>'Calculations Etc'!Y98</f>
        <v/>
      </c>
      <c r="Z4" s="45">
        <f>'Calculations Etc'!Z98</f>
        <v/>
      </c>
      <c r="AA4" s="45">
        <f>'Calculations Etc'!AA98</f>
        <v/>
      </c>
      <c r="AB4" s="45">
        <f>'Calculations Etc'!AB98</f>
        <v/>
      </c>
      <c r="AC4" s="45">
        <f>'Calculations Etc'!AC98</f>
        <v/>
      </c>
      <c r="AD4" s="45">
        <f>'Calculations Etc'!AD98</f>
        <v/>
      </c>
      <c r="AE4" s="45">
        <f>'Calculations Etc'!AE98</f>
        <v/>
      </c>
      <c r="AF4" s="45">
        <f>'Calculations Etc'!AF98</f>
        <v/>
      </c>
      <c r="AG4" s="45" t="n"/>
      <c r="AH4" s="45" t="n"/>
      <c r="AI4" s="4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sheetData>
  <pageMargins left="0.7" right="0.7" top="0.75" bottom="0.75" header="0.3" footer="0.3"/>
  <drawing xmlns:r="http://schemas.openxmlformats.org/officeDocument/2006/relationships" r:id="rId1"/>
</worksheet>
</file>

<file path=xl/worksheets/sheet18.xml><?xml version="1.0" encoding="utf-8"?>
<worksheet xmlns="http://schemas.openxmlformats.org/spreadsheetml/2006/main">
  <sheetPr>
    <tabColor theme="3"/>
    <outlinePr summaryBelow="1" summaryRight="1"/>
    <pageSetUpPr/>
  </sheetPr>
  <dimension ref="A1:AI8"/>
  <sheetViews>
    <sheetView topLeftCell="N1" workbookViewId="0">
      <selection activeCell="AE16" sqref="AE16"/>
    </sheetView>
  </sheetViews>
  <sheetFormatPr baseColWidth="10" defaultColWidth="8.83203125" defaultRowHeight="15"/>
  <cols>
    <col width="31.164062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Gas)'!C4</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c r="A5" t="inlineStr">
        <is>
          <t>diesel vehicle</t>
        </is>
      </c>
      <c r="B5" s="26">
        <f>'Calculations Etc'!E89*'Calculations Etc'!B9</f>
        <v/>
      </c>
      <c r="C5" s="26">
        <f>'Calculations Etc'!F89*'Calculations Etc'!C9</f>
        <v/>
      </c>
      <c r="D5" s="26">
        <f>'Calculations Etc'!G89*'Calculations Etc'!D9</f>
        <v/>
      </c>
      <c r="E5" s="26">
        <f>'Calculations Etc'!H89*'Calculations Etc'!E9</f>
        <v/>
      </c>
      <c r="F5" s="26">
        <f>'Calculations Etc'!I89*'Calculations Etc'!F9</f>
        <v/>
      </c>
      <c r="G5" s="26">
        <f>'Calculations Etc'!J89*'Calculations Etc'!G9</f>
        <v/>
      </c>
      <c r="H5" s="26">
        <f>'Calculations Etc'!K89*'Calculations Etc'!H9</f>
        <v/>
      </c>
      <c r="I5" s="26">
        <f>'Calculations Etc'!L89*'Calculations Etc'!I9</f>
        <v/>
      </c>
      <c r="J5" s="26">
        <f>'Calculations Etc'!M89*'Calculations Etc'!J9</f>
        <v/>
      </c>
      <c r="K5" s="26">
        <f>'Calculations Etc'!N89*'Calculations Etc'!K9</f>
        <v/>
      </c>
      <c r="L5" s="26">
        <f>'Calculations Etc'!O89*'Calculations Etc'!L9</f>
        <v/>
      </c>
      <c r="M5" s="26">
        <f>'Calculations Etc'!P89*'Calculations Etc'!M9</f>
        <v/>
      </c>
      <c r="N5" s="26">
        <f>'Calculations Etc'!Q89*'Calculations Etc'!N9</f>
        <v/>
      </c>
      <c r="O5" s="26">
        <f>'Calculations Etc'!R89*'Calculations Etc'!O9</f>
        <v/>
      </c>
      <c r="P5" s="26">
        <f>'Calculations Etc'!S89*'Calculations Etc'!P9</f>
        <v/>
      </c>
      <c r="Q5" s="26">
        <f>'Calculations Etc'!T89*'Calculations Etc'!Q9</f>
        <v/>
      </c>
      <c r="R5" s="26">
        <f>'Calculations Etc'!U89*'Calculations Etc'!R9</f>
        <v/>
      </c>
      <c r="S5" s="26">
        <f>'Calculations Etc'!V89*'Calculations Etc'!S9</f>
        <v/>
      </c>
      <c r="T5" s="26">
        <f>'Calculations Etc'!W89*'Calculations Etc'!T9</f>
        <v/>
      </c>
      <c r="U5" s="26">
        <f>'Calculations Etc'!X89*'Calculations Etc'!U9</f>
        <v/>
      </c>
      <c r="V5" s="26">
        <f>'Calculations Etc'!Y89*'Calculations Etc'!V9</f>
        <v/>
      </c>
      <c r="W5" s="26">
        <f>'Calculations Etc'!Z89*'Calculations Etc'!W9</f>
        <v/>
      </c>
      <c r="X5" s="26">
        <f>'Calculations Etc'!AA89*'Calculations Etc'!X9</f>
        <v/>
      </c>
      <c r="Y5" s="26">
        <f>'Calculations Etc'!AB89*'Calculations Etc'!Y9</f>
        <v/>
      </c>
      <c r="Z5" s="26">
        <f>'Calculations Etc'!AC89*'Calculations Etc'!Z9</f>
        <v/>
      </c>
      <c r="AA5" s="26">
        <f>'Calculations Etc'!AD89*'Calculations Etc'!AA9</f>
        <v/>
      </c>
      <c r="AB5" s="26">
        <f>'Calculations Etc'!AE89*'Calculations Etc'!AB9</f>
        <v/>
      </c>
      <c r="AC5" s="26">
        <f>'Calculations Etc'!AF89*'Calculations Etc'!AC9</f>
        <v/>
      </c>
      <c r="AD5" s="26">
        <f>'Calculations Etc'!AG89*'Calculations Etc'!AD9</f>
        <v/>
      </c>
      <c r="AE5" s="26">
        <f>'Calculations Etc'!AH89*'Calculations Etc'!AE9</f>
        <v/>
      </c>
      <c r="AF5" s="26">
        <f>'Calculations Etc'!AI89*'Calculations Etc'!AF9</f>
        <v/>
      </c>
      <c r="AG5" s="26" t="n"/>
      <c r="AH5" s="26" t="n"/>
      <c r="AI5" s="26"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19.xml><?xml version="1.0" encoding="utf-8"?>
<worksheet xmlns="http://schemas.openxmlformats.org/spreadsheetml/2006/main">
  <sheetPr>
    <tabColor theme="3"/>
    <outlinePr summaryBelow="1" summaryRight="1"/>
    <pageSetUpPr/>
  </sheetPr>
  <dimension ref="A1:AI8"/>
  <sheetViews>
    <sheetView workbookViewId="0">
      <selection activeCell="F8" sqref="F8"/>
    </sheetView>
  </sheetViews>
  <sheetFormatPr baseColWidth="10" defaultColWidth="8.83203125" defaultRowHeight="15"/>
  <cols>
    <col width="31.164062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$B2+$B2*(C$1-$B$1)/($AG$1-$B$1)*'NAP F28'!$B$24</f>
        <v/>
      </c>
      <c r="D2" s="15">
        <f>$B2+$B2*(D$1-$B$1)/($AG$1-$B$1)*'NAP F28'!$B$24</f>
        <v/>
      </c>
      <c r="E2" s="15">
        <f>$B2+$B2*(E$1-$B$1)/($AG$1-$B$1)*'NAP F28'!$B$24</f>
        <v/>
      </c>
      <c r="F2" s="15">
        <f>$B2+$B2*(F$1-$B$1)/($AG$1-$B$1)*'NAP F28'!$B$24</f>
        <v/>
      </c>
      <c r="G2" s="15">
        <f>$B2+$B2*(G$1-$B$1)/($AG$1-$B$1)*'NAP F28'!$B$24</f>
        <v/>
      </c>
      <c r="H2" s="15">
        <f>$B2+$B2*(H$1-$B$1)/($AG$1-$B$1)*'NAP F28'!$B$24</f>
        <v/>
      </c>
      <c r="I2" s="15">
        <f>$B2+$B2*(I$1-$B$1)/($AG$1-$B$1)*'NAP F28'!$B$24</f>
        <v/>
      </c>
      <c r="J2" s="15">
        <f>$B2+$B2*(J$1-$B$1)/($AG$1-$B$1)*'NAP F28'!$B$24</f>
        <v/>
      </c>
      <c r="K2" s="15">
        <f>$B2+$B2*(K$1-$B$1)/($AG$1-$B$1)*'NAP F28'!$B$24</f>
        <v/>
      </c>
      <c r="L2" s="15">
        <f>$B2+$B2*(L$1-$B$1)/($AG$1-$B$1)*'NAP F28'!$B$24</f>
        <v/>
      </c>
      <c r="M2" s="15">
        <f>$B2+$B2*(M$1-$B$1)/($AG$1-$B$1)*'NAP F28'!$B$24</f>
        <v/>
      </c>
      <c r="N2" s="15">
        <f>$B2+$B2*(N$1-$B$1)/($AG$1-$B$1)*'NAP F28'!$B$24</f>
        <v/>
      </c>
      <c r="O2" s="15">
        <f>$B2+$B2*(O$1-$B$1)/($AG$1-$B$1)*'NAP F28'!$B$24</f>
        <v/>
      </c>
      <c r="P2" s="15">
        <f>$B2+$B2*(P$1-$B$1)/($AG$1-$B$1)*'NAP F28'!$B$24</f>
        <v/>
      </c>
      <c r="Q2" s="15">
        <f>$B2+$B2*(Q$1-$B$1)/($AG$1-$B$1)*'NAP F28'!$B$24</f>
        <v/>
      </c>
      <c r="R2" s="15">
        <f>$B2+$B2*(R$1-$B$1)/($AG$1-$B$1)*'NAP F28'!$B$24</f>
        <v/>
      </c>
      <c r="S2" s="15">
        <f>$B2+$B2*(S$1-$B$1)/($AG$1-$B$1)*'NAP F28'!$B$24</f>
        <v/>
      </c>
      <c r="T2" s="15">
        <f>$B2+$B2*(T$1-$B$1)/($AG$1-$B$1)*'NAP F28'!$B$24</f>
        <v/>
      </c>
      <c r="U2" s="15">
        <f>$B2+$B2*(U$1-$B$1)/($AG$1-$B$1)*'NAP F28'!$B$24</f>
        <v/>
      </c>
      <c r="V2" s="15">
        <f>$B2+$B2*(V$1-$B$1)/($AG$1-$B$1)*'NAP F28'!$B$24</f>
        <v/>
      </c>
      <c r="W2" s="15">
        <f>$B2+$B2*(W$1-$B$1)/($AG$1-$B$1)*'NAP F28'!$B$24</f>
        <v/>
      </c>
      <c r="X2" s="15">
        <f>$B2+$B2*(X$1-$B$1)/($AG$1-$B$1)*'NAP F28'!$B$24</f>
        <v/>
      </c>
      <c r="Y2" s="15">
        <f>$B2+$B2*(Y$1-$B$1)/($AG$1-$B$1)*'NAP F28'!$B$24</f>
        <v/>
      </c>
      <c r="Z2" s="15">
        <f>$B2+$B2*(Z$1-$B$1)/($AG$1-$B$1)*'NAP F28'!$B$24</f>
        <v/>
      </c>
      <c r="AA2" s="15">
        <f>$B2+$B2*(AA$1-$B$1)/($AG$1-$B$1)*'NAP F28'!$B$24</f>
        <v/>
      </c>
      <c r="AB2" s="15">
        <f>$B2+$B2*(AB$1-$B$1)/($AG$1-$B$1)*'NAP F28'!$B$24</f>
        <v/>
      </c>
      <c r="AC2" s="15">
        <f>$B2+$B2*(AC$1-$B$1)/($AG$1-$B$1)*'NAP F28'!$B$24</f>
        <v/>
      </c>
      <c r="AD2" s="15">
        <f>$B2+$B2*(AD$1-$B$1)/($AG$1-$B$1)*'NAP F28'!$B$24</f>
        <v/>
      </c>
      <c r="AE2" s="15">
        <f>$B2+$B2*(AE$1-$B$1)/($AG$1-$B$1)*'NAP F28'!$B$24</f>
        <v/>
      </c>
      <c r="AF2" s="15">
        <f>$B2+$B2*(AF$1-$B$1)/($AG$1-$B$1)*'NAP F28'!$B$24</f>
        <v/>
      </c>
      <c r="AG2" s="15" t="n"/>
      <c r="AH2" s="15" t="n"/>
      <c r="AI2" s="15" t="n"/>
    </row>
    <row r="3">
      <c r="A3" t="inlineStr">
        <is>
          <t>natural gas vehicle</t>
        </is>
      </c>
      <c r="B3" s="15">
        <f>'SYFAFE (for Natural Gas)'!C12</f>
        <v/>
      </c>
      <c r="C3" s="15">
        <f>$B$3*'SYFAFE (for Natural Gas)'!C24</f>
        <v/>
      </c>
      <c r="D3" s="15">
        <f>$B$3*'SYFAFE (for Natural Gas)'!D24</f>
        <v/>
      </c>
      <c r="E3" s="15">
        <f>$B$3*'SYFAFE (for Natural Gas)'!E24</f>
        <v/>
      </c>
      <c r="F3" s="15">
        <f>$B$3*'SYFAFE (for Natural Gas)'!F24</f>
        <v/>
      </c>
      <c r="G3" s="15">
        <f>$B$3*'SYFAFE (for Natural Gas)'!G24</f>
        <v/>
      </c>
      <c r="H3" s="15">
        <f>$B$3*'SYFAFE (for Natural Gas)'!H24</f>
        <v/>
      </c>
      <c r="I3" s="15">
        <f>$B$3*'SYFAFE (for Natural Gas)'!I24</f>
        <v/>
      </c>
      <c r="J3" s="15">
        <f>$B$3*'SYFAFE (for Natural Gas)'!J24</f>
        <v/>
      </c>
      <c r="K3" s="15">
        <f>$B$3*'SYFAFE (for Natural Gas)'!K24</f>
        <v/>
      </c>
      <c r="L3" s="15">
        <f>$B$3*'SYFAFE (for Natural Gas)'!L24</f>
        <v/>
      </c>
      <c r="M3" s="15">
        <f>$B$3*'SYFAFE (for Natural Gas)'!M24</f>
        <v/>
      </c>
      <c r="N3" s="15">
        <f>$B$3*'SYFAFE (for Natural Gas)'!N24</f>
        <v/>
      </c>
      <c r="O3" s="15">
        <f>$B$3*'SYFAFE (for Natural Gas)'!O24</f>
        <v/>
      </c>
      <c r="P3" s="15">
        <f>$B$3*'SYFAFE (for Natural Gas)'!P24</f>
        <v/>
      </c>
      <c r="Q3" s="15">
        <f>$B$3*'SYFAFE (for Natural Gas)'!Q24</f>
        <v/>
      </c>
      <c r="R3" s="15">
        <f>$B$3*'SYFAFE (for Natural Gas)'!R24</f>
        <v/>
      </c>
      <c r="S3" s="15">
        <f>$B$3*'SYFAFE (for Natural Gas)'!S24</f>
        <v/>
      </c>
      <c r="T3" s="15">
        <f>$B$3*'SYFAFE (for Natural Gas)'!T24</f>
        <v/>
      </c>
      <c r="U3" s="15">
        <f>$B$3*'SYFAFE (for Natural Gas)'!U24</f>
        <v/>
      </c>
      <c r="V3" s="15">
        <f>$B$3*'SYFAFE (for Natural Gas)'!V24</f>
        <v/>
      </c>
      <c r="W3" s="15">
        <f>$B$3*'SYFAFE (for Natural Gas)'!W24</f>
        <v/>
      </c>
      <c r="X3" s="15">
        <f>$B$3*'SYFAFE (for Natural Gas)'!X24</f>
        <v/>
      </c>
      <c r="Y3" s="15">
        <f>$B$3*'SYFAFE (for Natural Gas)'!Y24</f>
        <v/>
      </c>
      <c r="Z3" s="15">
        <f>$B$3*'SYFAFE (for Natural Gas)'!Z24</f>
        <v/>
      </c>
      <c r="AA3" s="15">
        <f>$B$3*'SYFAFE (for Natural Gas)'!AA24</f>
        <v/>
      </c>
      <c r="AB3" s="15">
        <f>$B$3*'SYFAFE (for Natural Gas)'!AB24</f>
        <v/>
      </c>
      <c r="AC3" s="15">
        <f>$B$3*'SYFAFE (for Natural Gas)'!AC24</f>
        <v/>
      </c>
      <c r="AD3" s="15">
        <f>$B$3*'SYFAFE (for Natural Gas)'!AD24</f>
        <v/>
      </c>
      <c r="AE3" s="15">
        <f>$B$3*'SYFAFE (for Natural Gas)'!AE24</f>
        <v/>
      </c>
      <c r="AF3" s="15">
        <f>$B$3*'SYFAFE (for Natural Gas)'!AF24</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s="143">
      <c r="A5" s="3" t="inlineStr">
        <is>
          <t>diesel vehicle</t>
        </is>
      </c>
      <c r="B5" s="26">
        <f>'Calculations Etc'!B124</f>
        <v/>
      </c>
      <c r="C5" s="26">
        <f>'Calculations Etc'!C124</f>
        <v/>
      </c>
      <c r="D5" s="26">
        <f>'Calculations Etc'!D124</f>
        <v/>
      </c>
      <c r="E5" s="26">
        <f>'Calculations Etc'!E124</f>
        <v/>
      </c>
      <c r="F5" s="26">
        <f>'Calculations Etc'!F124</f>
        <v/>
      </c>
      <c r="G5" s="26">
        <f>'Calculations Etc'!G124</f>
        <v/>
      </c>
      <c r="H5" s="26">
        <f>'Calculations Etc'!H124</f>
        <v/>
      </c>
      <c r="I5" s="26">
        <f>'Calculations Etc'!I124</f>
        <v/>
      </c>
      <c r="J5" s="26">
        <f>'Calculations Etc'!J124</f>
        <v/>
      </c>
      <c r="K5" s="26">
        <f>'Calculations Etc'!K124</f>
        <v/>
      </c>
      <c r="L5" s="26">
        <f>'Calculations Etc'!L124</f>
        <v/>
      </c>
      <c r="M5" s="26">
        <f>'Calculations Etc'!M124</f>
        <v/>
      </c>
      <c r="N5" s="26">
        <f>'Calculations Etc'!N124</f>
        <v/>
      </c>
      <c r="O5" s="26">
        <f>'Calculations Etc'!O124</f>
        <v/>
      </c>
      <c r="P5" s="26">
        <f>'Calculations Etc'!P124</f>
        <v/>
      </c>
      <c r="Q5" s="26">
        <f>'Calculations Etc'!Q124</f>
        <v/>
      </c>
      <c r="R5" s="26">
        <f>'Calculations Etc'!R124</f>
        <v/>
      </c>
      <c r="S5" s="26">
        <f>'Calculations Etc'!S124</f>
        <v/>
      </c>
      <c r="T5" s="26">
        <f>'Calculations Etc'!T124</f>
        <v/>
      </c>
      <c r="U5" s="26">
        <f>'Calculations Etc'!U124</f>
        <v/>
      </c>
      <c r="V5" s="26">
        <f>'Calculations Etc'!V124</f>
        <v/>
      </c>
      <c r="W5" s="26">
        <f>'Calculations Etc'!W124</f>
        <v/>
      </c>
      <c r="X5" s="26">
        <f>'Calculations Etc'!X124</f>
        <v/>
      </c>
      <c r="Y5" s="26">
        <f>'Calculations Etc'!Y124</f>
        <v/>
      </c>
      <c r="Z5" s="26">
        <f>'Calculations Etc'!Z124</f>
        <v/>
      </c>
      <c r="AA5" s="26">
        <f>'Calculations Etc'!AA124</f>
        <v/>
      </c>
      <c r="AB5" s="26">
        <f>'Calculations Etc'!AB124</f>
        <v/>
      </c>
      <c r="AC5" s="26">
        <f>'Calculations Etc'!AC124</f>
        <v/>
      </c>
      <c r="AD5" s="26">
        <f>'Calculations Etc'!AD124</f>
        <v/>
      </c>
      <c r="AE5" s="26">
        <f>'Calculations Etc'!AE124</f>
        <v/>
      </c>
      <c r="AF5" s="26">
        <f>'Calculations Etc'!AF124</f>
        <v/>
      </c>
      <c r="AG5" s="26"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0.xml><?xml version="1.0" encoding="utf-8"?>
<worksheet xmlns="http://schemas.openxmlformats.org/spreadsheetml/2006/main">
  <sheetPr>
    <tabColor theme="3"/>
    <outlinePr summaryBelow="1" summaryRight="1"/>
    <pageSetUpPr/>
  </sheetPr>
  <dimension ref="A1:AI8"/>
  <sheetViews>
    <sheetView workbookViewId="0">
      <selection activeCell="B5" sqref="B5"/>
    </sheetView>
  </sheetViews>
  <sheetFormatPr baseColWidth="10" defaultColWidth="8.83203125" defaultRowHeight="15"/>
  <cols>
    <col width="31.164062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47'!$E$41:$AL$41,MATCH(D$1,'AEO 47'!$E$1:$AL$1,0))+INDEX('AEO 47'!$E$55:$AL$55,MATCH(D$1,'AEO 47'!$E$1:$AL$1,0)))/(INDEX('AEO 47'!$E$178:$AL$178,MATCH(D$1,'AEO 47'!$E$1:$AL$1,0))*'Calculations Etc'!D3*10^3)*'Calculations Etc'!D8</f>
        <v/>
      </c>
      <c r="E5" s="15">
        <f>(INDEX('AEO 47'!$E$41:$AL$41,MATCH(E$1,'AEO 47'!$E$1:$AL$1,0))+INDEX('AEO 47'!$E$55:$AL$55,MATCH(E$1,'AEO 47'!$E$1:$AL$1,0)))/(INDEX('AEO 47'!$E$178:$AL$178,MATCH(E$1,'AEO 47'!$E$1:$AL$1,0))*'Calculations Etc'!E3*10^3)*'Calculations Etc'!E8</f>
        <v/>
      </c>
      <c r="F5" s="15">
        <f>(INDEX('AEO 47'!$E$41:$AL$41,MATCH(F$1,'AEO 47'!$E$1:$AL$1,0))+INDEX('AEO 47'!$E$55:$AL$55,MATCH(F$1,'AEO 47'!$E$1:$AL$1,0)))/(INDEX('AEO 47'!$E$178:$AL$178,MATCH(F$1,'AEO 47'!$E$1:$AL$1,0))*'Calculations Etc'!F3*10^3)*'Calculations Etc'!F8</f>
        <v/>
      </c>
      <c r="G5" s="15">
        <f>(INDEX('AEO 47'!$E$41:$AL$41,MATCH(G$1,'AEO 47'!$E$1:$AL$1,0))+INDEX('AEO 47'!$E$55:$AL$55,MATCH(G$1,'AEO 47'!$E$1:$AL$1,0)))/(INDEX('AEO 47'!$E$178:$AL$178,MATCH(G$1,'AEO 47'!$E$1:$AL$1,0))*'Calculations Etc'!G3*10^3)*'Calculations Etc'!G8</f>
        <v/>
      </c>
      <c r="H5" s="15">
        <f>(INDEX('AEO 47'!$E$41:$AL$41,MATCH(H$1,'AEO 47'!$E$1:$AL$1,0))+INDEX('AEO 47'!$E$55:$AL$55,MATCH(H$1,'AEO 47'!$E$1:$AL$1,0)))/(INDEX('AEO 47'!$E$178:$AL$178,MATCH(H$1,'AEO 47'!$E$1:$AL$1,0))*'Calculations Etc'!H3*10^3)*'Calculations Etc'!H8</f>
        <v/>
      </c>
      <c r="I5" s="15">
        <f>(INDEX('AEO 47'!$E$41:$AL$41,MATCH(I$1,'AEO 47'!$E$1:$AL$1,0))+INDEX('AEO 47'!$E$55:$AL$55,MATCH(I$1,'AEO 47'!$E$1:$AL$1,0)))/(INDEX('AEO 47'!$E$178:$AL$178,MATCH(I$1,'AEO 47'!$E$1:$AL$1,0))*'Calculations Etc'!I3*10^3)*'Calculations Etc'!I8</f>
        <v/>
      </c>
      <c r="J5" s="15">
        <f>(INDEX('AEO 47'!$E$41:$AL$41,MATCH(J$1,'AEO 47'!$E$1:$AL$1,0))+INDEX('AEO 47'!$E$55:$AL$55,MATCH(J$1,'AEO 47'!$E$1:$AL$1,0)))/(INDEX('AEO 47'!$E$178:$AL$178,MATCH(J$1,'AEO 47'!$E$1:$AL$1,0))*'Calculations Etc'!J3*10^3)*'Calculations Etc'!J8</f>
        <v/>
      </c>
      <c r="K5" s="15">
        <f>(INDEX('AEO 47'!$E$41:$AL$41,MATCH(K$1,'AEO 47'!$E$1:$AL$1,0))+INDEX('AEO 47'!$E$55:$AL$55,MATCH(K$1,'AEO 47'!$E$1:$AL$1,0)))/(INDEX('AEO 47'!$E$178:$AL$178,MATCH(K$1,'AEO 47'!$E$1:$AL$1,0))*'Calculations Etc'!K3*10^3)*'Calculations Etc'!K8</f>
        <v/>
      </c>
      <c r="L5" s="15">
        <f>(INDEX('AEO 47'!$E$41:$AL$41,MATCH(L$1,'AEO 47'!$E$1:$AL$1,0))+INDEX('AEO 47'!$E$55:$AL$55,MATCH(L$1,'AEO 47'!$E$1:$AL$1,0)))/(INDEX('AEO 47'!$E$178:$AL$178,MATCH(L$1,'AEO 47'!$E$1:$AL$1,0))*'Calculations Etc'!L3*10^3)*'Calculations Etc'!L8</f>
        <v/>
      </c>
      <c r="M5" s="15">
        <f>(INDEX('AEO 47'!$E$41:$AL$41,MATCH(M$1,'AEO 47'!$E$1:$AL$1,0))+INDEX('AEO 47'!$E$55:$AL$55,MATCH(M$1,'AEO 47'!$E$1:$AL$1,0)))/(INDEX('AEO 47'!$E$178:$AL$178,MATCH(M$1,'AEO 47'!$E$1:$AL$1,0))*'Calculations Etc'!M3*10^3)*'Calculations Etc'!M8</f>
        <v/>
      </c>
      <c r="N5" s="15">
        <f>(INDEX('AEO 47'!$E$41:$AL$41,MATCH(N$1,'AEO 47'!$E$1:$AL$1,0))+INDEX('AEO 47'!$E$55:$AL$55,MATCH(N$1,'AEO 47'!$E$1:$AL$1,0)))/(INDEX('AEO 47'!$E$178:$AL$178,MATCH(N$1,'AEO 47'!$E$1:$AL$1,0))*'Calculations Etc'!N3*10^3)*'Calculations Etc'!N8</f>
        <v/>
      </c>
      <c r="O5" s="15">
        <f>(INDEX('AEO 47'!$E$41:$AL$41,MATCH(O$1,'AEO 47'!$E$1:$AL$1,0))+INDEX('AEO 47'!$E$55:$AL$55,MATCH(O$1,'AEO 47'!$E$1:$AL$1,0)))/(INDEX('AEO 47'!$E$178:$AL$178,MATCH(O$1,'AEO 47'!$E$1:$AL$1,0))*'Calculations Etc'!O3*10^3)*'Calculations Etc'!O8</f>
        <v/>
      </c>
      <c r="P5" s="15">
        <f>(INDEX('AEO 47'!$E$41:$AL$41,MATCH(P$1,'AEO 47'!$E$1:$AL$1,0))+INDEX('AEO 47'!$E$55:$AL$55,MATCH(P$1,'AEO 47'!$E$1:$AL$1,0)))/(INDEX('AEO 47'!$E$178:$AL$178,MATCH(P$1,'AEO 47'!$E$1:$AL$1,0))*'Calculations Etc'!P3*10^3)*'Calculations Etc'!P8</f>
        <v/>
      </c>
      <c r="Q5" s="15">
        <f>(INDEX('AEO 47'!$E$41:$AL$41,MATCH(Q$1,'AEO 47'!$E$1:$AL$1,0))+INDEX('AEO 47'!$E$55:$AL$55,MATCH(Q$1,'AEO 47'!$E$1:$AL$1,0)))/(INDEX('AEO 47'!$E$178:$AL$178,MATCH(Q$1,'AEO 47'!$E$1:$AL$1,0))*'Calculations Etc'!Q3*10^3)*'Calculations Etc'!Q8</f>
        <v/>
      </c>
      <c r="R5" s="15">
        <f>(INDEX('AEO 47'!$E$41:$AL$41,MATCH(R$1,'AEO 47'!$E$1:$AL$1,0))+INDEX('AEO 47'!$E$55:$AL$55,MATCH(R$1,'AEO 47'!$E$1:$AL$1,0)))/(INDEX('AEO 47'!$E$178:$AL$178,MATCH(R$1,'AEO 47'!$E$1:$AL$1,0))*'Calculations Etc'!R3*10^3)*'Calculations Etc'!R8</f>
        <v/>
      </c>
      <c r="S5" s="15">
        <f>(INDEX('AEO 47'!$E$41:$AL$41,MATCH(S$1,'AEO 47'!$E$1:$AL$1,0))+INDEX('AEO 47'!$E$55:$AL$55,MATCH(S$1,'AEO 47'!$E$1:$AL$1,0)))/(INDEX('AEO 47'!$E$178:$AL$178,MATCH(S$1,'AEO 47'!$E$1:$AL$1,0))*'Calculations Etc'!S3*10^3)*'Calculations Etc'!S8</f>
        <v/>
      </c>
      <c r="T5" s="15">
        <f>(INDEX('AEO 47'!$E$41:$AL$41,MATCH(T$1,'AEO 47'!$E$1:$AL$1,0))+INDEX('AEO 47'!$E$55:$AL$55,MATCH(T$1,'AEO 47'!$E$1:$AL$1,0)))/(INDEX('AEO 47'!$E$178:$AL$178,MATCH(T$1,'AEO 47'!$E$1:$AL$1,0))*'Calculations Etc'!T3*10^3)*'Calculations Etc'!T8</f>
        <v/>
      </c>
      <c r="U5" s="15">
        <f>(INDEX('AEO 47'!$E$41:$AL$41,MATCH(U$1,'AEO 47'!$E$1:$AL$1,0))+INDEX('AEO 47'!$E$55:$AL$55,MATCH(U$1,'AEO 47'!$E$1:$AL$1,0)))/(INDEX('AEO 47'!$E$178:$AL$178,MATCH(U$1,'AEO 47'!$E$1:$AL$1,0))*'Calculations Etc'!U3*10^3)*'Calculations Etc'!U8</f>
        <v/>
      </c>
      <c r="V5" s="15">
        <f>(INDEX('AEO 47'!$E$41:$AL$41,MATCH(V$1,'AEO 47'!$E$1:$AL$1,0))+INDEX('AEO 47'!$E$55:$AL$55,MATCH(V$1,'AEO 47'!$E$1:$AL$1,0)))/(INDEX('AEO 47'!$E$178:$AL$178,MATCH(V$1,'AEO 47'!$E$1:$AL$1,0))*'Calculations Etc'!V3*10^3)*'Calculations Etc'!V8</f>
        <v/>
      </c>
      <c r="W5" s="15">
        <f>(INDEX('AEO 47'!$E$41:$AL$41,MATCH(W$1,'AEO 47'!$E$1:$AL$1,0))+INDEX('AEO 47'!$E$55:$AL$55,MATCH(W$1,'AEO 47'!$E$1:$AL$1,0)))/(INDEX('AEO 47'!$E$178:$AL$178,MATCH(W$1,'AEO 47'!$E$1:$AL$1,0))*'Calculations Etc'!W3*10^3)*'Calculations Etc'!W8</f>
        <v/>
      </c>
      <c r="X5" s="15">
        <f>(INDEX('AEO 47'!$E$41:$AL$41,MATCH(X$1,'AEO 47'!$E$1:$AL$1,0))+INDEX('AEO 47'!$E$55:$AL$55,MATCH(X$1,'AEO 47'!$E$1:$AL$1,0)))/(INDEX('AEO 47'!$E$178:$AL$178,MATCH(X$1,'AEO 47'!$E$1:$AL$1,0))*'Calculations Etc'!X3*10^3)*'Calculations Etc'!X8</f>
        <v/>
      </c>
      <c r="Y5" s="15">
        <f>(INDEX('AEO 47'!$E$41:$AL$41,MATCH(Y$1,'AEO 47'!$E$1:$AL$1,0))+INDEX('AEO 47'!$E$55:$AL$55,MATCH(Y$1,'AEO 47'!$E$1:$AL$1,0)))/(INDEX('AEO 47'!$E$178:$AL$178,MATCH(Y$1,'AEO 47'!$E$1:$AL$1,0))*'Calculations Etc'!Y3*10^3)*'Calculations Etc'!Y8</f>
        <v/>
      </c>
      <c r="Z5" s="15">
        <f>(INDEX('AEO 47'!$E$41:$AL$41,MATCH(Z$1,'AEO 47'!$E$1:$AL$1,0))+INDEX('AEO 47'!$E$55:$AL$55,MATCH(Z$1,'AEO 47'!$E$1:$AL$1,0)))/(INDEX('AEO 47'!$E$178:$AL$178,MATCH(Z$1,'AEO 47'!$E$1:$AL$1,0))*'Calculations Etc'!Z3*10^3)*'Calculations Etc'!Z8</f>
        <v/>
      </c>
      <c r="AA5" s="15">
        <f>(INDEX('AEO 47'!$E$41:$AL$41,MATCH(AA$1,'AEO 47'!$E$1:$AL$1,0))+INDEX('AEO 47'!$E$55:$AL$55,MATCH(AA$1,'AEO 47'!$E$1:$AL$1,0)))/(INDEX('AEO 47'!$E$178:$AL$178,MATCH(AA$1,'AEO 47'!$E$1:$AL$1,0))*'Calculations Etc'!AA3*10^3)*'Calculations Etc'!AA8</f>
        <v/>
      </c>
      <c r="AB5" s="15">
        <f>(INDEX('AEO 47'!$E$41:$AL$41,MATCH(AB$1,'AEO 47'!$E$1:$AL$1,0))+INDEX('AEO 47'!$E$55:$AL$55,MATCH(AB$1,'AEO 47'!$E$1:$AL$1,0)))/(INDEX('AEO 47'!$E$178:$AL$178,MATCH(AB$1,'AEO 47'!$E$1:$AL$1,0))*'Calculations Etc'!AB3*10^3)*'Calculations Etc'!AB8</f>
        <v/>
      </c>
      <c r="AC5" s="15">
        <f>(INDEX('AEO 47'!$E$41:$AL$41,MATCH(AC$1,'AEO 47'!$E$1:$AL$1,0))+INDEX('AEO 47'!$E$55:$AL$55,MATCH(AC$1,'AEO 47'!$E$1:$AL$1,0)))/(INDEX('AEO 47'!$E$178:$AL$178,MATCH(AC$1,'AEO 47'!$E$1:$AL$1,0))*'Calculations Etc'!AC3*10^3)*'Calculations Etc'!AC8</f>
        <v/>
      </c>
      <c r="AD5" s="15">
        <f>(INDEX('AEO 47'!$E$41:$AL$41,MATCH(AD$1,'AEO 47'!$E$1:$AL$1,0))+INDEX('AEO 47'!$E$55:$AL$55,MATCH(AD$1,'AEO 47'!$E$1:$AL$1,0)))/(INDEX('AEO 47'!$E$178:$AL$178,MATCH(AD$1,'AEO 47'!$E$1:$AL$1,0))*'Calculations Etc'!AD3*10^3)*'Calculations Etc'!AD8</f>
        <v/>
      </c>
      <c r="AE5" s="15">
        <f>(INDEX('AEO 47'!$E$41:$AL$41,MATCH(AE$1,'AEO 47'!$E$1:$AL$1,0))+INDEX('AEO 47'!$E$55:$AL$55,MATCH(AE$1,'AEO 47'!$E$1:$AL$1,0)))/(INDEX('AEO 47'!$E$178:$AL$178,MATCH(AE$1,'AEO 47'!$E$1:$AL$1,0))*'Calculations Etc'!AE3*10^3)*'Calculations Etc'!AE8</f>
        <v/>
      </c>
      <c r="AF5" s="15">
        <f>(INDEX('AEO 47'!$E$41:$AL$41,MATCH(AF$1,'AEO 47'!$E$1:$AL$1,0))+INDEX('AEO 47'!$E$55:$AL$55,MATCH(AF$1,'AEO 47'!$E$1:$AL$1,0)))/(INDEX('AEO 47'!$E$178:$AL$178,MATCH(AF$1,'AEO 47'!$E$1:$AL$1,0))*'Calculations Etc'!AF3*10^3)*'Calculations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1.xml><?xml version="1.0" encoding="utf-8"?>
<worksheet xmlns="http://schemas.openxmlformats.org/spreadsheetml/2006/main">
  <sheetPr>
    <tabColor theme="3"/>
    <outlinePr summaryBelow="1" summaryRight="1"/>
    <pageSetUpPr/>
  </sheetPr>
  <dimension ref="A1:AI8"/>
  <sheetViews>
    <sheetView topLeftCell="A4" workbookViewId="0">
      <selection activeCell="N10" sqref="N10"/>
    </sheetView>
  </sheetViews>
  <sheetFormatPr baseColWidth="10" defaultColWidth="8.83203125" defaultRowHeight="15"/>
  <cols>
    <col width="31.1640625" customWidth="1" style="143"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47'!$E$69:$AL$69,MATCH(D$1,'AEO 47'!$E$1:$AL$1,0))/(INDEX('AEO 47'!$E$178:$AL$178,MATCH(D$1,'AEO 47'!$E$1:$AL$1,0))*'Calculations Etc'!D4*10^3)*'Calculations Etc'!D8</f>
        <v/>
      </c>
      <c r="E5" s="15">
        <f>INDEX('AEO 47'!$E$69:$AL$69,MATCH(E$1,'AEO 47'!$E$1:$AL$1,0))/(INDEX('AEO 47'!$E$178:$AL$178,MATCH(E$1,'AEO 47'!$E$1:$AL$1,0))*'Calculations Etc'!E4*10^3)*'Calculations Etc'!E8</f>
        <v/>
      </c>
      <c r="F5" s="15">
        <f>INDEX('AEO 47'!$E$69:$AL$69,MATCH(F$1,'AEO 47'!$E$1:$AL$1,0))/(INDEX('AEO 47'!$E$178:$AL$178,MATCH(F$1,'AEO 47'!$E$1:$AL$1,0))*'Calculations Etc'!F4*10^3)*'Calculations Etc'!F8</f>
        <v/>
      </c>
      <c r="G5" s="15">
        <f>INDEX('AEO 47'!$E$69:$AL$69,MATCH(G$1,'AEO 47'!$E$1:$AL$1,0))/(INDEX('AEO 47'!$E$178:$AL$178,MATCH(G$1,'AEO 47'!$E$1:$AL$1,0))*'Calculations Etc'!G4*10^3)*'Calculations Etc'!G8</f>
        <v/>
      </c>
      <c r="H5" s="15">
        <f>INDEX('AEO 47'!$E$69:$AL$69,MATCH(H$1,'AEO 47'!$E$1:$AL$1,0))/(INDEX('AEO 47'!$E$178:$AL$178,MATCH(H$1,'AEO 47'!$E$1:$AL$1,0))*'Calculations Etc'!H4*10^3)*'Calculations Etc'!H8</f>
        <v/>
      </c>
      <c r="I5" s="15">
        <f>INDEX('AEO 47'!$E$69:$AL$69,MATCH(I$1,'AEO 47'!$E$1:$AL$1,0))/(INDEX('AEO 47'!$E$178:$AL$178,MATCH(I$1,'AEO 47'!$E$1:$AL$1,0))*'Calculations Etc'!I4*10^3)*'Calculations Etc'!I8</f>
        <v/>
      </c>
      <c r="J5" s="15">
        <f>INDEX('AEO 47'!$E$69:$AL$69,MATCH(J$1,'AEO 47'!$E$1:$AL$1,0))/(INDEX('AEO 47'!$E$178:$AL$178,MATCH(J$1,'AEO 47'!$E$1:$AL$1,0))*'Calculations Etc'!J4*10^3)*'Calculations Etc'!J8</f>
        <v/>
      </c>
      <c r="K5" s="15">
        <f>INDEX('AEO 47'!$E$69:$AL$69,MATCH(K$1,'AEO 47'!$E$1:$AL$1,0))/(INDEX('AEO 47'!$E$178:$AL$178,MATCH(K$1,'AEO 47'!$E$1:$AL$1,0))*'Calculations Etc'!K4*10^3)*'Calculations Etc'!K8</f>
        <v/>
      </c>
      <c r="L5" s="15">
        <f>INDEX('AEO 47'!$E$69:$AL$69,MATCH(L$1,'AEO 47'!$E$1:$AL$1,0))/(INDEX('AEO 47'!$E$178:$AL$178,MATCH(L$1,'AEO 47'!$E$1:$AL$1,0))*'Calculations Etc'!L4*10^3)*'Calculations Etc'!L8</f>
        <v/>
      </c>
      <c r="M5" s="15">
        <f>INDEX('AEO 47'!$E$69:$AL$69,MATCH(M$1,'AEO 47'!$E$1:$AL$1,0))/(INDEX('AEO 47'!$E$178:$AL$178,MATCH(M$1,'AEO 47'!$E$1:$AL$1,0))*'Calculations Etc'!M4*10^3)*'Calculations Etc'!M8</f>
        <v/>
      </c>
      <c r="N5" s="15">
        <f>INDEX('AEO 47'!$E$69:$AL$69,MATCH(N$1,'AEO 47'!$E$1:$AL$1,0))/(INDEX('AEO 47'!$E$178:$AL$178,MATCH(N$1,'AEO 47'!$E$1:$AL$1,0))*'Calculations Etc'!N4*10^3)*'Calculations Etc'!N8</f>
        <v/>
      </c>
      <c r="O5" s="15">
        <f>INDEX('AEO 47'!$E$69:$AL$69,MATCH(O$1,'AEO 47'!$E$1:$AL$1,0))/(INDEX('AEO 47'!$E$178:$AL$178,MATCH(O$1,'AEO 47'!$E$1:$AL$1,0))*'Calculations Etc'!O4*10^3)*'Calculations Etc'!O8</f>
        <v/>
      </c>
      <c r="P5" s="15">
        <f>INDEX('AEO 47'!$E$69:$AL$69,MATCH(P$1,'AEO 47'!$E$1:$AL$1,0))/(INDEX('AEO 47'!$E$178:$AL$178,MATCH(P$1,'AEO 47'!$E$1:$AL$1,0))*'Calculations Etc'!P4*10^3)*'Calculations Etc'!P8</f>
        <v/>
      </c>
      <c r="Q5" s="15">
        <f>INDEX('AEO 47'!$E$69:$AL$69,MATCH(Q$1,'AEO 47'!$E$1:$AL$1,0))/(INDEX('AEO 47'!$E$178:$AL$178,MATCH(Q$1,'AEO 47'!$E$1:$AL$1,0))*'Calculations Etc'!Q4*10^3)*'Calculations Etc'!Q8</f>
        <v/>
      </c>
      <c r="R5" s="15">
        <f>INDEX('AEO 47'!$E$69:$AL$69,MATCH(R$1,'AEO 47'!$E$1:$AL$1,0))/(INDEX('AEO 47'!$E$178:$AL$178,MATCH(R$1,'AEO 47'!$E$1:$AL$1,0))*'Calculations Etc'!R4*10^3)*'Calculations Etc'!R8</f>
        <v/>
      </c>
      <c r="S5" s="15">
        <f>INDEX('AEO 47'!$E$69:$AL$69,MATCH(S$1,'AEO 47'!$E$1:$AL$1,0))/(INDEX('AEO 47'!$E$178:$AL$178,MATCH(S$1,'AEO 47'!$E$1:$AL$1,0))*'Calculations Etc'!S4*10^3)*'Calculations Etc'!S8</f>
        <v/>
      </c>
      <c r="T5" s="15">
        <f>INDEX('AEO 47'!$E$69:$AL$69,MATCH(T$1,'AEO 47'!$E$1:$AL$1,0))/(INDEX('AEO 47'!$E$178:$AL$178,MATCH(T$1,'AEO 47'!$E$1:$AL$1,0))*'Calculations Etc'!T4*10^3)*'Calculations Etc'!T8</f>
        <v/>
      </c>
      <c r="U5" s="15">
        <f>INDEX('AEO 47'!$E$69:$AL$69,MATCH(U$1,'AEO 47'!$E$1:$AL$1,0))/(INDEX('AEO 47'!$E$178:$AL$178,MATCH(U$1,'AEO 47'!$E$1:$AL$1,0))*'Calculations Etc'!U4*10^3)*'Calculations Etc'!U8</f>
        <v/>
      </c>
      <c r="V5" s="15">
        <f>INDEX('AEO 47'!$E$69:$AL$69,MATCH(V$1,'AEO 47'!$E$1:$AL$1,0))/(INDEX('AEO 47'!$E$178:$AL$178,MATCH(V$1,'AEO 47'!$E$1:$AL$1,0))*'Calculations Etc'!V4*10^3)*'Calculations Etc'!V8</f>
        <v/>
      </c>
      <c r="W5" s="15">
        <f>INDEX('AEO 47'!$E$69:$AL$69,MATCH(W$1,'AEO 47'!$E$1:$AL$1,0))/(INDEX('AEO 47'!$E$178:$AL$178,MATCH(W$1,'AEO 47'!$E$1:$AL$1,0))*'Calculations Etc'!W4*10^3)*'Calculations Etc'!W8</f>
        <v/>
      </c>
      <c r="X5" s="15">
        <f>INDEX('AEO 47'!$E$69:$AL$69,MATCH(X$1,'AEO 47'!$E$1:$AL$1,0))/(INDEX('AEO 47'!$E$178:$AL$178,MATCH(X$1,'AEO 47'!$E$1:$AL$1,0))*'Calculations Etc'!X4*10^3)*'Calculations Etc'!X8</f>
        <v/>
      </c>
      <c r="Y5" s="15">
        <f>INDEX('AEO 47'!$E$69:$AL$69,MATCH(Y$1,'AEO 47'!$E$1:$AL$1,0))/(INDEX('AEO 47'!$E$178:$AL$178,MATCH(Y$1,'AEO 47'!$E$1:$AL$1,0))*'Calculations Etc'!Y4*10^3)*'Calculations Etc'!Y8</f>
        <v/>
      </c>
      <c r="Z5" s="15">
        <f>INDEX('AEO 47'!$E$69:$AL$69,MATCH(Z$1,'AEO 47'!$E$1:$AL$1,0))/(INDEX('AEO 47'!$E$178:$AL$178,MATCH(Z$1,'AEO 47'!$E$1:$AL$1,0))*'Calculations Etc'!Z4*10^3)*'Calculations Etc'!Z8</f>
        <v/>
      </c>
      <c r="AA5" s="15">
        <f>INDEX('AEO 47'!$E$69:$AL$69,MATCH(AA$1,'AEO 47'!$E$1:$AL$1,0))/(INDEX('AEO 47'!$E$178:$AL$178,MATCH(AA$1,'AEO 47'!$E$1:$AL$1,0))*'Calculations Etc'!AA4*10^3)*'Calculations Etc'!AA8</f>
        <v/>
      </c>
      <c r="AB5" s="15">
        <f>INDEX('AEO 47'!$E$69:$AL$69,MATCH(AB$1,'AEO 47'!$E$1:$AL$1,0))/(INDEX('AEO 47'!$E$178:$AL$178,MATCH(AB$1,'AEO 47'!$E$1:$AL$1,0))*'Calculations Etc'!AB4*10^3)*'Calculations Etc'!AB8</f>
        <v/>
      </c>
      <c r="AC5" s="15">
        <f>INDEX('AEO 47'!$E$69:$AL$69,MATCH(AC$1,'AEO 47'!$E$1:$AL$1,0))/(INDEX('AEO 47'!$E$178:$AL$178,MATCH(AC$1,'AEO 47'!$E$1:$AL$1,0))*'Calculations Etc'!AC4*10^3)*'Calculations Etc'!AC8</f>
        <v/>
      </c>
      <c r="AD5" s="15">
        <f>INDEX('AEO 47'!$E$69:$AL$69,MATCH(AD$1,'AEO 47'!$E$1:$AL$1,0))/(INDEX('AEO 47'!$E$178:$AL$178,MATCH(AD$1,'AEO 47'!$E$1:$AL$1,0))*'Calculations Etc'!AD4*10^3)*'Calculations Etc'!AD8</f>
        <v/>
      </c>
      <c r="AE5" s="15">
        <f>INDEX('AEO 47'!$E$69:$AL$69,MATCH(AE$1,'AEO 47'!$E$1:$AL$1,0))/(INDEX('AEO 47'!$E$178:$AL$178,MATCH(AE$1,'AEO 47'!$E$1:$AL$1,0))*'Calculations Etc'!AE4*10^3)*'Calculations Etc'!AE8</f>
        <v/>
      </c>
      <c r="AF5" s="15">
        <f>INDEX('AEO 47'!$E$69:$AL$69,MATCH(AF$1,'AEO 47'!$E$1:$AL$1,0))/(INDEX('AEO 47'!$E$178:$AL$178,MATCH(AF$1,'AEO 47'!$E$1:$AL$1,0))*'Calculations Etc'!AF4*10^3)*'Calculations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2.xml><?xml version="1.0" encoding="utf-8"?>
<worksheet xmlns="http://schemas.openxmlformats.org/spreadsheetml/2006/main">
  <sheetPr>
    <tabColor theme="3"/>
    <outlinePr summaryBelow="1" summaryRight="1"/>
    <pageSetUpPr/>
  </sheetPr>
  <dimension ref="A1:AI10"/>
  <sheetViews>
    <sheetView workbookViewId="0">
      <selection activeCell="A1" sqref="A1"/>
    </sheetView>
  </sheetViews>
  <sheetFormatPr baseColWidth="10" defaultColWidth="8.83203125" defaultRowHeight="15"/>
  <cols>
    <col width="31.164062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'Calculations Etc'!E68</f>
        <v/>
      </c>
      <c r="C2" s="15">
        <f>'Calculations Etc'!F68</f>
        <v/>
      </c>
      <c r="D2" s="15">
        <f>'Calculations Etc'!G68</f>
        <v/>
      </c>
      <c r="E2" s="15">
        <f>'Calculations Etc'!H68</f>
        <v/>
      </c>
      <c r="F2" s="15">
        <f>'Calculations Etc'!I68</f>
        <v/>
      </c>
      <c r="G2" s="15">
        <f>'Calculations Etc'!J68</f>
        <v/>
      </c>
      <c r="H2" s="15">
        <f>'Calculations Etc'!K68</f>
        <v/>
      </c>
      <c r="I2" s="15">
        <f>'Calculations Etc'!L68</f>
        <v/>
      </c>
      <c r="J2" s="15">
        <f>'Calculations Etc'!M68</f>
        <v/>
      </c>
      <c r="K2" s="15">
        <f>'Calculations Etc'!N68</f>
        <v/>
      </c>
      <c r="L2" s="15">
        <f>'Calculations Etc'!O68</f>
        <v/>
      </c>
      <c r="M2" s="15">
        <f>'Calculations Etc'!P68</f>
        <v/>
      </c>
      <c r="N2" s="15">
        <f>'Calculations Etc'!Q68</f>
        <v/>
      </c>
      <c r="O2" s="15">
        <f>'Calculations Etc'!R68</f>
        <v/>
      </c>
      <c r="P2" s="15">
        <f>'Calculations Etc'!S68</f>
        <v/>
      </c>
      <c r="Q2" s="15">
        <f>'Calculations Etc'!T68</f>
        <v/>
      </c>
      <c r="R2" s="15">
        <f>'Calculations Etc'!U68</f>
        <v/>
      </c>
      <c r="S2" s="15">
        <f>'Calculations Etc'!V68</f>
        <v/>
      </c>
      <c r="T2" s="15">
        <f>'Calculations Etc'!W68</f>
        <v/>
      </c>
      <c r="U2" s="15">
        <f>'Calculations Etc'!X68</f>
        <v/>
      </c>
      <c r="V2" s="15">
        <f>'Calculations Etc'!Y68</f>
        <v/>
      </c>
      <c r="W2" s="15">
        <f>'Calculations Etc'!Z68</f>
        <v/>
      </c>
      <c r="X2" s="15">
        <f>'Calculations Etc'!AA68</f>
        <v/>
      </c>
      <c r="Y2" s="15">
        <f>'Calculations Etc'!AB68</f>
        <v/>
      </c>
      <c r="Z2" s="15">
        <f>'Calculations Etc'!AC68</f>
        <v/>
      </c>
      <c r="AA2" s="15">
        <f>'Calculations Etc'!AD68</f>
        <v/>
      </c>
      <c r="AB2" s="15">
        <f>'Calculations Etc'!AE68</f>
        <v/>
      </c>
      <c r="AC2" s="15">
        <f>'Calculations Etc'!AF68</f>
        <v/>
      </c>
      <c r="AD2" s="15">
        <f>'Calculations Etc'!AG68</f>
        <v/>
      </c>
      <c r="AE2" s="15">
        <f>'Calculations Etc'!AH68</f>
        <v/>
      </c>
      <c r="AF2" s="15">
        <f>'Calculations Etc'!AI68</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'Calculations Etc'!E69</f>
        <v/>
      </c>
      <c r="C5" s="45">
        <f>'Calculations Etc'!F69</f>
        <v/>
      </c>
      <c r="D5" s="45">
        <f>'Calculations Etc'!G69</f>
        <v/>
      </c>
      <c r="E5" s="45">
        <f>'Calculations Etc'!H69</f>
        <v/>
      </c>
      <c r="F5" s="45">
        <f>'Calculations Etc'!I69</f>
        <v/>
      </c>
      <c r="G5" s="45">
        <f>'Calculations Etc'!J69</f>
        <v/>
      </c>
      <c r="H5" s="45">
        <f>'Calculations Etc'!K69</f>
        <v/>
      </c>
      <c r="I5" s="45">
        <f>'Calculations Etc'!L69</f>
        <v/>
      </c>
      <c r="J5" s="45">
        <f>'Calculations Etc'!M69</f>
        <v/>
      </c>
      <c r="K5" s="45">
        <f>'Calculations Etc'!N69</f>
        <v/>
      </c>
      <c r="L5" s="45">
        <f>'Calculations Etc'!O69</f>
        <v/>
      </c>
      <c r="M5" s="45">
        <f>'Calculations Etc'!P69</f>
        <v/>
      </c>
      <c r="N5" s="45">
        <f>'Calculations Etc'!Q69</f>
        <v/>
      </c>
      <c r="O5" s="45">
        <f>'Calculations Etc'!R69</f>
        <v/>
      </c>
      <c r="P5" s="45">
        <f>'Calculations Etc'!S69</f>
        <v/>
      </c>
      <c r="Q5" s="45">
        <f>'Calculations Etc'!T69</f>
        <v/>
      </c>
      <c r="R5" s="45">
        <f>'Calculations Etc'!U69</f>
        <v/>
      </c>
      <c r="S5" s="45">
        <f>'Calculations Etc'!V69</f>
        <v/>
      </c>
      <c r="T5" s="45">
        <f>'Calculations Etc'!W69</f>
        <v/>
      </c>
      <c r="U5" s="45">
        <f>'Calculations Etc'!X69</f>
        <v/>
      </c>
      <c r="V5" s="45">
        <f>'Calculations Etc'!Y69</f>
        <v/>
      </c>
      <c r="W5" s="45">
        <f>'Calculations Etc'!Z69</f>
        <v/>
      </c>
      <c r="X5" s="45">
        <f>'Calculations Etc'!AA69</f>
        <v/>
      </c>
      <c r="Y5" s="45">
        <f>'Calculations Etc'!AB69</f>
        <v/>
      </c>
      <c r="Z5" s="45">
        <f>'Calculations Etc'!AC69</f>
        <v/>
      </c>
      <c r="AA5" s="45">
        <f>'Calculations Etc'!AD69</f>
        <v/>
      </c>
      <c r="AB5" s="45">
        <f>'Calculations Etc'!AE69</f>
        <v/>
      </c>
      <c r="AC5" s="45">
        <f>'Calculations Etc'!AF69</f>
        <v/>
      </c>
      <c r="AD5" s="45">
        <f>'Calculations Etc'!AG69</f>
        <v/>
      </c>
      <c r="AE5" s="45">
        <f>'Calculations Etc'!AH69</f>
        <v/>
      </c>
      <c r="AF5" s="45">
        <f>'Calculations Etc'!AI69</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0">
      <c r="B10" s="137" t="n"/>
    </row>
  </sheetData>
  <pageMargins left="0.7" right="0.7" top="0.75" bottom="0.75" header="0.3" footer="0.3"/>
</worksheet>
</file>

<file path=xl/worksheets/sheet23.xml><?xml version="1.0" encoding="utf-8"?>
<worksheet xmlns="http://schemas.openxmlformats.org/spreadsheetml/2006/main">
  <sheetPr>
    <tabColor theme="3"/>
    <outlinePr summaryBelow="1" summaryRight="1"/>
    <pageSetUpPr/>
  </sheetPr>
  <dimension ref="A1:AI12"/>
  <sheetViews>
    <sheetView workbookViewId="0">
      <selection activeCell="A1" sqref="A1"/>
    </sheetView>
  </sheetViews>
  <sheetFormatPr baseColWidth="10" defaultColWidth="8.83203125" defaultRowHeight="15"/>
  <cols>
    <col width="31.1640625" customWidth="1" style="143" min="1" max="1"/>
    <col width="10.6640625" bestFit="1" customWidth="1" style="143" min="3" max="3"/>
    <col width="10.6640625" bestFit="1" customWidth="1" style="143" min="6" max="6"/>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INDEX('AEO 7'!$C$51:$AJ$51,MATCH(B$1,'AEO 7'!$C$1:$AJ$1,0))/10^3</f>
        <v/>
      </c>
      <c r="C5" s="45">
        <f>INDEX('AEO 7'!$C$51:$AJ$51,MATCH(C$1,'AEO 7'!$C$1:$AJ$1,0))/10^3</f>
        <v/>
      </c>
      <c r="D5" s="45">
        <f>INDEX('AEO 7'!$C$51:$AJ$51,MATCH(D$1,'AEO 7'!$C$1:$AJ$1,0))/10^3</f>
        <v/>
      </c>
      <c r="E5" s="45">
        <f>INDEX('AEO 7'!$C$51:$AJ$51,MATCH(E$1,'AEO 7'!$C$1:$AJ$1,0))/10^3</f>
        <v/>
      </c>
      <c r="F5" s="45">
        <f>INDEX('AEO 7'!$C$51:$AJ$51,MATCH(F$1,'AEO 7'!$C$1:$AJ$1,0))/10^3</f>
        <v/>
      </c>
      <c r="G5" s="45">
        <f>INDEX('AEO 7'!$C$51:$AJ$51,MATCH(G$1,'AEO 7'!$C$1:$AJ$1,0))/10^3</f>
        <v/>
      </c>
      <c r="H5" s="45">
        <f>INDEX('AEO 7'!$C$51:$AJ$51,MATCH(H$1,'AEO 7'!$C$1:$AJ$1,0))/10^3</f>
        <v/>
      </c>
      <c r="I5" s="45">
        <f>INDEX('AEO 7'!$C$51:$AJ$51,MATCH(I$1,'AEO 7'!$C$1:$AJ$1,0))/10^3</f>
        <v/>
      </c>
      <c r="J5" s="45">
        <f>INDEX('AEO 7'!$C$51:$AJ$51,MATCH(J$1,'AEO 7'!$C$1:$AJ$1,0))/10^3</f>
        <v/>
      </c>
      <c r="K5" s="45">
        <f>INDEX('AEO 7'!$C$51:$AJ$51,MATCH(K$1,'AEO 7'!$C$1:$AJ$1,0))/10^3</f>
        <v/>
      </c>
      <c r="L5" s="45">
        <f>INDEX('AEO 7'!$C$51:$AJ$51,MATCH(L$1,'AEO 7'!$C$1:$AJ$1,0))/10^3</f>
        <v/>
      </c>
      <c r="M5" s="45">
        <f>INDEX('AEO 7'!$C$51:$AJ$51,MATCH(M$1,'AEO 7'!$C$1:$AJ$1,0))/10^3</f>
        <v/>
      </c>
      <c r="N5" s="45">
        <f>INDEX('AEO 7'!$C$51:$AJ$51,MATCH(N$1,'AEO 7'!$C$1:$AJ$1,0))/10^3</f>
        <v/>
      </c>
      <c r="O5" s="45">
        <f>INDEX('AEO 7'!$C$51:$AJ$51,MATCH(O$1,'AEO 7'!$C$1:$AJ$1,0))/10^3</f>
        <v/>
      </c>
      <c r="P5" s="45">
        <f>INDEX('AEO 7'!$C$51:$AJ$51,MATCH(P$1,'AEO 7'!$C$1:$AJ$1,0))/10^3</f>
        <v/>
      </c>
      <c r="Q5" s="45">
        <f>INDEX('AEO 7'!$C$51:$AJ$51,MATCH(Q$1,'AEO 7'!$C$1:$AJ$1,0))/10^3</f>
        <v/>
      </c>
      <c r="R5" s="45">
        <f>INDEX('AEO 7'!$C$51:$AJ$51,MATCH(R$1,'AEO 7'!$C$1:$AJ$1,0))/10^3</f>
        <v/>
      </c>
      <c r="S5" s="45">
        <f>INDEX('AEO 7'!$C$51:$AJ$51,MATCH(S$1,'AEO 7'!$C$1:$AJ$1,0))/10^3</f>
        <v/>
      </c>
      <c r="T5" s="45">
        <f>INDEX('AEO 7'!$C$51:$AJ$51,MATCH(T$1,'AEO 7'!$C$1:$AJ$1,0))/10^3</f>
        <v/>
      </c>
      <c r="U5" s="45">
        <f>INDEX('AEO 7'!$C$51:$AJ$51,MATCH(U$1,'AEO 7'!$C$1:$AJ$1,0))/10^3</f>
        <v/>
      </c>
      <c r="V5" s="45">
        <f>INDEX('AEO 7'!$C$51:$AJ$51,MATCH(V$1,'AEO 7'!$C$1:$AJ$1,0))/10^3</f>
        <v/>
      </c>
      <c r="W5" s="45">
        <f>INDEX('AEO 7'!$C$51:$AJ$51,MATCH(W$1,'AEO 7'!$C$1:$AJ$1,0))/10^3</f>
        <v/>
      </c>
      <c r="X5" s="45">
        <f>INDEX('AEO 7'!$C$51:$AJ$51,MATCH(X$1,'AEO 7'!$C$1:$AJ$1,0))/10^3</f>
        <v/>
      </c>
      <c r="Y5" s="45">
        <f>INDEX('AEO 7'!$C$51:$AJ$51,MATCH(Y$1,'AEO 7'!$C$1:$AJ$1,0))/10^3</f>
        <v/>
      </c>
      <c r="Z5" s="45">
        <f>INDEX('AEO 7'!$C$51:$AJ$51,MATCH(Z$1,'AEO 7'!$C$1:$AJ$1,0))/10^3</f>
        <v/>
      </c>
      <c r="AA5" s="45">
        <f>INDEX('AEO 7'!$C$51:$AJ$51,MATCH(AA$1,'AEO 7'!$C$1:$AJ$1,0))/10^3</f>
        <v/>
      </c>
      <c r="AB5" s="45">
        <f>INDEX('AEO 7'!$C$51:$AJ$51,MATCH(AB$1,'AEO 7'!$C$1:$AJ$1,0))/10^3</f>
        <v/>
      </c>
      <c r="AC5" s="45">
        <f>INDEX('AEO 7'!$C$51:$AJ$51,MATCH(AC$1,'AEO 7'!$C$1:$AJ$1,0))/10^3</f>
        <v/>
      </c>
      <c r="AD5" s="45">
        <f>INDEX('AEO 7'!$C$51:$AJ$51,MATCH(AD$1,'AEO 7'!$C$1:$AJ$1,0))/10^3</f>
        <v/>
      </c>
      <c r="AE5" s="45">
        <f>INDEX('AEO 7'!$C$51:$AJ$51,MATCH(AE$1,'AEO 7'!$C$1:$AJ$1,0))/10^3</f>
        <v/>
      </c>
      <c r="AF5" s="45">
        <f>INDEX('AEO 7'!$C$51:$AJ$51,MATCH(AF$1,'AEO 7'!$C$1:$AJ$1,0))/10^3</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1">
      <c r="B11" s="15" t="n"/>
    </row>
    <row r="12">
      <c r="D12" s="25" t="n"/>
    </row>
  </sheetData>
  <pageMargins left="0.7" right="0.7" top="0.75" bottom="0.75" header="0.3" footer="0.3"/>
  <pageSetup orientation="portrait" paperSize="9"/>
</worksheet>
</file>

<file path=xl/worksheets/sheet24.xml><?xml version="1.0" encoding="utf-8"?>
<worksheet xmlns="http://schemas.openxmlformats.org/spreadsheetml/2006/main">
  <sheetPr>
    <tabColor theme="3"/>
    <outlinePr summaryBelow="1" summaryRight="1"/>
    <pageSetUpPr/>
  </sheetPr>
  <dimension ref="A1:AJ9"/>
  <sheetViews>
    <sheetView workbookViewId="0">
      <selection activeCell="A1" sqref="A1"/>
    </sheetView>
  </sheetViews>
  <sheetFormatPr baseColWidth="10" defaultColWidth="8.83203125" defaultRowHeight="15"/>
  <cols>
    <col width="31.164062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SUM('NRBS 40'!D5,'NRBS 40'!D7:D8)/(INDEX('AEO 7'!$C$64:$AJ$64,MATCH(B$1,'AEO 7'!$C$1:$AJ$1,0))*10^9)</f>
        <v/>
      </c>
      <c r="C5" s="15">
        <f>$B5</f>
        <v/>
      </c>
      <c r="D5" s="15">
        <f>$B5</f>
        <v/>
      </c>
      <c r="E5" s="15">
        <f>$B5</f>
        <v/>
      </c>
      <c r="F5" s="15">
        <f>$B5</f>
        <v/>
      </c>
      <c r="G5" s="15">
        <f>$B5</f>
        <v/>
      </c>
      <c r="H5" s="15">
        <f>$B5</f>
        <v/>
      </c>
      <c r="I5" s="15">
        <f>$B5</f>
        <v/>
      </c>
      <c r="J5" s="15">
        <f>$B5</f>
        <v/>
      </c>
      <c r="K5" s="15">
        <f>$B5</f>
        <v/>
      </c>
      <c r="L5" s="15">
        <f>$B5</f>
        <v/>
      </c>
      <c r="M5" s="15">
        <f>$B5</f>
        <v/>
      </c>
      <c r="N5" s="15">
        <f>$B5</f>
        <v/>
      </c>
      <c r="O5" s="15">
        <f>$B5</f>
        <v/>
      </c>
      <c r="P5" s="15">
        <f>$B5</f>
        <v/>
      </c>
      <c r="Q5" s="15">
        <f>$B5</f>
        <v/>
      </c>
      <c r="R5" s="15">
        <f>$B5</f>
        <v/>
      </c>
      <c r="S5" s="15">
        <f>$B5</f>
        <v/>
      </c>
      <c r="T5" s="15">
        <f>$B5</f>
        <v/>
      </c>
      <c r="U5" s="15">
        <f>$B5</f>
        <v/>
      </c>
      <c r="V5" s="15">
        <f>$B5</f>
        <v/>
      </c>
      <c r="W5" s="15">
        <f>$B5</f>
        <v/>
      </c>
      <c r="X5" s="15">
        <f>$B5</f>
        <v/>
      </c>
      <c r="Y5" s="15">
        <f>$B5</f>
        <v/>
      </c>
      <c r="Z5" s="15">
        <f>$B5</f>
        <v/>
      </c>
      <c r="AA5" s="15">
        <f>$B5</f>
        <v/>
      </c>
      <c r="AB5" s="15">
        <f>$B5</f>
        <v/>
      </c>
      <c r="AC5" s="15">
        <f>$B5</f>
        <v/>
      </c>
      <c r="AD5" s="15">
        <f>$B5</f>
        <v/>
      </c>
      <c r="AE5" s="15">
        <f>$B5</f>
        <v/>
      </c>
      <c r="AF5" s="15">
        <f>$B5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row>
  </sheetData>
  <pageMargins left="0.7" right="0.7" top="0.75" bottom="0.75" header="0.3" footer="0.3"/>
</worksheet>
</file>

<file path=xl/worksheets/sheet25.xml><?xml version="1.0" encoding="utf-8"?>
<worksheet xmlns="http://schemas.openxmlformats.org/spreadsheetml/2006/main">
  <sheetPr>
    <tabColor theme="3"/>
    <outlinePr summaryBelow="1" summaryRight="1"/>
    <pageSetUpPr/>
  </sheetPr>
  <dimension ref="A1:AK9"/>
  <sheetViews>
    <sheetView workbookViewId="0">
      <selection activeCell="A1" sqref="A1"/>
    </sheetView>
  </sheetViews>
  <sheetFormatPr baseColWidth="10" defaultColWidth="8.83203125" defaultRowHeight="15"/>
  <cols>
    <col width="31.164062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INDEX('AEO 7'!$C$52:$AJ$52,MATCH(B$1,'AEO 7'!$C$1:$AJ$1,0))/10^3*'Calculations Etc'!$B$8</f>
        <v/>
      </c>
      <c r="C5" s="15">
        <f>B5</f>
        <v/>
      </c>
      <c r="D5" s="15">
        <f>C5</f>
        <v/>
      </c>
      <c r="E5" s="15">
        <f>D5</f>
        <v/>
      </c>
      <c r="F5" s="15">
        <f>E5</f>
        <v/>
      </c>
      <c r="G5" s="15">
        <f>F5</f>
        <v/>
      </c>
      <c r="H5" s="15">
        <f>G5</f>
        <v/>
      </c>
      <c r="I5" s="15">
        <f>H5</f>
        <v/>
      </c>
      <c r="J5" s="15">
        <f>I5</f>
        <v/>
      </c>
      <c r="K5" s="15">
        <f>J5</f>
        <v/>
      </c>
      <c r="L5" s="15">
        <f>K5</f>
        <v/>
      </c>
      <c r="M5" s="15">
        <f>L5</f>
        <v/>
      </c>
      <c r="N5" s="15">
        <f>M5</f>
        <v/>
      </c>
      <c r="O5" s="15">
        <f>N5</f>
        <v/>
      </c>
      <c r="P5" s="15">
        <f>O5</f>
        <v/>
      </c>
      <c r="Q5" s="15">
        <f>P5</f>
        <v/>
      </c>
      <c r="R5" s="15">
        <f>Q5</f>
        <v/>
      </c>
      <c r="S5" s="15">
        <f>R5</f>
        <v/>
      </c>
      <c r="T5" s="15">
        <f>S5</f>
        <v/>
      </c>
      <c r="U5" s="15">
        <f>T5</f>
        <v/>
      </c>
      <c r="V5" s="15">
        <f>U5</f>
        <v/>
      </c>
      <c r="W5" s="15">
        <f>V5</f>
        <v/>
      </c>
      <c r="X5" s="15">
        <f>W5</f>
        <v/>
      </c>
      <c r="Y5" s="15">
        <f>X5</f>
        <v/>
      </c>
      <c r="Z5" s="15">
        <f>Y5</f>
        <v/>
      </c>
      <c r="AA5" s="15">
        <f>Z5</f>
        <v/>
      </c>
      <c r="AB5" s="15">
        <f>AA5</f>
        <v/>
      </c>
      <c r="AC5" s="15">
        <f>AB5</f>
        <v/>
      </c>
      <c r="AD5" s="15">
        <f>AC5</f>
        <v/>
      </c>
      <c r="AE5" s="15">
        <f>AD5</f>
        <v/>
      </c>
      <c r="AF5" s="15">
        <f>AE5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c r="AK9" s="15" t="n"/>
    </row>
  </sheetData>
  <pageMargins left="0.7" right="0.7" top="0.75" bottom="0.75" header="0.3" footer="0.3"/>
</worksheet>
</file>

<file path=xl/worksheets/sheet26.xml><?xml version="1.0" encoding="utf-8"?>
<worksheet xmlns="http://schemas.openxmlformats.org/spreadsheetml/2006/main">
  <sheetPr>
    <tabColor theme="3"/>
    <outlinePr summaryBelow="1" summaryRight="1"/>
    <pageSetUpPr/>
  </sheetPr>
  <dimension ref="A1:AJ15"/>
  <sheetViews>
    <sheetView workbookViewId="0">
      <selection activeCell="A1" sqref="A1"/>
    </sheetView>
  </sheetViews>
  <sheetFormatPr baseColWidth="10" defaultColWidth="8.83203125" defaultRowHeight="15"/>
  <cols>
    <col width="31.164062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C$4/(1-'Calculations Etc'!$B$16)</f>
        <v/>
      </c>
      <c r="D2" s="15">
        <f>D$4/(1-'Calculations Etc'!$B$16)</f>
        <v/>
      </c>
      <c r="E2" s="15">
        <f>E$4/(1-'Calculations Etc'!$B$16)</f>
        <v/>
      </c>
      <c r="F2" s="15">
        <f>F$4/(1-'Calculations Etc'!$B$16)</f>
        <v/>
      </c>
      <c r="G2" s="15">
        <f>G$4/(1-'Calculations Etc'!$B$16)</f>
        <v/>
      </c>
      <c r="H2" s="15">
        <f>H$4/(1-'Calculations Etc'!$B$16)</f>
        <v/>
      </c>
      <c r="I2" s="15">
        <f>I$4/(1-'Calculations Etc'!$B$16)</f>
        <v/>
      </c>
      <c r="J2" s="15">
        <f>J$4/(1-'Calculations Etc'!$B$16)</f>
        <v/>
      </c>
      <c r="K2" s="15">
        <f>K$4/(1-'Calculations Etc'!$B$16)</f>
        <v/>
      </c>
      <c r="L2" s="15">
        <f>L$4/(1-'Calculations Etc'!$B$16)</f>
        <v/>
      </c>
      <c r="M2" s="15">
        <f>M$4/(1-'Calculations Etc'!$B$16)</f>
        <v/>
      </c>
      <c r="N2" s="15">
        <f>N$4/(1-'Calculations Etc'!$B$16)</f>
        <v/>
      </c>
      <c r="O2" s="15">
        <f>O$4/(1-'Calculations Etc'!$B$16)</f>
        <v/>
      </c>
      <c r="P2" s="15">
        <f>P$4/(1-'Calculations Etc'!$B$16)</f>
        <v/>
      </c>
      <c r="Q2" s="15">
        <f>Q$4/(1-'Calculations Etc'!$B$16)</f>
        <v/>
      </c>
      <c r="R2" s="15">
        <f>R$4/(1-'Calculations Etc'!$B$16)</f>
        <v/>
      </c>
      <c r="S2" s="15">
        <f>S$4/(1-'Calculations Etc'!$B$16)</f>
        <v/>
      </c>
      <c r="T2" s="15">
        <f>T$4/(1-'Calculations Etc'!$B$16)</f>
        <v/>
      </c>
      <c r="U2" s="15">
        <f>U$4/(1-'Calculations Etc'!$B$16)</f>
        <v/>
      </c>
      <c r="V2" s="15">
        <f>V$4/(1-'Calculations Etc'!$B$16)</f>
        <v/>
      </c>
      <c r="W2" s="15">
        <f>W$4/(1-'Calculations Etc'!$B$16)</f>
        <v/>
      </c>
      <c r="X2" s="15">
        <f>X$4/(1-'Calculations Etc'!$B$16)</f>
        <v/>
      </c>
      <c r="Y2" s="15">
        <f>Y$4/(1-'Calculations Etc'!$B$16)</f>
        <v/>
      </c>
      <c r="Z2" s="15">
        <f>Z$4/(1-'Calculations Etc'!$B$16)</f>
        <v/>
      </c>
      <c r="AA2" s="15">
        <f>AA$4/(1-'Calculations Etc'!$B$16)</f>
        <v/>
      </c>
      <c r="AB2" s="15">
        <f>AB$4/(1-'Calculations Etc'!$B$16)</f>
        <v/>
      </c>
      <c r="AC2" s="15">
        <f>AC$4/(1-'Calculations Etc'!$B$16)</f>
        <v/>
      </c>
      <c r="AD2" s="15">
        <f>AD$4/(1-'Calculations Etc'!$B$16)</f>
        <v/>
      </c>
      <c r="AE2" s="15">
        <f>AE$4/(1-'Calculations Etc'!$B$16)</f>
        <v/>
      </c>
      <c r="AF2" s="15">
        <f>AF$4/(1-'Calculations Etc'!$B$16)</f>
        <v/>
      </c>
      <c r="AG2" s="15" t="n"/>
      <c r="AH2" s="15" t="n"/>
      <c r="AI2" s="15" t="n"/>
      <c r="AJ2" s="15" t="n"/>
    </row>
    <row r="3">
      <c r="A3" t="inlineStr">
        <is>
          <t>natural gas vehicle</t>
        </is>
      </c>
      <c r="B3" s="15">
        <f>B$4</f>
        <v/>
      </c>
      <c r="C3" s="15">
        <f>C$4</f>
        <v/>
      </c>
      <c r="D3" s="15">
        <f>D$4</f>
        <v/>
      </c>
      <c r="E3" s="15">
        <f>E$4</f>
        <v/>
      </c>
      <c r="F3" s="15">
        <f>F$4</f>
        <v/>
      </c>
      <c r="G3" s="15">
        <f>G$4</f>
        <v/>
      </c>
      <c r="H3" s="15">
        <f>H$4</f>
        <v/>
      </c>
      <c r="I3" s="15">
        <f>I$4</f>
        <v/>
      </c>
      <c r="J3" s="15">
        <f>J$4</f>
        <v/>
      </c>
      <c r="K3" s="15">
        <f>K$4</f>
        <v/>
      </c>
      <c r="L3" s="15">
        <f>L$4</f>
        <v/>
      </c>
      <c r="M3" s="15">
        <f>M$4</f>
        <v/>
      </c>
      <c r="N3" s="15">
        <f>N$4</f>
        <v/>
      </c>
      <c r="O3" s="15">
        <f>O$4</f>
        <v/>
      </c>
      <c r="P3" s="15">
        <f>P$4</f>
        <v/>
      </c>
      <c r="Q3" s="15">
        <f>Q$4</f>
        <v/>
      </c>
      <c r="R3" s="15">
        <f>R$4</f>
        <v/>
      </c>
      <c r="S3" s="15">
        <f>S$4</f>
        <v/>
      </c>
      <c r="T3" s="15">
        <f>T$4</f>
        <v/>
      </c>
      <c r="U3" s="15">
        <f>U$4</f>
        <v/>
      </c>
      <c r="V3" s="15">
        <f>V$4</f>
        <v/>
      </c>
      <c r="W3" s="15">
        <f>W$4</f>
        <v/>
      </c>
      <c r="X3" s="15">
        <f>X$4</f>
        <v/>
      </c>
      <c r="Y3" s="15">
        <f>Y$4</f>
        <v/>
      </c>
      <c r="Z3" s="15">
        <f>Z$4</f>
        <v/>
      </c>
      <c r="AA3" s="15">
        <f>AA$4</f>
        <v/>
      </c>
      <c r="AB3" s="15">
        <f>AB$4</f>
        <v/>
      </c>
      <c r="AC3" s="15">
        <f>AC$4</f>
        <v/>
      </c>
      <c r="AD3" s="15">
        <f>AD$4</f>
        <v/>
      </c>
      <c r="AE3" s="15">
        <f>AE$4</f>
        <v/>
      </c>
      <c r="AF3" s="15">
        <f>AF$4</f>
        <v/>
      </c>
      <c r="AG3" s="15" t="n"/>
      <c r="AH3" s="15" t="n"/>
      <c r="AI3" s="15" t="n"/>
      <c r="AJ3" s="15" t="n"/>
    </row>
    <row r="4">
      <c r="A4" t="inlineStr">
        <is>
          <t>gasoline vehicle</t>
        </is>
      </c>
      <c r="B4" s="45">
        <f>INDEX('NTS 1-40'!$8:$8,MATCH(NTS_YR,'NTS 1-40'!$2:$2,0))/(INDEX('AEO 35'!$E$20:$AL$20,MATCH(B$1,'AEO 35'!$E$1:$AL$1,0))*10^6)</f>
        <v/>
      </c>
      <c r="C4" s="45">
        <f>$B$4</f>
        <v/>
      </c>
      <c r="D4" s="45">
        <f>$B$4</f>
        <v/>
      </c>
      <c r="E4" s="45">
        <f>$B$4</f>
        <v/>
      </c>
      <c r="F4" s="45">
        <f>$B$4</f>
        <v/>
      </c>
      <c r="G4" s="45">
        <f>$B$4</f>
        <v/>
      </c>
      <c r="H4" s="45">
        <f>$B$4</f>
        <v/>
      </c>
      <c r="I4" s="45">
        <f>$B$4</f>
        <v/>
      </c>
      <c r="J4" s="45">
        <f>$B$4</f>
        <v/>
      </c>
      <c r="K4" s="45">
        <f>$B$4</f>
        <v/>
      </c>
      <c r="L4" s="45">
        <f>$B$4</f>
        <v/>
      </c>
      <c r="M4" s="45">
        <f>$B$4</f>
        <v/>
      </c>
      <c r="N4" s="45">
        <f>$B$4</f>
        <v/>
      </c>
      <c r="O4" s="45">
        <f>$B$4</f>
        <v/>
      </c>
      <c r="P4" s="45">
        <f>$B$4</f>
        <v/>
      </c>
      <c r="Q4" s="45">
        <f>$B$4</f>
        <v/>
      </c>
      <c r="R4" s="45">
        <f>$B$4</f>
        <v/>
      </c>
      <c r="S4" s="45">
        <f>$B$4</f>
        <v/>
      </c>
      <c r="T4" s="45">
        <f>$B$4</f>
        <v/>
      </c>
      <c r="U4" s="45">
        <f>$B$4</f>
        <v/>
      </c>
      <c r="V4" s="45">
        <f>$B$4</f>
        <v/>
      </c>
      <c r="W4" s="45">
        <f>$B$4</f>
        <v/>
      </c>
      <c r="X4" s="45">
        <f>$B$4</f>
        <v/>
      </c>
      <c r="Y4" s="45">
        <f>$B$4</f>
        <v/>
      </c>
      <c r="Z4" s="45">
        <f>$B$4</f>
        <v/>
      </c>
      <c r="AA4" s="45">
        <f>$B$4</f>
        <v/>
      </c>
      <c r="AB4" s="45">
        <f>$B$4</f>
        <v/>
      </c>
      <c r="AC4" s="45">
        <f>$B$4</f>
        <v/>
      </c>
      <c r="AD4" s="45">
        <f>$B$4</f>
        <v/>
      </c>
      <c r="AE4" s="45">
        <f>$B$4</f>
        <v/>
      </c>
      <c r="AF4" s="45">
        <f>$B$4</f>
        <v/>
      </c>
      <c r="AG4" s="15" t="n"/>
      <c r="AH4" s="15" t="n"/>
      <c r="AI4" s="15" t="n"/>
      <c r="AJ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c r="AJ5" s="15" t="n"/>
    </row>
    <row r="6">
      <c r="A6" t="inlineStr">
        <is>
          <t>plugin hybrid vehicle</t>
        </is>
      </c>
      <c r="B6" s="15">
        <f>B$4/(1-'Calculations Etc'!$B$16)*'Calculations Etc'!$B$20+B$4*(1-'Calculations Etc'!$B$20)</f>
        <v/>
      </c>
      <c r="C6" s="15">
        <f>C$4/(1-'Calculations Etc'!$B$16)*'Calculations Etc'!$B$20+C$4*(1-'Calculations Etc'!$B$20)</f>
        <v/>
      </c>
      <c r="D6" s="15">
        <f>D$4/(1-'Calculations Etc'!$B$16)*'Calculations Etc'!$B$20+D$4*(1-'Calculations Etc'!$B$20)</f>
        <v/>
      </c>
      <c r="E6" s="15">
        <f>E$4/(1-'Calculations Etc'!$B$16)*'Calculations Etc'!$B$20+E$4*(1-'Calculations Etc'!$B$20)</f>
        <v/>
      </c>
      <c r="F6" s="15">
        <f>F$4/(1-'Calculations Etc'!$B$16)*'Calculations Etc'!$B$20+F$4*(1-'Calculations Etc'!$B$20)</f>
        <v/>
      </c>
      <c r="G6" s="15">
        <f>G$4/(1-'Calculations Etc'!$B$16)*'Calculations Etc'!$B$20+G$4*(1-'Calculations Etc'!$B$20)</f>
        <v/>
      </c>
      <c r="H6" s="15">
        <f>H$4/(1-'Calculations Etc'!$B$16)*'Calculations Etc'!$B$20+H$4*(1-'Calculations Etc'!$B$20)</f>
        <v/>
      </c>
      <c r="I6" s="15">
        <f>I$4/(1-'Calculations Etc'!$B$16)*'Calculations Etc'!$B$20+I$4*(1-'Calculations Etc'!$B$20)</f>
        <v/>
      </c>
      <c r="J6" s="15">
        <f>J$4/(1-'Calculations Etc'!$B$16)*'Calculations Etc'!$B$20+J$4*(1-'Calculations Etc'!$B$20)</f>
        <v/>
      </c>
      <c r="K6" s="15">
        <f>K$4/(1-'Calculations Etc'!$B$16)*'Calculations Etc'!$B$20+K$4*(1-'Calculations Etc'!$B$20)</f>
        <v/>
      </c>
      <c r="L6" s="15">
        <f>L$4/(1-'Calculations Etc'!$B$16)*'Calculations Etc'!$B$20+L$4*(1-'Calculations Etc'!$B$20)</f>
        <v/>
      </c>
      <c r="M6" s="15">
        <f>M$4/(1-'Calculations Etc'!$B$16)*'Calculations Etc'!$B$20+M$4*(1-'Calculations Etc'!$B$20)</f>
        <v/>
      </c>
      <c r="N6" s="15">
        <f>N$4/(1-'Calculations Etc'!$B$16)*'Calculations Etc'!$B$20+N$4*(1-'Calculations Etc'!$B$20)</f>
        <v/>
      </c>
      <c r="O6" s="15">
        <f>O$4/(1-'Calculations Etc'!$B$16)*'Calculations Etc'!$B$20+O$4*(1-'Calculations Etc'!$B$20)</f>
        <v/>
      </c>
      <c r="P6" s="15">
        <f>P$4/(1-'Calculations Etc'!$B$16)*'Calculations Etc'!$B$20+P$4*(1-'Calculations Etc'!$B$20)</f>
        <v/>
      </c>
      <c r="Q6" s="15">
        <f>Q$4/(1-'Calculations Etc'!$B$16)*'Calculations Etc'!$B$20+Q$4*(1-'Calculations Etc'!$B$20)</f>
        <v/>
      </c>
      <c r="R6" s="15">
        <f>R$4/(1-'Calculations Etc'!$B$16)*'Calculations Etc'!$B$20+R$4*(1-'Calculations Etc'!$B$20)</f>
        <v/>
      </c>
      <c r="S6" s="15">
        <f>S$4/(1-'Calculations Etc'!$B$16)*'Calculations Etc'!$B$20+S$4*(1-'Calculations Etc'!$B$20)</f>
        <v/>
      </c>
      <c r="T6" s="15">
        <f>T$4/(1-'Calculations Etc'!$B$16)*'Calculations Etc'!$B$20+T$4*(1-'Calculations Etc'!$B$20)</f>
        <v/>
      </c>
      <c r="U6" s="15">
        <f>U$4/(1-'Calculations Etc'!$B$16)*'Calculations Etc'!$B$20+U$4*(1-'Calculations Etc'!$B$20)</f>
        <v/>
      </c>
      <c r="V6" s="15">
        <f>V$4/(1-'Calculations Etc'!$B$16)*'Calculations Etc'!$B$20+V$4*(1-'Calculations Etc'!$B$20)</f>
        <v/>
      </c>
      <c r="W6" s="15">
        <f>W$4/(1-'Calculations Etc'!$B$16)*'Calculations Etc'!$B$20+W$4*(1-'Calculations Etc'!$B$20)</f>
        <v/>
      </c>
      <c r="X6" s="15">
        <f>X$4/(1-'Calculations Etc'!$B$16)*'Calculations Etc'!$B$20+X$4*(1-'Calculations Etc'!$B$20)</f>
        <v/>
      </c>
      <c r="Y6" s="15">
        <f>Y$4/(1-'Calculations Etc'!$B$16)*'Calculations Etc'!$B$20+Y$4*(1-'Calculations Etc'!$B$20)</f>
        <v/>
      </c>
      <c r="Z6" s="15">
        <f>Z$4/(1-'Calculations Etc'!$B$16)*'Calculations Etc'!$B$20+Z$4*(1-'Calculations Etc'!$B$20)</f>
        <v/>
      </c>
      <c r="AA6" s="15">
        <f>AA$4/(1-'Calculations Etc'!$B$16)*'Calculations Etc'!$B$20+AA$4*(1-'Calculations Etc'!$B$20)</f>
        <v/>
      </c>
      <c r="AB6" s="15">
        <f>AB$4/(1-'Calculations Etc'!$B$16)*'Calculations Etc'!$B$20+AB$4*(1-'Calculations Etc'!$B$20)</f>
        <v/>
      </c>
      <c r="AC6" s="15">
        <f>AC$4/(1-'Calculations Etc'!$B$16)*'Calculations Etc'!$B$20+AC$4*(1-'Calculations Etc'!$B$20)</f>
        <v/>
      </c>
      <c r="AD6" s="15">
        <f>AD$4/(1-'Calculations Etc'!$B$16)*'Calculations Etc'!$B$20+AD$4*(1-'Calculations Etc'!$B$20)</f>
        <v/>
      </c>
      <c r="AE6" s="15">
        <f>AE$4/(1-'Calculations Etc'!$B$16)*'Calculations Etc'!$B$20+AE$4*(1-'Calculations Etc'!$B$20)</f>
        <v/>
      </c>
      <c r="AF6" s="15">
        <f>AF$4/(1-'Calculations Etc'!$B$16)*'Calculations Etc'!$B$20+AF$4*(1-'Calculations Etc'!$B$20)</f>
        <v/>
      </c>
      <c r="AG6" s="15" t="n"/>
      <c r="AH6" s="15" t="n"/>
      <c r="AI6" s="15" t="n"/>
      <c r="AJ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5">
      <c r="B15" s="15" t="n"/>
    </row>
  </sheetData>
  <pageMargins left="0.7" right="0.7" top="0.75" bottom="0.75" header="0.3" footer="0.3"/>
</worksheet>
</file>

<file path=xl/worksheets/sheet27.xml><?xml version="1.0" encoding="utf-8"?>
<worksheet xmlns="http://schemas.openxmlformats.org/spreadsheetml/2006/main">
  <sheetPr>
    <tabColor theme="3"/>
    <outlinePr summaryBelow="1" summaryRight="1"/>
    <pageSetUpPr/>
  </sheetPr>
  <dimension ref="A1:AJ8"/>
  <sheetViews>
    <sheetView workbookViewId="0">
      <selection activeCell="A1" sqref="A1"/>
    </sheetView>
  </sheetViews>
  <sheetFormatPr baseColWidth="10" defaultColWidth="8.83203125" defaultRowHeight="15"/>
  <cols>
    <col width="31.1640625" customWidth="1" style="143" min="1" max="1"/>
  </cols>
  <sheetData>
    <row r="1">
      <c r="A1" s="25" t="inlineStr">
        <is>
          <t>Fuel Economy (thing*miles/BTU)</t>
        </is>
      </c>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battery electric vehicle</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diesel vehicle</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row r="8">
      <c r="A8" t="inlineStr">
        <is>
          <t>hydrogen vehicle</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AK45"/>
  <sheetViews>
    <sheetView topLeftCell="R1" workbookViewId="0">
      <selection activeCell="A1" sqref="A1:AH14"/>
    </sheetView>
  </sheetViews>
  <sheetFormatPr baseColWidth="10" defaultColWidth="8.83203125" defaultRowHeight="15"/>
  <cols>
    <col width="24.5" customWidth="1" style="143" min="3" max="3"/>
  </cols>
  <sheetData>
    <row r="1">
      <c r="A1" s="25" t="inlineStr">
        <is>
          <t>vehicle type</t>
        </is>
      </c>
      <c r="B1" s="25" t="inlineStr">
        <is>
          <t>cargo type</t>
        </is>
      </c>
      <c r="C1" s="25" t="n"/>
      <c r="D1" t="n">
        <v>2020</v>
      </c>
      <c r="E1" t="n">
        <v>2021</v>
      </c>
      <c r="F1" t="n">
        <v>2022</v>
      </c>
      <c r="G1" t="n">
        <v>2023</v>
      </c>
      <c r="H1" t="n">
        <v>2024</v>
      </c>
      <c r="I1" t="n">
        <v>2025</v>
      </c>
      <c r="J1" t="n">
        <v>2026</v>
      </c>
      <c r="K1" t="n">
        <v>2027</v>
      </c>
      <c r="L1" t="n">
        <v>2028</v>
      </c>
      <c r="M1" t="n">
        <v>2029</v>
      </c>
      <c r="N1" t="n">
        <v>2030</v>
      </c>
      <c r="O1" t="n">
        <v>2031</v>
      </c>
      <c r="P1" t="n">
        <v>2032</v>
      </c>
      <c r="Q1" t="n">
        <v>2033</v>
      </c>
      <c r="R1" t="n">
        <v>2034</v>
      </c>
      <c r="S1" t="n">
        <v>2035</v>
      </c>
      <c r="T1" t="n">
        <v>2036</v>
      </c>
      <c r="U1" t="n">
        <v>2037</v>
      </c>
      <c r="V1" t="n">
        <v>2038</v>
      </c>
      <c r="W1" t="n">
        <v>2039</v>
      </c>
      <c r="X1" t="n">
        <v>2040</v>
      </c>
      <c r="Y1" t="n">
        <v>2041</v>
      </c>
      <c r="Z1" t="n">
        <v>2042</v>
      </c>
      <c r="AA1" t="n">
        <v>2043</v>
      </c>
      <c r="AB1" t="n">
        <v>2044</v>
      </c>
      <c r="AC1" t="n">
        <v>2045</v>
      </c>
      <c r="AD1" t="n">
        <v>2046</v>
      </c>
      <c r="AE1" t="n">
        <v>2047</v>
      </c>
      <c r="AF1" t="n">
        <v>2048</v>
      </c>
      <c r="AG1" t="n">
        <v>2049</v>
      </c>
      <c r="AH1" t="n">
        <v>2050</v>
      </c>
    </row>
    <row r="2">
      <c r="A2" t="inlineStr">
        <is>
          <t>LDVs</t>
        </is>
      </c>
      <c r="B2" t="inlineStr">
        <is>
          <t>psgr</t>
        </is>
      </c>
      <c r="C2" t="inlineStr">
        <is>
          <t>gasoline vehicle</t>
        </is>
      </c>
      <c r="D2" s="15">
        <f>'BNVFE-LDVs-psgr'!B4</f>
        <v/>
      </c>
      <c r="E2" s="15">
        <f>'BNVFE-LDVs-psgr'!C4</f>
        <v/>
      </c>
      <c r="F2" s="15">
        <f>'BNVFE-LDVs-psgr'!D4</f>
        <v/>
      </c>
      <c r="G2" s="15">
        <f>'BNVFE-LDVs-psgr'!E4</f>
        <v/>
      </c>
      <c r="H2" s="15">
        <f>'BNVFE-LDVs-psgr'!F4</f>
        <v/>
      </c>
      <c r="I2" s="15">
        <f>'BNVFE-LDVs-psgr'!G4</f>
        <v/>
      </c>
      <c r="J2" s="15">
        <f>'BNVFE-LDVs-psgr'!H4</f>
        <v/>
      </c>
      <c r="K2" s="15">
        <f>'BNVFE-LDVs-psgr'!I4</f>
        <v/>
      </c>
      <c r="L2" s="15">
        <f>'BNVFE-LDVs-psgr'!J4</f>
        <v/>
      </c>
      <c r="M2" s="15">
        <f>'BNVFE-LDVs-psgr'!K4</f>
        <v/>
      </c>
      <c r="N2" s="15">
        <f>'BNVFE-LDVs-psgr'!L4</f>
        <v/>
      </c>
      <c r="O2" s="15">
        <f>'BNVFE-LDVs-psgr'!M4</f>
        <v/>
      </c>
      <c r="P2" s="15">
        <f>'BNVFE-LDVs-psgr'!N4</f>
        <v/>
      </c>
      <c r="Q2" s="15">
        <f>'BNVFE-LDVs-psgr'!O4</f>
        <v/>
      </c>
      <c r="R2" s="15">
        <f>'BNVFE-LDVs-psgr'!P4</f>
        <v/>
      </c>
      <c r="S2" s="15">
        <f>'BNVFE-LDVs-psgr'!Q4</f>
        <v/>
      </c>
      <c r="T2" s="15">
        <f>'BNVFE-LDVs-psgr'!R4</f>
        <v/>
      </c>
      <c r="U2" s="15">
        <f>'BNVFE-LDVs-psgr'!S4</f>
        <v/>
      </c>
      <c r="V2" s="15">
        <f>'BNVFE-LDVs-psgr'!T4</f>
        <v/>
      </c>
      <c r="W2" s="15">
        <f>'BNVFE-LDVs-psgr'!U4</f>
        <v/>
      </c>
      <c r="X2" s="15">
        <f>'BNVFE-LDVs-psgr'!V4</f>
        <v/>
      </c>
      <c r="Y2" s="15">
        <f>'BNVFE-LDVs-psgr'!W4</f>
        <v/>
      </c>
      <c r="Z2" s="15">
        <f>'BNVFE-LDVs-psgr'!X4</f>
        <v/>
      </c>
      <c r="AA2" s="15">
        <f>'BNVFE-LDVs-psgr'!Y4</f>
        <v/>
      </c>
      <c r="AB2" s="15">
        <f>'BNVFE-LDVs-psgr'!Z4</f>
        <v/>
      </c>
      <c r="AC2" s="15">
        <f>'BNVFE-LDVs-psgr'!AA4</f>
        <v/>
      </c>
      <c r="AD2" s="15">
        <f>'BNVFE-LDVs-psgr'!AB4</f>
        <v/>
      </c>
      <c r="AE2" s="15">
        <f>'BNVFE-LDVs-psgr'!AC4</f>
        <v/>
      </c>
      <c r="AF2" s="15">
        <f>'BNVFE-LDVs-psgr'!AD4</f>
        <v/>
      </c>
      <c r="AG2" s="15">
        <f>'BNVFE-LDVs-psgr'!AE4</f>
        <v/>
      </c>
      <c r="AH2" s="15">
        <f>'BNVFE-LDVs-psgr'!AF4</f>
        <v/>
      </c>
      <c r="AI2" s="15" t="n"/>
      <c r="AJ2" s="15" t="n"/>
      <c r="AK2" s="15" t="n"/>
    </row>
    <row r="3">
      <c r="A3" t="inlineStr">
        <is>
          <t>LDVs</t>
        </is>
      </c>
      <c r="B3" t="inlineStr">
        <is>
          <t>frgt</t>
        </is>
      </c>
      <c r="C3" t="inlineStr">
        <is>
          <t>gasoline vehicle</t>
        </is>
      </c>
      <c r="D3" s="15">
        <f>'BNVFE-LDVs-frgt'!B4</f>
        <v/>
      </c>
      <c r="E3" s="15">
        <f>'BNVFE-LDVs-frgt'!C4</f>
        <v/>
      </c>
      <c r="F3" s="15">
        <f>'BNVFE-LDVs-frgt'!D4</f>
        <v/>
      </c>
      <c r="G3" s="15">
        <f>'BNVFE-LDVs-frgt'!E4</f>
        <v/>
      </c>
      <c r="H3" s="15">
        <f>'BNVFE-LDVs-frgt'!F4</f>
        <v/>
      </c>
      <c r="I3" s="15">
        <f>'BNVFE-LDVs-frgt'!G4</f>
        <v/>
      </c>
      <c r="J3" s="15">
        <f>'BNVFE-LDVs-frgt'!H4</f>
        <v/>
      </c>
      <c r="K3" s="15">
        <f>'BNVFE-LDVs-frgt'!I4</f>
        <v/>
      </c>
      <c r="L3" s="15">
        <f>'BNVFE-LDVs-frgt'!J4</f>
        <v/>
      </c>
      <c r="M3" s="15">
        <f>'BNVFE-LDVs-frgt'!K4</f>
        <v/>
      </c>
      <c r="N3" s="15">
        <f>'BNVFE-LDVs-frgt'!L4</f>
        <v/>
      </c>
      <c r="O3" s="15">
        <f>'BNVFE-LDVs-frgt'!M4</f>
        <v/>
      </c>
      <c r="P3" s="15">
        <f>'BNVFE-LDVs-frgt'!N4</f>
        <v/>
      </c>
      <c r="Q3" s="15">
        <f>'BNVFE-LDVs-frgt'!O4</f>
        <v/>
      </c>
      <c r="R3" s="15">
        <f>'BNVFE-LDVs-frgt'!P4</f>
        <v/>
      </c>
      <c r="S3" s="15">
        <f>'BNVFE-LDVs-frgt'!Q4</f>
        <v/>
      </c>
      <c r="T3" s="15">
        <f>'BNVFE-LDVs-frgt'!R4</f>
        <v/>
      </c>
      <c r="U3" s="15">
        <f>'BNVFE-LDVs-frgt'!S4</f>
        <v/>
      </c>
      <c r="V3" s="15">
        <f>'BNVFE-LDVs-frgt'!T4</f>
        <v/>
      </c>
      <c r="W3" s="15">
        <f>'BNVFE-LDVs-frgt'!U4</f>
        <v/>
      </c>
      <c r="X3" s="15">
        <f>'BNVFE-LDVs-frgt'!V4</f>
        <v/>
      </c>
      <c r="Y3" s="15">
        <f>'BNVFE-LDVs-frgt'!W4</f>
        <v/>
      </c>
      <c r="Z3" s="15">
        <f>'BNVFE-LDVs-frgt'!X4</f>
        <v/>
      </c>
      <c r="AA3" s="15">
        <f>'BNVFE-LDVs-frgt'!Y4</f>
        <v/>
      </c>
      <c r="AB3" s="15">
        <f>'BNVFE-LDVs-frgt'!Z4</f>
        <v/>
      </c>
      <c r="AC3" s="15">
        <f>'BNVFE-LDVs-frgt'!AA4</f>
        <v/>
      </c>
      <c r="AD3" s="15">
        <f>'BNVFE-LDVs-frgt'!AB4</f>
        <v/>
      </c>
      <c r="AE3" s="15">
        <f>'BNVFE-LDVs-frgt'!AC4</f>
        <v/>
      </c>
      <c r="AF3" s="15">
        <f>'BNVFE-LDVs-frgt'!AD4</f>
        <v/>
      </c>
      <c r="AG3" s="15">
        <f>'BNVFE-LDVs-frgt'!AE4</f>
        <v/>
      </c>
      <c r="AH3" s="15">
        <f>'BNVFE-LDVs-frgt'!AF4</f>
        <v/>
      </c>
      <c r="AI3" s="15" t="n"/>
      <c r="AJ3" s="15" t="n"/>
      <c r="AK3" s="15" t="n"/>
    </row>
    <row r="4">
      <c r="A4" t="inlineStr">
        <is>
          <t>HDVs</t>
        </is>
      </c>
      <c r="B4" t="inlineStr">
        <is>
          <t>psgr</t>
        </is>
      </c>
      <c r="C4" t="inlineStr">
        <is>
          <t>diesel vehicle</t>
        </is>
      </c>
      <c r="D4" s="15">
        <f>'BNVFE-HDVs-psgr'!B5</f>
        <v/>
      </c>
      <c r="E4" s="15">
        <f>'BNVFE-HDVs-psgr'!C5</f>
        <v/>
      </c>
      <c r="F4" s="15">
        <f>'BNVFE-HDVs-psgr'!D5</f>
        <v/>
      </c>
      <c r="G4" s="15">
        <f>'BNVFE-HDVs-psgr'!E5</f>
        <v/>
      </c>
      <c r="H4" s="15">
        <f>'BNVFE-HDVs-psgr'!F5</f>
        <v/>
      </c>
      <c r="I4" s="15">
        <f>'BNVFE-HDVs-psgr'!G5</f>
        <v/>
      </c>
      <c r="J4" s="15">
        <f>'BNVFE-HDVs-psgr'!H5</f>
        <v/>
      </c>
      <c r="K4" s="15">
        <f>'BNVFE-HDVs-psgr'!I5</f>
        <v/>
      </c>
      <c r="L4" s="15">
        <f>'BNVFE-HDVs-psgr'!J5</f>
        <v/>
      </c>
      <c r="M4" s="15">
        <f>'BNVFE-HDVs-psgr'!K5</f>
        <v/>
      </c>
      <c r="N4" s="15">
        <f>'BNVFE-HDVs-psgr'!L5</f>
        <v/>
      </c>
      <c r="O4" s="15">
        <f>'BNVFE-HDVs-psgr'!M5</f>
        <v/>
      </c>
      <c r="P4" s="15">
        <f>'BNVFE-HDVs-psgr'!N5</f>
        <v/>
      </c>
      <c r="Q4" s="15">
        <f>'BNVFE-HDVs-psgr'!O5</f>
        <v/>
      </c>
      <c r="R4" s="15">
        <f>'BNVFE-HDVs-psgr'!P5</f>
        <v/>
      </c>
      <c r="S4" s="15">
        <f>'BNVFE-HDVs-psgr'!Q5</f>
        <v/>
      </c>
      <c r="T4" s="15">
        <f>'BNVFE-HDVs-psgr'!R5</f>
        <v/>
      </c>
      <c r="U4" s="15">
        <f>'BNVFE-HDVs-psgr'!S5</f>
        <v/>
      </c>
      <c r="V4" s="15">
        <f>'BNVFE-HDVs-psgr'!T5</f>
        <v/>
      </c>
      <c r="W4" s="15">
        <f>'BNVFE-HDVs-psgr'!U5</f>
        <v/>
      </c>
      <c r="X4" s="15">
        <f>'BNVFE-HDVs-psgr'!V5</f>
        <v/>
      </c>
      <c r="Y4" s="15">
        <f>'BNVFE-HDVs-psgr'!W5</f>
        <v/>
      </c>
      <c r="Z4" s="15">
        <f>'BNVFE-HDVs-psgr'!X5</f>
        <v/>
      </c>
      <c r="AA4" s="15">
        <f>'BNVFE-HDVs-psgr'!Y5</f>
        <v/>
      </c>
      <c r="AB4" s="15">
        <f>'BNVFE-HDVs-psgr'!Z5</f>
        <v/>
      </c>
      <c r="AC4" s="15">
        <f>'BNVFE-HDVs-psgr'!AA5</f>
        <v/>
      </c>
      <c r="AD4" s="15">
        <f>'BNVFE-HDVs-psgr'!AB5</f>
        <v/>
      </c>
      <c r="AE4" s="15">
        <f>'BNVFE-HDVs-psgr'!AC5</f>
        <v/>
      </c>
      <c r="AF4" s="15">
        <f>'BNVFE-HDVs-psgr'!AD5</f>
        <v/>
      </c>
      <c r="AG4" s="15">
        <f>'BNVFE-HDVs-psgr'!AE5</f>
        <v/>
      </c>
      <c r="AH4" s="15">
        <f>'BNVFE-HDVs-psgr'!AF5</f>
        <v/>
      </c>
      <c r="AI4" s="15" t="n"/>
      <c r="AJ4" s="15" t="n"/>
      <c r="AK4" s="15" t="n"/>
    </row>
    <row r="5">
      <c r="A5" t="inlineStr">
        <is>
          <t>HDVs</t>
        </is>
      </c>
      <c r="B5" t="inlineStr">
        <is>
          <t>frgt</t>
        </is>
      </c>
      <c r="C5" t="inlineStr">
        <is>
          <t>diesel vehicle</t>
        </is>
      </c>
      <c r="D5" s="15">
        <f>'BNVFE-HDVs-frgt'!B5</f>
        <v/>
      </c>
      <c r="E5" s="15">
        <f>'BNVFE-HDVs-frgt'!C5</f>
        <v/>
      </c>
      <c r="F5" s="15">
        <f>'BNVFE-HDVs-frgt'!D5</f>
        <v/>
      </c>
      <c r="G5" s="15">
        <f>'BNVFE-HDVs-frgt'!E5</f>
        <v/>
      </c>
      <c r="H5" s="15">
        <f>'BNVFE-HDVs-frgt'!F5</f>
        <v/>
      </c>
      <c r="I5" s="15">
        <f>'BNVFE-HDVs-frgt'!G5</f>
        <v/>
      </c>
      <c r="J5" s="15">
        <f>'BNVFE-HDVs-frgt'!H5</f>
        <v/>
      </c>
      <c r="K5" s="15">
        <f>'BNVFE-HDVs-frgt'!I5</f>
        <v/>
      </c>
      <c r="L5" s="15">
        <f>'BNVFE-HDVs-frgt'!J5</f>
        <v/>
      </c>
      <c r="M5" s="15">
        <f>'BNVFE-HDVs-frgt'!K5</f>
        <v/>
      </c>
      <c r="N5" s="15">
        <f>'BNVFE-HDVs-frgt'!L5</f>
        <v/>
      </c>
      <c r="O5" s="15">
        <f>'BNVFE-HDVs-frgt'!M5</f>
        <v/>
      </c>
      <c r="P5" s="15">
        <f>'BNVFE-HDVs-frgt'!N5</f>
        <v/>
      </c>
      <c r="Q5" s="15">
        <f>'BNVFE-HDVs-frgt'!O5</f>
        <v/>
      </c>
      <c r="R5" s="15">
        <f>'BNVFE-HDVs-frgt'!P5</f>
        <v/>
      </c>
      <c r="S5" s="15">
        <f>'BNVFE-HDVs-frgt'!Q5</f>
        <v/>
      </c>
      <c r="T5" s="15">
        <f>'BNVFE-HDVs-frgt'!R5</f>
        <v/>
      </c>
      <c r="U5" s="15">
        <f>'BNVFE-HDVs-frgt'!S5</f>
        <v/>
      </c>
      <c r="V5" s="15">
        <f>'BNVFE-HDVs-frgt'!T5</f>
        <v/>
      </c>
      <c r="W5" s="15">
        <f>'BNVFE-HDVs-frgt'!U5</f>
        <v/>
      </c>
      <c r="X5" s="15">
        <f>'BNVFE-HDVs-frgt'!V5</f>
        <v/>
      </c>
      <c r="Y5" s="15">
        <f>'BNVFE-HDVs-frgt'!W5</f>
        <v/>
      </c>
      <c r="Z5" s="15">
        <f>'BNVFE-HDVs-frgt'!X5</f>
        <v/>
      </c>
      <c r="AA5" s="15">
        <f>'BNVFE-HDVs-frgt'!Y5</f>
        <v/>
      </c>
      <c r="AB5" s="15">
        <f>'BNVFE-HDVs-frgt'!Z5</f>
        <v/>
      </c>
      <c r="AC5" s="15">
        <f>'BNVFE-HDVs-frgt'!AA5</f>
        <v/>
      </c>
      <c r="AD5" s="15">
        <f>'BNVFE-HDVs-frgt'!AB5</f>
        <v/>
      </c>
      <c r="AE5" s="15">
        <f>'BNVFE-HDVs-frgt'!AC5</f>
        <v/>
      </c>
      <c r="AF5" s="15">
        <f>'BNVFE-HDVs-frgt'!AD5</f>
        <v/>
      </c>
      <c r="AG5" s="15">
        <f>'BNVFE-HDVs-frgt'!AE5</f>
        <v/>
      </c>
      <c r="AH5" s="15">
        <f>'BNVFE-HDVs-frgt'!AF5</f>
        <v/>
      </c>
      <c r="AI5" s="15" t="n"/>
      <c r="AJ5" s="15" t="n"/>
      <c r="AK5" s="15" t="n"/>
    </row>
    <row r="6">
      <c r="A6" t="inlineStr">
        <is>
          <t>aircraft</t>
        </is>
      </c>
      <c r="B6" t="inlineStr">
        <is>
          <t>psgr</t>
        </is>
      </c>
      <c r="C6" t="inlineStr">
        <is>
          <t>diesel vehicle</t>
        </is>
      </c>
      <c r="D6" s="15">
        <f>'BNVFE-aircraft-psgr'!B5</f>
        <v/>
      </c>
      <c r="E6" s="15">
        <f>'BNVFE-aircraft-psgr'!C5</f>
        <v/>
      </c>
      <c r="F6" s="15">
        <f>'BNVFE-aircraft-psgr'!D5</f>
        <v/>
      </c>
      <c r="G6" s="15">
        <f>'BNVFE-aircraft-psgr'!E5</f>
        <v/>
      </c>
      <c r="H6" s="15">
        <f>'BNVFE-aircraft-psgr'!F5</f>
        <v/>
      </c>
      <c r="I6" s="15">
        <f>'BNVFE-aircraft-psgr'!G5</f>
        <v/>
      </c>
      <c r="J6" s="15">
        <f>'BNVFE-aircraft-psgr'!H5</f>
        <v/>
      </c>
      <c r="K6" s="15">
        <f>'BNVFE-aircraft-psgr'!I5</f>
        <v/>
      </c>
      <c r="L6" s="15">
        <f>'BNVFE-aircraft-psgr'!J5</f>
        <v/>
      </c>
      <c r="M6" s="15">
        <f>'BNVFE-aircraft-psgr'!K5</f>
        <v/>
      </c>
      <c r="N6" s="15">
        <f>'BNVFE-aircraft-psgr'!L5</f>
        <v/>
      </c>
      <c r="O6" s="15">
        <f>'BNVFE-aircraft-psgr'!M5</f>
        <v/>
      </c>
      <c r="P6" s="15">
        <f>'BNVFE-aircraft-psgr'!N5</f>
        <v/>
      </c>
      <c r="Q6" s="15">
        <f>'BNVFE-aircraft-psgr'!O5</f>
        <v/>
      </c>
      <c r="R6" s="15">
        <f>'BNVFE-aircraft-psgr'!P5</f>
        <v/>
      </c>
      <c r="S6" s="15">
        <f>'BNVFE-aircraft-psgr'!Q5</f>
        <v/>
      </c>
      <c r="T6" s="15">
        <f>'BNVFE-aircraft-psgr'!R5</f>
        <v/>
      </c>
      <c r="U6" s="15">
        <f>'BNVFE-aircraft-psgr'!S5</f>
        <v/>
      </c>
      <c r="V6" s="15">
        <f>'BNVFE-aircraft-psgr'!T5</f>
        <v/>
      </c>
      <c r="W6" s="15">
        <f>'BNVFE-aircraft-psgr'!U5</f>
        <v/>
      </c>
      <c r="X6" s="15">
        <f>'BNVFE-aircraft-psgr'!V5</f>
        <v/>
      </c>
      <c r="Y6" s="15">
        <f>'BNVFE-aircraft-psgr'!W5</f>
        <v/>
      </c>
      <c r="Z6" s="15">
        <f>'BNVFE-aircraft-psgr'!X5</f>
        <v/>
      </c>
      <c r="AA6" s="15">
        <f>'BNVFE-aircraft-psgr'!Y5</f>
        <v/>
      </c>
      <c r="AB6" s="15">
        <f>'BNVFE-aircraft-psgr'!Z5</f>
        <v/>
      </c>
      <c r="AC6" s="15">
        <f>'BNVFE-aircraft-psgr'!AA5</f>
        <v/>
      </c>
      <c r="AD6" s="15">
        <f>'BNVFE-aircraft-psgr'!AB5</f>
        <v/>
      </c>
      <c r="AE6" s="15">
        <f>'BNVFE-aircraft-psgr'!AC5</f>
        <v/>
      </c>
      <c r="AF6" s="15">
        <f>'BNVFE-aircraft-psgr'!AD5</f>
        <v/>
      </c>
      <c r="AG6" s="15">
        <f>'BNVFE-aircraft-psgr'!AE5</f>
        <v/>
      </c>
      <c r="AH6" s="15">
        <f>'BNVFE-aircraft-psgr'!AF5</f>
        <v/>
      </c>
      <c r="AI6" s="15" t="n"/>
      <c r="AJ6" s="15" t="n"/>
      <c r="AK6" s="15" t="n"/>
    </row>
    <row r="7">
      <c r="A7" t="inlineStr">
        <is>
          <t>aircraft</t>
        </is>
      </c>
      <c r="B7" t="inlineStr">
        <is>
          <t>frgt</t>
        </is>
      </c>
      <c r="C7" t="inlineStr">
        <is>
          <t>diesel vehicle</t>
        </is>
      </c>
      <c r="D7" s="15">
        <f>'BNVFE-aircraft-frgt'!B5</f>
        <v/>
      </c>
      <c r="E7" s="15">
        <f>'BNVFE-aircraft-frgt'!C5</f>
        <v/>
      </c>
      <c r="F7" s="15">
        <f>'BNVFE-aircraft-frgt'!D5</f>
        <v/>
      </c>
      <c r="G7" s="15">
        <f>'BNVFE-aircraft-frgt'!E5</f>
        <v/>
      </c>
      <c r="H7" s="15">
        <f>'BNVFE-aircraft-frgt'!F5</f>
        <v/>
      </c>
      <c r="I7" s="15">
        <f>'BNVFE-aircraft-frgt'!G5</f>
        <v/>
      </c>
      <c r="J7" s="15">
        <f>'BNVFE-aircraft-frgt'!H5</f>
        <v/>
      </c>
      <c r="K7" s="15">
        <f>'BNVFE-aircraft-frgt'!I5</f>
        <v/>
      </c>
      <c r="L7" s="15">
        <f>'BNVFE-aircraft-frgt'!J5</f>
        <v/>
      </c>
      <c r="M7" s="15">
        <f>'BNVFE-aircraft-frgt'!K5</f>
        <v/>
      </c>
      <c r="N7" s="15">
        <f>'BNVFE-aircraft-frgt'!L5</f>
        <v/>
      </c>
      <c r="O7" s="15">
        <f>'BNVFE-aircraft-frgt'!M5</f>
        <v/>
      </c>
      <c r="P7" s="15">
        <f>'BNVFE-aircraft-frgt'!N5</f>
        <v/>
      </c>
      <c r="Q7" s="15">
        <f>'BNVFE-aircraft-frgt'!O5</f>
        <v/>
      </c>
      <c r="R7" s="15">
        <f>'BNVFE-aircraft-frgt'!P5</f>
        <v/>
      </c>
      <c r="S7" s="15">
        <f>'BNVFE-aircraft-frgt'!Q5</f>
        <v/>
      </c>
      <c r="T7" s="15">
        <f>'BNVFE-aircraft-frgt'!R5</f>
        <v/>
      </c>
      <c r="U7" s="15">
        <f>'BNVFE-aircraft-frgt'!S5</f>
        <v/>
      </c>
      <c r="V7" s="15">
        <f>'BNVFE-aircraft-frgt'!T5</f>
        <v/>
      </c>
      <c r="W7" s="15">
        <f>'BNVFE-aircraft-frgt'!U5</f>
        <v/>
      </c>
      <c r="X7" s="15">
        <f>'BNVFE-aircraft-frgt'!V5</f>
        <v/>
      </c>
      <c r="Y7" s="15">
        <f>'BNVFE-aircraft-frgt'!W5</f>
        <v/>
      </c>
      <c r="Z7" s="15">
        <f>'BNVFE-aircraft-frgt'!X5</f>
        <v/>
      </c>
      <c r="AA7" s="15">
        <f>'BNVFE-aircraft-frgt'!Y5</f>
        <v/>
      </c>
      <c r="AB7" s="15">
        <f>'BNVFE-aircraft-frgt'!Z5</f>
        <v/>
      </c>
      <c r="AC7" s="15">
        <f>'BNVFE-aircraft-frgt'!AA5</f>
        <v/>
      </c>
      <c r="AD7" s="15">
        <f>'BNVFE-aircraft-frgt'!AB5</f>
        <v/>
      </c>
      <c r="AE7" s="15">
        <f>'BNVFE-aircraft-frgt'!AC5</f>
        <v/>
      </c>
      <c r="AF7" s="15">
        <f>'BNVFE-aircraft-frgt'!AD5</f>
        <v/>
      </c>
      <c r="AG7" s="15">
        <f>'BNVFE-aircraft-frgt'!AE5</f>
        <v/>
      </c>
      <c r="AH7" s="15">
        <f>'BNVFE-aircraft-frgt'!AF5</f>
        <v/>
      </c>
      <c r="AI7" s="15" t="n"/>
      <c r="AJ7" s="15" t="n"/>
      <c r="AK7" s="15" t="n"/>
    </row>
    <row r="8">
      <c r="A8" t="inlineStr">
        <is>
          <t>rail</t>
        </is>
      </c>
      <c r="B8" t="inlineStr">
        <is>
          <t>psgr</t>
        </is>
      </c>
      <c r="C8" t="inlineStr">
        <is>
          <t>diesel vehicle</t>
        </is>
      </c>
      <c r="D8" s="15">
        <f>'BNVFE-rail-psgr'!B5</f>
        <v/>
      </c>
      <c r="E8" s="15">
        <f>'BNVFE-rail-psgr'!C5</f>
        <v/>
      </c>
      <c r="F8" s="15">
        <f>'BNVFE-rail-psgr'!D5</f>
        <v/>
      </c>
      <c r="G8" s="15">
        <f>'BNVFE-rail-psgr'!E5</f>
        <v/>
      </c>
      <c r="H8" s="15">
        <f>'BNVFE-rail-psgr'!F5</f>
        <v/>
      </c>
      <c r="I8" s="15">
        <f>'BNVFE-rail-psgr'!G5</f>
        <v/>
      </c>
      <c r="J8" s="15">
        <f>'BNVFE-rail-psgr'!H5</f>
        <v/>
      </c>
      <c r="K8" s="15">
        <f>'BNVFE-rail-psgr'!I5</f>
        <v/>
      </c>
      <c r="L8" s="15">
        <f>'BNVFE-rail-psgr'!J5</f>
        <v/>
      </c>
      <c r="M8" s="15">
        <f>'BNVFE-rail-psgr'!K5</f>
        <v/>
      </c>
      <c r="N8" s="15">
        <f>'BNVFE-rail-psgr'!L5</f>
        <v/>
      </c>
      <c r="O8" s="15">
        <f>'BNVFE-rail-psgr'!M5</f>
        <v/>
      </c>
      <c r="P8" s="15">
        <f>'BNVFE-rail-psgr'!N5</f>
        <v/>
      </c>
      <c r="Q8" s="15">
        <f>'BNVFE-rail-psgr'!O5</f>
        <v/>
      </c>
      <c r="R8" s="15">
        <f>'BNVFE-rail-psgr'!P5</f>
        <v/>
      </c>
      <c r="S8" s="15">
        <f>'BNVFE-rail-psgr'!Q5</f>
        <v/>
      </c>
      <c r="T8" s="15">
        <f>'BNVFE-rail-psgr'!R5</f>
        <v/>
      </c>
      <c r="U8" s="15">
        <f>'BNVFE-rail-psgr'!S5</f>
        <v/>
      </c>
      <c r="V8" s="15">
        <f>'BNVFE-rail-psgr'!T5</f>
        <v/>
      </c>
      <c r="W8" s="15">
        <f>'BNVFE-rail-psgr'!U5</f>
        <v/>
      </c>
      <c r="X8" s="15">
        <f>'BNVFE-rail-psgr'!V5</f>
        <v/>
      </c>
      <c r="Y8" s="15">
        <f>'BNVFE-rail-psgr'!W5</f>
        <v/>
      </c>
      <c r="Z8" s="15">
        <f>'BNVFE-rail-psgr'!X5</f>
        <v/>
      </c>
      <c r="AA8" s="15">
        <f>'BNVFE-rail-psgr'!Y5</f>
        <v/>
      </c>
      <c r="AB8" s="15">
        <f>'BNVFE-rail-psgr'!Z5</f>
        <v/>
      </c>
      <c r="AC8" s="15">
        <f>'BNVFE-rail-psgr'!AA5</f>
        <v/>
      </c>
      <c r="AD8" s="15">
        <f>'BNVFE-rail-psgr'!AB5</f>
        <v/>
      </c>
      <c r="AE8" s="15">
        <f>'BNVFE-rail-psgr'!AC5</f>
        <v/>
      </c>
      <c r="AF8" s="15">
        <f>'BNVFE-rail-psgr'!AD5</f>
        <v/>
      </c>
      <c r="AG8" s="15">
        <f>'BNVFE-rail-psgr'!AE5</f>
        <v/>
      </c>
      <c r="AH8" s="15">
        <f>'BNVFE-rail-psgr'!AF5</f>
        <v/>
      </c>
      <c r="AI8" s="15" t="n"/>
      <c r="AJ8" s="15" t="n"/>
      <c r="AK8" s="15" t="n"/>
    </row>
    <row r="9">
      <c r="A9" t="inlineStr">
        <is>
          <t>rail</t>
        </is>
      </c>
      <c r="B9" t="inlineStr">
        <is>
          <t>psgr</t>
        </is>
      </c>
      <c r="C9" t="inlineStr">
        <is>
          <t>battery electric vehicle</t>
        </is>
      </c>
      <c r="D9" s="15">
        <f>'BNVFE-rail-psgr'!B2</f>
        <v/>
      </c>
      <c r="E9" s="15">
        <f>'BNVFE-rail-psgr'!C2</f>
        <v/>
      </c>
      <c r="F9" s="15">
        <f>'BNVFE-rail-psgr'!D2</f>
        <v/>
      </c>
      <c r="G9" s="15">
        <f>'BNVFE-rail-psgr'!E2</f>
        <v/>
      </c>
      <c r="H9" s="15">
        <f>'BNVFE-rail-psgr'!F2</f>
        <v/>
      </c>
      <c r="I9" s="15">
        <f>'BNVFE-rail-psgr'!G2</f>
        <v/>
      </c>
      <c r="J9" s="15">
        <f>'BNVFE-rail-psgr'!H2</f>
        <v/>
      </c>
      <c r="K9" s="15">
        <f>'BNVFE-rail-psgr'!I2</f>
        <v/>
      </c>
      <c r="L9" s="15">
        <f>'BNVFE-rail-psgr'!J2</f>
        <v/>
      </c>
      <c r="M9" s="15">
        <f>'BNVFE-rail-psgr'!K2</f>
        <v/>
      </c>
      <c r="N9" s="15">
        <f>'BNVFE-rail-psgr'!L2</f>
        <v/>
      </c>
      <c r="O9" s="15">
        <f>'BNVFE-rail-psgr'!M2</f>
        <v/>
      </c>
      <c r="P9" s="15">
        <f>'BNVFE-rail-psgr'!N2</f>
        <v/>
      </c>
      <c r="Q9" s="15">
        <f>'BNVFE-rail-psgr'!O2</f>
        <v/>
      </c>
      <c r="R9" s="15">
        <f>'BNVFE-rail-psgr'!P2</f>
        <v/>
      </c>
      <c r="S9" s="15">
        <f>'BNVFE-rail-psgr'!Q2</f>
        <v/>
      </c>
      <c r="T9" s="15">
        <f>'BNVFE-rail-psgr'!R2</f>
        <v/>
      </c>
      <c r="U9" s="15">
        <f>'BNVFE-rail-psgr'!S2</f>
        <v/>
      </c>
      <c r="V9" s="15">
        <f>'BNVFE-rail-psgr'!T2</f>
        <v/>
      </c>
      <c r="W9" s="15">
        <f>'BNVFE-rail-psgr'!U2</f>
        <v/>
      </c>
      <c r="X9" s="15">
        <f>'BNVFE-rail-psgr'!V2</f>
        <v/>
      </c>
      <c r="Y9" s="15">
        <f>'BNVFE-rail-psgr'!W2</f>
        <v/>
      </c>
      <c r="Z9" s="15">
        <f>'BNVFE-rail-psgr'!X2</f>
        <v/>
      </c>
      <c r="AA9" s="15">
        <f>'BNVFE-rail-psgr'!Y2</f>
        <v/>
      </c>
      <c r="AB9" s="15">
        <f>'BNVFE-rail-psgr'!Z2</f>
        <v/>
      </c>
      <c r="AC9" s="15">
        <f>'BNVFE-rail-psgr'!AA2</f>
        <v/>
      </c>
      <c r="AD9" s="15">
        <f>'BNVFE-rail-psgr'!AB2</f>
        <v/>
      </c>
      <c r="AE9" s="15">
        <f>'BNVFE-rail-psgr'!AC2</f>
        <v/>
      </c>
      <c r="AF9" s="15">
        <f>'BNVFE-rail-psgr'!AD2</f>
        <v/>
      </c>
      <c r="AG9" s="15">
        <f>'BNVFE-rail-psgr'!AE2</f>
        <v/>
      </c>
      <c r="AH9" s="15">
        <f>'BNVFE-rail-psgr'!AF2</f>
        <v/>
      </c>
      <c r="AI9" s="15" t="n"/>
      <c r="AJ9" s="15" t="n"/>
      <c r="AK9" s="15" t="n"/>
    </row>
    <row r="10">
      <c r="A10" t="inlineStr">
        <is>
          <t>rail</t>
        </is>
      </c>
      <c r="B10" t="inlineStr">
        <is>
          <t>frgt</t>
        </is>
      </c>
      <c r="C10" t="inlineStr">
        <is>
          <t>diesel vehicle</t>
        </is>
      </c>
      <c r="D10" s="15">
        <f>'BNVFE-rail-frgt'!B5</f>
        <v/>
      </c>
      <c r="E10" s="15">
        <f>'BNVFE-rail-frgt'!C5</f>
        <v/>
      </c>
      <c r="F10" s="15">
        <f>'BNVFE-rail-frgt'!D5</f>
        <v/>
      </c>
      <c r="G10" s="15">
        <f>'BNVFE-rail-frgt'!E5</f>
        <v/>
      </c>
      <c r="H10" s="15">
        <f>'BNVFE-rail-frgt'!F5</f>
        <v/>
      </c>
      <c r="I10" s="15">
        <f>'BNVFE-rail-frgt'!G5</f>
        <v/>
      </c>
      <c r="J10" s="15">
        <f>'BNVFE-rail-frgt'!H5</f>
        <v/>
      </c>
      <c r="K10" s="15">
        <f>'BNVFE-rail-frgt'!I5</f>
        <v/>
      </c>
      <c r="L10" s="15">
        <f>'BNVFE-rail-frgt'!J5</f>
        <v/>
      </c>
      <c r="M10" s="15">
        <f>'BNVFE-rail-frgt'!K5</f>
        <v/>
      </c>
      <c r="N10" s="15">
        <f>'BNVFE-rail-frgt'!L5</f>
        <v/>
      </c>
      <c r="O10" s="15">
        <f>'BNVFE-rail-frgt'!M5</f>
        <v/>
      </c>
      <c r="P10" s="15">
        <f>'BNVFE-rail-frgt'!N5</f>
        <v/>
      </c>
      <c r="Q10" s="15">
        <f>'BNVFE-rail-frgt'!O5</f>
        <v/>
      </c>
      <c r="R10" s="15">
        <f>'BNVFE-rail-frgt'!P5</f>
        <v/>
      </c>
      <c r="S10" s="15">
        <f>'BNVFE-rail-frgt'!Q5</f>
        <v/>
      </c>
      <c r="T10" s="15">
        <f>'BNVFE-rail-frgt'!R5</f>
        <v/>
      </c>
      <c r="U10" s="15">
        <f>'BNVFE-rail-frgt'!S5</f>
        <v/>
      </c>
      <c r="V10" s="15">
        <f>'BNVFE-rail-frgt'!T5</f>
        <v/>
      </c>
      <c r="W10" s="15">
        <f>'BNVFE-rail-frgt'!U5</f>
        <v/>
      </c>
      <c r="X10" s="15">
        <f>'BNVFE-rail-frgt'!V5</f>
        <v/>
      </c>
      <c r="Y10" s="15">
        <f>'BNVFE-rail-frgt'!W5</f>
        <v/>
      </c>
      <c r="Z10" s="15">
        <f>'BNVFE-rail-frgt'!X5</f>
        <v/>
      </c>
      <c r="AA10" s="15">
        <f>'BNVFE-rail-frgt'!Y5</f>
        <v/>
      </c>
      <c r="AB10" s="15">
        <f>'BNVFE-rail-frgt'!Z5</f>
        <v/>
      </c>
      <c r="AC10" s="15">
        <f>'BNVFE-rail-frgt'!AA5</f>
        <v/>
      </c>
      <c r="AD10" s="15">
        <f>'BNVFE-rail-frgt'!AB5</f>
        <v/>
      </c>
      <c r="AE10" s="15">
        <f>'BNVFE-rail-frgt'!AC5</f>
        <v/>
      </c>
      <c r="AF10" s="15">
        <f>'BNVFE-rail-frgt'!AD5</f>
        <v/>
      </c>
      <c r="AG10" s="15">
        <f>'BNVFE-rail-frgt'!AE5</f>
        <v/>
      </c>
      <c r="AH10" s="15">
        <f>'BNVFE-rail-frgt'!AF5</f>
        <v/>
      </c>
      <c r="AI10" s="15" t="n"/>
      <c r="AJ10" s="15" t="n"/>
      <c r="AK10" s="15" t="n"/>
    </row>
    <row r="11">
      <c r="A11" t="inlineStr">
        <is>
          <t>ships</t>
        </is>
      </c>
      <c r="B11" t="inlineStr">
        <is>
          <t>psgr</t>
        </is>
      </c>
      <c r="C11" t="inlineStr">
        <is>
          <t>diesel vehicle</t>
        </is>
      </c>
      <c r="D11" s="15">
        <f>'BNVFE-ships-psgr'!B5</f>
        <v/>
      </c>
      <c r="E11" s="15">
        <f>'BNVFE-ships-psgr'!C5</f>
        <v/>
      </c>
      <c r="F11" s="15">
        <f>'BNVFE-ships-psgr'!D5</f>
        <v/>
      </c>
      <c r="G11" s="15">
        <f>'BNVFE-ships-psgr'!E5</f>
        <v/>
      </c>
      <c r="H11" s="15">
        <f>'BNVFE-ships-psgr'!F5</f>
        <v/>
      </c>
      <c r="I11" s="15">
        <f>'BNVFE-ships-psgr'!G5</f>
        <v/>
      </c>
      <c r="J11" s="15">
        <f>'BNVFE-ships-psgr'!H5</f>
        <v/>
      </c>
      <c r="K11" s="15">
        <f>'BNVFE-ships-psgr'!I5</f>
        <v/>
      </c>
      <c r="L11" s="15">
        <f>'BNVFE-ships-psgr'!J5</f>
        <v/>
      </c>
      <c r="M11" s="15">
        <f>'BNVFE-ships-psgr'!K5</f>
        <v/>
      </c>
      <c r="N11" s="15">
        <f>'BNVFE-ships-psgr'!L5</f>
        <v/>
      </c>
      <c r="O11" s="15">
        <f>'BNVFE-ships-psgr'!M5</f>
        <v/>
      </c>
      <c r="P11" s="15">
        <f>'BNVFE-ships-psgr'!N5</f>
        <v/>
      </c>
      <c r="Q11" s="15">
        <f>'BNVFE-ships-psgr'!O5</f>
        <v/>
      </c>
      <c r="R11" s="15">
        <f>'BNVFE-ships-psgr'!P5</f>
        <v/>
      </c>
      <c r="S11" s="15">
        <f>'BNVFE-ships-psgr'!Q5</f>
        <v/>
      </c>
      <c r="T11" s="15">
        <f>'BNVFE-ships-psgr'!R5</f>
        <v/>
      </c>
      <c r="U11" s="15">
        <f>'BNVFE-ships-psgr'!S5</f>
        <v/>
      </c>
      <c r="V11" s="15">
        <f>'BNVFE-ships-psgr'!T5</f>
        <v/>
      </c>
      <c r="W11" s="15">
        <f>'BNVFE-ships-psgr'!U5</f>
        <v/>
      </c>
      <c r="X11" s="15">
        <f>'BNVFE-ships-psgr'!V5</f>
        <v/>
      </c>
      <c r="Y11" s="15">
        <f>'BNVFE-ships-psgr'!W5</f>
        <v/>
      </c>
      <c r="Z11" s="15">
        <f>'BNVFE-ships-psgr'!X5</f>
        <v/>
      </c>
      <c r="AA11" s="15">
        <f>'BNVFE-ships-psgr'!Y5</f>
        <v/>
      </c>
      <c r="AB11" s="15">
        <f>'BNVFE-ships-psgr'!Z5</f>
        <v/>
      </c>
      <c r="AC11" s="15">
        <f>'BNVFE-ships-psgr'!AA5</f>
        <v/>
      </c>
      <c r="AD11" s="15">
        <f>'BNVFE-ships-psgr'!AB5</f>
        <v/>
      </c>
      <c r="AE11" s="15">
        <f>'BNVFE-ships-psgr'!AC5</f>
        <v/>
      </c>
      <c r="AF11" s="15">
        <f>'BNVFE-ships-psgr'!AD5</f>
        <v/>
      </c>
      <c r="AG11" s="15">
        <f>'BNVFE-ships-psgr'!AE5</f>
        <v/>
      </c>
      <c r="AH11" s="15">
        <f>'BNVFE-ships-psgr'!AF5</f>
        <v/>
      </c>
      <c r="AI11" s="15" t="n"/>
      <c r="AJ11" s="15" t="n"/>
      <c r="AK11" s="15" t="n"/>
    </row>
    <row r="12">
      <c r="A12" t="inlineStr">
        <is>
          <t>ships</t>
        </is>
      </c>
      <c r="B12" t="inlineStr">
        <is>
          <t>frgt</t>
        </is>
      </c>
      <c r="C12" t="inlineStr">
        <is>
          <t>diesel vehicle</t>
        </is>
      </c>
      <c r="D12" s="15">
        <f>'BNVFE-ships-frgt'!B5</f>
        <v/>
      </c>
      <c r="E12" s="15">
        <f>'BNVFE-ships-frgt'!C5</f>
        <v/>
      </c>
      <c r="F12" s="15">
        <f>'BNVFE-ships-frgt'!D5</f>
        <v/>
      </c>
      <c r="G12" s="15">
        <f>'BNVFE-ships-frgt'!E5</f>
        <v/>
      </c>
      <c r="H12" s="15">
        <f>'BNVFE-ships-frgt'!F5</f>
        <v/>
      </c>
      <c r="I12" s="15">
        <f>'BNVFE-ships-frgt'!G5</f>
        <v/>
      </c>
      <c r="J12" s="15">
        <f>'BNVFE-ships-frgt'!H5</f>
        <v/>
      </c>
      <c r="K12" s="15">
        <f>'BNVFE-ships-frgt'!I5</f>
        <v/>
      </c>
      <c r="L12" s="15">
        <f>'BNVFE-ships-frgt'!J5</f>
        <v/>
      </c>
      <c r="M12" s="15">
        <f>'BNVFE-ships-frgt'!K5</f>
        <v/>
      </c>
      <c r="N12" s="15">
        <f>'BNVFE-ships-frgt'!L5</f>
        <v/>
      </c>
      <c r="O12" s="15">
        <f>'BNVFE-ships-frgt'!M5</f>
        <v/>
      </c>
      <c r="P12" s="15">
        <f>'BNVFE-ships-frgt'!N5</f>
        <v/>
      </c>
      <c r="Q12" s="15">
        <f>'BNVFE-ships-frgt'!O5</f>
        <v/>
      </c>
      <c r="R12" s="15">
        <f>'BNVFE-ships-frgt'!P5</f>
        <v/>
      </c>
      <c r="S12" s="15">
        <f>'BNVFE-ships-frgt'!Q5</f>
        <v/>
      </c>
      <c r="T12" s="15">
        <f>'BNVFE-ships-frgt'!R5</f>
        <v/>
      </c>
      <c r="U12" s="15">
        <f>'BNVFE-ships-frgt'!S5</f>
        <v/>
      </c>
      <c r="V12" s="15">
        <f>'BNVFE-ships-frgt'!T5</f>
        <v/>
      </c>
      <c r="W12" s="15">
        <f>'BNVFE-ships-frgt'!U5</f>
        <v/>
      </c>
      <c r="X12" s="15">
        <f>'BNVFE-ships-frgt'!V5</f>
        <v/>
      </c>
      <c r="Y12" s="15">
        <f>'BNVFE-ships-frgt'!W5</f>
        <v/>
      </c>
      <c r="Z12" s="15">
        <f>'BNVFE-ships-frgt'!X5</f>
        <v/>
      </c>
      <c r="AA12" s="15">
        <f>'BNVFE-ships-frgt'!Y5</f>
        <v/>
      </c>
      <c r="AB12" s="15">
        <f>'BNVFE-ships-frgt'!Z5</f>
        <v/>
      </c>
      <c r="AC12" s="15">
        <f>'BNVFE-ships-frgt'!AA5</f>
        <v/>
      </c>
      <c r="AD12" s="15">
        <f>'BNVFE-ships-frgt'!AB5</f>
        <v/>
      </c>
      <c r="AE12" s="15">
        <f>'BNVFE-ships-frgt'!AC5</f>
        <v/>
      </c>
      <c r="AF12" s="15">
        <f>'BNVFE-ships-frgt'!AD5</f>
        <v/>
      </c>
      <c r="AG12" s="15">
        <f>'BNVFE-ships-frgt'!AE5</f>
        <v/>
      </c>
      <c r="AH12" s="15">
        <f>'BNVFE-ships-frgt'!AF5</f>
        <v/>
      </c>
      <c r="AI12" s="15" t="n"/>
      <c r="AJ12" s="15" t="n"/>
      <c r="AK12" s="15" t="n"/>
    </row>
    <row r="13">
      <c r="A13" t="inlineStr">
        <is>
          <t>motorbikes</t>
        </is>
      </c>
      <c r="B13" t="inlineStr">
        <is>
          <t>psgr</t>
        </is>
      </c>
      <c r="C13" t="inlineStr">
        <is>
          <t>gasoline vehicle</t>
        </is>
      </c>
      <c r="D13" s="15">
        <f>'BNVFE-motorbikes-psgr'!B4</f>
        <v/>
      </c>
      <c r="E13" s="15">
        <f>'BNVFE-motorbikes-psgr'!C4</f>
        <v/>
      </c>
      <c r="F13" s="15">
        <f>'BNVFE-motorbikes-psgr'!D4</f>
        <v/>
      </c>
      <c r="G13" s="15">
        <f>'BNVFE-motorbikes-psgr'!E4</f>
        <v/>
      </c>
      <c r="H13" s="15">
        <f>'BNVFE-motorbikes-psgr'!F4</f>
        <v/>
      </c>
      <c r="I13" s="15">
        <f>'BNVFE-motorbikes-psgr'!G4</f>
        <v/>
      </c>
      <c r="J13" s="15">
        <f>'BNVFE-motorbikes-psgr'!H4</f>
        <v/>
      </c>
      <c r="K13" s="15">
        <f>'BNVFE-motorbikes-psgr'!I4</f>
        <v/>
      </c>
      <c r="L13" s="15">
        <f>'BNVFE-motorbikes-psgr'!J4</f>
        <v/>
      </c>
      <c r="M13" s="15">
        <f>'BNVFE-motorbikes-psgr'!K4</f>
        <v/>
      </c>
      <c r="N13" s="15">
        <f>'BNVFE-motorbikes-psgr'!L4</f>
        <v/>
      </c>
      <c r="O13" s="15">
        <f>'BNVFE-motorbikes-psgr'!M4</f>
        <v/>
      </c>
      <c r="P13" s="15">
        <f>'BNVFE-motorbikes-psgr'!N4</f>
        <v/>
      </c>
      <c r="Q13" s="15">
        <f>'BNVFE-motorbikes-psgr'!O4</f>
        <v/>
      </c>
      <c r="R13" s="15">
        <f>'BNVFE-motorbikes-psgr'!P4</f>
        <v/>
      </c>
      <c r="S13" s="15">
        <f>'BNVFE-motorbikes-psgr'!Q4</f>
        <v/>
      </c>
      <c r="T13" s="15">
        <f>'BNVFE-motorbikes-psgr'!R4</f>
        <v/>
      </c>
      <c r="U13" s="15">
        <f>'BNVFE-motorbikes-psgr'!S4</f>
        <v/>
      </c>
      <c r="V13" s="15">
        <f>'BNVFE-motorbikes-psgr'!T4</f>
        <v/>
      </c>
      <c r="W13" s="15">
        <f>'BNVFE-motorbikes-psgr'!U4</f>
        <v/>
      </c>
      <c r="X13" s="15">
        <f>'BNVFE-motorbikes-psgr'!V4</f>
        <v/>
      </c>
      <c r="Y13" s="15">
        <f>'BNVFE-motorbikes-psgr'!W4</f>
        <v/>
      </c>
      <c r="Z13" s="15">
        <f>'BNVFE-motorbikes-psgr'!X4</f>
        <v/>
      </c>
      <c r="AA13" s="15">
        <f>'BNVFE-motorbikes-psgr'!Y4</f>
        <v/>
      </c>
      <c r="AB13" s="15">
        <f>'BNVFE-motorbikes-psgr'!Z4</f>
        <v/>
      </c>
      <c r="AC13" s="15">
        <f>'BNVFE-motorbikes-psgr'!AA4</f>
        <v/>
      </c>
      <c r="AD13" s="15">
        <f>'BNVFE-motorbikes-psgr'!AB4</f>
        <v/>
      </c>
      <c r="AE13" s="15">
        <f>'BNVFE-motorbikes-psgr'!AC4</f>
        <v/>
      </c>
      <c r="AF13" s="15">
        <f>'BNVFE-motorbikes-psgr'!AD4</f>
        <v/>
      </c>
      <c r="AG13" s="15">
        <f>'BNVFE-motorbikes-psgr'!AE4</f>
        <v/>
      </c>
      <c r="AH13" s="15">
        <f>'BNVFE-motorbikes-psgr'!AF4</f>
        <v/>
      </c>
      <c r="AI13" s="15" t="n"/>
      <c r="AJ13" s="15" t="n"/>
      <c r="AK13" s="15" t="n"/>
    </row>
    <row r="14">
      <c r="A14" t="inlineStr">
        <is>
          <t>motorbikes</t>
        </is>
      </c>
      <c r="B14" t="inlineStr">
        <is>
          <t>frgt</t>
        </is>
      </c>
      <c r="C14" t="inlineStr">
        <is>
          <t>gasoline vehicle</t>
        </is>
      </c>
      <c r="D14">
        <f>'BNVFE-motorbikes-frgt'!B4</f>
        <v/>
      </c>
      <c r="E14">
        <f>'BNVFE-motorbikes-frgt'!C4</f>
        <v/>
      </c>
      <c r="F14">
        <f>'BNVFE-motorbikes-frgt'!D4</f>
        <v/>
      </c>
      <c r="G14">
        <f>'BNVFE-motorbikes-frgt'!E4</f>
        <v/>
      </c>
      <c r="H14">
        <f>'BNVFE-motorbikes-frgt'!F4</f>
        <v/>
      </c>
      <c r="I14">
        <f>'BNVFE-motorbikes-frgt'!G4</f>
        <v/>
      </c>
      <c r="J14">
        <f>'BNVFE-motorbikes-frgt'!H4</f>
        <v/>
      </c>
      <c r="K14">
        <f>'BNVFE-motorbikes-frgt'!I4</f>
        <v/>
      </c>
      <c r="L14">
        <f>'BNVFE-motorbikes-frgt'!J4</f>
        <v/>
      </c>
      <c r="M14">
        <f>'BNVFE-motorbikes-frgt'!K4</f>
        <v/>
      </c>
      <c r="N14">
        <f>'BNVFE-motorbikes-frgt'!L4</f>
        <v/>
      </c>
      <c r="O14">
        <f>'BNVFE-motorbikes-frgt'!M4</f>
        <v/>
      </c>
      <c r="P14">
        <f>'BNVFE-motorbikes-frgt'!N4</f>
        <v/>
      </c>
      <c r="Q14">
        <f>'BNVFE-motorbikes-frgt'!O4</f>
        <v/>
      </c>
      <c r="R14">
        <f>'BNVFE-motorbikes-frgt'!P4</f>
        <v/>
      </c>
      <c r="S14">
        <f>'BNVFE-motorbikes-frgt'!Q4</f>
        <v/>
      </c>
      <c r="T14">
        <f>'BNVFE-motorbikes-frgt'!R4</f>
        <v/>
      </c>
      <c r="U14">
        <f>'BNVFE-motorbikes-frgt'!S4</f>
        <v/>
      </c>
      <c r="V14">
        <f>'BNVFE-motorbikes-frgt'!T4</f>
        <v/>
      </c>
      <c r="W14">
        <f>'BNVFE-motorbikes-frgt'!U4</f>
        <v/>
      </c>
      <c r="X14">
        <f>'BNVFE-motorbikes-frgt'!V4</f>
        <v/>
      </c>
      <c r="Y14">
        <f>'BNVFE-motorbikes-frgt'!W4</f>
        <v/>
      </c>
      <c r="Z14">
        <f>'BNVFE-motorbikes-frgt'!X4</f>
        <v/>
      </c>
      <c r="AA14">
        <f>'BNVFE-motorbikes-frgt'!Y4</f>
        <v/>
      </c>
      <c r="AB14">
        <f>'BNVFE-motorbikes-frgt'!Z4</f>
        <v/>
      </c>
      <c r="AC14">
        <f>'BNVFE-motorbikes-frgt'!AA4</f>
        <v/>
      </c>
      <c r="AD14">
        <f>'BNVFE-motorbikes-frgt'!AB4</f>
        <v/>
      </c>
      <c r="AE14">
        <f>'BNVFE-motorbikes-frgt'!AC4</f>
        <v/>
      </c>
      <c r="AF14">
        <f>'BNVFE-motorbikes-frgt'!AD4</f>
        <v/>
      </c>
      <c r="AG14">
        <f>'BNVFE-motorbikes-frgt'!AE4</f>
        <v/>
      </c>
      <c r="AH14">
        <f>'BNVFE-motorbikes-frgt'!AF4</f>
        <v/>
      </c>
    </row>
    <row r="30">
      <c r="D30" s="137" t="n"/>
      <c r="E30" s="137" t="n"/>
      <c r="F30" s="137" t="n"/>
      <c r="G30" s="137" t="n"/>
      <c r="H30" s="137" t="n"/>
    </row>
    <row r="31">
      <c r="D31" s="137" t="n"/>
      <c r="E31" s="137" t="n"/>
      <c r="F31" s="137" t="n"/>
      <c r="G31" s="137" t="n"/>
      <c r="H31" s="137" t="n"/>
    </row>
    <row r="32">
      <c r="D32" s="137" t="n"/>
      <c r="E32" s="137" t="n"/>
      <c r="F32" s="137" t="n"/>
      <c r="G32" s="137" t="n"/>
      <c r="H32" s="137" t="n"/>
    </row>
    <row r="33">
      <c r="D33" s="137" t="n"/>
      <c r="E33" s="137" t="n"/>
      <c r="F33" s="137" t="n"/>
      <c r="G33" s="137" t="n"/>
      <c r="H33" s="137" t="n"/>
    </row>
    <row r="34">
      <c r="C34" s="138" t="n"/>
      <c r="D34" s="139" t="n"/>
      <c r="E34" s="139" t="n"/>
      <c r="F34" s="139" t="n"/>
      <c r="G34" s="139" t="n"/>
      <c r="H34" s="139" t="n"/>
    </row>
    <row r="35">
      <c r="C35" s="64" t="n"/>
      <c r="D35" s="136" t="n"/>
      <c r="E35" s="136" t="n"/>
      <c r="F35" s="136" t="n"/>
      <c r="G35" s="136" t="n"/>
      <c r="H35" s="136" t="n"/>
    </row>
    <row r="36">
      <c r="D36" s="137" t="n"/>
      <c r="E36" s="137" t="n"/>
      <c r="F36" s="137" t="n"/>
      <c r="G36" s="137" t="n"/>
      <c r="H36" s="137" t="n"/>
    </row>
    <row r="37">
      <c r="D37" s="137" t="n"/>
      <c r="E37" s="137" t="n"/>
      <c r="F37" s="137" t="n"/>
      <c r="G37" s="137" t="n"/>
      <c r="H37" s="137" t="n"/>
    </row>
    <row r="38">
      <c r="D38" s="137" t="n"/>
      <c r="E38" s="137" t="n"/>
      <c r="F38" s="137" t="n"/>
      <c r="G38" s="137" t="n"/>
      <c r="H38" s="137" t="n"/>
    </row>
    <row r="39">
      <c r="D39" s="137" t="n"/>
      <c r="E39" s="137" t="n"/>
      <c r="F39" s="137" t="n"/>
      <c r="G39" s="137" t="n"/>
      <c r="H39" s="137" t="n"/>
    </row>
    <row r="40">
      <c r="D40" s="137" t="n"/>
      <c r="E40" s="137" t="n"/>
      <c r="F40" s="137" t="n"/>
      <c r="G40" s="137" t="n"/>
      <c r="H40" s="137" t="n"/>
    </row>
    <row r="41">
      <c r="D41" s="137" t="n"/>
    </row>
    <row r="42">
      <c r="D42" s="137" t="n"/>
    </row>
    <row r="43">
      <c r="D43" s="137" t="n"/>
    </row>
    <row r="44">
      <c r="D44" s="137" t="n"/>
    </row>
    <row r="45">
      <c r="D45" s="137"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2021-04-15T21:23:32Z</dcterms:modified>
  <cp:lastModifiedBy>Microsoft Office User</cp:lastModifiedBy>
</cp:coreProperties>
</file>