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CEDEA776-EDDF-4364-8E99-6642D4FF0EC9}"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A1" i="28"/>
  <c r="X8" i="28" s="1"/>
  <c r="E3" i="24"/>
  <c r="BQ3" i="24"/>
  <c r="P4" i="28"/>
  <c r="X4" i="28"/>
  <c r="AF4" i="28"/>
  <c r="H6" i="28"/>
  <c r="P7" i="28"/>
  <c r="H8" i="28"/>
  <c r="AF8" i="28"/>
  <c r="P10" i="28"/>
  <c r="P11" i="28"/>
  <c r="S12" i="28"/>
  <c r="AD12" i="28"/>
  <c r="S13" i="28"/>
  <c r="Z15" i="28"/>
  <c r="P18" i="28"/>
  <c r="G21" i="28"/>
  <c r="Z21" i="28"/>
  <c r="P22" i="28"/>
  <c r="P24" i="28"/>
  <c r="Z27" i="28"/>
  <c r="P28" i="28"/>
  <c r="G29" i="28"/>
  <c r="AB31" i="28"/>
  <c r="W33" i="28"/>
  <c r="M36" i="28"/>
  <c r="G39" i="28"/>
  <c r="H41" i="28"/>
  <c r="N42" i="28"/>
  <c r="O44" i="28"/>
  <c r="X51" i="28"/>
  <c r="AE54" i="28"/>
  <c r="F58" i="28"/>
  <c r="M61" i="28"/>
  <c r="F3" i="24"/>
  <c r="K5" i="23" s="1"/>
  <c r="L5" i="23" s="1"/>
  <c r="J30" i="19" s="1"/>
  <c r="AL3" i="24"/>
  <c r="BR3" i="24"/>
  <c r="I4" i="28"/>
  <c r="Q4" i="28"/>
  <c r="Y4" i="28"/>
  <c r="I5" i="28"/>
  <c r="Y5" i="28"/>
  <c r="Q6" i="28"/>
  <c r="Y6" i="28"/>
  <c r="I7" i="28"/>
  <c r="Q7" i="28"/>
  <c r="AG7" i="28"/>
  <c r="Y8" i="28"/>
  <c r="AG8" i="28"/>
  <c r="I9" i="28"/>
  <c r="Q9" i="28"/>
  <c r="AG9" i="28"/>
  <c r="Y10" i="28"/>
  <c r="AG10" i="28"/>
  <c r="I11" i="28"/>
  <c r="Q11" i="28"/>
  <c r="AG11" i="28"/>
  <c r="AE12" i="28"/>
  <c r="J13" i="28"/>
  <c r="V13" i="28"/>
  <c r="AH13" i="28"/>
  <c r="H15" i="28"/>
  <c r="H17" i="28"/>
  <c r="AE17" i="28"/>
  <c r="R18" i="28"/>
  <c r="H19" i="28"/>
  <c r="R20" i="28"/>
  <c r="R22" i="28"/>
  <c r="H23" i="28"/>
  <c r="AE23" i="28"/>
  <c r="R24" i="28"/>
  <c r="AE25" i="28"/>
  <c r="AE27" i="28"/>
  <c r="R28" i="28"/>
  <c r="H29" i="28"/>
  <c r="AE29" i="28"/>
  <c r="H31" i="28"/>
  <c r="X33" i="28"/>
  <c r="W34" i="28"/>
  <c r="P35" i="28"/>
  <c r="N36" i="28"/>
  <c r="F38" i="28"/>
  <c r="M41" i="28"/>
  <c r="O42" i="28"/>
  <c r="U43" i="28"/>
  <c r="T44" i="28"/>
  <c r="AB46" i="28"/>
  <c r="F52" i="28"/>
  <c r="M55" i="28"/>
  <c r="T58" i="28"/>
  <c r="X61" i="28"/>
  <c r="M3" i="24"/>
  <c r="AS3" i="24"/>
  <c r="R87" i="28"/>
  <c r="J87" i="28"/>
  <c r="AH86" i="28"/>
  <c r="Z86" i="28"/>
  <c r="J86" i="28"/>
  <c r="R85" i="28"/>
  <c r="J85" i="28"/>
  <c r="AH84" i="28"/>
  <c r="Z84" i="28"/>
  <c r="J84" i="28"/>
  <c r="R83" i="28"/>
  <c r="J83" i="28"/>
  <c r="AH82" i="28"/>
  <c r="Z82" i="28"/>
  <c r="R82" i="28"/>
  <c r="J82" i="28"/>
  <c r="R81" i="28"/>
  <c r="J81" i="28"/>
  <c r="AH80" i="28"/>
  <c r="Z80" i="28"/>
  <c r="R80" i="28"/>
  <c r="J80" i="28"/>
  <c r="R79" i="28"/>
  <c r="J79" i="28"/>
  <c r="AH78" i="28"/>
  <c r="Z78" i="28"/>
  <c r="R78" i="28"/>
  <c r="J78" i="28"/>
  <c r="R77" i="28"/>
  <c r="J77" i="28"/>
  <c r="AH76" i="28"/>
  <c r="Z76" i="28"/>
  <c r="R76" i="28"/>
  <c r="J76" i="28"/>
  <c r="R75" i="28"/>
  <c r="J75" i="28"/>
  <c r="AH74" i="28"/>
  <c r="Z74" i="28"/>
  <c r="R74" i="28"/>
  <c r="J74" i="28"/>
  <c r="R73" i="28"/>
  <c r="J73" i="28"/>
  <c r="AH72" i="28"/>
  <c r="Z72" i="28"/>
  <c r="R72" i="28"/>
  <c r="J72" i="28"/>
  <c r="R71" i="28"/>
  <c r="J71" i="28"/>
  <c r="AH70" i="28"/>
  <c r="Z70" i="28"/>
  <c r="R70" i="28"/>
  <c r="J70" i="28"/>
  <c r="R69" i="28"/>
  <c r="J69" i="28"/>
  <c r="AH68" i="28"/>
  <c r="Z68" i="28"/>
  <c r="R68" i="28"/>
  <c r="J68" i="28"/>
  <c r="R67" i="28"/>
  <c r="J67" i="28"/>
  <c r="AH66" i="28"/>
  <c r="AG87" i="28"/>
  <c r="Y87" i="28"/>
  <c r="Q87" i="28"/>
  <c r="Y86" i="28"/>
  <c r="Q86" i="28"/>
  <c r="I86" i="28"/>
  <c r="AG85" i="28"/>
  <c r="AF87" i="28"/>
  <c r="X87" i="28"/>
  <c r="AF86" i="28"/>
  <c r="X86" i="28"/>
  <c r="P86" i="28"/>
  <c r="H86" i="28"/>
  <c r="AF85" i="28"/>
  <c r="AE87" i="28"/>
  <c r="G87" i="28"/>
  <c r="AE86" i="28"/>
  <c r="W86" i="28"/>
  <c r="O86" i="28"/>
  <c r="G86" i="28"/>
  <c r="AE85" i="28"/>
  <c r="G85" i="28"/>
  <c r="AE84" i="28"/>
  <c r="W84" i="28"/>
  <c r="O84" i="28"/>
  <c r="G84" i="28"/>
  <c r="AE83" i="28"/>
  <c r="G83" i="28"/>
  <c r="AE82" i="28"/>
  <c r="W82" i="28"/>
  <c r="O82" i="28"/>
  <c r="G82" i="28"/>
  <c r="AE81" i="28"/>
  <c r="G81" i="28"/>
  <c r="AE80" i="28"/>
  <c r="W80" i="28"/>
  <c r="O80" i="28"/>
  <c r="G80" i="28"/>
  <c r="AE79" i="28"/>
  <c r="G79" i="28"/>
  <c r="AE78" i="28"/>
  <c r="W78" i="28"/>
  <c r="O78" i="28"/>
  <c r="G78" i="28"/>
  <c r="AE77" i="28"/>
  <c r="G77" i="28"/>
  <c r="AE76" i="28"/>
  <c r="W76" i="28"/>
  <c r="O76" i="28"/>
  <c r="G76" i="28"/>
  <c r="AE75" i="28"/>
  <c r="G75" i="28"/>
  <c r="AE74" i="28"/>
  <c r="W74" i="28"/>
  <c r="O74" i="28"/>
  <c r="G74" i="28"/>
  <c r="AE73" i="28"/>
  <c r="G73" i="28"/>
  <c r="AE72" i="28"/>
  <c r="W72" i="28"/>
  <c r="O72" i="28"/>
  <c r="G72" i="28"/>
  <c r="AE71" i="28"/>
  <c r="G71" i="28"/>
  <c r="AE70" i="28"/>
  <c r="W70" i="28"/>
  <c r="O70" i="28"/>
  <c r="G70" i="28"/>
  <c r="AE69" i="28"/>
  <c r="G69" i="28"/>
  <c r="AE68" i="28"/>
  <c r="W68" i="28"/>
  <c r="O68" i="28"/>
  <c r="G68" i="28"/>
  <c r="AE67" i="28"/>
  <c r="G67" i="28"/>
  <c r="AE66" i="28"/>
  <c r="AD87" i="28"/>
  <c r="V87" i="28"/>
  <c r="N87" i="28"/>
  <c r="F87" i="28"/>
  <c r="N86" i="28"/>
  <c r="F86" i="28"/>
  <c r="AD85" i="28"/>
  <c r="V85" i="28"/>
  <c r="N85" i="28"/>
  <c r="F85" i="28"/>
  <c r="N84" i="28"/>
  <c r="F84" i="28"/>
  <c r="AD83" i="28"/>
  <c r="V83" i="28"/>
  <c r="N83" i="28"/>
  <c r="F83" i="28"/>
  <c r="N82" i="28"/>
  <c r="F82" i="28"/>
  <c r="AD81" i="28"/>
  <c r="V81" i="28"/>
  <c r="N81" i="28"/>
  <c r="F81" i="28"/>
  <c r="N80" i="28"/>
  <c r="F80" i="28"/>
  <c r="AD79" i="28"/>
  <c r="V79" i="28"/>
  <c r="N79" i="28"/>
  <c r="F79" i="28"/>
  <c r="N78" i="28"/>
  <c r="F78" i="28"/>
  <c r="AD77" i="28"/>
  <c r="V77" i="28"/>
  <c r="N77" i="28"/>
  <c r="F77" i="28"/>
  <c r="N76" i="28"/>
  <c r="F76" i="28"/>
  <c r="AD75" i="28"/>
  <c r="V75" i="28"/>
  <c r="N75" i="28"/>
  <c r="F75" i="28"/>
  <c r="N74" i="28"/>
  <c r="F74" i="28"/>
  <c r="AD73" i="28"/>
  <c r="V73" i="28"/>
  <c r="N73" i="28"/>
  <c r="F73" i="28"/>
  <c r="N72" i="28"/>
  <c r="F72" i="28"/>
  <c r="AD71" i="28"/>
  <c r="V71" i="28"/>
  <c r="N71" i="28"/>
  <c r="F71" i="28"/>
  <c r="N70" i="28"/>
  <c r="F70" i="28"/>
  <c r="AD69" i="28"/>
  <c r="V69" i="28"/>
  <c r="N69" i="28"/>
  <c r="F69" i="28"/>
  <c r="N68" i="28"/>
  <c r="F68" i="28"/>
  <c r="AD67" i="28"/>
  <c r="V67" i="28"/>
  <c r="N67" i="28"/>
  <c r="F67" i="28"/>
  <c r="U87" i="28"/>
  <c r="M87" i="28"/>
  <c r="E87" i="28"/>
  <c r="AC86" i="28"/>
  <c r="U86" i="28"/>
  <c r="M86" i="28"/>
  <c r="U85" i="28"/>
  <c r="M85" i="28"/>
  <c r="E85" i="28"/>
  <c r="AC84" i="28"/>
  <c r="U84" i="28"/>
  <c r="M84" i="28"/>
  <c r="U83" i="28"/>
  <c r="M83" i="28"/>
  <c r="E83" i="28"/>
  <c r="AC82" i="28"/>
  <c r="U82" i="28"/>
  <c r="M82" i="28"/>
  <c r="U81" i="28"/>
  <c r="M81" i="28"/>
  <c r="E81" i="28"/>
  <c r="AC80" i="28"/>
  <c r="U80" i="28"/>
  <c r="M80" i="28"/>
  <c r="U79" i="28"/>
  <c r="M79" i="28"/>
  <c r="E79" i="28"/>
  <c r="AC78" i="28"/>
  <c r="U78" i="28"/>
  <c r="M78" i="28"/>
  <c r="U77" i="28"/>
  <c r="M77" i="28"/>
  <c r="E77" i="28"/>
  <c r="AC76" i="28"/>
  <c r="U76" i="28"/>
  <c r="M76" i="28"/>
  <c r="U75" i="28"/>
  <c r="M75" i="28"/>
  <c r="E75" i="28"/>
  <c r="AC74" i="28"/>
  <c r="U74" i="28"/>
  <c r="M74" i="28"/>
  <c r="U73" i="28"/>
  <c r="M73" i="28"/>
  <c r="E73" i="28"/>
  <c r="AC72" i="28"/>
  <c r="U72" i="28"/>
  <c r="M72" i="28"/>
  <c r="U71" i="28"/>
  <c r="M71" i="28"/>
  <c r="E71" i="28"/>
  <c r="AC70" i="28"/>
  <c r="U70" i="28"/>
  <c r="M70" i="28"/>
  <c r="U69" i="28"/>
  <c r="M69" i="28"/>
  <c r="E69" i="28"/>
  <c r="AC68" i="28"/>
  <c r="U68" i="28"/>
  <c r="M68" i="28"/>
  <c r="U67" i="28"/>
  <c r="M67" i="28"/>
  <c r="E67" i="28"/>
  <c r="AC66" i="28"/>
  <c r="AB87" i="28"/>
  <c r="T87" i="28"/>
  <c r="AB86" i="28"/>
  <c r="T86" i="28"/>
  <c r="L86" i="28"/>
  <c r="D86" i="28"/>
  <c r="AB85" i="28"/>
  <c r="T85" i="28"/>
  <c r="AB84" i="28"/>
  <c r="T84" i="28"/>
  <c r="L84" i="28"/>
  <c r="D84" i="28"/>
  <c r="AB83" i="28"/>
  <c r="T83" i="28"/>
  <c r="AB82" i="28"/>
  <c r="T82" i="28"/>
  <c r="L82" i="28"/>
  <c r="D82" i="28"/>
  <c r="AB81" i="28"/>
  <c r="T81" i="28"/>
  <c r="AB80" i="28"/>
  <c r="T80" i="28"/>
  <c r="L80" i="28"/>
  <c r="D80" i="28"/>
  <c r="AB79" i="28"/>
  <c r="T79" i="28"/>
  <c r="AB78" i="28"/>
  <c r="T78" i="28"/>
  <c r="L78" i="28"/>
  <c r="D78" i="28"/>
  <c r="AB77" i="28"/>
  <c r="T77" i="28"/>
  <c r="AB76" i="28"/>
  <c r="T76" i="28"/>
  <c r="L76" i="28"/>
  <c r="D76" i="28"/>
  <c r="AB75" i="28"/>
  <c r="T75" i="28"/>
  <c r="AB74" i="28"/>
  <c r="T74" i="28"/>
  <c r="L74" i="28"/>
  <c r="D74" i="28"/>
  <c r="AB73" i="28"/>
  <c r="T73" i="28"/>
  <c r="AB72" i="28"/>
  <c r="T72" i="28"/>
  <c r="L72" i="28"/>
  <c r="D72" i="28"/>
  <c r="AB71" i="28"/>
  <c r="T71" i="28"/>
  <c r="AB70" i="28"/>
  <c r="T70" i="28"/>
  <c r="L70" i="28"/>
  <c r="D70" i="28"/>
  <c r="AB69" i="28"/>
  <c r="T69" i="28"/>
  <c r="AB68" i="28"/>
  <c r="T68" i="28"/>
  <c r="L68" i="28"/>
  <c r="D68" i="28"/>
  <c r="AB67" i="28"/>
  <c r="T67" i="28"/>
  <c r="AB66" i="28"/>
  <c r="AA87" i="28"/>
  <c r="AA85" i="28"/>
  <c r="H85" i="28"/>
  <c r="Q84" i="28"/>
  <c r="AA83" i="28"/>
  <c r="AA81" i="28"/>
  <c r="H81" i="28"/>
  <c r="Q80" i="28"/>
  <c r="AA79" i="28"/>
  <c r="H79" i="28"/>
  <c r="Q78" i="28"/>
  <c r="Q76" i="28"/>
  <c r="AA75" i="28"/>
  <c r="H75" i="28"/>
  <c r="Q74" i="28"/>
  <c r="AA73" i="28"/>
  <c r="H73" i="28"/>
  <c r="H71" i="28"/>
  <c r="Q70" i="28"/>
  <c r="AA69" i="28"/>
  <c r="H69" i="28"/>
  <c r="Q68" i="28"/>
  <c r="AA67" i="28"/>
  <c r="O66" i="28"/>
  <c r="G66" i="28"/>
  <c r="AE65" i="28"/>
  <c r="W65" i="28"/>
  <c r="O65" i="28"/>
  <c r="S87" i="28"/>
  <c r="P84" i="28"/>
  <c r="Y83" i="28"/>
  <c r="C83" i="28"/>
  <c r="P82" i="28"/>
  <c r="Y81" i="28"/>
  <c r="C81" i="28"/>
  <c r="C79" i="28"/>
  <c r="P78" i="28"/>
  <c r="Y77" i="28"/>
  <c r="C77" i="28"/>
  <c r="P76" i="28"/>
  <c r="Y75" i="28"/>
  <c r="Y73" i="28"/>
  <c r="C73" i="28"/>
  <c r="P72" i="28"/>
  <c r="Y71" i="28"/>
  <c r="C71" i="28"/>
  <c r="P70" i="28"/>
  <c r="P68" i="28"/>
  <c r="Y67" i="28"/>
  <c r="C67" i="28"/>
  <c r="V66" i="28"/>
  <c r="N66" i="28"/>
  <c r="F66" i="28"/>
  <c r="X85" i="28"/>
  <c r="AG84" i="28"/>
  <c r="K84" i="28"/>
  <c r="X83" i="28"/>
  <c r="AG82" i="28"/>
  <c r="K82" i="28"/>
  <c r="K80" i="28"/>
  <c r="X79" i="28"/>
  <c r="AG78" i="28"/>
  <c r="K78" i="28"/>
  <c r="X77" i="28"/>
  <c r="AG76" i="28"/>
  <c r="AG74" i="28"/>
  <c r="K74" i="28"/>
  <c r="X73" i="28"/>
  <c r="AG72" i="28"/>
  <c r="K72" i="28"/>
  <c r="X71" i="28"/>
  <c r="X69" i="28"/>
  <c r="AG68" i="28"/>
  <c r="K68" i="28"/>
  <c r="X67" i="28"/>
  <c r="AG66" i="28"/>
  <c r="U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J24" i="26"/>
  <c r="K24" i="26" s="1"/>
  <c r="O24" i="26"/>
  <c r="P24" i="26" s="1"/>
  <c r="J23" i="26"/>
  <c r="K23" i="26" s="1"/>
  <c r="X5" i="28"/>
  <c r="P5" i="28"/>
  <c r="P9" i="28"/>
  <c r="AF13" i="28"/>
  <c r="Z23" i="28"/>
  <c r="X32" i="28"/>
  <c r="M43" i="28"/>
  <c r="Q5" i="28"/>
  <c r="Y7" i="28"/>
  <c r="Y9" i="28"/>
  <c r="Y11" i="28"/>
  <c r="R14" i="28"/>
  <c r="AE19" i="28"/>
  <c r="H25" i="28"/>
  <c r="R30" i="28"/>
  <c r="M37" i="28"/>
  <c r="V45" i="28"/>
  <c r="R86" i="28"/>
  <c r="R84"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Y1" i="28" s="1"/>
  <c r="AD65" i="28"/>
  <c r="X81" i="28"/>
  <c r="K76" i="28"/>
  <c r="AG70" i="28"/>
  <c r="M66"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H77" i="28"/>
  <c r="AA71" i="28"/>
  <c r="W66" i="28"/>
  <c r="C85" i="28"/>
  <c r="Y79" i="28"/>
  <c r="P74" i="28"/>
  <c r="C69" i="28"/>
  <c r="K87" i="28"/>
  <c r="AG80" i="28"/>
  <c r="X75" i="28"/>
  <c r="K70"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V1" i="28" s="1"/>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F1" i="28" s="1"/>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H1" i="28" l="1"/>
  <c r="I1" i="28"/>
  <c r="S1" i="28"/>
  <c r="AH1" i="28"/>
  <c r="P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34" i="26"/>
  <c r="J34" i="26" s="1"/>
  <c r="K34" i="26" s="1"/>
  <c r="O6" i="26"/>
  <c r="P6" i="26" s="1"/>
  <c r="J6" i="26"/>
  <c r="K6" i="26"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7" i="26" l="1"/>
  <c r="K7" i="26" s="1"/>
  <c r="E2" i="25" s="1"/>
  <c r="O7" i="26"/>
  <c r="P7" i="26" s="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<sst xmlns="http://schemas.openxmlformats.org/spreadsheetml/2006/main" count="35244" uniqueCount="4350">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</sst>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3905</v>
      </c>
      <c r="C1" s="432">
        <v>45467</v>
      </c>
      <c r="G1" s="433" t="s">
        <v>3924</v>
      </c>
      <c r="H1" s="433" t="s">
        <v>3925</v>
      </c>
    </row>
    <row r="2" spans="1:8" x14ac:dyDescent="0.25">
      <c r="B2" t="str">
        <f>_xlfn.XLOOKUP(B1,H:H,G:G,0,0,1)</f>
        <v>NM</v>
      </c>
      <c r="C2" t="str">
        <f>_xlfn.XLOOKUP(B2,G:G, H:H, 0,0,1)</f>
        <v>New Mexico</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Mexico.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Mexico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PV:**New Mexico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Wind:**New Mexico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5"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New Mexico</v>
      </c>
      <c r="B3" s="394">
        <f>ROUND(SUMIFS(B$4:B$54, $A$4:$A$54, $A$3),0)</f>
        <v>131740</v>
      </c>
      <c r="C3" s="395">
        <f t="shared" ref="C3" si="0">ROUND(SUMIFS(C$4:C$54, $A$4:$A$54, $A$3),0)</f>
        <v>132</v>
      </c>
      <c r="D3" s="394">
        <f>SUMIFS(D$4:D$54, $A$4:$A$54, $A$3)</f>
        <v>39073</v>
      </c>
      <c r="E3" s="394">
        <f>SUMIFS(E$4:E$54, $A$4:$A$54, $A$3)</f>
        <v>0</v>
      </c>
      <c r="F3" s="396">
        <f>ROUND(SUMIFS(F$4:F$54,$A$4:$A$54,$A$3)*100,0)</f>
        <v>-100</v>
      </c>
      <c r="G3" s="177">
        <f>SUMIFS(G$4:G$54, $A$4:$A$54, $A$3)</f>
        <v>13046937</v>
      </c>
      <c r="H3" s="177">
        <f>SUMIFS(H$4:H$54, $A$4:$A$54, $A$3)</f>
        <v>8229984</v>
      </c>
      <c r="I3" s="396">
        <f>ROUND(SUMIFS(I$4:I$54,$A$4:$A$54,$A$3)*100,0)</f>
        <v>-37</v>
      </c>
      <c r="J3" s="396">
        <f>ROUND(SUMIFS(J$4:J$54, $A$4:$A$54, $A$3),0)</f>
        <v>1357</v>
      </c>
      <c r="K3" s="177">
        <f t="shared" ref="K3:AI3" si="1">ROUND(SUMIFS(K$4:K$54, $A$4:$A$54, $A$3),0)</f>
        <v>494</v>
      </c>
      <c r="L3" s="396">
        <f t="shared" si="1"/>
        <v>649</v>
      </c>
      <c r="M3" s="177">
        <f t="shared" si="1"/>
        <v>1550</v>
      </c>
      <c r="N3" s="177">
        <f t="shared" si="1"/>
        <v>300</v>
      </c>
      <c r="O3" s="177">
        <f t="shared" si="1"/>
        <v>0</v>
      </c>
      <c r="P3" s="177">
        <f t="shared" si="1"/>
        <v>0</v>
      </c>
      <c r="Q3" s="177">
        <f t="shared" si="1"/>
        <v>0</v>
      </c>
      <c r="R3" s="177">
        <f t="shared" si="1"/>
        <v>100</v>
      </c>
      <c r="S3" s="396">
        <f t="shared" si="1"/>
        <v>0</v>
      </c>
      <c r="T3" s="177">
        <f t="shared" si="1"/>
        <v>2640</v>
      </c>
      <c r="U3" s="177">
        <f t="shared" si="1"/>
        <v>1416</v>
      </c>
      <c r="V3" s="177">
        <f t="shared" si="1"/>
        <v>0</v>
      </c>
      <c r="W3" s="177">
        <f t="shared" si="1"/>
        <v>83</v>
      </c>
      <c r="X3" s="177">
        <f t="shared" si="1"/>
        <v>2034</v>
      </c>
      <c r="Y3" s="177">
        <f t="shared" si="1"/>
        <v>672</v>
      </c>
      <c r="Z3" s="177">
        <f t="shared" si="1"/>
        <v>0</v>
      </c>
      <c r="AA3" s="177">
        <f t="shared" si="1"/>
        <v>5</v>
      </c>
      <c r="AB3" s="177">
        <f t="shared" si="1"/>
        <v>9</v>
      </c>
      <c r="AC3" s="177">
        <f t="shared" si="1"/>
        <v>19</v>
      </c>
      <c r="AD3" s="177">
        <f t="shared" si="1"/>
        <v>1792</v>
      </c>
      <c r="AE3" s="177">
        <f t="shared" si="1"/>
        <v>0</v>
      </c>
      <c r="AF3" s="177">
        <f t="shared" si="1"/>
        <v>0</v>
      </c>
      <c r="AG3" s="177">
        <f t="shared" si="1"/>
        <v>0</v>
      </c>
      <c r="AH3" s="177">
        <f t="shared" si="1"/>
        <v>0</v>
      </c>
      <c r="AI3" s="396">
        <f t="shared" si="1"/>
        <v>0</v>
      </c>
      <c r="AJ3" s="177">
        <f>ROUND(SUMIFS(AJ$4:AJ$54,$A$4:$A$54,$A$3)*100,0)</f>
        <v>22</v>
      </c>
      <c r="AK3" s="177">
        <f t="shared" ref="AK3:AL3" si="2">ROUND(SUMIFS(AK$4:AK$54,$A$4:$A$54,$A$3)*100,0)</f>
        <v>36</v>
      </c>
      <c r="AL3" s="177">
        <f t="shared" si="2"/>
        <v>70</v>
      </c>
      <c r="AM3" s="177">
        <f>SUMIFS(AM$4:AM$54, $A$4:$A$54, $A$3)</f>
        <v>1</v>
      </c>
      <c r="AN3" s="177">
        <f t="shared" ref="AN3:AQ3" si="3">SUMIFS(AN$4:AN$54, $A$4:$A$54, $A$3)</f>
        <v>0</v>
      </c>
      <c r="AO3" s="396">
        <f t="shared" si="3"/>
        <v>0</v>
      </c>
      <c r="AP3" s="396">
        <f t="shared" si="3"/>
        <v>397</v>
      </c>
      <c r="AQ3" s="396">
        <f t="shared" si="3"/>
        <v>2115266</v>
      </c>
      <c r="AR3" s="396">
        <f>ROUND(SUMIFS(AR$4:AR$54,$A$4:$A$54,$A$3),2)</f>
        <v>18.77</v>
      </c>
      <c r="AS3" s="177">
        <f>SUMIFS(AS$4:AS$54, $A$4:$A$54, $A$3)</f>
        <v>1886272185000000</v>
      </c>
      <c r="AT3" s="177">
        <f t="shared" ref="AT3:BH3" si="4">SUMIFS(AT$4:AT$54, $A$4:$A$54, $A$3)</f>
        <v>95212517899323</v>
      </c>
      <c r="AU3" s="177">
        <f t="shared" si="4"/>
        <v>0</v>
      </c>
      <c r="AV3" s="177">
        <f t="shared" si="4"/>
        <v>0</v>
      </c>
      <c r="AW3" s="177">
        <f t="shared" si="4"/>
        <v>76895694532511.906</v>
      </c>
      <c r="AX3" s="177">
        <f t="shared" si="4"/>
        <v>1112442787000000</v>
      </c>
      <c r="AY3" s="177">
        <f t="shared" si="4"/>
        <v>0</v>
      </c>
      <c r="AZ3" s="177">
        <f t="shared" si="4"/>
        <v>0</v>
      </c>
      <c r="BA3" s="177">
        <f t="shared" si="4"/>
        <v>1998898966481730</v>
      </c>
      <c r="BB3" s="177">
        <f t="shared" si="4"/>
        <v>299406435683790</v>
      </c>
      <c r="BC3" s="177">
        <f t="shared" si="4"/>
        <v>5506306664657.9697</v>
      </c>
      <c r="BD3" s="177">
        <f t="shared" si="4"/>
        <v>29618252068975.699</v>
      </c>
      <c r="BE3" s="177">
        <f t="shared" si="4"/>
        <v>88470471280037.5</v>
      </c>
      <c r="BF3" s="177">
        <f t="shared" si="4"/>
        <v>1777122740008190</v>
      </c>
      <c r="BG3" s="177">
        <f t="shared" si="4"/>
        <v>94546161685132.406</v>
      </c>
      <c r="BH3" s="177">
        <f t="shared" si="4"/>
        <v>65513770107008.5</v>
      </c>
      <c r="BI3" s="177">
        <f>ROUND(SUMIFS(BI$4:BI$54,$A$4:$A$54,$A$3),2)</f>
        <v>94.37</v>
      </c>
      <c r="BJ3" s="177">
        <f t="shared" ref="BJ3:BP3" si="5">ROUND(SUMIFS(BJ$4:BJ$54,$A$4:$A$54,$A$3),2)</f>
        <v>31.8</v>
      </c>
      <c r="BK3" s="177">
        <f t="shared" si="5"/>
        <v>0</v>
      </c>
      <c r="BL3" s="177">
        <f t="shared" si="5"/>
        <v>0</v>
      </c>
      <c r="BM3" s="177">
        <f t="shared" si="5"/>
        <v>86.92</v>
      </c>
      <c r="BN3" s="177">
        <f t="shared" si="5"/>
        <v>62.6</v>
      </c>
      <c r="BO3" s="177">
        <f t="shared" si="5"/>
        <v>0</v>
      </c>
      <c r="BP3" s="396">
        <f t="shared" si="5"/>
        <v>0</v>
      </c>
      <c r="BQ3" s="396">
        <f t="shared" ref="BQ3:BR3" si="6">ROUND(SUMIFS(BQ$4:BQ$54,$A$4:$A$54,$A$3)*100,0)</f>
        <v>3</v>
      </c>
      <c r="BR3" s="396">
        <f t="shared" si="6"/>
        <v>4</v>
      </c>
      <c r="BS3" s="396">
        <f>ROUND(SUMIFS(BS$4:BS$54,$A$4:$A$54,$A$3)*100,0)</f>
        <v>36</v>
      </c>
      <c r="BT3" s="396">
        <f>ROUND(SUMIFS(BT$4:BT$54,$A$4:$A$54,$A$3)*100,0)</f>
        <v>34</v>
      </c>
      <c r="BU3" s="396">
        <f t="shared" ref="BU3:CH3" si="7">ROUND(SUMIFS(BU$4:BU$54,$A$4:$A$54,$A$3)*100,0)</f>
        <v>63</v>
      </c>
      <c r="BV3" s="396">
        <f t="shared" si="7"/>
        <v>74</v>
      </c>
      <c r="BW3" s="396">
        <f t="shared" si="7"/>
        <v>8</v>
      </c>
      <c r="BX3" s="396">
        <f t="shared" si="7"/>
        <v>12</v>
      </c>
      <c r="BY3" s="396">
        <f t="shared" si="7"/>
        <v>33</v>
      </c>
      <c r="BZ3" s="396">
        <f>ROUND(SUMIFS(BZ$4:BZ$54,$A$4:$A$54,$A$3)*100,0)</f>
        <v>35</v>
      </c>
      <c r="CA3" s="396">
        <f>ROUND(SUMIFS(CA$4:CA$54,$A$4:$A$54,$A$3)*100,0)</f>
        <v>100</v>
      </c>
      <c r="CB3" s="396">
        <f>ROUND(SUMIFS(CB$4:CB$54,$A$4:$A$54,$A$3)*100,0)</f>
        <v>100</v>
      </c>
      <c r="CC3" s="396">
        <f t="shared" si="7"/>
        <v>8</v>
      </c>
      <c r="CD3" s="396">
        <f t="shared" si="7"/>
        <v>12</v>
      </c>
      <c r="CE3" s="396">
        <f t="shared" si="7"/>
        <v>33</v>
      </c>
      <c r="CF3" s="396">
        <f t="shared" si="7"/>
        <v>34</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biomass. However, the Investment Tax Credit, a similar program for solar power, covers 30% of system costs through 2019, with declining amounts thereafter.//**Solar PV:**New Mexico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65</v>
      </c>
      <c r="H34" t="s">
        <v>4036</v>
      </c>
      <c r="I34" s="483">
        <v>2030</v>
      </c>
      <c r="J34" s="483">
        <f t="shared" si="0"/>
        <v>35.75</v>
      </c>
      <c r="K34" s="483">
        <f t="shared" si="1"/>
        <v>35.75</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NM</v>
      </c>
      <c r="C1" s="408">
        <f>SUM(C4:C87)</f>
        <v>56.92242634887306</v>
      </c>
      <c r="D1" s="408">
        <f t="shared" ref="D1:AG1" si="0">SUM(D4:D87)</f>
        <v>52.328136540662861</v>
      </c>
      <c r="E1" s="408">
        <f t="shared" si="0"/>
        <v>55.111727951486763</v>
      </c>
      <c r="F1" s="408">
        <f t="shared" si="0"/>
        <v>57.513072692751571</v>
      </c>
      <c r="G1" s="408">
        <f t="shared" si="0"/>
        <v>58.249739452738794</v>
      </c>
      <c r="H1" s="408">
        <f t="shared" si="0"/>
        <v>58.245569256759751</v>
      </c>
      <c r="I1" s="408">
        <f t="shared" si="0"/>
        <v>58.442730442885768</v>
      </c>
      <c r="J1" s="408">
        <f t="shared" si="0"/>
        <v>61.515173086768172</v>
      </c>
      <c r="K1" s="408">
        <f t="shared" si="0"/>
        <v>61.348862204304126</v>
      </c>
      <c r="L1" s="408">
        <f t="shared" si="0"/>
        <v>62.357810527262764</v>
      </c>
      <c r="M1" s="408">
        <f t="shared" si="0"/>
        <v>64.402031180759636</v>
      </c>
      <c r="N1" s="408">
        <f t="shared" si="0"/>
        <v>64.068291802950327</v>
      </c>
      <c r="O1" s="408">
        <f t="shared" si="0"/>
        <v>61.305577407299616</v>
      </c>
      <c r="P1" s="408">
        <f t="shared" si="0"/>
        <v>63.673848163146523</v>
      </c>
      <c r="Q1" s="408">
        <f t="shared" si="0"/>
        <v>64.684367924550102</v>
      </c>
      <c r="R1" s="408">
        <f t="shared" si="0"/>
        <v>65.215260293485969</v>
      </c>
      <c r="S1" s="408">
        <f t="shared" si="0"/>
        <v>65.992489025480381</v>
      </c>
      <c r="T1" s="408">
        <f t="shared" si="0"/>
        <v>64.338608400582316</v>
      </c>
      <c r="U1" s="408">
        <f t="shared" si="0"/>
        <v>61.873727537052474</v>
      </c>
      <c r="V1" s="408">
        <f t="shared" si="0"/>
        <v>62.638940876339035</v>
      </c>
      <c r="W1" s="408">
        <f t="shared" si="0"/>
        <v>58.65921094383642</v>
      </c>
      <c r="X1" s="408">
        <f t="shared" si="0"/>
        <v>60.688037032714092</v>
      </c>
      <c r="Y1" s="408">
        <f t="shared" si="0"/>
        <v>58.688045878838466</v>
      </c>
      <c r="Z1" s="408">
        <f t="shared" si="0"/>
        <v>58.091791122463597</v>
      </c>
      <c r="AA1" s="408">
        <f t="shared" si="0"/>
        <v>55.263038477535616</v>
      </c>
      <c r="AB1" s="408">
        <f t="shared" si="0"/>
        <v>55.451584963406098</v>
      </c>
      <c r="AC1" s="408">
        <f t="shared" si="0"/>
        <v>53.054094989060594</v>
      </c>
      <c r="AD1" s="408">
        <f t="shared" si="0"/>
        <v>53.660124944057898</v>
      </c>
      <c r="AE1" s="408">
        <f t="shared" si="0"/>
        <v>50.536767945506696</v>
      </c>
      <c r="AF1" s="408">
        <f t="shared" si="0"/>
        <v>55.102911949109192</v>
      </c>
      <c r="AG1" s="408">
        <f t="shared" si="0"/>
        <v>50.813736242838296</v>
      </c>
      <c r="AH1" s="408">
        <f>SUM(AH4:AH87)</f>
        <v>51.1528039277377</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412" t="s">
        <v>2220</v>
      </c>
      <c r="B5" s="398" t="s">
        <v>4118</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412" t="s">
        <v>2220</v>
      </c>
      <c r="B6" s="398" t="s">
        <v>4122</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412" t="s">
        <v>2220</v>
      </c>
      <c r="B7" s="398" t="s">
        <v>4124</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412" t="s">
        <v>2220</v>
      </c>
      <c r="B8" s="398" t="s">
        <v>4126</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412" t="s">
        <v>2220</v>
      </c>
      <c r="B9" s="398" t="s">
        <v>4136</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412" t="s">
        <v>2220</v>
      </c>
      <c r="B10" s="398" t="s">
        <v>4145</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412" t="s">
        <v>2220</v>
      </c>
      <c r="B11" s="398" t="s">
        <v>4140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412" t="s">
        <v>2220</v>
      </c>
      <c r="B30" s="398" t="s">
        <v>4186</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1.4660755534600001E-2</v>
      </c>
      <c r="AG33" s="413">
        <f>SUMIFS('EPA Export Aggregation'!AJ:AJ,'EPA Export Aggregation'!$A:$A,$B33,'EPA Export Aggregation'!$D:$D,$A$1)*IF($A33="CH4",About!$D$58,IF($A33="N2O",About!$D$59,1))</f>
        <v>2.6469427011199999E-2</v>
      </c>
      <c r="AH33" s="413">
        <f>SUMIFS('EPA Export Aggregation'!AK:AK,'EPA Export Aggregation'!$A:$A,$B33,'EPA Export Aggregation'!$D:$D,$A$1)*IF($A33="CH4",About!$D$58,IF($A33="N2O",About!$D$59,1))</f>
        <v>2.7663884532800002E-2</v>
      </c>
    </row>
    <row r="34" spans="1:34" x14ac:dyDescent="0.25">
      <c r="A34" s="412" t="s">
        <v>2220</v>
      </c>
      <c r="B34" s="398" t="s">
        <v>4157</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1.6432718312100001E-2</v>
      </c>
      <c r="D76" s="413">
        <f>SUMIFS('EPA Export Aggregation'!G:G,'EPA Export Aggregation'!$A:$A,$B76,'EPA Export Aggregation'!$D:$D,$A$1)*IF($A76="CH4",About!$D$58,IF($A76="N2O",About!$D$59,1))</f>
        <v>1.6432718312100001E-2</v>
      </c>
      <c r="E76" s="413">
        <f>SUMIFS('EPA Export Aggregation'!H:H,'EPA Export Aggregation'!$A:$A,$B76,'EPA Export Aggregation'!$D:$D,$A$1)*IF($A76="CH4",About!$D$58,IF($A76="N2O",About!$D$59,1))</f>
        <v>1.6432718312100001E-2</v>
      </c>
      <c r="F76" s="413">
        <f>SUMIFS('EPA Export Aggregation'!I:I,'EPA Export Aggregation'!$A:$A,$B76,'EPA Export Aggregation'!$D:$D,$A$1)*IF($A76="CH4",About!$D$58,IF($A76="N2O",About!$D$59,1))</f>
        <v>2.0540897329799999E-2</v>
      </c>
      <c r="G76" s="413">
        <f>SUMIFS('EPA Export Aggregation'!J:J,'EPA Export Aggregation'!$A:$A,$B76,'EPA Export Aggregation'!$D:$D,$A$1)*IF($A76="CH4",About!$D$58,IF($A76="N2O",About!$D$59,1))</f>
        <v>2.2594988035900002E-2</v>
      </c>
      <c r="H76" s="413">
        <f>SUMIFS('EPA Export Aggregation'!K:K,'EPA Export Aggregation'!$A:$A,$B76,'EPA Export Aggregation'!$D:$D,$A$1)*IF($A76="CH4",About!$D$58,IF($A76="N2O",About!$D$59,1))</f>
        <v>2.8394235384099999E-2</v>
      </c>
      <c r="I76" s="413">
        <f>SUMIFS('EPA Export Aggregation'!L:L,'EPA Export Aggregation'!$A:$A,$B76,'EPA Export Aggregation'!$D:$D,$A$1)*IF($A76="CH4",About!$D$58,IF($A76="N2O",About!$D$59,1))</f>
        <v>3.1530744259699997E-2</v>
      </c>
      <c r="J76" s="413">
        <f>SUMIFS('EPA Export Aggregation'!M:M,'EPA Export Aggregation'!$A:$A,$B76,'EPA Export Aggregation'!$D:$D,$A$1)*IF($A76="CH4",About!$D$58,IF($A76="N2O",About!$D$59,1))</f>
        <v>3.3321692596199999E-2</v>
      </c>
      <c r="K76" s="413">
        <f>SUMIFS('EPA Export Aggregation'!N:N,'EPA Export Aggregation'!$A:$A,$B76,'EPA Export Aggregation'!$D:$D,$A$1)*IF($A76="CH4",About!$D$58,IF($A76="N2O",About!$D$59,1))</f>
        <v>4.0858260415100003E-2</v>
      </c>
      <c r="L76" s="413">
        <f>SUMIFS('EPA Export Aggregation'!O:O,'EPA Export Aggregation'!$A:$A,$B76,'EPA Export Aggregation'!$D:$D,$A$1)*IF($A76="CH4",About!$D$58,IF($A76="N2O",About!$D$59,1))</f>
        <v>4.1461306556500002E-2</v>
      </c>
      <c r="M76" s="413">
        <f>SUMIFS('EPA Export Aggregation'!P:P,'EPA Export Aggregation'!$A:$A,$B76,'EPA Export Aggregation'!$D:$D,$A$1)*IF($A76="CH4",About!$D$58,IF($A76="N2O",About!$D$59,1))</f>
        <v>2.5249345549400001E-2</v>
      </c>
      <c r="N76" s="413">
        <f>SUMIFS('EPA Export Aggregation'!Q:Q,'EPA Export Aggregation'!$A:$A,$B76,'EPA Export Aggregation'!$D:$D,$A$1)*IF($A76="CH4",About!$D$58,IF($A76="N2O",About!$D$59,1))</f>
        <v>1.6778446594100001E-2</v>
      </c>
      <c r="O76" s="413">
        <f>SUMIFS('EPA Export Aggregation'!R:R,'EPA Export Aggregation'!$A:$A,$B76,'EPA Export Aggregation'!$D:$D,$A$1)*IF($A76="CH4",About!$D$58,IF($A76="N2O",About!$D$59,1))</f>
        <v>1.6040408631200001E-2</v>
      </c>
      <c r="P76" s="413">
        <f>SUMIFS('EPA Export Aggregation'!S:S,'EPA Export Aggregation'!$A:$A,$B76,'EPA Export Aggregation'!$D:$D,$A$1)*IF($A76="CH4",About!$D$58,IF($A76="N2O",About!$D$59,1))</f>
        <v>1.6773080388299999E-2</v>
      </c>
      <c r="Q76" s="413">
        <f>SUMIFS('EPA Export Aggregation'!T:T,'EPA Export Aggregation'!$A:$A,$B76,'EPA Export Aggregation'!$D:$D,$A$1)*IF($A76="CH4",About!$D$58,IF($A76="N2O",About!$D$59,1))</f>
        <v>1.6700164354499999E-2</v>
      </c>
      <c r="R76" s="413">
        <f>SUMIFS('EPA Export Aggregation'!U:U,'EPA Export Aggregation'!$A:$A,$B76,'EPA Export Aggregation'!$D:$D,$A$1)*IF($A76="CH4",About!$D$58,IF($A76="N2O",About!$D$59,1))</f>
        <v>1.60313845021E-2</v>
      </c>
      <c r="S76" s="413">
        <f>SUMIFS('EPA Export Aggregation'!V:V,'EPA Export Aggregation'!$A:$A,$B76,'EPA Export Aggregation'!$D:$D,$A$1)*IF($A76="CH4",About!$D$58,IF($A76="N2O",About!$D$59,1))</f>
        <v>1.9086697065700001E-2</v>
      </c>
      <c r="T76" s="413">
        <f>SUMIFS('EPA Export Aggregation'!W:W,'EPA Export Aggregation'!$A:$A,$B76,'EPA Export Aggregation'!$D:$D,$A$1)*IF($A76="CH4",About!$D$58,IF($A76="N2O",About!$D$59,1))</f>
        <v>1.8592150805800001E-2</v>
      </c>
      <c r="U76" s="413">
        <f>SUMIFS('EPA Export Aggregation'!X:X,'EPA Export Aggregation'!$A:$A,$B76,'EPA Export Aggregation'!$D:$D,$A$1)*IF($A76="CH4",About!$D$58,IF($A76="N2O",About!$D$59,1))</f>
        <v>1.75797642135E-2</v>
      </c>
      <c r="V76" s="413">
        <f>SUMIFS('EPA Export Aggregation'!Y:Y,'EPA Export Aggregation'!$A:$A,$B76,'EPA Export Aggregation'!$D:$D,$A$1)*IF($A76="CH4",About!$D$58,IF($A76="N2O",About!$D$59,1))</f>
        <v>1.5331541857300001E-2</v>
      </c>
      <c r="W76" s="413">
        <f>SUMIFS('EPA Export Aggregation'!Z:Z,'EPA Export Aggregation'!$A:$A,$B76,'EPA Export Aggregation'!$D:$D,$A$1)*IF($A76="CH4",About!$D$58,IF($A76="N2O",About!$D$59,1))</f>
        <v>2.3542696528299999E-2</v>
      </c>
      <c r="X76" s="413">
        <f>SUMIFS('EPA Export Aggregation'!AA:AA,'EPA Export Aggregation'!$A:$A,$B76,'EPA Export Aggregation'!$D:$D,$A$1)*IF($A76="CH4",About!$D$58,IF($A76="N2O",About!$D$59,1))</f>
        <v>4.5649802900000001E-5</v>
      </c>
      <c r="Y76" s="413">
        <f>SUMIFS('EPA Export Aggregation'!AB:AB,'EPA Export Aggregation'!$A:$A,$B76,'EPA Export Aggregation'!$D:$D,$A$1)*IF($A76="CH4",About!$D$58,IF($A76="N2O",About!$D$59,1))</f>
        <v>5.7758345800000002E-5</v>
      </c>
      <c r="Z76" s="413">
        <f>SUMIFS('EPA Export Aggregation'!AC:AC,'EPA Export Aggregation'!$A:$A,$B76,'EPA Export Aggregation'!$D:$D,$A$1)*IF($A76="CH4",About!$D$58,IF($A76="N2O",About!$D$59,1))</f>
        <v>5.56354272E-3</v>
      </c>
      <c r="AA76" s="413">
        <f>SUMIFS('EPA Export Aggregation'!AD:AD,'EPA Export Aggregation'!$A:$A,$B76,'EPA Export Aggregation'!$D:$D,$A$1)*IF($A76="CH4",About!$D$58,IF($A76="N2O",About!$D$59,1))</f>
        <v>1.0242066039999999E-2</v>
      </c>
      <c r="AB76" s="413">
        <f>SUMIFS('EPA Export Aggregation'!AE:AE,'EPA Export Aggregation'!$A:$A,$B76,'EPA Export Aggregation'!$D:$D,$A$1)*IF($A76="CH4",About!$D$58,IF($A76="N2O",About!$D$59,1))</f>
        <v>9.1834199199999998E-3</v>
      </c>
      <c r="AC76" s="413">
        <f>SUMIFS('EPA Export Aggregation'!AF:AF,'EPA Export Aggregation'!$A:$A,$B76,'EPA Export Aggregation'!$D:$D,$A$1)*IF($A76="CH4",About!$D$58,IF($A76="N2O",About!$D$59,1))</f>
        <v>4.4186425999999997E-3</v>
      </c>
      <c r="AD76" s="413">
        <f>SUMIFS('EPA Export Aggregation'!AG:AG,'EPA Export Aggregation'!$A:$A,$B76,'EPA Export Aggregation'!$D:$D,$A$1)*IF($A76="CH4",About!$D$58,IF($A76="N2O",About!$D$59,1))</f>
        <v>3.31773936E-3</v>
      </c>
      <c r="AE76" s="413">
        <f>SUMIFS('EPA Export Aggregation'!AH:AH,'EPA Export Aggregation'!$A:$A,$B76,'EPA Export Aggregation'!$D:$D,$A$1)*IF($A76="CH4",About!$D$58,IF($A76="N2O",About!$D$59,1))</f>
        <v>3.2820093600000001E-3</v>
      </c>
      <c r="AF76" s="413">
        <f>SUMIFS('EPA Export Aggregation'!AI:AI,'EPA Export Aggregation'!$A:$A,$B76,'EPA Export Aggregation'!$D:$D,$A$1)*IF($A76="CH4",About!$D$58,IF($A76="N2O",About!$D$59,1))</f>
        <v>2.9966933599999998E-3</v>
      </c>
      <c r="AG76" s="413">
        <f>SUMIFS('EPA Export Aggregation'!AJ:AJ,'EPA Export Aggregation'!$A:$A,$B76,'EPA Export Aggregation'!$D:$D,$A$1)*IF($A76="CH4",About!$D$58,IF($A76="N2O",About!$D$59,1))</f>
        <v>1.7591101200000001E-3</v>
      </c>
      <c r="AH76" s="413">
        <f>SUMIFS('EPA Export Aggregation'!AK:AK,'EPA Export Aggregation'!$A:$A,$B76,'EPA Export Aggregation'!$D:$D,$A$1)*IF($A76="CH4",About!$D$58,IF($A76="N2O",About!$D$59,1))</f>
        <v>1.39294512E-3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0.230356182540565</v>
      </c>
      <c r="D80" s="413">
        <f>SUMIFS('EPA Export Aggregation'!G:G,'EPA Export Aggregation'!$A:$A,$B80,'EPA Export Aggregation'!$D:$D,$A$1)*IF($A80="CH4",About!$D$58,IF($A80="N2O",About!$D$59,1))</f>
        <v>0.230356182540565</v>
      </c>
      <c r="E80" s="413">
        <f>SUMIFS('EPA Export Aggregation'!H:H,'EPA Export Aggregation'!$A:$A,$B80,'EPA Export Aggregation'!$D:$D,$A$1)*IF($A80="CH4",About!$D$58,IF($A80="N2O",About!$D$59,1))</f>
        <v>0.230356182540565</v>
      </c>
      <c r="F80" s="413">
        <f>SUMIFS('EPA Export Aggregation'!I:I,'EPA Export Aggregation'!$A:$A,$B80,'EPA Export Aggregation'!$D:$D,$A$1)*IF($A80="CH4",About!$D$58,IF($A80="N2O",About!$D$59,1))</f>
        <v>0.28794522756385638</v>
      </c>
      <c r="G80" s="413">
        <f>SUMIFS('EPA Export Aggregation'!J:J,'EPA Export Aggregation'!$A:$A,$B80,'EPA Export Aggregation'!$D:$D,$A$1)*IF($A80="CH4",About!$D$58,IF($A80="N2O",About!$D$59,1))</f>
        <v>0.31673975163050211</v>
      </c>
      <c r="H80" s="413">
        <f>SUMIFS('EPA Export Aggregation'!K:K,'EPA Export Aggregation'!$A:$A,$B80,'EPA Export Aggregation'!$D:$D,$A$1)*IF($A80="CH4",About!$D$58,IF($A80="N2O",About!$D$59,1))</f>
        <v>0.39803443483745993</v>
      </c>
      <c r="I80" s="413">
        <f>SUMIFS('EPA Export Aggregation'!L:L,'EPA Export Aggregation'!$A:$A,$B80,'EPA Export Aggregation'!$D:$D,$A$1)*IF($A80="CH4",About!$D$58,IF($A80="N2O",About!$D$59,1))</f>
        <v>0.44200245480376582</v>
      </c>
      <c r="J80" s="413">
        <f>SUMIFS('EPA Export Aggregation'!M:M,'EPA Export Aggregation'!$A:$A,$B80,'EPA Export Aggregation'!$D:$D,$A$1)*IF($A80="CH4",About!$D$58,IF($A80="N2O",About!$D$59,1))</f>
        <v>0.46710821855718238</v>
      </c>
      <c r="K80" s="413">
        <f>SUMIFS('EPA Export Aggregation'!N:N,'EPA Export Aggregation'!$A:$A,$B80,'EPA Export Aggregation'!$D:$D,$A$1)*IF($A80="CH4",About!$D$58,IF($A80="N2O",About!$D$59,1))</f>
        <v>0.57275689903593974</v>
      </c>
      <c r="L80" s="413">
        <f>SUMIFS('EPA Export Aggregation'!O:O,'EPA Export Aggregation'!$A:$A,$B80,'EPA Export Aggregation'!$D:$D,$A$1)*IF($A80="CH4",About!$D$58,IF($A80="N2O",About!$D$59,1))</f>
        <v>0.58121049249728141</v>
      </c>
      <c r="M80" s="413">
        <f>SUMIFS('EPA Export Aggregation'!P:P,'EPA Export Aggregation'!$A:$A,$B80,'EPA Export Aggregation'!$D:$D,$A$1)*IF($A80="CH4",About!$D$58,IF($A80="N2O",About!$D$59,1))</f>
        <v>0.49573267637993118</v>
      </c>
      <c r="N80" s="413">
        <f>SUMIFS('EPA Export Aggregation'!Q:Q,'EPA Export Aggregation'!$A:$A,$B80,'EPA Export Aggregation'!$D:$D,$A$1)*IF($A80="CH4",About!$D$58,IF($A80="N2O",About!$D$59,1))</f>
        <v>0.34888385419170009</v>
      </c>
      <c r="O80" s="413">
        <f>SUMIFS('EPA Export Aggregation'!R:R,'EPA Export Aggregation'!$A:$A,$B80,'EPA Export Aggregation'!$D:$D,$A$1)*IF($A80="CH4",About!$D$58,IF($A80="N2O",About!$D$59,1))</f>
        <v>0.3417718579476135</v>
      </c>
      <c r="P80" s="413">
        <f>SUMIFS('EPA Export Aggregation'!S:S,'EPA Export Aggregation'!$A:$A,$B80,'EPA Export Aggregation'!$D:$D,$A$1)*IF($A80="CH4",About!$D$58,IF($A80="N2O",About!$D$59,1))</f>
        <v>0.31247424802002383</v>
      </c>
      <c r="Q80" s="413">
        <f>SUMIFS('EPA Export Aggregation'!T:T,'EPA Export Aggregation'!$A:$A,$B80,'EPA Export Aggregation'!$D:$D,$A$1)*IF($A80="CH4",About!$D$58,IF($A80="N2O",About!$D$59,1))</f>
        <v>0.29023892272688367</v>
      </c>
      <c r="R80" s="413">
        <f>SUMIFS('EPA Export Aggregation'!U:U,'EPA Export Aggregation'!$A:$A,$B80,'EPA Export Aggregation'!$D:$D,$A$1)*IF($A80="CH4",About!$D$58,IF($A80="N2O",About!$D$59,1))</f>
        <v>0.26741633957107042</v>
      </c>
      <c r="S80" s="413">
        <f>SUMIFS('EPA Export Aggregation'!V:V,'EPA Export Aggregation'!$A:$A,$B80,'EPA Export Aggregation'!$D:$D,$A$1)*IF($A80="CH4",About!$D$58,IF($A80="N2O",About!$D$59,1))</f>
        <v>0.28571229534625991</v>
      </c>
      <c r="T80" s="413">
        <f>SUMIFS('EPA Export Aggregation'!W:W,'EPA Export Aggregation'!$A:$A,$B80,'EPA Export Aggregation'!$D:$D,$A$1)*IF($A80="CH4",About!$D$58,IF($A80="N2O",About!$D$59,1))</f>
        <v>0.2737256203731197</v>
      </c>
      <c r="U80" s="413">
        <f>SUMIFS('EPA Export Aggregation'!X:X,'EPA Export Aggregation'!$A:$A,$B80,'EPA Export Aggregation'!$D:$D,$A$1)*IF($A80="CH4",About!$D$58,IF($A80="N2O",About!$D$59,1))</f>
        <v>0.2490539372749731</v>
      </c>
      <c r="V80" s="413">
        <f>SUMIFS('EPA Export Aggregation'!Y:Y,'EPA Export Aggregation'!$A:$A,$B80,'EPA Export Aggregation'!$D:$D,$A$1)*IF($A80="CH4",About!$D$58,IF($A80="N2O",About!$D$59,1))</f>
        <v>0.19421948341184611</v>
      </c>
      <c r="W80" s="413">
        <f>SUMIFS('EPA Export Aggregation'!Z:Z,'EPA Export Aggregation'!$A:$A,$B80,'EPA Export Aggregation'!$D:$D,$A$1)*IF($A80="CH4",About!$D$58,IF($A80="N2O",About!$D$59,1))</f>
        <v>0.2997352729684285</v>
      </c>
      <c r="X80" s="413">
        <f>SUMIFS('EPA Export Aggregation'!AA:AA,'EPA Export Aggregation'!$A:$A,$B80,'EPA Export Aggregation'!$D:$D,$A$1)*IF($A80="CH4",About!$D$58,IF($A80="N2O",About!$D$59,1))</f>
        <v>3.6110953884182097E-2</v>
      </c>
      <c r="Y80" s="413">
        <f>SUMIFS('EPA Export Aggregation'!AB:AB,'EPA Export Aggregation'!$A:$A,$B80,'EPA Export Aggregation'!$D:$D,$A$1)*IF($A80="CH4",About!$D$58,IF($A80="N2O",About!$D$59,1))</f>
        <v>4.3129050628064103E-2</v>
      </c>
      <c r="Z80" s="413">
        <f>SUMIFS('EPA Export Aggregation'!AC:AC,'EPA Export Aggregation'!$A:$A,$B80,'EPA Export Aggregation'!$D:$D,$A$1)*IF($A80="CH4",About!$D$58,IF($A80="N2O",About!$D$59,1))</f>
        <v>3.0974693933000001E-2</v>
      </c>
      <c r="AA80" s="413">
        <f>SUMIFS('EPA Export Aggregation'!AD:AD,'EPA Export Aggregation'!$A:$A,$B80,'EPA Export Aggregation'!$D:$D,$A$1)*IF($A80="CH4",About!$D$58,IF($A80="N2O",About!$D$59,1))</f>
        <v>3.7698734211599999E-2</v>
      </c>
      <c r="AB80" s="413">
        <f>SUMIFS('EPA Export Aggregation'!AE:AE,'EPA Export Aggregation'!$A:$A,$B80,'EPA Export Aggregation'!$D:$D,$A$1)*IF($A80="CH4",About!$D$58,IF($A80="N2O",About!$D$59,1))</f>
        <v>3.8463771565500002E-2</v>
      </c>
      <c r="AC80" s="413">
        <f>SUMIFS('EPA Export Aggregation'!AF:AF,'EPA Export Aggregation'!$A:$A,$B80,'EPA Export Aggregation'!$D:$D,$A$1)*IF($A80="CH4",About!$D$58,IF($A80="N2O",About!$D$59,1))</f>
        <v>2.2589230140499999E-2</v>
      </c>
      <c r="AD80" s="413">
        <f>SUMIFS('EPA Export Aggregation'!AG:AG,'EPA Export Aggregation'!$A:$A,$B80,'EPA Export Aggregation'!$D:$D,$A$1)*IF($A80="CH4",About!$D$58,IF($A80="N2O",About!$D$59,1))</f>
        <v>2.0028545213300001E-2</v>
      </c>
      <c r="AE80" s="413">
        <f>SUMIFS('EPA Export Aggregation'!AH:AH,'EPA Export Aggregation'!$A:$A,$B80,'EPA Export Aggregation'!$D:$D,$A$1)*IF($A80="CH4",About!$D$58,IF($A80="N2O",About!$D$59,1))</f>
        <v>1.9941946737000001E-2</v>
      </c>
      <c r="AF80" s="413">
        <f>SUMIFS('EPA Export Aggregation'!AI:AI,'EPA Export Aggregation'!$A:$A,$B80,'EPA Export Aggregation'!$D:$D,$A$1)*IF($A80="CH4",About!$D$58,IF($A80="N2O",About!$D$59,1))</f>
        <v>1.8599236689000001E-2</v>
      </c>
      <c r="AG80" s="413">
        <f>SUMIFS('EPA Export Aggregation'!AJ:AJ,'EPA Export Aggregation'!$A:$A,$B80,'EPA Export Aggregation'!$D:$D,$A$1)*IF($A80="CH4",About!$D$58,IF($A80="N2O",About!$D$59,1))</f>
        <v>1.4154573705E-2</v>
      </c>
      <c r="AH80" s="413">
        <f>SUMIFS('EPA Export Aggregation'!AK:AK,'EPA Export Aggregation'!$A:$A,$B80,'EPA Export Aggregation'!$D:$D,$A$1)*IF($A80="CH4",About!$D$58,IF($A80="N2O",About!$D$59,1))</f>
        <v>2.2399194774E-2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4.6305041550000002E-2</v>
      </c>
      <c r="D84" s="413">
        <f>SUMIFS('EPA Export Aggregation'!G:G,'EPA Export Aggregation'!$A:$A,$B84,'EPA Export Aggregation'!$D:$D,$A$1)*IF($A84="CH4",About!$D$58,IF($A84="N2O",About!$D$59,1))</f>
        <v>4.6305041550000002E-2</v>
      </c>
      <c r="E84" s="413">
        <f>SUMIFS('EPA Export Aggregation'!H:H,'EPA Export Aggregation'!$A:$A,$B84,'EPA Export Aggregation'!$D:$D,$A$1)*IF($A84="CH4",About!$D$58,IF($A84="N2O",About!$D$59,1))</f>
        <v>4.6305041550000002E-2</v>
      </c>
      <c r="F84" s="413">
        <f>SUMIFS('EPA Export Aggregation'!I:I,'EPA Export Aggregation'!$A:$A,$B84,'EPA Export Aggregation'!$D:$D,$A$1)*IF($A84="CH4",About!$D$58,IF($A84="N2O",About!$D$59,1))</f>
        <v>5.7881301349999997E-2</v>
      </c>
      <c r="G84" s="413">
        <f>SUMIFS('EPA Export Aggregation'!J:J,'EPA Export Aggregation'!$A:$A,$B84,'EPA Export Aggregation'!$D:$D,$A$1)*IF($A84="CH4",About!$D$58,IF($A84="N2O",About!$D$59,1))</f>
        <v>6.3669431250000005E-2</v>
      </c>
      <c r="H84" s="413">
        <f>SUMIFS('EPA Export Aggregation'!K:K,'EPA Export Aggregation'!$A:$A,$B84,'EPA Export Aggregation'!$D:$D,$A$1)*IF($A84="CH4",About!$D$58,IF($A84="N2O",About!$D$59,1))</f>
        <v>8.0010880049999997E-2</v>
      </c>
      <c r="I84" s="413">
        <f>SUMIFS('EPA Export Aggregation'!L:L,'EPA Export Aggregation'!$A:$A,$B84,'EPA Export Aggregation'!$D:$D,$A$1)*IF($A84="CH4",About!$D$58,IF($A84="N2O",About!$D$59,1))</f>
        <v>8.8849110199999998E-2</v>
      </c>
      <c r="J84" s="413">
        <f>SUMIFS('EPA Export Aggregation'!M:M,'EPA Export Aggregation'!$A:$A,$B84,'EPA Export Aggregation'!$D:$D,$A$1)*IF($A84="CH4",About!$D$58,IF($A84="N2O",About!$D$59,1))</f>
        <v>9.3895744599999997E-2</v>
      </c>
      <c r="K84" s="413">
        <f>SUMIFS('EPA Export Aggregation'!N:N,'EPA Export Aggregation'!$A:$A,$B84,'EPA Export Aggregation'!$D:$D,$A$1)*IF($A84="CH4",About!$D$58,IF($A84="N2O",About!$D$59,1))</f>
        <v>0.11513271105</v>
      </c>
      <c r="L84" s="413">
        <f>SUMIFS('EPA Export Aggregation'!O:O,'EPA Export Aggregation'!$A:$A,$B84,'EPA Export Aggregation'!$D:$D,$A$1)*IF($A84="CH4",About!$D$58,IF($A84="N2O",About!$D$59,1))</f>
        <v>0.11683201015</v>
      </c>
      <c r="M84" s="413">
        <f>SUMIFS('EPA Export Aggregation'!P:P,'EPA Export Aggregation'!$A:$A,$B84,'EPA Export Aggregation'!$D:$D,$A$1)*IF($A84="CH4",About!$D$58,IF($A84="N2O",About!$D$59,1))</f>
        <v>9.442960115E-2</v>
      </c>
      <c r="N84" s="413">
        <f>SUMIFS('EPA Export Aggregation'!Q:Q,'EPA Export Aggregation'!$A:$A,$B84,'EPA Export Aggregation'!$D:$D,$A$1)*IF($A84="CH4",About!$D$58,IF($A84="N2O",About!$D$59,1))</f>
        <v>6.4204096200000005E-2</v>
      </c>
      <c r="O84" s="413">
        <f>SUMIFS('EPA Export Aggregation'!R:R,'EPA Export Aggregation'!$A:$A,$B84,'EPA Export Aggregation'!$D:$D,$A$1)*IF($A84="CH4",About!$D$58,IF($A84="N2O",About!$D$59,1))</f>
        <v>5.6988461150000003E-2</v>
      </c>
      <c r="P84" s="413">
        <f>SUMIFS('EPA Export Aggregation'!S:S,'EPA Export Aggregation'!$A:$A,$B84,'EPA Export Aggregation'!$D:$D,$A$1)*IF($A84="CH4",About!$D$58,IF($A84="N2O",About!$D$59,1))</f>
        <v>6.86545826E-2</v>
      </c>
      <c r="Q84" s="413">
        <f>SUMIFS('EPA Export Aggregation'!T:T,'EPA Export Aggregation'!$A:$A,$B84,'EPA Export Aggregation'!$D:$D,$A$1)*IF($A84="CH4",About!$D$58,IF($A84="N2O",About!$D$59,1))</f>
        <v>6.5903928749999993E-2</v>
      </c>
      <c r="R84" s="413">
        <f>SUMIFS('EPA Export Aggregation'!U:U,'EPA Export Aggregation'!$A:$A,$B84,'EPA Export Aggregation'!$D:$D,$A$1)*IF($A84="CH4",About!$D$58,IF($A84="N2O",About!$D$59,1))</f>
        <v>7.1664967849999997E-2</v>
      </c>
      <c r="S84" s="413">
        <f>SUMIFS('EPA Export Aggregation'!V:V,'EPA Export Aggregation'!$A:$A,$B84,'EPA Export Aggregation'!$D:$D,$A$1)*IF($A84="CH4",About!$D$58,IF($A84="N2O",About!$D$59,1))</f>
        <v>6.9594192499999999E-2</v>
      </c>
      <c r="T84" s="413">
        <f>SUMIFS('EPA Export Aggregation'!W:W,'EPA Export Aggregation'!$A:$A,$B84,'EPA Export Aggregation'!$D:$D,$A$1)*IF($A84="CH4",About!$D$58,IF($A84="N2O",About!$D$59,1))</f>
        <v>5.5993529899999998E-2</v>
      </c>
      <c r="U84" s="413">
        <f>SUMIFS('EPA Export Aggregation'!X:X,'EPA Export Aggregation'!$A:$A,$B84,'EPA Export Aggregation'!$D:$D,$A$1)*IF($A84="CH4",About!$D$58,IF($A84="N2O",About!$D$59,1))</f>
        <v>5.1417659249999997E-2</v>
      </c>
      <c r="V84" s="413">
        <f>SUMIFS('EPA Export Aggregation'!Y:Y,'EPA Export Aggregation'!$A:$A,$B84,'EPA Export Aggregation'!$D:$D,$A$1)*IF($A84="CH4",About!$D$58,IF($A84="N2O",About!$D$59,1))</f>
        <v>4.4645739449999999E-2</v>
      </c>
      <c r="W84" s="413">
        <f>SUMIFS('EPA Export Aggregation'!Z:Z,'EPA Export Aggregation'!$A:$A,$B84,'EPA Export Aggregation'!$D:$D,$A$1)*IF($A84="CH4",About!$D$58,IF($A84="N2O",About!$D$59,1))</f>
        <v>6.7125620900000002E-2</v>
      </c>
      <c r="X84" s="413">
        <f>SUMIFS('EPA Export Aggregation'!AA:AA,'EPA Export Aggregation'!$A:$A,$B84,'EPA Export Aggregation'!$D:$D,$A$1)*IF($A84="CH4",About!$D$58,IF($A84="N2O",About!$D$59,1))</f>
        <v>7.8003079999999997E-3</v>
      </c>
      <c r="Y84" s="413">
        <f>SUMIFS('EPA Export Aggregation'!AB:AB,'EPA Export Aggregation'!$A:$A,$B84,'EPA Export Aggregation'!$D:$D,$A$1)*IF($A84="CH4",About!$D$58,IF($A84="N2O",About!$D$59,1))</f>
        <v>8.17422355E-3</v>
      </c>
      <c r="Z84" s="413">
        <f>SUMIFS('EPA Export Aggregation'!AC:AC,'EPA Export Aggregation'!$A:$A,$B84,'EPA Export Aggregation'!$D:$D,$A$1)*IF($A84="CH4",About!$D$58,IF($A84="N2O",About!$D$59,1))</f>
        <v>5.0917003499999997E-3</v>
      </c>
      <c r="AA84" s="413">
        <f>SUMIFS('EPA Export Aggregation'!AD:AD,'EPA Export Aggregation'!$A:$A,$B84,'EPA Export Aggregation'!$D:$D,$A$1)*IF($A84="CH4",About!$D$58,IF($A84="N2O",About!$D$59,1))</f>
        <v>6.4859999999999996E-3</v>
      </c>
      <c r="AB84" s="413">
        <f>SUMIFS('EPA Export Aggregation'!AE:AE,'EPA Export Aggregation'!$A:$A,$B84,'EPA Export Aggregation'!$D:$D,$A$1)*IF($A84="CH4",About!$D$58,IF($A84="N2O",About!$D$59,1))</f>
        <v>6.9794999999999996E-3</v>
      </c>
      <c r="AC84" s="413">
        <f>SUMIFS('EPA Export Aggregation'!AF:AF,'EPA Export Aggregation'!$A:$A,$B84,'EPA Export Aggregation'!$D:$D,$A$1)*IF($A84="CH4",About!$D$58,IF($A84="N2O",About!$D$59,1))</f>
        <v>3.4074999999999999E-3</v>
      </c>
      <c r="AD84" s="413">
        <f>SUMIFS('EPA Export Aggregation'!AG:AG,'EPA Export Aggregation'!$A:$A,$B84,'EPA Export Aggregation'!$D:$D,$A$1)*IF($A84="CH4",About!$D$58,IF($A84="N2O",About!$D$59,1))</f>
        <v>2.7729999999999999E-3</v>
      </c>
      <c r="AE84" s="413">
        <f>SUMIFS('EPA Export Aggregation'!AH:AH,'EPA Export Aggregation'!$A:$A,$B84,'EPA Export Aggregation'!$D:$D,$A$1)*IF($A84="CH4",About!$D$58,IF($A84="N2O",About!$D$59,1))</f>
        <v>2.7260000000000001E-3</v>
      </c>
      <c r="AF84" s="413">
        <f>SUMIFS('EPA Export Aggregation'!AI:AI,'EPA Export Aggregation'!$A:$A,$B84,'EPA Export Aggregation'!$D:$D,$A$1)*IF($A84="CH4",About!$D$58,IF($A84="N2O",About!$D$59,1))</f>
        <v>2.6319999999999998E-3</v>
      </c>
      <c r="AG84" s="413">
        <f>SUMIFS('EPA Export Aggregation'!AJ:AJ,'EPA Export Aggregation'!$A:$A,$B84,'EPA Export Aggregation'!$D:$D,$A$1)*IF($A84="CH4",About!$D$58,IF($A84="N2O",About!$D$59,1))</f>
        <v>1.3395E-3</v>
      </c>
      <c r="AH84" s="413">
        <f>SUMIFS('EPA Export Aggregation'!AK:AK,'EPA Export Aggregation'!$A:$A,$B84,'EPA Export Aggregation'!$D:$D,$A$1)*IF($A84="CH4",About!$D$58,IF($A84="N2O",About!$D$59,1))</f>
        <v>2.5849999999999999E-4</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4.0667891599999997E-3</v>
      </c>
      <c r="D87" s="413">
        <f>SUMIFS('EPA Export Aggregation'!$F:$F,'EPA Export Aggregation'!$A:$A,$B87,'EPA Export Aggregation'!$D:$D,$A$1)*IF($A87="CH4",About!$D$58,IF($A87="N2O",About!$D$59,1))</f>
        <v>4.0667891599999997E-3</v>
      </c>
      <c r="E87" s="413">
        <f>SUMIFS('EPA Export Aggregation'!$F:$F,'EPA Export Aggregation'!$A:$A,$B87,'EPA Export Aggregation'!$D:$D,$A$1)*IF($A87="CH4",About!$D$58,IF($A87="N2O",About!$D$59,1))</f>
        <v>4.0667891599999997E-3</v>
      </c>
      <c r="F87" s="413">
        <f>SUMIFS('EPA Export Aggregation'!$F:$F,'EPA Export Aggregation'!$A:$A,$B87,'EPA Export Aggregation'!$D:$D,$A$1)*IF($A87="CH4",About!$D$58,IF($A87="N2O",About!$D$59,1))</f>
        <v>4.0667891599999997E-3</v>
      </c>
      <c r="G87" s="413">
        <f>SUMIFS('EPA Export Aggregation'!$F:$F,'EPA Export Aggregation'!$A:$A,$B87,'EPA Export Aggregation'!$D:$D,$A$1)*IF($A87="CH4",About!$D$58,IF($A87="N2O",About!$D$59,1))</f>
        <v>4.0667891599999997E-3</v>
      </c>
      <c r="H87" s="413">
        <f>SUMIFS('EPA Export Aggregation'!$F:$F,'EPA Export Aggregation'!$A:$A,$B87,'EPA Export Aggregation'!$D:$D,$A$1)*IF($A87="CH4",About!$D$58,IF($A87="N2O",About!$D$59,1))</f>
        <v>4.0667891599999997E-3</v>
      </c>
      <c r="I87" s="413">
        <f>SUMIFS('EPA Export Aggregation'!$F:$F,'EPA Export Aggregation'!$A:$A,$B87,'EPA Export Aggregation'!$D:$D,$A$1)*IF($A87="CH4",About!$D$58,IF($A87="N2O",About!$D$59,1))</f>
        <v>4.0667891599999997E-3</v>
      </c>
      <c r="J87" s="413">
        <f>SUMIFS('EPA Export Aggregation'!$F:$F,'EPA Export Aggregation'!$A:$A,$B87,'EPA Export Aggregation'!$D:$D,$A$1)*IF($A87="CH4",About!$D$58,IF($A87="N2O",About!$D$59,1))</f>
        <v>4.0667891599999997E-3</v>
      </c>
      <c r="K87" s="413">
        <f>SUMIFS('EPA Export Aggregation'!$F:$F,'EPA Export Aggregation'!$A:$A,$B87,'EPA Export Aggregation'!$D:$D,$A$1)*IF($A87="CH4",About!$D$58,IF($A87="N2O",About!$D$59,1))</f>
        <v>4.0667891599999997E-3</v>
      </c>
      <c r="L87" s="413">
        <f>SUMIFS('EPA Export Aggregation'!$F:$F,'EPA Export Aggregation'!$A:$A,$B87,'EPA Export Aggregation'!$D:$D,$A$1)*IF($A87="CH4",About!$D$58,IF($A87="N2O",About!$D$59,1))</f>
        <v>4.0667891599999997E-3</v>
      </c>
      <c r="M87" s="413">
        <f>SUMIFS('EPA Export Aggregation'!$F:$F,'EPA Export Aggregation'!$A:$A,$B87,'EPA Export Aggregation'!$D:$D,$A$1)*IF($A87="CH4",About!$D$58,IF($A87="N2O",About!$D$59,1))</f>
        <v>4.0667891599999997E-3</v>
      </c>
      <c r="N87" s="413">
        <f>SUMIFS('EPA Export Aggregation'!$F:$F,'EPA Export Aggregation'!$A:$A,$B87,'EPA Export Aggregation'!$D:$D,$A$1)*IF($A87="CH4",About!$D$58,IF($A87="N2O",About!$D$59,1))</f>
        <v>4.0667891599999997E-3</v>
      </c>
      <c r="O87" s="413">
        <f>SUMIFS('EPA Export Aggregation'!$F:$F,'EPA Export Aggregation'!$A:$A,$B87,'EPA Export Aggregation'!$D:$D,$A$1)*IF($A87="CH4",About!$D$58,IF($A87="N2O",About!$D$59,1))</f>
        <v>4.0667891599999997E-3</v>
      </c>
      <c r="P87" s="413">
        <f>SUMIFS('EPA Export Aggregation'!$F:$F,'EPA Export Aggregation'!$A:$A,$B87,'EPA Export Aggregation'!$D:$D,$A$1)*IF($A87="CH4",About!$D$58,IF($A87="N2O",About!$D$59,1))</f>
        <v>4.0667891599999997E-3</v>
      </c>
      <c r="Q87" s="413">
        <f>SUMIFS('EPA Export Aggregation'!$F:$F,'EPA Export Aggregation'!$A:$A,$B87,'EPA Export Aggregation'!$D:$D,$A$1)*IF($A87="CH4",About!$D$58,IF($A87="N2O",About!$D$59,1))</f>
        <v>4.0667891599999997E-3</v>
      </c>
      <c r="R87" s="413">
        <f>SUMIFS('EPA Export Aggregation'!$F:$F,'EPA Export Aggregation'!$A:$A,$B87,'EPA Export Aggregation'!$D:$D,$A$1)*IF($A87="CH4",About!$D$58,IF($A87="N2O",About!$D$59,1))</f>
        <v>4.0667891599999997E-3</v>
      </c>
      <c r="S87" s="413">
        <f>SUMIFS('EPA Export Aggregation'!$F:$F,'EPA Export Aggregation'!$A:$A,$B87,'EPA Export Aggregation'!$D:$D,$A$1)*IF($A87="CH4",About!$D$58,IF($A87="N2O",About!$D$59,1))</f>
        <v>4.0667891599999997E-3</v>
      </c>
      <c r="T87" s="413">
        <f>SUMIFS('EPA Export Aggregation'!$F:$F,'EPA Export Aggregation'!$A:$A,$B87,'EPA Export Aggregation'!$D:$D,$A$1)*IF($A87="CH4",About!$D$58,IF($A87="N2O",About!$D$59,1))</f>
        <v>4.0667891599999997E-3</v>
      </c>
      <c r="U87" s="413">
        <f>SUMIFS('EPA Export Aggregation'!$F:$F,'EPA Export Aggregation'!$A:$A,$B87,'EPA Export Aggregation'!$D:$D,$A$1)*IF($A87="CH4",About!$D$58,IF($A87="N2O",About!$D$59,1))</f>
        <v>4.0667891599999997E-3</v>
      </c>
      <c r="V87" s="413">
        <f>SUMIFS('EPA Export Aggregation'!$F:$F,'EPA Export Aggregation'!$A:$A,$B87,'EPA Export Aggregation'!$D:$D,$A$1)*IF($A87="CH4",About!$D$58,IF($A87="N2O",About!$D$59,1))</f>
        <v>4.0667891599999997E-3</v>
      </c>
      <c r="W87" s="413">
        <f>SUMIFS('EPA Export Aggregation'!$F:$F,'EPA Export Aggregation'!$A:$A,$B87,'EPA Export Aggregation'!$D:$D,$A$1)*IF($A87="CH4",About!$D$58,IF($A87="N2O",About!$D$59,1))</f>
        <v>4.0667891599999997E-3</v>
      </c>
      <c r="X87" s="413">
        <f>SUMIFS('EPA Export Aggregation'!$F:$F,'EPA Export Aggregation'!$A:$A,$B87,'EPA Export Aggregation'!$D:$D,$A$1)*IF($A87="CH4",About!$D$58,IF($A87="N2O",About!$D$59,1))</f>
        <v>4.0667891599999997E-3</v>
      </c>
      <c r="Y87" s="413">
        <f>SUMIFS('EPA Export Aggregation'!$F:$F,'EPA Export Aggregation'!$A:$A,$B87,'EPA Export Aggregation'!$D:$D,$A$1)*IF($A87="CH4",About!$D$58,IF($A87="N2O",About!$D$59,1))</f>
        <v>4.0667891599999997E-3</v>
      </c>
      <c r="Z87" s="413">
        <f>SUMIFS('EPA Export Aggregation'!$F:$F,'EPA Export Aggregation'!$A:$A,$B87,'EPA Export Aggregation'!$D:$D,$A$1)*IF($A87="CH4",About!$D$58,IF($A87="N2O",About!$D$59,1))</f>
        <v>4.0667891599999997E-3</v>
      </c>
      <c r="AA87" s="413">
        <f>SUMIFS('EPA Export Aggregation'!$F:$F,'EPA Export Aggregation'!$A:$A,$B87,'EPA Export Aggregation'!$D:$D,$A$1)*IF($A87="CH4",About!$D$58,IF($A87="N2O",About!$D$59,1))</f>
        <v>4.0667891599999997E-3</v>
      </c>
      <c r="AB87" s="413">
        <f>SUMIFS('EPA Export Aggregation'!$F:$F,'EPA Export Aggregation'!$A:$A,$B87,'EPA Export Aggregation'!$D:$D,$A$1)*IF($A87="CH4",About!$D$58,IF($A87="N2O",About!$D$59,1))</f>
        <v>4.0667891599999997E-3</v>
      </c>
      <c r="AC87" s="413">
        <f>SUMIFS('EPA Export Aggregation'!$F:$F,'EPA Export Aggregation'!$A:$A,$B87,'EPA Export Aggregation'!$D:$D,$A$1)*IF($A87="CH4",About!$D$58,IF($A87="N2O",About!$D$59,1))</f>
        <v>4.0667891599999997E-3</v>
      </c>
      <c r="AD87" s="413">
        <f>SUMIFS('EPA Export Aggregation'!$F:$F,'EPA Export Aggregation'!$A:$A,$B87,'EPA Export Aggregation'!$D:$D,$A$1)*IF($A87="CH4",About!$D$58,IF($A87="N2O",About!$D$59,1))</f>
        <v>4.0667891599999997E-3</v>
      </c>
      <c r="AE87" s="413">
        <f>SUMIFS('EPA Export Aggregation'!$F:$F,'EPA Export Aggregation'!$A:$A,$B87,'EPA Export Aggregation'!$D:$D,$A$1)*IF($A87="CH4",About!$D$58,IF($A87="N2O",About!$D$59,1))</f>
        <v>4.0667891599999997E-3</v>
      </c>
      <c r="AF87" s="413">
        <f>SUMIFS('EPA Export Aggregation'!$F:$F,'EPA Export Aggregation'!$A:$A,$B87,'EPA Export Aggregation'!$D:$D,$A$1)*IF($A87="CH4",About!$D$58,IF($A87="N2O",About!$D$59,1))</f>
        <v>4.0667891599999997E-3</v>
      </c>
      <c r="AG87" s="413">
        <f>SUMIFS('EPA Export Aggregation'!$F:$F,'EPA Export Aggregation'!$A:$A,$B87,'EPA Export Aggregation'!$D:$D,$A$1)*IF($A87="CH4",About!$D$58,IF($A87="N2O",About!$D$59,1))</f>
        <v>4.0667891599999997E-3</v>
      </c>
      <c r="AH87" s="413">
        <f>SUMIFS('EPA Export Aggregation'!$F:$F,'EPA Export Aggregation'!$A:$A,$B87,'EPA Export Aggregation'!$D:$D,$A$1)*IF($A87="CH4",About!$D$58,IF($A87="N2O",About!$D$59,1))</f>
        <v>4.0667891599999997E-3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2024-06-24T21:49:52Z</dcterms:modified>
</cp:coreProperties>
</file>