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NM\bldgs\SYDEC\"/>
    </mc:Choice>
  </mc:AlternateContent>
  <xr:revisionPtr revIDLastSave="0" documentId="8_{E89DE230-0C41-45FD-B4BC-7FB6AA3A772E}"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5"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<sst xmlns="http://schemas.openxmlformats.org/spreadsheetml/2006/main" count="51018" uniqueCount="1393">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</sst>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70</v>
      </c>
      <c r="C1" s="17">
        <v>45330</v>
      </c>
      <c r="D1" s="2"/>
      <c r="E1" s="2"/>
      <c r="F1" s="19" t="s">
        <v>145</v>
      </c>
      <c r="G1" s="19" t="s">
        <v>145</v>
      </c>
    </row>
    <row r="2" spans="1:7" ht="14.25" customHeight="1" x14ac:dyDescent="0.25">
      <c r="A2" s="1"/>
      <c r="B2" s="18" t="str">
        <f>LOOKUP(B1,F2:G51,G2:G51)</f>
        <v>NM</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b">
        <f>IF(A35=About!$B$1,SUM('BDESC-rural-residential'!$AF$8,'BDESC-urban-residential'!$AF$8,'BDESC-commercial'!$AF$8)='REEDS calc'!Q35,"NA")</f>
        <v>1</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NEW MEXICO</v>
      </c>
    </row>
    <row r="3" spans="1:7" x14ac:dyDescent="0.2">
      <c r="A3" s="18" t="s">
        <v>94</v>
      </c>
      <c r="B3" s="18">
        <v>0.59</v>
      </c>
      <c r="C3" s="18">
        <v>0.41</v>
      </c>
      <c r="F3" s="14" t="s">
        <v>12</v>
      </c>
      <c r="G3">
        <f>SUMIFS(B:B,A:A,G2)</f>
        <v>0.77400000000000002</v>
      </c>
    </row>
    <row r="4" spans="1:7" x14ac:dyDescent="0.2">
      <c r="A4" s="18" t="s">
        <v>95</v>
      </c>
      <c r="B4" s="18">
        <v>0.66</v>
      </c>
      <c r="C4" s="18">
        <v>0.33999999999999903</v>
      </c>
      <c r="F4" s="14" t="s">
        <v>13</v>
      </c>
      <c r="G4">
        <f>SUMIFS(C:C,A:A,G2)</f>
        <v>0.22599999999999901</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40.808099611682003</v>
      </c>
      <c r="C8" s="71">
        <f>INDEX('REEDS calc'!$C$64:$AG$113,MATCH(About!$B$2,'REEDS calc'!$B$64:$B$113,0),MATCH(C$1,'REEDS calc'!$C$63:$AG$63,0))*SUMIFS('res v com'!$E$3:$E$52,'res v com'!$B$3:$B$52,About!$B$2)*SUMIFS('Urban and Rural'!$C$2:$C$53,'Urban and Rural'!$A$2:$A$53,About!$B$1)</f>
        <v>40.808099611682003</v>
      </c>
      <c r="D8" s="71">
        <f>INDEX('REEDS calc'!$C$64:$AG$113,MATCH(About!$B$2,'REEDS calc'!$B$64:$B$113,0),MATCH(D$1,'REEDS calc'!$C$63:$AG$63,0))*SUMIFS('res v com'!$E$3:$E$52,'res v com'!$B$3:$B$52,About!$B$2)*SUMIFS('Urban and Rural'!$C$2:$C$53,'Urban and Rural'!$A$2:$A$53,About!$B$1)</f>
        <v>40.808099611682003</v>
      </c>
      <c r="E8" s="71">
        <f>INDEX('REEDS calc'!$C$64:$AG$113,MATCH(About!$B$2,'REEDS calc'!$B$64:$B$113,0),MATCH(E$1,'REEDS calc'!$C$63:$AG$63,0))*SUMIFS('res v com'!$E$3:$E$52,'res v com'!$B$3:$B$52,About!$B$2)*SUMIFS('Urban and Rural'!$C$2:$C$53,'Urban and Rural'!$A$2:$A$53,About!$B$1)</f>
        <v>51.491244886927355</v>
      </c>
      <c r="F8" s="71">
        <f>INDEX('REEDS calc'!$C$64:$AG$113,MATCH(About!$B$2,'REEDS calc'!$B$64:$B$113,0),MATCH(F$1,'REEDS calc'!$C$63:$AG$63,0))*SUMIFS('res v com'!$E$3:$E$52,'res v com'!$B$3:$B$52,About!$B$2)*SUMIFS('Urban and Rural'!$C$2:$C$53,'Urban and Rural'!$A$2:$A$53,About!$B$1)</f>
        <v>62.17439016217272</v>
      </c>
      <c r="G8" s="71">
        <f>INDEX('REEDS calc'!$C$64:$AG$113,MATCH(About!$B$2,'REEDS calc'!$B$64:$B$113,0),MATCH(G$1,'REEDS calc'!$C$63:$AG$63,0))*SUMIFS('res v com'!$E$3:$E$52,'res v com'!$B$3:$B$52,About!$B$2)*SUMIFS('Urban and Rural'!$C$2:$C$53,'Urban and Rural'!$A$2:$A$53,About!$B$1)</f>
        <v>75.701070488339781</v>
      </c>
      <c r="H8" s="71">
        <f>INDEX('REEDS calc'!$C$64:$AG$113,MATCH(About!$B$2,'REEDS calc'!$B$64:$B$113,0),MATCH(H$1,'REEDS calc'!$C$63:$AG$63,0))*SUMIFS('res v com'!$E$3:$E$52,'res v com'!$B$3:$B$52,About!$B$2)*SUMIFS('Urban and Rural'!$C$2:$C$53,'Urban and Rural'!$A$2:$A$53,About!$B$1)</f>
        <v>89.227750814506834</v>
      </c>
      <c r="I8" s="71">
        <f>INDEX('REEDS calc'!$C$64:$AG$113,MATCH(About!$B$2,'REEDS calc'!$B$64:$B$113,0),MATCH(I$1,'REEDS calc'!$C$63:$AG$63,0))*SUMIFS('res v com'!$E$3:$E$52,'res v com'!$B$3:$B$52,About!$B$2)*SUMIFS('Urban and Rural'!$C$2:$C$53,'Urban and Rural'!$A$2:$A$53,About!$B$1)</f>
        <v>106.75492809480836</v>
      </c>
      <c r="J8" s="71">
        <f>INDEX('REEDS calc'!$C$64:$AG$113,MATCH(About!$B$2,'REEDS calc'!$B$64:$B$113,0),MATCH(J$1,'REEDS calc'!$C$63:$AG$63,0))*SUMIFS('res v com'!$E$3:$E$52,'res v com'!$B$3:$B$52,About!$B$2)*SUMIFS('Urban and Rural'!$C$2:$C$53,'Urban and Rural'!$A$2:$A$53,About!$B$1)</f>
        <v>124.28210537510986</v>
      </c>
      <c r="K8" s="71">
        <f>INDEX('REEDS calc'!$C$64:$AG$113,MATCH(About!$B$2,'REEDS calc'!$B$64:$B$113,0),MATCH(K$1,'REEDS calc'!$C$63:$AG$63,0))*SUMIFS('res v com'!$E$3:$E$52,'res v com'!$B$3:$B$52,About!$B$2)*SUMIFS('Urban and Rural'!$C$2:$C$53,'Urban and Rural'!$A$2:$A$53,About!$B$1)</f>
        <v>138.52554140555932</v>
      </c>
      <c r="L8" s="71">
        <f>INDEX('REEDS calc'!$C$64:$AG$113,MATCH(About!$B$2,'REEDS calc'!$B$64:$B$113,0),MATCH(L$1,'REEDS calc'!$C$63:$AG$63,0))*SUMIFS('res v com'!$E$3:$E$52,'res v com'!$B$3:$B$52,About!$B$2)*SUMIFS('Urban and Rural'!$C$2:$C$53,'Urban and Rural'!$A$2:$A$53,About!$B$1)</f>
        <v>152.76897743600884</v>
      </c>
      <c r="M8" s="71">
        <f>INDEX('REEDS calc'!$C$64:$AG$113,MATCH(About!$B$2,'REEDS calc'!$B$64:$B$113,0),MATCH(M$1,'REEDS calc'!$C$63:$AG$63,0))*SUMIFS('res v com'!$E$3:$E$52,'res v com'!$B$3:$B$52,About!$B$2)*SUMIFS('Urban and Rural'!$C$2:$C$53,'Urban and Rural'!$A$2:$A$53,About!$B$1)</f>
        <v>164.86214635361105</v>
      </c>
      <c r="N8" s="71">
        <f>INDEX('REEDS calc'!$C$64:$AG$113,MATCH(About!$B$2,'REEDS calc'!$B$64:$B$113,0),MATCH(N$1,'REEDS calc'!$C$63:$AG$63,0))*SUMIFS('res v com'!$E$3:$E$52,'res v com'!$B$3:$B$52,About!$B$2)*SUMIFS('Urban and Rural'!$C$2:$C$53,'Urban and Rural'!$A$2:$A$53,About!$B$1)</f>
        <v>176.95531527121327</v>
      </c>
      <c r="O8" s="71">
        <f>INDEX('REEDS calc'!$C$64:$AG$113,MATCH(About!$B$2,'REEDS calc'!$B$64:$B$113,0),MATCH(O$1,'REEDS calc'!$C$63:$AG$63,0))*SUMIFS('res v com'!$E$3:$E$52,'res v com'!$B$3:$B$52,About!$B$2)*SUMIFS('Urban and Rural'!$C$2:$C$53,'Urban and Rural'!$A$2:$A$53,About!$B$1)</f>
        <v>183.24776360532056</v>
      </c>
      <c r="P8" s="71">
        <f>INDEX('REEDS calc'!$C$64:$AG$113,MATCH(About!$B$2,'REEDS calc'!$B$64:$B$113,0),MATCH(P$1,'REEDS calc'!$C$63:$AG$63,0))*SUMIFS('res v com'!$E$3:$E$52,'res v com'!$B$3:$B$52,About!$B$2)*SUMIFS('Urban and Rural'!$C$2:$C$53,'Urban and Rural'!$A$2:$A$53,About!$B$1)</f>
        <v>189.54021193942785</v>
      </c>
      <c r="Q8" s="71">
        <f>INDEX('REEDS calc'!$C$64:$AG$113,MATCH(About!$B$2,'REEDS calc'!$B$64:$B$113,0),MATCH(Q$1,'REEDS calc'!$C$63:$AG$63,0))*SUMIFS('res v com'!$E$3:$E$52,'res v com'!$B$3:$B$52,About!$B$2)*SUMIFS('Urban and Rural'!$C$2:$C$53,'Urban and Rural'!$A$2:$A$53,About!$B$1)</f>
        <v>191.41544488667839</v>
      </c>
      <c r="R8" s="71">
        <f>INDEX('REEDS calc'!$C$64:$AG$113,MATCH(About!$B$2,'REEDS calc'!$B$64:$B$113,0),MATCH(R$1,'REEDS calc'!$C$63:$AG$63,0))*SUMIFS('res v com'!$E$3:$E$52,'res v com'!$B$3:$B$52,About!$B$2)*SUMIFS('Urban and Rural'!$C$2:$C$53,'Urban and Rural'!$A$2:$A$53,About!$B$1)</f>
        <v>193.29067783392887</v>
      </c>
      <c r="S8" s="71">
        <f>INDEX('REEDS calc'!$C$64:$AG$113,MATCH(About!$B$2,'REEDS calc'!$B$64:$B$113,0),MATCH(S$1,'REEDS calc'!$C$63:$AG$63,0))*SUMIFS('res v com'!$E$3:$E$52,'res v com'!$B$3:$B$52,About!$B$2)*SUMIFS('Urban and Rural'!$C$2:$C$53,'Urban and Rural'!$A$2:$A$53,About!$B$1)</f>
        <v>195.39927310350393</v>
      </c>
      <c r="T8" s="71">
        <f>INDEX('REEDS calc'!$C$64:$AG$113,MATCH(About!$B$2,'REEDS calc'!$B$64:$B$113,0),MATCH(T$1,'REEDS calc'!$C$63:$AG$63,0))*SUMIFS('res v com'!$E$3:$E$52,'res v com'!$B$3:$B$52,About!$B$2)*SUMIFS('Urban and Rural'!$C$2:$C$53,'Urban and Rural'!$A$2:$A$53,About!$B$1)</f>
        <v>197.50786837307896</v>
      </c>
      <c r="U8" s="71">
        <f>INDEX('REEDS calc'!$C$64:$AG$113,MATCH(About!$B$2,'REEDS calc'!$B$64:$B$113,0),MATCH(U$1,'REEDS calc'!$C$63:$AG$63,0))*SUMIFS('res v com'!$E$3:$E$52,'res v com'!$B$3:$B$52,About!$B$2)*SUMIFS('Urban and Rural'!$C$2:$C$53,'Urban and Rural'!$A$2:$A$53,About!$B$1)</f>
        <v>199.7248104351618</v>
      </c>
      <c r="V8" s="71">
        <f>INDEX('REEDS calc'!$C$64:$AG$113,MATCH(About!$B$2,'REEDS calc'!$B$64:$B$113,0),MATCH(V$1,'REEDS calc'!$C$63:$AG$63,0))*SUMIFS('res v com'!$E$3:$E$52,'res v com'!$B$3:$B$52,About!$B$2)*SUMIFS('Urban and Rural'!$C$2:$C$53,'Urban and Rural'!$A$2:$A$53,About!$B$1)</f>
        <v>201.94175249724464</v>
      </c>
      <c r="W8" s="71">
        <f>INDEX('REEDS calc'!$C$64:$AG$113,MATCH(About!$B$2,'REEDS calc'!$B$64:$B$113,0),MATCH(W$1,'REEDS calc'!$C$63:$AG$63,0))*SUMIFS('res v com'!$E$3:$E$52,'res v com'!$B$3:$B$52,About!$B$2)*SUMIFS('Urban and Rural'!$C$2:$C$53,'Urban and Rural'!$A$2:$A$53,About!$B$1)</f>
        <v>204.19203203394525</v>
      </c>
      <c r="X8" s="71">
        <f>INDEX('REEDS calc'!$C$64:$AG$113,MATCH(About!$B$2,'REEDS calc'!$B$64:$B$113,0),MATCH(X$1,'REEDS calc'!$C$63:$AG$63,0))*SUMIFS('res v com'!$E$3:$E$52,'res v com'!$B$3:$B$52,About!$B$2)*SUMIFS('Urban and Rural'!$C$2:$C$53,'Urban and Rural'!$A$2:$A$53,About!$B$1)</f>
        <v>206.44231157064587</v>
      </c>
      <c r="Y8" s="71">
        <f>INDEX('REEDS calc'!$C$64:$AG$113,MATCH(About!$B$2,'REEDS calc'!$B$64:$B$113,0),MATCH(Y$1,'REEDS calc'!$C$63:$AG$63,0))*SUMIFS('res v com'!$E$3:$E$52,'res v com'!$B$3:$B$52,About!$B$2)*SUMIFS('Urban and Rural'!$C$2:$C$53,'Urban and Rural'!$A$2:$A$53,About!$B$1)</f>
        <v>208.83427537447207</v>
      </c>
      <c r="Z8" s="71">
        <f>INDEX('REEDS calc'!$C$64:$AG$113,MATCH(About!$B$2,'REEDS calc'!$B$64:$B$113,0),MATCH(Z$1,'REEDS calc'!$C$63:$AG$63,0))*SUMIFS('res v com'!$E$3:$E$52,'res v com'!$B$3:$B$52,About!$B$2)*SUMIFS('Urban and Rural'!$C$2:$C$53,'Urban and Rural'!$A$2:$A$53,About!$B$1)</f>
        <v>211.2262391782983</v>
      </c>
      <c r="AA8" s="71">
        <f>INDEX('REEDS calc'!$C$64:$AG$113,MATCH(About!$B$2,'REEDS calc'!$B$64:$B$113,0),MATCH(AA$1,'REEDS calc'!$C$63:$AG$63,0))*SUMIFS('res v com'!$E$3:$E$52,'res v com'!$B$3:$B$52,About!$B$2)*SUMIFS('Urban and Rural'!$C$2:$C$53,'Urban and Rural'!$A$2:$A$53,About!$B$1)</f>
        <v>213.75155288059565</v>
      </c>
      <c r="AB8" s="71">
        <f>INDEX('REEDS calc'!$C$64:$AG$113,MATCH(About!$B$2,'REEDS calc'!$B$64:$B$113,0),MATCH(AB$1,'REEDS calc'!$C$63:$AG$63,0))*SUMIFS('res v com'!$E$3:$E$52,'res v com'!$B$3:$B$52,About!$B$2)*SUMIFS('Urban and Rural'!$C$2:$C$53,'Urban and Rural'!$A$2:$A$53,About!$B$1)</f>
        <v>216.27686658289301</v>
      </c>
      <c r="AC8" s="71">
        <f>INDEX('REEDS calc'!$C$64:$AG$113,MATCH(About!$B$2,'REEDS calc'!$B$64:$B$113,0),MATCH(AC$1,'REEDS calc'!$C$63:$AG$63,0))*SUMIFS('res v com'!$E$3:$E$52,'res v com'!$B$3:$B$52,About!$B$2)*SUMIFS('Urban and Rural'!$C$2:$C$53,'Urban and Rural'!$A$2:$A$53,About!$B$1)</f>
        <v>219.26057056118498</v>
      </c>
      <c r="AD8" s="71">
        <f>INDEX('REEDS calc'!$C$64:$AG$113,MATCH(About!$B$2,'REEDS calc'!$B$64:$B$113,0),MATCH(AD$1,'REEDS calc'!$C$63:$AG$63,0))*SUMIFS('res v com'!$E$3:$E$52,'res v com'!$B$3:$B$52,About!$B$2)*SUMIFS('Urban and Rural'!$C$2:$C$53,'Urban and Rural'!$A$2:$A$53,About!$B$1)</f>
        <v>222.24427453947689</v>
      </c>
      <c r="AE8" s="71">
        <f>INDEX('REEDS calc'!$C$64:$AG$113,MATCH(About!$B$2,'REEDS calc'!$B$64:$B$113,0),MATCH(AE$1,'REEDS calc'!$C$63:$AG$63,0))*SUMIFS('res v com'!$E$3:$E$52,'res v com'!$B$3:$B$52,About!$B$2)*SUMIFS('Urban and Rural'!$C$2:$C$53,'Urban and Rural'!$A$2:$A$53,About!$B$1)</f>
        <v>224.76125387311984</v>
      </c>
      <c r="AF8" s="71">
        <f>INDEX('REEDS calc'!$C$64:$AG$113,MATCH(About!$B$2,'REEDS calc'!$B$64:$B$113,0),MATCH(AF$1,'REEDS calc'!$C$63:$AG$63,0))*SUMIFS('res v com'!$E$3:$E$52,'res v com'!$B$3:$B$52,About!$B$2)*SUMIFS('Urban and Rural'!$C$2:$C$53,'Urban and Rural'!$A$2:$A$53,About!$B$1)</f>
        <v>227.27823320676274</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139.75871282938942</v>
      </c>
      <c r="C8" s="71">
        <f>INDEX('REEDS calc'!$C$64:$AG$113,MATCH(About!$B$2,'REEDS calc'!$B$64:$B$113,0),MATCH(C$1,'REEDS calc'!$C$63:$AG$63,0))*SUMIFS('res v com'!$E$3:$E$52,'res v com'!$B$3:$B$52,About!$B$2)*SUMIFS('Urban and Rural'!$B$2:$B$53,'Urban and Rural'!$A$2:$A$53,About!$B$1)</f>
        <v>139.75871282938942</v>
      </c>
      <c r="D8" s="71">
        <f>INDEX('REEDS calc'!$C$64:$AG$113,MATCH(About!$B$2,'REEDS calc'!$B$64:$B$113,0),MATCH(D$1,'REEDS calc'!$C$63:$AG$63,0))*SUMIFS('res v com'!$E$3:$E$52,'res v com'!$B$3:$B$52,About!$B$2)*SUMIFS('Urban and Rural'!$B$2:$B$53,'Urban and Rural'!$A$2:$A$53,About!$B$1)</f>
        <v>139.75871282938942</v>
      </c>
      <c r="E8" s="71">
        <f>INDEX('REEDS calc'!$C$64:$AG$113,MATCH(About!$B$2,'REEDS calc'!$B$64:$B$113,0),MATCH(E$1,'REEDS calc'!$C$63:$AG$63,0))*SUMIFS('res v com'!$E$3:$E$52,'res v com'!$B$3:$B$52,About!$B$2)*SUMIFS('Urban and Rural'!$B$2:$B$53,'Urban and Rural'!$A$2:$A$53,About!$B$1)</f>
        <v>176.34612186938915</v>
      </c>
      <c r="F8" s="71">
        <f>INDEX('REEDS calc'!$C$64:$AG$113,MATCH(About!$B$2,'REEDS calc'!$B$64:$B$113,0),MATCH(F$1,'REEDS calc'!$C$63:$AG$63,0))*SUMIFS('res v com'!$E$3:$E$52,'res v com'!$B$3:$B$52,About!$B$2)*SUMIFS('Urban and Rural'!$B$2:$B$53,'Urban and Rural'!$A$2:$A$53,About!$B$1)</f>
        <v>212.93353090938894</v>
      </c>
      <c r="G8" s="71">
        <f>INDEX('REEDS calc'!$C$64:$AG$113,MATCH(About!$B$2,'REEDS calc'!$B$64:$B$113,0),MATCH(G$1,'REEDS calc'!$C$63:$AG$63,0))*SUMIFS('res v com'!$E$3:$E$52,'res v com'!$B$3:$B$52,About!$B$2)*SUMIFS('Urban and Rural'!$B$2:$B$53,'Urban and Rural'!$A$2:$A$53,About!$B$1)</f>
        <v>259.25941839812054</v>
      </c>
      <c r="H8" s="71">
        <f>INDEX('REEDS calc'!$C$64:$AG$113,MATCH(About!$B$2,'REEDS calc'!$B$64:$B$113,0),MATCH(H$1,'REEDS calc'!$C$63:$AG$63,0))*SUMIFS('res v com'!$E$3:$E$52,'res v com'!$B$3:$B$52,About!$B$2)*SUMIFS('Urban and Rural'!$B$2:$B$53,'Urban and Rural'!$A$2:$A$53,About!$B$1)</f>
        <v>305.58530588685221</v>
      </c>
      <c r="I8" s="71">
        <f>INDEX('REEDS calc'!$C$64:$AG$113,MATCH(About!$B$2,'REEDS calc'!$B$64:$B$113,0),MATCH(I$1,'REEDS calc'!$C$63:$AG$63,0))*SUMIFS('res v com'!$E$3:$E$52,'res v com'!$B$3:$B$52,About!$B$2)*SUMIFS('Urban and Rural'!$B$2:$B$53,'Urban and Rural'!$A$2:$A$53,About!$B$1)</f>
        <v>365.61201037779665</v>
      </c>
      <c r="J8" s="71">
        <f>INDEX('REEDS calc'!$C$64:$AG$113,MATCH(About!$B$2,'REEDS calc'!$B$64:$B$113,0),MATCH(J$1,'REEDS calc'!$C$63:$AG$63,0))*SUMIFS('res v com'!$E$3:$E$52,'res v com'!$B$3:$B$52,About!$B$2)*SUMIFS('Urban and Rural'!$B$2:$B$53,'Urban and Rural'!$A$2:$A$53,About!$B$1)</f>
        <v>425.63871486874098</v>
      </c>
      <c r="K8" s="71">
        <f>INDEX('REEDS calc'!$C$64:$AG$113,MATCH(About!$B$2,'REEDS calc'!$B$64:$B$113,0),MATCH(K$1,'REEDS calc'!$C$63:$AG$63,0))*SUMIFS('res v com'!$E$3:$E$52,'res v com'!$B$3:$B$52,About!$B$2)*SUMIFS('Urban and Rural'!$B$2:$B$53,'Urban and Rural'!$A$2:$A$53,About!$B$1)</f>
        <v>474.41933207036902</v>
      </c>
      <c r="L8" s="71">
        <f>INDEX('REEDS calc'!$C$64:$AG$113,MATCH(About!$B$2,'REEDS calc'!$B$64:$B$113,0),MATCH(L$1,'REEDS calc'!$C$63:$AG$63,0))*SUMIFS('res v com'!$E$3:$E$52,'res v com'!$B$3:$B$52,About!$B$2)*SUMIFS('Urban and Rural'!$B$2:$B$53,'Urban and Rural'!$A$2:$A$53,About!$B$1)</f>
        <v>523.19994927199718</v>
      </c>
      <c r="M8" s="71">
        <f>INDEX('REEDS calc'!$C$64:$AG$113,MATCH(About!$B$2,'REEDS calc'!$B$64:$B$113,0),MATCH(M$1,'REEDS calc'!$C$63:$AG$63,0))*SUMIFS('res v com'!$E$3:$E$52,'res v com'!$B$3:$B$52,About!$B$2)*SUMIFS('Urban and Rural'!$B$2:$B$53,'Urban and Rural'!$A$2:$A$53,About!$B$1)</f>
        <v>564.61637733493592</v>
      </c>
      <c r="N8" s="71">
        <f>INDEX('REEDS calc'!$C$64:$AG$113,MATCH(About!$B$2,'REEDS calc'!$B$64:$B$113,0),MATCH(N$1,'REEDS calc'!$C$63:$AG$63,0))*SUMIFS('res v com'!$E$3:$E$52,'res v com'!$B$3:$B$52,About!$B$2)*SUMIFS('Urban and Rural'!$B$2:$B$53,'Urban and Rural'!$A$2:$A$53,About!$B$1)</f>
        <v>606.03280539787465</v>
      </c>
      <c r="O8" s="71">
        <f>INDEX('REEDS calc'!$C$64:$AG$113,MATCH(About!$B$2,'REEDS calc'!$B$64:$B$113,0),MATCH(O$1,'REEDS calc'!$C$63:$AG$63,0))*SUMIFS('res v com'!$E$3:$E$52,'res v com'!$B$3:$B$52,About!$B$2)*SUMIFS('Urban and Rural'!$B$2:$B$53,'Urban and Rural'!$A$2:$A$53,About!$B$1)</f>
        <v>627.58304880760511</v>
      </c>
      <c r="P8" s="71">
        <f>INDEX('REEDS calc'!$C$64:$AG$113,MATCH(About!$B$2,'REEDS calc'!$B$64:$B$113,0),MATCH(P$1,'REEDS calc'!$C$63:$AG$63,0))*SUMIFS('res v com'!$E$3:$E$52,'res v com'!$B$3:$B$52,About!$B$2)*SUMIFS('Urban and Rural'!$B$2:$B$53,'Urban and Rural'!$A$2:$A$53,About!$B$1)</f>
        <v>649.13329221733545</v>
      </c>
      <c r="Q8" s="71">
        <f>INDEX('REEDS calc'!$C$64:$AG$113,MATCH(About!$B$2,'REEDS calc'!$B$64:$B$113,0),MATCH(Q$1,'REEDS calc'!$C$63:$AG$63,0))*SUMIFS('res v com'!$E$3:$E$52,'res v com'!$B$3:$B$52,About!$B$2)*SUMIFS('Urban and Rural'!$B$2:$B$53,'Urban and Rural'!$A$2:$A$53,About!$B$1)</f>
        <v>655.55555018712266</v>
      </c>
      <c r="R8" s="71">
        <f>INDEX('REEDS calc'!$C$64:$AG$113,MATCH(About!$B$2,'REEDS calc'!$B$64:$B$113,0),MATCH(R$1,'REEDS calc'!$C$63:$AG$63,0))*SUMIFS('res v com'!$E$3:$E$52,'res v com'!$B$3:$B$52,About!$B$2)*SUMIFS('Urban and Rural'!$B$2:$B$53,'Urban and Rural'!$A$2:$A$53,About!$B$1)</f>
        <v>661.97780815690976</v>
      </c>
      <c r="S8" s="71">
        <f>INDEX('REEDS calc'!$C$64:$AG$113,MATCH(About!$B$2,'REEDS calc'!$B$64:$B$113,0),MATCH(S$1,'REEDS calc'!$C$63:$AG$63,0))*SUMIFS('res v com'!$E$3:$E$52,'res v com'!$B$3:$B$52,About!$B$2)*SUMIFS('Urban and Rural'!$B$2:$B$53,'Urban and Rural'!$A$2:$A$53,About!$B$1)</f>
        <v>669.1992804518261</v>
      </c>
      <c r="T8" s="71">
        <f>INDEX('REEDS calc'!$C$64:$AG$113,MATCH(About!$B$2,'REEDS calc'!$B$64:$B$113,0),MATCH(T$1,'REEDS calc'!$C$63:$AG$63,0))*SUMIFS('res v com'!$E$3:$E$52,'res v com'!$B$3:$B$52,About!$B$2)*SUMIFS('Urban and Rural'!$B$2:$B$53,'Urban and Rural'!$A$2:$A$53,About!$B$1)</f>
        <v>676.42075274674244</v>
      </c>
      <c r="U8" s="71">
        <f>INDEX('REEDS calc'!$C$64:$AG$113,MATCH(About!$B$2,'REEDS calc'!$B$64:$B$113,0),MATCH(U$1,'REEDS calc'!$C$63:$AG$63,0))*SUMIFS('res v com'!$E$3:$E$52,'res v com'!$B$3:$B$52,About!$B$2)*SUMIFS('Urban and Rural'!$B$2:$B$53,'Urban and Rural'!$A$2:$A$53,About!$B$1)</f>
        <v>684.01328883546864</v>
      </c>
      <c r="V8" s="71">
        <f>INDEX('REEDS calc'!$C$64:$AG$113,MATCH(About!$B$2,'REEDS calc'!$B$64:$B$113,0),MATCH(V$1,'REEDS calc'!$C$63:$AG$63,0))*SUMIFS('res v com'!$E$3:$E$52,'res v com'!$B$3:$B$52,About!$B$2)*SUMIFS('Urban and Rural'!$B$2:$B$53,'Urban and Rural'!$A$2:$A$53,About!$B$1)</f>
        <v>691.60582492419485</v>
      </c>
      <c r="W8" s="71">
        <f>INDEX('REEDS calc'!$C$64:$AG$113,MATCH(About!$B$2,'REEDS calc'!$B$64:$B$113,0),MATCH(W$1,'REEDS calc'!$C$63:$AG$63,0))*SUMIFS('res v com'!$E$3:$E$52,'res v com'!$B$3:$B$52,About!$B$2)*SUMIFS('Urban and Rural'!$B$2:$B$53,'Urban and Rural'!$A$2:$A$53,About!$B$1)</f>
        <v>699.3125344879395</v>
      </c>
      <c r="X8" s="71">
        <f>INDEX('REEDS calc'!$C$64:$AG$113,MATCH(About!$B$2,'REEDS calc'!$B$64:$B$113,0),MATCH(X$1,'REEDS calc'!$C$63:$AG$63,0))*SUMIFS('res v com'!$E$3:$E$52,'res v com'!$B$3:$B$52,About!$B$2)*SUMIFS('Urban and Rural'!$B$2:$B$53,'Urban and Rural'!$A$2:$A$53,About!$B$1)</f>
        <v>707.01924405168404</v>
      </c>
      <c r="Y8" s="71">
        <f>INDEX('REEDS calc'!$C$64:$AG$113,MATCH(About!$B$2,'REEDS calc'!$B$64:$B$113,0),MATCH(Y$1,'REEDS calc'!$C$63:$AG$63,0))*SUMIFS('res v com'!$E$3:$E$52,'res v com'!$B$3:$B$52,About!$B$2)*SUMIFS('Urban and Rural'!$B$2:$B$53,'Urban and Rural'!$A$2:$A$53,About!$B$1)</f>
        <v>715.21119088425701</v>
      </c>
      <c r="Z8" s="71">
        <f>INDEX('REEDS calc'!$C$64:$AG$113,MATCH(About!$B$2,'REEDS calc'!$B$64:$B$113,0),MATCH(Z$1,'REEDS calc'!$C$63:$AG$63,0))*SUMIFS('res v com'!$E$3:$E$52,'res v com'!$B$3:$B$52,About!$B$2)*SUMIFS('Urban and Rural'!$B$2:$B$53,'Urban and Rural'!$A$2:$A$53,About!$B$1)</f>
        <v>723.40313771683009</v>
      </c>
      <c r="AA8" s="71">
        <f>INDEX('REEDS calc'!$C$64:$AG$113,MATCH(About!$B$2,'REEDS calc'!$B$64:$B$113,0),MATCH(AA$1,'REEDS calc'!$C$63:$AG$63,0))*SUMIFS('res v com'!$E$3:$E$52,'res v com'!$B$3:$B$52,About!$B$2)*SUMIFS('Urban and Rural'!$B$2:$B$53,'Urban and Rural'!$A$2:$A$53,About!$B$1)</f>
        <v>732.05177844947684</v>
      </c>
      <c r="AB8" s="71">
        <f>INDEX('REEDS calc'!$C$64:$AG$113,MATCH(About!$B$2,'REEDS calc'!$B$64:$B$113,0),MATCH(AB$1,'REEDS calc'!$C$63:$AG$63,0))*SUMIFS('res v com'!$E$3:$E$52,'res v com'!$B$3:$B$52,About!$B$2)*SUMIFS('Urban and Rural'!$B$2:$B$53,'Urban and Rural'!$A$2:$A$53,About!$B$1)</f>
        <v>740.7004191821236</v>
      </c>
      <c r="AC8" s="71">
        <f>INDEX('REEDS calc'!$C$64:$AG$113,MATCH(About!$B$2,'REEDS calc'!$B$64:$B$113,0),MATCH(AC$1,'REEDS calc'!$C$63:$AG$63,0))*SUMIFS('res v com'!$E$3:$E$52,'res v com'!$B$3:$B$52,About!$B$2)*SUMIFS('Urban and Rural'!$B$2:$B$53,'Urban and Rural'!$A$2:$A$53,About!$B$1)</f>
        <v>750.91894519627397</v>
      </c>
      <c r="AD8" s="71">
        <f>INDEX('REEDS calc'!$C$64:$AG$113,MATCH(About!$B$2,'REEDS calc'!$B$64:$B$113,0),MATCH(AD$1,'REEDS calc'!$C$63:$AG$63,0))*SUMIFS('res v com'!$E$3:$E$52,'res v com'!$B$3:$B$52,About!$B$2)*SUMIFS('Urban and Rural'!$B$2:$B$53,'Urban and Rural'!$A$2:$A$53,About!$B$1)</f>
        <v>761.13747121042422</v>
      </c>
      <c r="AE8" s="71">
        <f>INDEX('REEDS calc'!$C$64:$AG$113,MATCH(About!$B$2,'REEDS calc'!$B$64:$B$113,0),MATCH(AE$1,'REEDS calc'!$C$63:$AG$63,0))*SUMIFS('res v com'!$E$3:$E$52,'res v com'!$B$3:$B$52,About!$B$2)*SUMIFS('Urban and Rural'!$B$2:$B$53,'Urban and Rural'!$A$2:$A$53,About!$B$1)</f>
        <v>769.75756857431645</v>
      </c>
      <c r="AF8" s="71">
        <f>INDEX('REEDS calc'!$C$64:$AG$113,MATCH(About!$B$2,'REEDS calc'!$B$64:$B$113,0),MATCH(AF$1,'REEDS calc'!$C$63:$AG$63,0))*SUMIFS('res v com'!$E$3:$E$52,'res v com'!$B$3:$B$52,About!$B$2)*SUMIFS('Urban and Rural'!$B$2:$B$53,'Urban and Rural'!$A$2:$A$53,About!$B$1)</f>
        <v>778.37766593820857</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64.251369377110407</v>
      </c>
      <c r="C8" s="71">
        <f>INDEX('REEDS calc'!$C$64:$AG$113,MATCH(About!$B$2,'REEDS calc'!$B$64:$B$113,0),MATCH(C$1,'REEDS calc'!$C$63:$AG$63,0))*SUMIFS('res v com'!$F$3:$F$52,'res v com'!$B$3:$B$52,About!$B$2)</f>
        <v>64.251369377110407</v>
      </c>
      <c r="D8" s="71">
        <f>INDEX('REEDS calc'!$C$64:$AG$113,MATCH(About!$B$2,'REEDS calc'!$B$64:$B$113,0),MATCH(D$1,'REEDS calc'!$C$63:$AG$63,0))*SUMIFS('res v com'!$F$3:$F$52,'res v com'!$B$3:$B$52,About!$B$2)</f>
        <v>64.251369377110407</v>
      </c>
      <c r="E8" s="71">
        <f>INDEX('REEDS calc'!$C$64:$AG$113,MATCH(About!$B$2,'REEDS calc'!$B$64:$B$113,0),MATCH(E$1,'REEDS calc'!$C$63:$AG$63,0))*SUMIFS('res v com'!$F$3:$F$52,'res v com'!$B$3:$B$52,About!$B$2)</f>
        <v>81.071724152774252</v>
      </c>
      <c r="F8" s="71">
        <f>INDEX('REEDS calc'!$C$64:$AG$113,MATCH(About!$B$2,'REEDS calc'!$B$64:$B$113,0),MATCH(F$1,'REEDS calc'!$C$63:$AG$63,0))*SUMIFS('res v com'!$F$3:$F$52,'res v com'!$B$3:$B$52,About!$B$2)</f>
        <v>97.892078928438096</v>
      </c>
      <c r="G8" s="71">
        <f>INDEX('REEDS calc'!$C$64:$AG$113,MATCH(About!$B$2,'REEDS calc'!$B$64:$B$113,0),MATCH(G$1,'REEDS calc'!$C$63:$AG$63,0))*SUMIFS('res v com'!$F$3:$F$52,'res v com'!$B$3:$B$52,About!$B$2)</f>
        <v>119.18951111353931</v>
      </c>
      <c r="H8" s="71">
        <f>INDEX('REEDS calc'!$C$64:$AG$113,MATCH(About!$B$2,'REEDS calc'!$B$64:$B$113,0),MATCH(H$1,'REEDS calc'!$C$63:$AG$63,0))*SUMIFS('res v com'!$F$3:$F$52,'res v com'!$B$3:$B$52,About!$B$2)</f>
        <v>140.48694329864051</v>
      </c>
      <c r="I8" s="71">
        <f>INDEX('REEDS calc'!$C$64:$AG$113,MATCH(About!$B$2,'REEDS calc'!$B$64:$B$113,0),MATCH(I$1,'REEDS calc'!$C$63:$AG$63,0))*SUMIFS('res v com'!$F$3:$F$52,'res v com'!$B$3:$B$52,About!$B$2)</f>
        <v>168.08306152739459</v>
      </c>
      <c r="J8" s="71">
        <f>INDEX('REEDS calc'!$C$64:$AG$113,MATCH(About!$B$2,'REEDS calc'!$B$64:$B$113,0),MATCH(J$1,'REEDS calc'!$C$63:$AG$63,0))*SUMIFS('res v com'!$F$3:$F$52,'res v com'!$B$3:$B$52,About!$B$2)</f>
        <v>195.67917975614867</v>
      </c>
      <c r="K8" s="71">
        <f>INDEX('REEDS calc'!$C$64:$AG$113,MATCH(About!$B$2,'REEDS calc'!$B$64:$B$113,0),MATCH(K$1,'REEDS calc'!$C$63:$AG$63,0))*SUMIFS('res v com'!$F$3:$F$52,'res v com'!$B$3:$B$52,About!$B$2)</f>
        <v>218.10512652407098</v>
      </c>
      <c r="L8" s="71">
        <f>INDEX('REEDS calc'!$C$64:$AG$113,MATCH(About!$B$2,'REEDS calc'!$B$64:$B$113,0),MATCH(L$1,'REEDS calc'!$C$63:$AG$63,0))*SUMIFS('res v com'!$F$3:$F$52,'res v com'!$B$3:$B$52,About!$B$2)</f>
        <v>240.53107329199335</v>
      </c>
      <c r="M8" s="71">
        <f>INDEX('REEDS calc'!$C$64:$AG$113,MATCH(About!$B$2,'REEDS calc'!$B$64:$B$113,0),MATCH(M$1,'REEDS calc'!$C$63:$AG$63,0))*SUMIFS('res v com'!$F$3:$F$52,'res v com'!$B$3:$B$52,About!$B$2)</f>
        <v>259.57147631145227</v>
      </c>
      <c r="N8" s="71">
        <f>INDEX('REEDS calc'!$C$64:$AG$113,MATCH(About!$B$2,'REEDS calc'!$B$64:$B$113,0),MATCH(N$1,'REEDS calc'!$C$63:$AG$63,0))*SUMIFS('res v com'!$F$3:$F$52,'res v com'!$B$3:$B$52,About!$B$2)</f>
        <v>278.61187933091122</v>
      </c>
      <c r="O8" s="71">
        <f>INDEX('REEDS calc'!$C$64:$AG$113,MATCH(About!$B$2,'REEDS calc'!$B$64:$B$113,0),MATCH(O$1,'REEDS calc'!$C$63:$AG$63,0))*SUMIFS('res v com'!$F$3:$F$52,'res v com'!$B$3:$B$52,About!$B$2)</f>
        <v>288.51918758707353</v>
      </c>
      <c r="P8" s="71">
        <f>INDEX('REEDS calc'!$C$64:$AG$113,MATCH(About!$B$2,'REEDS calc'!$B$64:$B$113,0),MATCH(P$1,'REEDS calc'!$C$63:$AG$63,0))*SUMIFS('res v com'!$F$3:$F$52,'res v com'!$B$3:$B$52,About!$B$2)</f>
        <v>298.42649584323578</v>
      </c>
      <c r="Q8" s="71">
        <f>INDEX('REEDS calc'!$C$64:$AG$113,MATCH(About!$B$2,'REEDS calc'!$B$64:$B$113,0),MATCH(Q$1,'REEDS calc'!$C$63:$AG$63,0))*SUMIFS('res v com'!$F$3:$F$52,'res v com'!$B$3:$B$52,About!$B$2)</f>
        <v>301.37900492619809</v>
      </c>
      <c r="R8" s="71">
        <f>INDEX('REEDS calc'!$C$64:$AG$113,MATCH(About!$B$2,'REEDS calc'!$B$64:$B$113,0),MATCH(R$1,'REEDS calc'!$C$63:$AG$63,0))*SUMIFS('res v com'!$F$3:$F$52,'res v com'!$B$3:$B$52,About!$B$2)</f>
        <v>304.33151400916034</v>
      </c>
      <c r="S8" s="71">
        <f>INDEX('REEDS calc'!$C$64:$AG$113,MATCH(About!$B$2,'REEDS calc'!$B$64:$B$113,0),MATCH(S$1,'REEDS calc'!$C$63:$AG$63,0))*SUMIFS('res v com'!$F$3:$F$52,'res v com'!$B$3:$B$52,About!$B$2)</f>
        <v>307.65144644466909</v>
      </c>
      <c r="T8" s="71">
        <f>INDEX('REEDS calc'!$C$64:$AG$113,MATCH(About!$B$2,'REEDS calc'!$B$64:$B$113,0),MATCH(T$1,'REEDS calc'!$C$63:$AG$63,0))*SUMIFS('res v com'!$F$3:$F$52,'res v com'!$B$3:$B$52,About!$B$2)</f>
        <v>310.97137888017778</v>
      </c>
      <c r="U8" s="71">
        <f>INDEX('REEDS calc'!$C$64:$AG$113,MATCH(About!$B$2,'REEDS calc'!$B$64:$B$113,0),MATCH(U$1,'REEDS calc'!$C$63:$AG$63,0))*SUMIFS('res v com'!$F$3:$F$52,'res v com'!$B$3:$B$52,About!$B$2)</f>
        <v>314.46190072936872</v>
      </c>
      <c r="V8" s="71">
        <f>INDEX('REEDS calc'!$C$64:$AG$113,MATCH(About!$B$2,'REEDS calc'!$B$64:$B$113,0),MATCH(V$1,'REEDS calc'!$C$63:$AG$63,0))*SUMIFS('res v com'!$F$3:$F$52,'res v com'!$B$3:$B$52,About!$B$2)</f>
        <v>317.95242257855966</v>
      </c>
      <c r="W8" s="71">
        <f>INDEX('REEDS calc'!$C$64:$AG$113,MATCH(About!$B$2,'REEDS calc'!$B$64:$B$113,0),MATCH(W$1,'REEDS calc'!$C$63:$AG$63,0))*SUMIFS('res v com'!$F$3:$F$52,'res v com'!$B$3:$B$52,About!$B$2)</f>
        <v>321.49543347811442</v>
      </c>
      <c r="X8" s="71">
        <f>INDEX('REEDS calc'!$C$64:$AG$113,MATCH(About!$B$2,'REEDS calc'!$B$64:$B$113,0),MATCH(X$1,'REEDS calc'!$C$63:$AG$63,0))*SUMIFS('res v com'!$F$3:$F$52,'res v com'!$B$3:$B$52,About!$B$2)</f>
        <v>325.03844437766912</v>
      </c>
      <c r="Y8" s="71">
        <f>INDEX('REEDS calc'!$C$64:$AG$113,MATCH(About!$B$2,'REEDS calc'!$B$64:$B$113,0),MATCH(Y$1,'REEDS calc'!$C$63:$AG$63,0))*SUMIFS('res v com'!$F$3:$F$52,'res v com'!$B$3:$B$52,About!$B$2)</f>
        <v>328.80453374126989</v>
      </c>
      <c r="Z8" s="71">
        <f>INDEX('REEDS calc'!$C$64:$AG$113,MATCH(About!$B$2,'REEDS calc'!$B$64:$B$113,0),MATCH(Z$1,'REEDS calc'!$C$63:$AG$63,0))*SUMIFS('res v com'!$F$3:$F$52,'res v com'!$B$3:$B$52,About!$B$2)</f>
        <v>332.57062310487072</v>
      </c>
      <c r="AA8" s="71">
        <f>INDEX('REEDS calc'!$C$64:$AG$113,MATCH(About!$B$2,'REEDS calc'!$B$64:$B$113,0),MATCH(AA$1,'REEDS calc'!$C$63:$AG$63,0))*SUMIFS('res v com'!$F$3:$F$52,'res v com'!$B$3:$B$52,About!$B$2)</f>
        <v>336.54666866992653</v>
      </c>
      <c r="AB8" s="71">
        <f>INDEX('REEDS calc'!$C$64:$AG$113,MATCH(About!$B$2,'REEDS calc'!$B$64:$B$113,0),MATCH(AB$1,'REEDS calc'!$C$63:$AG$63,0))*SUMIFS('res v com'!$F$3:$F$52,'res v com'!$B$3:$B$52,About!$B$2)</f>
        <v>340.5227142349824</v>
      </c>
      <c r="AC8" s="71">
        <f>INDEX('REEDS calc'!$C$64:$AG$113,MATCH(About!$B$2,'REEDS calc'!$B$64:$B$113,0),MATCH(AC$1,'REEDS calc'!$C$63:$AG$63,0))*SUMIFS('res v com'!$F$3:$F$52,'res v com'!$B$3:$B$52,About!$B$2)</f>
        <v>345.22048424254018</v>
      </c>
      <c r="AD8" s="71">
        <f>INDEX('REEDS calc'!$C$64:$AG$113,MATCH(About!$B$2,'REEDS calc'!$B$64:$B$113,0),MATCH(AD$1,'REEDS calc'!$C$63:$AG$63,0))*SUMIFS('res v com'!$F$3:$F$52,'res v com'!$B$3:$B$52,About!$B$2)</f>
        <v>349.9182542500979</v>
      </c>
      <c r="AE8" s="71">
        <f>INDEX('REEDS calc'!$C$64:$AG$113,MATCH(About!$B$2,'REEDS calc'!$B$64:$B$113,0),MATCH(AE$1,'REEDS calc'!$C$63:$AG$63,0))*SUMIFS('res v com'!$F$3:$F$52,'res v com'!$B$3:$B$52,About!$B$2)</f>
        <v>353.88117755256286</v>
      </c>
      <c r="AF8" s="71">
        <f>INDEX('REEDS calc'!$C$64:$AG$113,MATCH(About!$B$2,'REEDS calc'!$B$64:$B$113,0),MATCH(AF$1,'REEDS calc'!$C$63:$AG$63,0))*SUMIFS('res v com'!$F$3:$F$52,'res v com'!$B$3:$B$52,About!$B$2)</f>
        <v>357.84410085502776</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139.75871282938942</v>
      </c>
      <c r="C8" s="24">
        <f>'BDESC-rural-residential'!B8</f>
        <v>40.808099611682003</v>
      </c>
      <c r="D8" s="24">
        <f>'BDESC-commercial'!B8</f>
        <v>64.251369377110407</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2024-02-08T19:17:57Z</dcterms:modified>
</cp:coreProperties>
</file>