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M\trans\SYFAFE\"/>
    </mc:Choice>
  </mc:AlternateContent>
  <xr:revisionPtr revIDLastSave="0" documentId="8_{B7F4E838-D009-44F4-9771-A6165B73921D}"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8" i="43" l="1"/>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<sst xmlns="http://schemas.openxmlformats.org/spreadsheetml/2006/main" count="46361" uniqueCount="8805">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</sst>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8783</v>
      </c>
      <c r="C1" s="85">
        <v>44944</v>
      </c>
      <c r="F1" s="126" t="s">
        <v>2377</v>
      </c>
      <c r="G1" s="126" t="s">
        <v>2377</v>
      </c>
    </row>
    <row r="2" spans="1:7">
      <c r="B2" t="str">
        <f>LOOKUP(B1,F2:G51,G2:G51)</f>
        <v>NM</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NM</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NM</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NM</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NM</v>
      </c>
      <c r="B6" s="91" t="s">
        <v>2443</v>
      </c>
      <c r="C6" s="125" t="s">
        <v>8750</v>
      </c>
      <c r="D6">
        <f>SUMIFS('APTA Energy Stats'!$N:$N,'APTA Energy Stats'!$C:$C,$A6,'APTA Energy Stats'!$J:$J,'Passenger Rail Calcs'!$B6)</f>
        <v>982002</v>
      </c>
      <c r="E6">
        <f>SUMIFS('APTA Energy Stats'!$Z:$Z,'APTA Energy Stats'!$C:$C,$A6,'APTA Energy Stats'!$J:$J,'Passenger Rail Calcs'!$B6)</f>
        <v>0</v>
      </c>
      <c r="F6">
        <f>SUMIFS('APTA Energy Stats'!$AE:$AE,'APTA Energy Stats'!$C:$C,$A6,'APTA Energy Stats'!$J:$J,'Passenger Rail Calcs'!$B6)</f>
        <v>458842</v>
      </c>
      <c r="G6">
        <f>SUMIFS('APTA Energy Stats'!$AO:$AO,'APTA Energy Stats'!$C:$C,$A6,'APTA Energy Stats'!$J:$J,'Passenger Rail Calcs'!$B6)</f>
        <v>0</v>
      </c>
      <c r="H6">
        <f>SUMIFS('APTA Service Stats'!$X:$X,'APTA Service Stats'!$C:$C,'Passenger Rail Calcs'!$A6,'APTA Service Stats'!$J:$J,'Passenger Rail Calcs'!$B6)</f>
        <v>1363631</v>
      </c>
      <c r="I6">
        <f>SUMIFS('APTA Service Stats'!$AT:$AT,'APTA Service Stats'!$C:$C,'Passenger Rail Calcs'!$A6,'APTA Service Stats'!$J:$J,'Passenger Rail Calcs'!$B6)</f>
        <v>35411192</v>
      </c>
    </row>
    <row r="7" spans="1:9">
      <c r="A7" t="str">
        <f>About!$B$2</f>
        <v>NM</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NM</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NM</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25.968309608684461</v>
      </c>
    </row>
    <row r="15" spans="1:9">
      <c r="A15" t="s">
        <v>8756</v>
      </c>
      <c r="D15">
        <f>IFERROR(SUM(F3:F9)*$B$13/(SUM(D3:D9)*D11),0)</f>
        <v>9.4434764827348261E-5</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9.4434764827348261E-5</v>
      </c>
      <c r="D5" s="15">
        <f>$E5*'Calibration Adjustments'!D22</f>
        <v>9.4434764827348261E-5</v>
      </c>
      <c r="E5" s="84">
        <f>'Passenger Rail Calcs'!D15</f>
        <v>9.4434764827348261E-5</v>
      </c>
      <c r="F5">
        <v>0</v>
      </c>
      <c r="G5">
        <v>0</v>
      </c>
      <c r="H5" s="15">
        <f>$E5*'Calculations Etc'!$B$39*'Calibration Adjustments'!H22</f>
        <v>2.8330429448204472E-4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2023-01-18T17:37:35Z</dcterms:modified>
</cp:coreProperties>
</file>