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A72E478A-7233-4C4D-96C9-13B8C2AEE435}" xr6:coauthVersionLast="46" xr6:coauthVersionMax="46" xr10:uidLastSave="{00000000-0000-0000-0000-000000000000}"/>
  <bookViews>
    <workbookView xWindow="12135" yWindow="1140" windowWidth="16680" windowHeight="15780" activeTab="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L3" i="7" l="1"/>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<sst xmlns="http://schemas.openxmlformats.org/spreadsheetml/2006/main" count="18922" uniqueCount="2188">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</sst>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7" sqref="D17"/>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85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tabSelected="1" workbookViewId="0">
      <selection activeCell="K8" sqref="K8"/>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1.6744300000000001</v>
      </c>
      <c r="D4" s="264">
        <v>7.0649300000000004</v>
      </c>
      <c r="E4" s="264">
        <v>3.6472799999999999</v>
      </c>
      <c r="F4" s="264">
        <v>14.0167</v>
      </c>
      <c r="G4" s="264">
        <v>14.7948</v>
      </c>
      <c r="H4" s="264">
        <v>51.640799999999999</v>
      </c>
      <c r="I4" s="264">
        <v>0</v>
      </c>
      <c r="J4" s="264">
        <v>-6.4383600000000003</v>
      </c>
    </row>
    <row r="5" spans="1:10">
      <c r="A5" s="29"/>
    </row>
    <row r="7" spans="1:10" ht="30">
      <c r="A7" s="174" t="s">
        <v>2073</v>
      </c>
      <c r="B7" s="6" t="s">
        <v>2074</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4.9531170055089788</v>
      </c>
      <c r="C3" s="74">
        <f>E28</f>
        <v>3.6472799999999999</v>
      </c>
      <c r="D3" s="75">
        <v>0.55000000000000004</v>
      </c>
      <c r="E3" s="75">
        <v>0.4</v>
      </c>
      <c r="F3" s="120">
        <f t="shared" ref="F3:G9" si="0">$C3*(1-D3)</f>
        <v>1.6412759999999997</v>
      </c>
      <c r="G3" s="120">
        <f t="shared" si="0"/>
        <v>2.1883679999999996</v>
      </c>
      <c r="H3" s="69"/>
      <c r="I3" s="76">
        <f t="shared" ref="I3:I11" si="1">1-F3/$B3</f>
        <v>0.66863774908314655</v>
      </c>
      <c r="J3" s="76">
        <f t="shared" ref="J3:J11" si="2">1-G3/$B3</f>
        <v>0.5581836654441954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14.7948</v>
      </c>
      <c r="D4" s="75">
        <v>0.89</v>
      </c>
      <c r="E4" s="75">
        <v>0.66</v>
      </c>
      <c r="F4" s="120">
        <f t="shared" si="0"/>
        <v>1.6274279999999999</v>
      </c>
      <c r="G4" s="120">
        <f t="shared" si="0"/>
        <v>5.0302319999999998</v>
      </c>
      <c r="H4" s="69"/>
      <c r="I4" s="76">
        <f t="shared" si="1"/>
        <v>0.9501721130797729</v>
      </c>
      <c r="J4" s="76">
        <f t="shared" si="2"/>
        <v>0.84598653133747992</v>
      </c>
      <c r="K4" s="69" t="str">
        <f t="shared" si="3"/>
        <v>In a scenario limiting global warming to 1.5 °C, New Mexico would need to cut its electricity emissions by 85 to 95 percent of 2005 levels.</v>
      </c>
      <c r="L4" s="69"/>
      <c r="M4" s="69"/>
      <c r="N4" s="69"/>
      <c r="O4" s="69"/>
      <c r="P4" s="69"/>
      <c r="Q4" s="69"/>
      <c r="R4" s="69"/>
      <c r="S4" s="69"/>
      <c r="T4" s="69"/>
      <c r="U4" s="69"/>
      <c r="V4" s="69"/>
      <c r="W4" s="69"/>
      <c r="X4" s="69"/>
      <c r="Y4" s="69"/>
      <c r="Z4" s="69"/>
    </row>
    <row r="5" spans="1:26">
      <c r="A5" s="73" t="s">
        <v>1863</v>
      </c>
      <c r="B5" s="119">
        <f>'State 2005 Data'!J7</f>
        <v>19.123861321281314</v>
      </c>
      <c r="C5" s="121">
        <f>H28</f>
        <v>51.640799999999999</v>
      </c>
      <c r="D5" s="75">
        <v>0.41</v>
      </c>
      <c r="E5" s="75">
        <v>0.33</v>
      </c>
      <c r="F5" s="120">
        <f t="shared" si="0"/>
        <v>30.468072000000003</v>
      </c>
      <c r="G5" s="120">
        <f t="shared" si="0"/>
        <v>34.599335999999994</v>
      </c>
      <c r="H5" s="69"/>
      <c r="I5" s="76">
        <f>1-F5/$B5</f>
        <v>-0.59319666086966882</v>
      </c>
      <c r="J5" s="76">
        <f t="shared" si="2"/>
        <v>-0.80922332675030151</v>
      </c>
      <c r="K5" s="69" t="str">
        <f t="shared" si="3"/>
        <v>In a scenario limiting global warming to 1.5 °C, New Mexico would need to cut its industry emissions by -81 to -59 percent of 2005 levels.</v>
      </c>
      <c r="L5" s="69"/>
      <c r="M5" s="69"/>
      <c r="N5" s="69"/>
      <c r="O5" s="69"/>
      <c r="P5" s="69"/>
      <c r="Q5" s="69"/>
      <c r="R5" s="69"/>
      <c r="S5" s="69"/>
      <c r="T5" s="69"/>
      <c r="U5" s="69"/>
      <c r="V5" s="69"/>
      <c r="W5" s="69"/>
      <c r="X5" s="69"/>
      <c r="Y5" s="69"/>
      <c r="Z5" s="69"/>
    </row>
    <row r="6" spans="1:26">
      <c r="A6" s="73" t="s">
        <v>1864</v>
      </c>
      <c r="B6" s="119">
        <f>'State 2005 Data'!J8</f>
        <v>16.307886959943442</v>
      </c>
      <c r="C6" s="121">
        <f>F28</f>
        <v>14.0167</v>
      </c>
      <c r="D6" s="75">
        <v>0.48</v>
      </c>
      <c r="E6" s="75">
        <v>0.27</v>
      </c>
      <c r="F6" s="120">
        <f>$C6*(1-D6)</f>
        <v>7.2886839999999999</v>
      </c>
      <c r="G6" s="120">
        <f t="shared" si="0"/>
        <v>10.232191</v>
      </c>
      <c r="H6" s="69"/>
      <c r="I6" s="76">
        <f t="shared" si="1"/>
        <v>0.55305773102898192</v>
      </c>
      <c r="J6" s="76">
        <f t="shared" si="2"/>
        <v>0.37256181471376304</v>
      </c>
      <c r="K6" s="69" t="str">
        <f t="shared" si="3"/>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7.0649300000000004</v>
      </c>
      <c r="D7" s="75">
        <v>0.06</v>
      </c>
      <c r="E7" s="75">
        <v>0.02</v>
      </c>
      <c r="F7" s="120">
        <f t="shared" si="0"/>
        <v>6.6410342</v>
      </c>
      <c r="G7" s="120">
        <f t="shared" si="0"/>
        <v>6.9236314000000005</v>
      </c>
      <c r="H7" s="69"/>
      <c r="I7" s="76">
        <f t="shared" si="1"/>
        <v>9.6055647982977166E-2</v>
      </c>
      <c r="J7" s="76">
        <f t="shared" si="2"/>
        <v>5.7589930875869721E-2</v>
      </c>
      <c r="K7" s="69" t="str">
        <f t="shared" si="3"/>
        <v>In a scenario limiting global warming to 1.5 °C, New Mexico would need to cut its agriculture emissions by 6 to 10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1.5819243221093799</v>
      </c>
      <c r="C9" s="121">
        <f>C28</f>
        <v>1.6744300000000001</v>
      </c>
      <c r="D9" s="75">
        <v>0.06</v>
      </c>
      <c r="E9" s="75">
        <v>0.02</v>
      </c>
      <c r="F9" s="120">
        <f t="shared" si="0"/>
        <v>1.5739642</v>
      </c>
      <c r="G9" s="120">
        <f t="shared" si="0"/>
        <v>1.6409414</v>
      </c>
      <c r="H9" s="69"/>
      <c r="I9" s="76">
        <f t="shared" si="1"/>
        <v>5.0319234606404084E-3</v>
      </c>
      <c r="J9" s="76">
        <f t="shared" si="2"/>
        <v>-3.7307143626140737E-2</v>
      </c>
      <c r="K9" s="69" t="str">
        <f t="shared" si="3"/>
        <v>In a scenario limiting global warming to 1.5 °C, New Mexico would need to cut its waste emissions by -4 to 1 percent of 2005 levels.</v>
      </c>
      <c r="L9" s="69"/>
      <c r="M9" s="69"/>
      <c r="N9" s="69"/>
      <c r="O9" s="69"/>
      <c r="P9" s="69"/>
      <c r="Q9" s="69"/>
      <c r="R9" s="69"/>
      <c r="S9" s="69"/>
      <c r="T9" s="69"/>
      <c r="U9" s="69"/>
      <c r="V9" s="69"/>
      <c r="W9" s="69"/>
      <c r="X9" s="69"/>
      <c r="Y9" s="69"/>
      <c r="Z9" s="69"/>
    </row>
    <row r="10" spans="1:26">
      <c r="A10" s="73" t="s">
        <v>1869</v>
      </c>
      <c r="B10" s="122">
        <f>SUM(B3:B9)</f>
        <v>75.53614628855405</v>
      </c>
      <c r="C10" s="122">
        <f>SUM(C3:C9)</f>
        <v>86.400580000000005</v>
      </c>
      <c r="D10" s="76">
        <f>1-F10/$C10</f>
        <v>0.5046086681362556</v>
      </c>
      <c r="E10" s="76">
        <f>1-G10/$C10</f>
        <v>0.37296323936714326</v>
      </c>
      <c r="F10" s="120">
        <f>SUM(F3:F9)</f>
        <v>42.802098400000006</v>
      </c>
      <c r="G10" s="120">
        <f>SUM(G3:G9)</f>
        <v>54.176339799999994</v>
      </c>
      <c r="H10" s="175">
        <f>IFERROR(B10*(1-'Unique State Inputs'!A$8),"")</f>
        <v>41.544880458704732</v>
      </c>
      <c r="I10" s="76">
        <f t="shared" si="1"/>
        <v>0.43335607516310659</v>
      </c>
      <c r="J10" s="76">
        <f t="shared" si="2"/>
        <v>0.28277596274183625</v>
      </c>
      <c r="K10" s="69" t="str">
        <f t="shared" si="3"/>
        <v>In a scenario limiting global warming to 1.5 °C, New Mexico would need to cut its total (including land use) emissions by 28 to 43 percent of 2005 levels.</v>
      </c>
      <c r="L10" s="69"/>
      <c r="M10" s="69"/>
      <c r="N10" s="69"/>
      <c r="O10" s="69"/>
      <c r="P10" s="69"/>
      <c r="Q10" s="69"/>
      <c r="R10" s="69"/>
      <c r="S10" s="69"/>
      <c r="T10" s="69"/>
      <c r="U10" s="69"/>
      <c r="V10" s="69"/>
      <c r="W10" s="69"/>
      <c r="X10" s="69"/>
      <c r="Y10" s="69"/>
      <c r="Z10" s="69"/>
    </row>
    <row r="11" spans="1:26">
      <c r="A11" s="73" t="s">
        <v>1871</v>
      </c>
      <c r="B11" s="122">
        <f>SUM(B3:B9)-B8</f>
        <v>81.974506288554053</v>
      </c>
      <c r="C11" s="122">
        <f>SUM(C3:C9)-C8</f>
        <v>92.838940000000008</v>
      </c>
      <c r="D11" s="76">
        <f>1-F11/$C11</f>
        <v>0.46961416836512782</v>
      </c>
      <c r="E11" s="76">
        <f>1-G11/$C11</f>
        <v>0.34709832102779292</v>
      </c>
      <c r="F11" s="120">
        <f>F10-F8</f>
        <v>49.240458400000009</v>
      </c>
      <c r="G11" s="120">
        <f>G10-G8</f>
        <v>60.614699799999997</v>
      </c>
      <c r="H11" s="175">
        <f>IFERROR(B11*(1-'Unique State Inputs'!A$8),"")</f>
        <v>45.08597845870473</v>
      </c>
      <c r="I11" s="76">
        <f t="shared" si="1"/>
        <v>0.39931985406936987</v>
      </c>
      <c r="J11" s="76">
        <f t="shared" si="2"/>
        <v>0.26056645481177465</v>
      </c>
      <c r="K11" s="69" t="str">
        <f t="shared" si="3"/>
        <v>In a scenario limiting global warming to 1.5 °C, New Mexico would need to cut its total (excluding land use) emissions by 26 to 40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1.6744300000000001</v>
      </c>
      <c r="D28" s="112">
        <f>'Unique State Inputs'!D4</f>
        <v>7.0649300000000004</v>
      </c>
      <c r="E28" s="112">
        <f>'Unique State Inputs'!E4</f>
        <v>3.6472799999999999</v>
      </c>
      <c r="F28" s="112">
        <f>'Unique State Inputs'!F4</f>
        <v>14.0167</v>
      </c>
      <c r="G28" s="112">
        <f>'Unique State Inputs'!G4</f>
        <v>14.7948</v>
      </c>
      <c r="H28" s="112">
        <f>'Unique State Inputs'!H4</f>
        <v>51.640799999999999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49.240458400000009</v>
      </c>
      <c r="M2" s="95">
        <f>'Target Calculations'!G11</f>
        <v>60.614699799999997</v>
      </c>
      <c r="N2" s="93" t="str">
        <f>'Target Calculations'!K11</f>
        <v>In a scenario limiting global warming to 1.5 °C, New Mexico would need to cut its total (excluding land use) emissions by 26 to 40 percent of 2005 levels.</v>
      </c>
      <c r="O2" s="113" t="str">
        <f>O3</f>
        <v>45% below 2005 Baseline by 2030</v>
      </c>
      <c r="P2" s="93">
        <f>P3</f>
        <v>2030</v>
      </c>
      <c r="Q2" s="95">
        <f>'Target Calculations'!H11</f>
        <v>45.08597845870473</v>
      </c>
      <c r="R2" s="95">
        <f>Q2</f>
        <v>45.08597845870473</v>
      </c>
      <c r="S2" s="113" t="str">
        <f>S3</f>
        <v>Example: New Mexico's governor signed an executive order that set a goal of reducing emissions 45% below the 2005 baseline by 2030.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42.802098400000006</v>
      </c>
      <c r="M3" s="95">
        <f>'Target Calculations'!G10</f>
        <v>54.176339799999994</v>
      </c>
      <c r="N3" s="93" t="str">
        <f>'Target Calculations'!K10</f>
        <v>In a scenario limiting global warming to 1.5 °C, New Mexico would need to cut its total (including land use) emissions by 28 to 43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Example: New Mexico's governor signed an executive order that set a goal of reducing emissions 45% below the 2005 baseline by 2030.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str">
        <f>'Target Calculations'!K3</f>
        <v>In a scenario limiting global warming to 1.5 °C, New Mexico would need to cut its buildings emissions by 56 to 67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1.6274279999999999</v>
      </c>
      <c r="M11" s="95">
        <f>'Target Calculations'!G4</f>
        <v>5.0302319999999998</v>
      </c>
      <c r="N11" s="93" t="str">
        <f>'Target Calculations'!K4</f>
        <v>In a scenario limiting global warming to 1.5 °C, New Mexico would need to cut its electricity emissions by 85 to 95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30.468072000000003</v>
      </c>
      <c r="M12" s="95">
        <f>'Target Calculations'!G5</f>
        <v>34.599335999999994</v>
      </c>
      <c r="N12" s="93" t="str">
        <f>'Target Calculations'!K5</f>
        <v>In a scenario limiting global warming to 1.5 °C, New Mexico would need to cut its industry emissions by -81 to -59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str">
        <f>'Target Calculations'!K6</f>
        <v>In a scenario limiting global warming to 1.5 °C, New Mexico would need to cut its transportation emissions by 37 to 55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2062</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2062</v>
      </c>
      <c r="C79" s="93" t="s">
        <v>2061</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2059</v>
      </c>
      <c r="C82" s="168" t="s">
        <v>2061</v>
      </c>
      <c r="D82" s="168" cm="1">
        <f t="array" ref="D82">ROUND(INDEX($B$95:$H$845,MATCH(1,($C82=$E$95:$E$845)*($B82=$F$95:$F$845)*($C$77=$B$95:$B$845),0),MATCH(D$77,$B$95:$H$95,0))*100,1)</f>
        <v>60.3</v>
      </c>
      <c r="E82" s="168" cm="1">
        <f t="array" ref="E82">ROUND(INDEX($B$95:$H$845,MATCH(1,($C82=$E$95:$E$845)*($B82=$F$95:$F$845)*($C$77=$B$95:$B$845),0),MATCH(E$77,$B$95:$H$95,0))*100,1)</f>
        <v>65.3</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73</v>
      </c>
      <c r="E86" s="168" cm="1">
        <f t="array" ref="E86">ROUND(INDEX($B$95:$H$845,MATCH(1,($C86=$E$95:$E$845)*($B86=$F$95:$F$845)*($C$77=$B$95:$B$845),0),MATCH(E$77,$B$95:$H$95,0))*100,1)</f>
        <v>85.9</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2064</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1.5819243221093799</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2021-04-16T18:31:41Z</dcterms:modified>
</cp:coreProperties>
</file>