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Projects/state-policy-simulator/build_calibration/States/NM/InputData/elec/EIaE/"/>
    </mc:Choice>
  </mc:AlternateContent>
  <xr:revisionPtr revIDLastSave="0" documentId="13_ncr:1_{E88447CB-C195-614C-B1F6-B007006D4484}" xr6:coauthVersionLast="46" xr6:coauthVersionMax="46" xr10:uidLastSave="{00000000-0000-0000-0000-000000000000}"/>
  <bookViews>
    <workbookView xWindow="0" yWindow="460" windowWidth="25600" windowHeight="14440" firstSheet="2" activeTab="10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B2" i="9"/>
  <c r="B51" i="12"/>
  <c r="B8" i="12"/>
  <c r="B35" i="12" s="1"/>
  <c r="B34" i="12"/>
  <c r="B37" i="12"/>
  <c r="R6" i="8" s="1"/>
  <c r="B38" i="12"/>
  <c r="B40" i="12"/>
  <c r="B41" i="12"/>
  <c r="F10" i="8" s="1"/>
  <c r="B42" i="12"/>
  <c r="B44" i="12"/>
  <c r="B45" i="12"/>
  <c r="E14" i="8" s="1"/>
  <c r="B46" i="12"/>
  <c r="B48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B33" i="12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B2" i="8"/>
  <c r="C3" i="8"/>
  <c r="G7" i="8"/>
  <c r="Q9" i="8"/>
  <c r="K11" i="8"/>
  <c r="G13" i="8"/>
  <c r="F15" i="8"/>
  <c r="D17" i="8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15" i="12"/>
  <c r="C15" i="12" s="1"/>
  <c r="B7" i="12"/>
  <c r="C10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10" i="4"/>
  <c r="C10" i="4"/>
  <c r="B10" i="4"/>
  <c r="B9" i="4"/>
  <c r="B8" i="4"/>
  <c r="B7" i="4"/>
  <c r="B6" i="4"/>
  <c r="B5" i="4"/>
  <c r="B4" i="4"/>
  <c r="B3" i="4"/>
  <c r="B54" i="4" s="1"/>
  <c r="B2" i="1"/>
  <c r="O6" i="1" s="1"/>
  <c r="B36" i="12" l="1"/>
  <c r="M5" i="8" s="1"/>
  <c r="B47" i="12"/>
  <c r="C16" i="8" s="1"/>
  <c r="B43" i="12"/>
  <c r="E12" i="8" s="1"/>
  <c r="B39" i="12"/>
  <c r="M12" i="8"/>
  <c r="AC12" i="8"/>
  <c r="K12" i="8"/>
  <c r="E8" i="8"/>
  <c r="I8" i="8"/>
  <c r="M8" i="8"/>
  <c r="Q8" i="8"/>
  <c r="U8" i="8"/>
  <c r="Y8" i="8"/>
  <c r="AC8" i="8"/>
  <c r="AG8" i="8"/>
  <c r="F8" i="8"/>
  <c r="J8" i="8"/>
  <c r="N8" i="8"/>
  <c r="R8" i="8"/>
  <c r="V8" i="8"/>
  <c r="Z8" i="8"/>
  <c r="AD8" i="8"/>
  <c r="C8" i="8"/>
  <c r="G8" i="8"/>
  <c r="K8" i="8"/>
  <c r="O8" i="8"/>
  <c r="S8" i="8"/>
  <c r="W8" i="8"/>
  <c r="AA8" i="8"/>
  <c r="AE8" i="8"/>
  <c r="E4" i="8"/>
  <c r="I4" i="8"/>
  <c r="M4" i="8"/>
  <c r="Q4" i="8"/>
  <c r="U4" i="8"/>
  <c r="Y4" i="8"/>
  <c r="AC4" i="8"/>
  <c r="AG4" i="8"/>
  <c r="F4" i="8"/>
  <c r="J4" i="8"/>
  <c r="N4" i="8"/>
  <c r="R4" i="8"/>
  <c r="V4" i="8"/>
  <c r="Z4" i="8"/>
  <c r="AD4" i="8"/>
  <c r="C4" i="8"/>
  <c r="G4" i="8"/>
  <c r="K4" i="8"/>
  <c r="O4" i="8"/>
  <c r="S4" i="8"/>
  <c r="W4" i="8"/>
  <c r="AA4" i="8"/>
  <c r="AE4" i="8"/>
  <c r="B16" i="8"/>
  <c r="B8" i="8"/>
  <c r="B4" i="8"/>
  <c r="AE17" i="8"/>
  <c r="AA17" i="8"/>
  <c r="W17" i="8"/>
  <c r="S17" i="8"/>
  <c r="O17" i="8"/>
  <c r="K17" i="8"/>
  <c r="G17" i="8"/>
  <c r="C17" i="8"/>
  <c r="AD16" i="8"/>
  <c r="Z16" i="8"/>
  <c r="V16" i="8"/>
  <c r="R16" i="8"/>
  <c r="N16" i="8"/>
  <c r="J16" i="8"/>
  <c r="F16" i="8"/>
  <c r="AG15" i="8"/>
  <c r="AC15" i="8"/>
  <c r="Y15" i="8"/>
  <c r="U15" i="8"/>
  <c r="Q15" i="8"/>
  <c r="M15" i="8"/>
  <c r="I15" i="8"/>
  <c r="E15" i="8"/>
  <c r="AF14" i="8"/>
  <c r="AB14" i="8"/>
  <c r="X14" i="8"/>
  <c r="T14" i="8"/>
  <c r="P14" i="8"/>
  <c r="L14" i="8"/>
  <c r="H14" i="8"/>
  <c r="D14" i="8"/>
  <c r="AE13" i="8"/>
  <c r="Y13" i="8"/>
  <c r="T13" i="8"/>
  <c r="O13" i="8"/>
  <c r="I13" i="8"/>
  <c r="D13" i="8"/>
  <c r="X12" i="8"/>
  <c r="AA11" i="8"/>
  <c r="Z10" i="8"/>
  <c r="J10" i="8"/>
  <c r="Y9" i="8"/>
  <c r="I9" i="8"/>
  <c r="X8" i="8"/>
  <c r="H8" i="8"/>
  <c r="W7" i="8"/>
  <c r="V6" i="8"/>
  <c r="F6" i="8"/>
  <c r="U5" i="8"/>
  <c r="E5" i="8"/>
  <c r="T4" i="8"/>
  <c r="D4" i="8"/>
  <c r="S3" i="8"/>
  <c r="D11" i="8"/>
  <c r="H11" i="8"/>
  <c r="L11" i="8"/>
  <c r="P11" i="8"/>
  <c r="T11" i="8"/>
  <c r="X11" i="8"/>
  <c r="AB11" i="8"/>
  <c r="AF11" i="8"/>
  <c r="E11" i="8"/>
  <c r="I11" i="8"/>
  <c r="M11" i="8"/>
  <c r="Q11" i="8"/>
  <c r="U11" i="8"/>
  <c r="Y11" i="8"/>
  <c r="AC11" i="8"/>
  <c r="AG11" i="8"/>
  <c r="F11" i="8"/>
  <c r="J11" i="8"/>
  <c r="N11" i="8"/>
  <c r="R11" i="8"/>
  <c r="V11" i="8"/>
  <c r="Z11" i="8"/>
  <c r="AD11" i="8"/>
  <c r="D7" i="8"/>
  <c r="H7" i="8"/>
  <c r="L7" i="8"/>
  <c r="P7" i="8"/>
  <c r="T7" i="8"/>
  <c r="X7" i="8"/>
  <c r="AB7" i="8"/>
  <c r="AF7" i="8"/>
  <c r="E7" i="8"/>
  <c r="I7" i="8"/>
  <c r="M7" i="8"/>
  <c r="Q7" i="8"/>
  <c r="U7" i="8"/>
  <c r="Y7" i="8"/>
  <c r="AC7" i="8"/>
  <c r="AG7" i="8"/>
  <c r="F7" i="8"/>
  <c r="J7" i="8"/>
  <c r="N7" i="8"/>
  <c r="R7" i="8"/>
  <c r="V7" i="8"/>
  <c r="Z7" i="8"/>
  <c r="AD7" i="8"/>
  <c r="D3" i="8"/>
  <c r="H3" i="8"/>
  <c r="L3" i="8"/>
  <c r="P3" i="8"/>
  <c r="T3" i="8"/>
  <c r="X3" i="8"/>
  <c r="AB3" i="8"/>
  <c r="AF3" i="8"/>
  <c r="E3" i="8"/>
  <c r="I3" i="8"/>
  <c r="M3" i="8"/>
  <c r="Q3" i="8"/>
  <c r="U3" i="8"/>
  <c r="Y3" i="8"/>
  <c r="AC3" i="8"/>
  <c r="AG3" i="8"/>
  <c r="F3" i="8"/>
  <c r="J3" i="8"/>
  <c r="N3" i="8"/>
  <c r="R3" i="8"/>
  <c r="V3" i="8"/>
  <c r="Z3" i="8"/>
  <c r="AD3" i="8"/>
  <c r="B15" i="8"/>
  <c r="B11" i="8"/>
  <c r="B7" i="8"/>
  <c r="B3" i="8"/>
  <c r="AD17" i="8"/>
  <c r="Z17" i="8"/>
  <c r="V17" i="8"/>
  <c r="R17" i="8"/>
  <c r="N17" i="8"/>
  <c r="J17" i="8"/>
  <c r="F17" i="8"/>
  <c r="AG16" i="8"/>
  <c r="AC16" i="8"/>
  <c r="Y16" i="8"/>
  <c r="U16" i="8"/>
  <c r="Q16" i="8"/>
  <c r="M16" i="8"/>
  <c r="I16" i="8"/>
  <c r="E16" i="8"/>
  <c r="AF15" i="8"/>
  <c r="AB15" i="8"/>
  <c r="X15" i="8"/>
  <c r="T15" i="8"/>
  <c r="P15" i="8"/>
  <c r="L15" i="8"/>
  <c r="H15" i="8"/>
  <c r="D15" i="8"/>
  <c r="AE14" i="8"/>
  <c r="AA14" i="8"/>
  <c r="W14" i="8"/>
  <c r="S14" i="8"/>
  <c r="O14" i="8"/>
  <c r="K14" i="8"/>
  <c r="G14" i="8"/>
  <c r="C14" i="8"/>
  <c r="AC13" i="8"/>
  <c r="X13" i="8"/>
  <c r="S13" i="8"/>
  <c r="M13" i="8"/>
  <c r="H13" i="8"/>
  <c r="C13" i="8"/>
  <c r="AB12" i="8"/>
  <c r="W11" i="8"/>
  <c r="G11" i="8"/>
  <c r="V10" i="8"/>
  <c r="U9" i="8"/>
  <c r="E9" i="8"/>
  <c r="T8" i="8"/>
  <c r="D8" i="8"/>
  <c r="S7" i="8"/>
  <c r="C7" i="8"/>
  <c r="AG5" i="8"/>
  <c r="Q5" i="8"/>
  <c r="AF4" i="8"/>
  <c r="P4" i="8"/>
  <c r="AE3" i="8"/>
  <c r="O3" i="8"/>
  <c r="C10" i="8"/>
  <c r="G10" i="8"/>
  <c r="K10" i="8"/>
  <c r="O10" i="8"/>
  <c r="S10" i="8"/>
  <c r="W10" i="8"/>
  <c r="AA10" i="8"/>
  <c r="AE10" i="8"/>
  <c r="D10" i="8"/>
  <c r="H10" i="8"/>
  <c r="L10" i="8"/>
  <c r="P10" i="8"/>
  <c r="T10" i="8"/>
  <c r="X10" i="8"/>
  <c r="AB10" i="8"/>
  <c r="AF10" i="8"/>
  <c r="E10" i="8"/>
  <c r="I10" i="8"/>
  <c r="M10" i="8"/>
  <c r="Q10" i="8"/>
  <c r="U10" i="8"/>
  <c r="Y10" i="8"/>
  <c r="AC10" i="8"/>
  <c r="AG10" i="8"/>
  <c r="C6" i="8"/>
  <c r="G6" i="8"/>
  <c r="K6" i="8"/>
  <c r="O6" i="8"/>
  <c r="S6" i="8"/>
  <c r="W6" i="8"/>
  <c r="AA6" i="8"/>
  <c r="AE6" i="8"/>
  <c r="D6" i="8"/>
  <c r="H6" i="8"/>
  <c r="L6" i="8"/>
  <c r="P6" i="8"/>
  <c r="T6" i="8"/>
  <c r="X6" i="8"/>
  <c r="AB6" i="8"/>
  <c r="AF6" i="8"/>
  <c r="E6" i="8"/>
  <c r="I6" i="8"/>
  <c r="M6" i="8"/>
  <c r="Q6" i="8"/>
  <c r="U6" i="8"/>
  <c r="Y6" i="8"/>
  <c r="AC6" i="8"/>
  <c r="AG6" i="8"/>
  <c r="B14" i="8"/>
  <c r="B10" i="8"/>
  <c r="B6" i="8"/>
  <c r="AG17" i="8"/>
  <c r="AC17" i="8"/>
  <c r="Y17" i="8"/>
  <c r="U17" i="8"/>
  <c r="Q17" i="8"/>
  <c r="M17" i="8"/>
  <c r="I17" i="8"/>
  <c r="E17" i="8"/>
  <c r="AF16" i="8"/>
  <c r="AB16" i="8"/>
  <c r="X16" i="8"/>
  <c r="T16" i="8"/>
  <c r="P16" i="8"/>
  <c r="L16" i="8"/>
  <c r="H16" i="8"/>
  <c r="D16" i="8"/>
  <c r="AE15" i="8"/>
  <c r="AA15" i="8"/>
  <c r="W15" i="8"/>
  <c r="S15" i="8"/>
  <c r="O15" i="8"/>
  <c r="K15" i="8"/>
  <c r="G15" i="8"/>
  <c r="C15" i="8"/>
  <c r="AD14" i="8"/>
  <c r="Z14" i="8"/>
  <c r="V14" i="8"/>
  <c r="R14" i="8"/>
  <c r="N14" i="8"/>
  <c r="J14" i="8"/>
  <c r="F14" i="8"/>
  <c r="AG13" i="8"/>
  <c r="AB13" i="8"/>
  <c r="W13" i="8"/>
  <c r="Q13" i="8"/>
  <c r="L13" i="8"/>
  <c r="T12" i="8"/>
  <c r="S11" i="8"/>
  <c r="C11" i="8"/>
  <c r="R10" i="8"/>
  <c r="AG9" i="8"/>
  <c r="AF8" i="8"/>
  <c r="P8" i="8"/>
  <c r="AE7" i="8"/>
  <c r="O7" i="8"/>
  <c r="AD6" i="8"/>
  <c r="N6" i="8"/>
  <c r="AC5" i="8"/>
  <c r="AB4" i="8"/>
  <c r="L4" i="8"/>
  <c r="AA3" i="8"/>
  <c r="K3" i="8"/>
  <c r="F13" i="8"/>
  <c r="J13" i="8"/>
  <c r="N13" i="8"/>
  <c r="R13" i="8"/>
  <c r="V13" i="8"/>
  <c r="Z13" i="8"/>
  <c r="AD13" i="8"/>
  <c r="F9" i="8"/>
  <c r="J9" i="8"/>
  <c r="N9" i="8"/>
  <c r="R9" i="8"/>
  <c r="V9" i="8"/>
  <c r="Z9" i="8"/>
  <c r="AD9" i="8"/>
  <c r="C9" i="8"/>
  <c r="G9" i="8"/>
  <c r="K9" i="8"/>
  <c r="O9" i="8"/>
  <c r="S9" i="8"/>
  <c r="W9" i="8"/>
  <c r="AA9" i="8"/>
  <c r="AE9" i="8"/>
  <c r="D9" i="8"/>
  <c r="H9" i="8"/>
  <c r="L9" i="8"/>
  <c r="P9" i="8"/>
  <c r="T9" i="8"/>
  <c r="X9" i="8"/>
  <c r="AB9" i="8"/>
  <c r="AF9" i="8"/>
  <c r="F5" i="8"/>
  <c r="J5" i="8"/>
  <c r="N5" i="8"/>
  <c r="R5" i="8"/>
  <c r="V5" i="8"/>
  <c r="Z5" i="8"/>
  <c r="AD5" i="8"/>
  <c r="C5" i="8"/>
  <c r="G5" i="8"/>
  <c r="K5" i="8"/>
  <c r="O5" i="8"/>
  <c r="S5" i="8"/>
  <c r="W5" i="8"/>
  <c r="AA5" i="8"/>
  <c r="AE5" i="8"/>
  <c r="D5" i="8"/>
  <c r="H5" i="8"/>
  <c r="L5" i="8"/>
  <c r="P5" i="8"/>
  <c r="T5" i="8"/>
  <c r="X5" i="8"/>
  <c r="AB5" i="8"/>
  <c r="AF5" i="8"/>
  <c r="B17" i="8"/>
  <c r="B13" i="8"/>
  <c r="B9" i="8"/>
  <c r="B5" i="8"/>
  <c r="AF17" i="8"/>
  <c r="AB17" i="8"/>
  <c r="X17" i="8"/>
  <c r="T17" i="8"/>
  <c r="P17" i="8"/>
  <c r="L17" i="8"/>
  <c r="H17" i="8"/>
  <c r="AE16" i="8"/>
  <c r="AA16" i="8"/>
  <c r="W16" i="8"/>
  <c r="S16" i="8"/>
  <c r="O16" i="8"/>
  <c r="K16" i="8"/>
  <c r="G16" i="8"/>
  <c r="AD15" i="8"/>
  <c r="Z15" i="8"/>
  <c r="V15" i="8"/>
  <c r="R15" i="8"/>
  <c r="N15" i="8"/>
  <c r="J15" i="8"/>
  <c r="AG14" i="8"/>
  <c r="AC14" i="8"/>
  <c r="Y14" i="8"/>
  <c r="U14" i="8"/>
  <c r="Q14" i="8"/>
  <c r="M14" i="8"/>
  <c r="I14" i="8"/>
  <c r="AF13" i="8"/>
  <c r="AA13" i="8"/>
  <c r="U13" i="8"/>
  <c r="P13" i="8"/>
  <c r="K13" i="8"/>
  <c r="E13" i="8"/>
  <c r="AE12" i="8"/>
  <c r="AE11" i="8"/>
  <c r="O11" i="8"/>
  <c r="AD10" i="8"/>
  <c r="N10" i="8"/>
  <c r="AC9" i="8"/>
  <c r="M9" i="8"/>
  <c r="AB8" i="8"/>
  <c r="L8" i="8"/>
  <c r="AA7" i="8"/>
  <c r="K7" i="8"/>
  <c r="Z6" i="8"/>
  <c r="J6" i="8"/>
  <c r="Y5" i="8"/>
  <c r="I5" i="8"/>
  <c r="X4" i="8"/>
  <c r="H4" i="8"/>
  <c r="W3" i="8"/>
  <c r="G3" i="8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Z12" i="8" l="1"/>
  <c r="L12" i="8"/>
  <c r="V12" i="8"/>
  <c r="P12" i="8"/>
  <c r="O12" i="8"/>
  <c r="AG12" i="8"/>
  <c r="Q12" i="8"/>
  <c r="J12" i="8"/>
  <c r="AA12" i="8"/>
  <c r="F12" i="8"/>
  <c r="AD12" i="8"/>
  <c r="B12" i="8"/>
  <c r="W12" i="8"/>
  <c r="G12" i="8"/>
  <c r="Y12" i="8"/>
  <c r="I12" i="8"/>
  <c r="R12" i="8"/>
  <c r="D12" i="8"/>
  <c r="AF12" i="8"/>
  <c r="N12" i="8"/>
  <c r="H12" i="8"/>
  <c r="S12" i="8"/>
  <c r="C12" i="8"/>
  <c r="U12" i="8"/>
  <c r="V2" i="1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AD14" i="6" s="1"/>
  <c r="Z10" i="6"/>
  <c r="V10" i="6"/>
  <c r="R10" i="6"/>
  <c r="R14" i="6" s="1"/>
  <c r="N10" i="6"/>
  <c r="N14" i="6" s="1"/>
  <c r="J10" i="6"/>
  <c r="F10" i="6"/>
  <c r="AD6" i="6"/>
  <c r="Z6" i="6"/>
  <c r="V6" i="6"/>
  <c r="R6" i="6"/>
  <c r="N6" i="6"/>
  <c r="J6" i="6"/>
  <c r="F6" i="6"/>
  <c r="AC10" i="6"/>
  <c r="Y10" i="6"/>
  <c r="Y14" i="6" s="1"/>
  <c r="U10" i="6"/>
  <c r="U14" i="6" s="1"/>
  <c r="Q10" i="6"/>
  <c r="M10" i="6"/>
  <c r="I10" i="6"/>
  <c r="I14" i="6" s="1"/>
  <c r="E10" i="6"/>
  <c r="E14" i="6" s="1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AB85" i="4" l="1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AC83" i="4" l="1"/>
  <c r="AF15" i="6"/>
  <c r="AG11" i="6"/>
  <c r="AF82" i="4"/>
  <c r="AF86" i="4"/>
  <c r="AC88" i="4"/>
  <c r="AG7" i="6"/>
  <c r="AC87" i="4"/>
  <c r="AH6" i="6"/>
  <c r="AF84" i="4"/>
  <c r="AC81" i="4"/>
  <c r="AG10" i="6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R9" i="2" l="1"/>
  <c r="C8" i="4" s="1"/>
  <c r="D8" i="4" s="1"/>
  <c r="R33" i="2"/>
  <c r="C34" i="4" s="1"/>
  <c r="D34" i="4" s="1"/>
  <c r="AD85" i="4"/>
  <c r="AB89" i="4"/>
  <c r="AA96" i="4"/>
  <c r="AA97" i="4"/>
  <c r="AA92" i="4"/>
  <c r="AA95" i="4"/>
  <c r="AA94" i="4"/>
  <c r="AA101" i="4"/>
  <c r="AA100" i="4"/>
  <c r="AA93" i="4"/>
  <c r="AA99" i="4"/>
  <c r="R14" i="2"/>
  <c r="C14" i="4" s="1"/>
  <c r="D14" i="4" s="1"/>
  <c r="R38" i="2"/>
  <c r="C38" i="4" s="1"/>
  <c r="D38" i="4" s="1"/>
  <c r="AD88" i="4"/>
  <c r="AG82" i="4"/>
  <c r="AD83" i="4"/>
  <c r="R15" i="2"/>
  <c r="C16" i="4" s="1"/>
  <c r="D16" i="4" s="1"/>
  <c r="R31" i="2"/>
  <c r="C36" i="4" s="1"/>
  <c r="D36" i="4" s="1"/>
  <c r="R47" i="2"/>
  <c r="C47" i="4" s="1"/>
  <c r="D47" i="4" s="1"/>
  <c r="AH10" i="6"/>
  <c r="AG14" i="6"/>
  <c r="AG84" i="4"/>
  <c r="AH7" i="6"/>
  <c r="R37" i="2"/>
  <c r="C31" i="4" s="1"/>
  <c r="D31" i="4" s="1"/>
  <c r="AD87" i="4"/>
  <c r="R42" i="2"/>
  <c r="C42" i="4" s="1"/>
  <c r="D42" i="4" s="1"/>
  <c r="Q54" i="2"/>
  <c r="R29" i="2" s="1"/>
  <c r="C29" i="4" s="1"/>
  <c r="D29" i="4" s="1"/>
  <c r="R12" i="2"/>
  <c r="C12" i="4" s="1"/>
  <c r="D12" i="4" s="1"/>
  <c r="R16" i="2"/>
  <c r="C17" i="4" s="1"/>
  <c r="D17" i="4" s="1"/>
  <c r="R28" i="2"/>
  <c r="C27" i="4" s="1"/>
  <c r="D27" i="4" s="1"/>
  <c r="R32" i="2"/>
  <c r="C33" i="4" s="1"/>
  <c r="D33" i="4" s="1"/>
  <c r="R44" i="2"/>
  <c r="C44" i="4" s="1"/>
  <c r="D44" i="4" s="1"/>
  <c r="R48" i="2"/>
  <c r="C49" i="4" s="1"/>
  <c r="D49" i="4" s="1"/>
  <c r="AD81" i="4"/>
  <c r="AI6" i="6"/>
  <c r="AG86" i="4"/>
  <c r="AH11" i="6"/>
  <c r="AG15" i="6"/>
  <c r="AE88" i="4" l="1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AD89" i="4" l="1"/>
  <c r="AC97" i="4"/>
  <c r="AC92" i="4"/>
  <c r="AC96" i="4"/>
  <c r="AC99" i="4"/>
  <c r="AC95" i="4"/>
  <c r="AC94" i="4"/>
  <c r="AC101" i="4"/>
  <c r="AC100" i="4"/>
  <c r="AC93" i="4"/>
  <c r="AF83" i="4"/>
  <c r="AJ10" i="6"/>
  <c r="AI14" i="6"/>
  <c r="AJ11" i="6"/>
  <c r="AI15" i="6"/>
  <c r="AK6" i="6"/>
  <c r="AF85" i="4"/>
  <c r="C54" i="4"/>
  <c r="D3" i="4"/>
  <c r="AF81" i="4"/>
  <c r="AF88" i="4"/>
  <c r="AJ7" i="6"/>
  <c r="AF87" i="4"/>
  <c r="AG81" i="4" l="1"/>
  <c r="AJ15" i="6"/>
  <c r="AK11" i="6"/>
  <c r="AG88" i="4"/>
  <c r="AK7" i="6"/>
  <c r="AG85" i="4"/>
  <c r="AK10" i="6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E10" i="4" l="1"/>
  <c r="E44" i="4"/>
  <c r="E16" i="4"/>
  <c r="E8" i="4"/>
  <c r="E42" i="4"/>
  <c r="E34" i="4"/>
  <c r="E12" i="4"/>
  <c r="E36" i="4"/>
  <c r="E33" i="4"/>
  <c r="E29" i="4"/>
  <c r="E47" i="4"/>
  <c r="E14" i="4"/>
  <c r="E31" i="4"/>
  <c r="E17" i="4"/>
  <c r="E27" i="4"/>
  <c r="E38" i="4"/>
  <c r="E49" i="4"/>
  <c r="E30" i="4"/>
  <c r="E25" i="4"/>
  <c r="E46" i="4"/>
  <c r="E4" i="4"/>
  <c r="E52" i="4"/>
  <c r="E37" i="4"/>
  <c r="E6" i="4"/>
  <c r="E48" i="4"/>
  <c r="E45" i="4"/>
  <c r="E13" i="4"/>
  <c r="E40" i="4"/>
  <c r="E9" i="4"/>
  <c r="E26" i="4"/>
  <c r="E24" i="4"/>
  <c r="E39" i="4"/>
  <c r="E41" i="4"/>
  <c r="E5" i="4"/>
  <c r="E19" i="4"/>
  <c r="E23" i="4"/>
  <c r="E43" i="4"/>
  <c r="E7" i="4"/>
  <c r="E21" i="4"/>
  <c r="E18" i="4"/>
  <c r="E35" i="4"/>
  <c r="E50" i="4"/>
  <c r="E15" i="4"/>
  <c r="E32" i="4"/>
  <c r="E22" i="4"/>
  <c r="E51" i="4"/>
  <c r="E28" i="4"/>
  <c r="E20" i="4"/>
  <c r="E53" i="4"/>
  <c r="E11" i="4"/>
  <c r="AL11" i="6"/>
  <c r="AK15" i="6"/>
  <c r="E3" i="4"/>
  <c r="AL10" i="6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AG89" i="4" l="1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R878" i="5"/>
  <c r="J878" i="5"/>
  <c r="R877" i="5"/>
  <c r="J877" i="5"/>
  <c r="R876" i="5"/>
  <c r="J876" i="5"/>
  <c r="R875" i="5"/>
  <c r="J875" i="5"/>
  <c r="R874" i="5"/>
  <c r="J874" i="5"/>
  <c r="R873" i="5"/>
  <c r="J873" i="5"/>
  <c r="R872" i="5"/>
  <c r="J872" i="5"/>
  <c r="R871" i="5"/>
  <c r="J871" i="5"/>
  <c r="R870" i="5"/>
  <c r="J870" i="5"/>
  <c r="R869" i="5"/>
  <c r="J869" i="5"/>
  <c r="R868" i="5"/>
  <c r="J868" i="5"/>
  <c r="R867" i="5"/>
  <c r="J867" i="5"/>
  <c r="R866" i="5"/>
  <c r="J866" i="5"/>
  <c r="R865" i="5"/>
  <c r="J865" i="5"/>
  <c r="R864" i="5"/>
  <c r="J864" i="5"/>
  <c r="P878" i="5"/>
  <c r="H878" i="5"/>
  <c r="P877" i="5"/>
  <c r="H877" i="5"/>
  <c r="P876" i="5"/>
  <c r="H876" i="5"/>
  <c r="P875" i="5"/>
  <c r="H875" i="5"/>
  <c r="P874" i="5"/>
  <c r="H874" i="5"/>
  <c r="P873" i="5"/>
  <c r="H873" i="5"/>
  <c r="P872" i="5"/>
  <c r="H872" i="5"/>
  <c r="P871" i="5"/>
  <c r="H871" i="5"/>
  <c r="P870" i="5"/>
  <c r="H870" i="5"/>
  <c r="P869" i="5"/>
  <c r="H869" i="5"/>
  <c r="P868" i="5"/>
  <c r="H868" i="5"/>
  <c r="P867" i="5"/>
  <c r="H867" i="5"/>
  <c r="P866" i="5"/>
  <c r="H866" i="5"/>
  <c r="P865" i="5"/>
  <c r="H865" i="5"/>
  <c r="P864" i="5"/>
  <c r="H864" i="5"/>
  <c r="N878" i="5"/>
  <c r="F878" i="5"/>
  <c r="N877" i="5"/>
  <c r="F877" i="5"/>
  <c r="N876" i="5"/>
  <c r="F876" i="5"/>
  <c r="N875" i="5"/>
  <c r="F875" i="5"/>
  <c r="N874" i="5"/>
  <c r="F874" i="5"/>
  <c r="N873" i="5"/>
  <c r="F873" i="5"/>
  <c r="N872" i="5"/>
  <c r="F872" i="5"/>
  <c r="N871" i="5"/>
  <c r="F871" i="5"/>
  <c r="N870" i="5"/>
  <c r="F870" i="5"/>
  <c r="N869" i="5"/>
  <c r="F869" i="5"/>
  <c r="N868" i="5"/>
  <c r="F868" i="5"/>
  <c r="N867" i="5"/>
  <c r="F867" i="5"/>
  <c r="N866" i="5"/>
  <c r="F866" i="5"/>
  <c r="N865" i="5"/>
  <c r="F865" i="5"/>
  <c r="N864" i="5"/>
  <c r="F864" i="5"/>
  <c r="I866" i="5"/>
  <c r="K871" i="5"/>
  <c r="M878" i="5"/>
  <c r="Q866" i="5"/>
  <c r="M872" i="5"/>
  <c r="I877" i="5"/>
  <c r="M866" i="5"/>
  <c r="O871" i="5"/>
  <c r="G867" i="5"/>
  <c r="I872" i="5"/>
  <c r="I876" i="5"/>
  <c r="K877" i="5"/>
  <c r="I867" i="5"/>
  <c r="G870" i="5"/>
  <c r="K872" i="5"/>
  <c r="I875" i="5"/>
  <c r="G864" i="5"/>
  <c r="I865" i="5"/>
  <c r="G868" i="5"/>
  <c r="K870" i="5"/>
  <c r="I873" i="5"/>
  <c r="G876" i="5"/>
  <c r="K867" i="5"/>
  <c r="G873" i="5"/>
  <c r="M877" i="5"/>
  <c r="M868" i="5"/>
  <c r="O873" i="5"/>
  <c r="I864" i="5"/>
  <c r="O867" i="5"/>
  <c r="Q872" i="5"/>
  <c r="I868" i="5"/>
  <c r="K873" i="5"/>
  <c r="Q876" i="5"/>
  <c r="M865" i="5"/>
  <c r="Q867" i="5"/>
  <c r="O870" i="5"/>
  <c r="M873" i="5"/>
  <c r="Q875" i="5"/>
  <c r="G877" i="5"/>
  <c r="Q865" i="5"/>
  <c r="O868" i="5"/>
  <c r="M871" i="5"/>
  <c r="Q873" i="5"/>
  <c r="O876" i="5"/>
  <c r="G869" i="5"/>
  <c r="I874" i="5"/>
  <c r="M864" i="5"/>
  <c r="O869" i="5"/>
  <c r="Q874" i="5"/>
  <c r="Q877" i="5"/>
  <c r="Q868" i="5"/>
  <c r="M874" i="5"/>
  <c r="K869" i="5"/>
  <c r="G875" i="5"/>
  <c r="Q878" i="5"/>
  <c r="G866" i="5"/>
  <c r="K868" i="5"/>
  <c r="I871" i="5"/>
  <c r="G874" i="5"/>
  <c r="K876" i="5"/>
  <c r="O864" i="5"/>
  <c r="K866" i="5"/>
  <c r="I869" i="5"/>
  <c r="G872" i="5"/>
  <c r="K874" i="5"/>
  <c r="G878" i="5"/>
  <c r="G865" i="5"/>
  <c r="I870" i="5"/>
  <c r="K875" i="5"/>
  <c r="O865" i="5"/>
  <c r="Q870" i="5"/>
  <c r="M876" i="5"/>
  <c r="Q864" i="5"/>
  <c r="M870" i="5"/>
  <c r="I878" i="5"/>
  <c r="K865" i="5"/>
  <c r="G871" i="5"/>
  <c r="O875" i="5"/>
  <c r="K864" i="5"/>
  <c r="O866" i="5"/>
  <c r="M869" i="5"/>
  <c r="Q871" i="5"/>
  <c r="O874" i="5"/>
  <c r="K878" i="5"/>
  <c r="M867" i="5"/>
  <c r="O878" i="5"/>
  <c r="Q869" i="5"/>
  <c r="O872" i="5"/>
  <c r="O877" i="5"/>
  <c r="M875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J968" i="5"/>
  <c r="N967" i="5"/>
  <c r="R966" i="5"/>
  <c r="L966" i="5"/>
  <c r="L965" i="5"/>
  <c r="F965" i="5"/>
  <c r="J964" i="5"/>
  <c r="N963" i="5"/>
  <c r="R962" i="5"/>
  <c r="L962" i="5"/>
  <c r="L961" i="5"/>
  <c r="F961" i="5"/>
  <c r="J960" i="5"/>
  <c r="N959" i="5"/>
  <c r="R958" i="5"/>
  <c r="L958" i="5"/>
  <c r="L957" i="5"/>
  <c r="F957" i="5"/>
  <c r="J956" i="5"/>
  <c r="N955" i="5"/>
  <c r="R954" i="5"/>
  <c r="L954" i="5"/>
  <c r="N968" i="5"/>
  <c r="H968" i="5"/>
  <c r="R967" i="5"/>
  <c r="H967" i="5"/>
  <c r="P966" i="5"/>
  <c r="F966" i="5"/>
  <c r="P965" i="5"/>
  <c r="J965" i="5"/>
  <c r="N964" i="5"/>
  <c r="H964" i="5"/>
  <c r="R963" i="5"/>
  <c r="H963" i="5"/>
  <c r="P962" i="5"/>
  <c r="F962" i="5"/>
  <c r="P961" i="5"/>
  <c r="J961" i="5"/>
  <c r="N960" i="5"/>
  <c r="H960" i="5"/>
  <c r="R959" i="5"/>
  <c r="H959" i="5"/>
  <c r="P958" i="5"/>
  <c r="F958" i="5"/>
  <c r="P957" i="5"/>
  <c r="J957" i="5"/>
  <c r="N956" i="5"/>
  <c r="H956" i="5"/>
  <c r="R955" i="5"/>
  <c r="H955" i="5"/>
  <c r="P954" i="5"/>
  <c r="F954" i="5"/>
  <c r="R968" i="5"/>
  <c r="L968" i="5"/>
  <c r="L967" i="5"/>
  <c r="F967" i="5"/>
  <c r="J966" i="5"/>
  <c r="N965" i="5"/>
  <c r="R964" i="5"/>
  <c r="L964" i="5"/>
  <c r="L963" i="5"/>
  <c r="F963" i="5"/>
  <c r="J962" i="5"/>
  <c r="N961" i="5"/>
  <c r="R960" i="5"/>
  <c r="L960" i="5"/>
  <c r="L959" i="5"/>
  <c r="F959" i="5"/>
  <c r="J958" i="5"/>
  <c r="N957" i="5"/>
  <c r="R956" i="5"/>
  <c r="L956" i="5"/>
  <c r="L955" i="5"/>
  <c r="F955" i="5"/>
  <c r="J954" i="5"/>
  <c r="P968" i="5"/>
  <c r="F968" i="5"/>
  <c r="P967" i="5"/>
  <c r="J967" i="5"/>
  <c r="N966" i="5"/>
  <c r="H966" i="5"/>
  <c r="R965" i="5"/>
  <c r="H965" i="5"/>
  <c r="P964" i="5"/>
  <c r="F964" i="5"/>
  <c r="P963" i="5"/>
  <c r="J963" i="5"/>
  <c r="N962" i="5"/>
  <c r="H962" i="5"/>
  <c r="R961" i="5"/>
  <c r="H961" i="5"/>
  <c r="P960" i="5"/>
  <c r="F960" i="5"/>
  <c r="P959" i="5"/>
  <c r="J959" i="5"/>
  <c r="N958" i="5"/>
  <c r="H958" i="5"/>
  <c r="R957" i="5"/>
  <c r="H957" i="5"/>
  <c r="P956" i="5"/>
  <c r="F956" i="5"/>
  <c r="P955" i="5"/>
  <c r="J955" i="5"/>
  <c r="N954" i="5"/>
  <c r="H954" i="5"/>
  <c r="I967" i="5"/>
  <c r="M956" i="5"/>
  <c r="Q958" i="5"/>
  <c r="M954" i="5"/>
  <c r="M958" i="5"/>
  <c r="I964" i="5"/>
  <c r="Q956" i="5"/>
  <c r="M962" i="5"/>
  <c r="G954" i="5"/>
  <c r="Q955" i="5"/>
  <c r="O958" i="5"/>
  <c r="M961" i="5"/>
  <c r="Q963" i="5"/>
  <c r="O966" i="5"/>
  <c r="O961" i="5"/>
  <c r="M964" i="5"/>
  <c r="Q966" i="5"/>
  <c r="M955" i="5"/>
  <c r="Q957" i="5"/>
  <c r="O960" i="5"/>
  <c r="M963" i="5"/>
  <c r="Q965" i="5"/>
  <c r="Q954" i="5"/>
  <c r="G957" i="5"/>
  <c r="K959" i="5"/>
  <c r="M967" i="5"/>
  <c r="I960" i="5"/>
  <c r="K965" i="5"/>
  <c r="G959" i="5"/>
  <c r="O963" i="5"/>
  <c r="O967" i="5"/>
  <c r="K956" i="5"/>
  <c r="I959" i="5"/>
  <c r="G962" i="5"/>
  <c r="K964" i="5"/>
  <c r="G968" i="5"/>
  <c r="I962" i="5"/>
  <c r="G965" i="5"/>
  <c r="I968" i="5"/>
  <c r="G956" i="5"/>
  <c r="K958" i="5"/>
  <c r="I961" i="5"/>
  <c r="G964" i="5"/>
  <c r="K966" i="5"/>
  <c r="Q967" i="5"/>
  <c r="O957" i="5"/>
  <c r="M960" i="5"/>
  <c r="O955" i="5"/>
  <c r="K961" i="5"/>
  <c r="M968" i="5"/>
  <c r="G955" i="5"/>
  <c r="O959" i="5"/>
  <c r="Q964" i="5"/>
  <c r="O954" i="5"/>
  <c r="M957" i="5"/>
  <c r="Q959" i="5"/>
  <c r="O962" i="5"/>
  <c r="M965" i="5"/>
  <c r="O968" i="5"/>
  <c r="Q962" i="5"/>
  <c r="O965" i="5"/>
  <c r="Q968" i="5"/>
  <c r="K967" i="5"/>
  <c r="O956" i="5"/>
  <c r="M959" i="5"/>
  <c r="Q961" i="5"/>
  <c r="O964" i="5"/>
  <c r="K968" i="5"/>
  <c r="I954" i="5"/>
  <c r="K955" i="5"/>
  <c r="I958" i="5"/>
  <c r="K957" i="5"/>
  <c r="G963" i="5"/>
  <c r="I956" i="5"/>
  <c r="Q960" i="5"/>
  <c r="M966" i="5"/>
  <c r="G967" i="5"/>
  <c r="I955" i="5"/>
  <c r="G958" i="5"/>
  <c r="K960" i="5"/>
  <c r="I963" i="5"/>
  <c r="G966" i="5"/>
  <c r="G961" i="5"/>
  <c r="K963" i="5"/>
  <c r="I966" i="5"/>
  <c r="K962" i="5"/>
  <c r="K954" i="5"/>
  <c r="I965" i="5"/>
  <c r="I957" i="5"/>
  <c r="G960" i="5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R848" i="5"/>
  <c r="J848" i="5"/>
  <c r="R847" i="5"/>
  <c r="J847" i="5"/>
  <c r="R846" i="5"/>
  <c r="J846" i="5"/>
  <c r="R845" i="5"/>
  <c r="J845" i="5"/>
  <c r="R844" i="5"/>
  <c r="J844" i="5"/>
  <c r="R843" i="5"/>
  <c r="J843" i="5"/>
  <c r="R842" i="5"/>
  <c r="J842" i="5"/>
  <c r="R841" i="5"/>
  <c r="J841" i="5"/>
  <c r="R840" i="5"/>
  <c r="J840" i="5"/>
  <c r="R839" i="5"/>
  <c r="J839" i="5"/>
  <c r="R838" i="5"/>
  <c r="J838" i="5"/>
  <c r="R837" i="5"/>
  <c r="J837" i="5"/>
  <c r="R836" i="5"/>
  <c r="J836" i="5"/>
  <c r="R835" i="5"/>
  <c r="J835" i="5"/>
  <c r="R834" i="5"/>
  <c r="J834" i="5"/>
  <c r="P848" i="5"/>
  <c r="H848" i="5"/>
  <c r="P847" i="5"/>
  <c r="H847" i="5"/>
  <c r="P846" i="5"/>
  <c r="H846" i="5"/>
  <c r="P845" i="5"/>
  <c r="H845" i="5"/>
  <c r="P844" i="5"/>
  <c r="H844" i="5"/>
  <c r="P843" i="5"/>
  <c r="H843" i="5"/>
  <c r="P842" i="5"/>
  <c r="H842" i="5"/>
  <c r="P841" i="5"/>
  <c r="H841" i="5"/>
  <c r="P840" i="5"/>
  <c r="H840" i="5"/>
  <c r="P839" i="5"/>
  <c r="H839" i="5"/>
  <c r="P838" i="5"/>
  <c r="H838" i="5"/>
  <c r="P837" i="5"/>
  <c r="H837" i="5"/>
  <c r="P836" i="5"/>
  <c r="H836" i="5"/>
  <c r="P835" i="5"/>
  <c r="H835" i="5"/>
  <c r="P834" i="5"/>
  <c r="H834" i="5"/>
  <c r="N848" i="5"/>
  <c r="F848" i="5"/>
  <c r="N847" i="5"/>
  <c r="F847" i="5"/>
  <c r="N846" i="5"/>
  <c r="F846" i="5"/>
  <c r="N845" i="5"/>
  <c r="F845" i="5"/>
  <c r="N844" i="5"/>
  <c r="F844" i="5"/>
  <c r="N843" i="5"/>
  <c r="F843" i="5"/>
  <c r="N842" i="5"/>
  <c r="F842" i="5"/>
  <c r="N841" i="5"/>
  <c r="F841" i="5"/>
  <c r="N840" i="5"/>
  <c r="F840" i="5"/>
  <c r="N839" i="5"/>
  <c r="F839" i="5"/>
  <c r="N838" i="5"/>
  <c r="F838" i="5"/>
  <c r="N837" i="5"/>
  <c r="F837" i="5"/>
  <c r="N836" i="5"/>
  <c r="F836" i="5"/>
  <c r="N835" i="5"/>
  <c r="F835" i="5"/>
  <c r="N834" i="5"/>
  <c r="F834" i="5"/>
  <c r="M840" i="5"/>
  <c r="I846" i="5"/>
  <c r="Q834" i="5"/>
  <c r="O837" i="5"/>
  <c r="K843" i="5"/>
  <c r="Q848" i="5"/>
  <c r="M847" i="5"/>
  <c r="G839" i="5"/>
  <c r="I844" i="5"/>
  <c r="K837" i="5"/>
  <c r="M842" i="5"/>
  <c r="G847" i="5"/>
  <c r="Q835" i="5"/>
  <c r="O838" i="5"/>
  <c r="M841" i="5"/>
  <c r="Q843" i="5"/>
  <c r="O846" i="5"/>
  <c r="M835" i="5"/>
  <c r="Q837" i="5"/>
  <c r="O840" i="5"/>
  <c r="M843" i="5"/>
  <c r="Q845" i="5"/>
  <c r="O841" i="5"/>
  <c r="I848" i="5"/>
  <c r="I847" i="5"/>
  <c r="K835" i="5"/>
  <c r="K839" i="5"/>
  <c r="M844" i="5"/>
  <c r="M834" i="5"/>
  <c r="I840" i="5"/>
  <c r="K845" i="5"/>
  <c r="M838" i="5"/>
  <c r="O843" i="5"/>
  <c r="O834" i="5"/>
  <c r="K836" i="5"/>
  <c r="I839" i="5"/>
  <c r="G842" i="5"/>
  <c r="K844" i="5"/>
  <c r="G848" i="5"/>
  <c r="G836" i="5"/>
  <c r="K838" i="5"/>
  <c r="I841" i="5"/>
  <c r="G844" i="5"/>
  <c r="K846" i="5"/>
  <c r="I838" i="5"/>
  <c r="Q842" i="5"/>
  <c r="I834" i="5"/>
  <c r="M836" i="5"/>
  <c r="G841" i="5"/>
  <c r="O845" i="5"/>
  <c r="O835" i="5"/>
  <c r="K841" i="5"/>
  <c r="M848" i="5"/>
  <c r="G835" i="5"/>
  <c r="O839" i="5"/>
  <c r="Q844" i="5"/>
  <c r="O847" i="5"/>
  <c r="M837" i="5"/>
  <c r="Q839" i="5"/>
  <c r="O842" i="5"/>
  <c r="M845" i="5"/>
  <c r="O848" i="5"/>
  <c r="K834" i="5"/>
  <c r="O836" i="5"/>
  <c r="M839" i="5"/>
  <c r="Q841" i="5"/>
  <c r="O844" i="5"/>
  <c r="K848" i="5"/>
  <c r="Q838" i="5"/>
  <c r="G845" i="5"/>
  <c r="Q847" i="5"/>
  <c r="G837" i="5"/>
  <c r="I842" i="5"/>
  <c r="Q846" i="5"/>
  <c r="Q836" i="5"/>
  <c r="G843" i="5"/>
  <c r="I836" i="5"/>
  <c r="Q840" i="5"/>
  <c r="M846" i="5"/>
  <c r="G834" i="5"/>
  <c r="I835" i="5"/>
  <c r="G838" i="5"/>
  <c r="K840" i="5"/>
  <c r="I843" i="5"/>
  <c r="G846" i="5"/>
  <c r="K847" i="5"/>
  <c r="I845" i="5"/>
  <c r="I837" i="5"/>
  <c r="G840" i="5"/>
  <c r="K842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R833" i="5"/>
  <c r="J833" i="5"/>
  <c r="R832" i="5"/>
  <c r="J832" i="5"/>
  <c r="R831" i="5"/>
  <c r="J831" i="5"/>
  <c r="R830" i="5"/>
  <c r="J830" i="5"/>
  <c r="R829" i="5"/>
  <c r="J829" i="5"/>
  <c r="R828" i="5"/>
  <c r="J828" i="5"/>
  <c r="R827" i="5"/>
  <c r="J827" i="5"/>
  <c r="R826" i="5"/>
  <c r="J826" i="5"/>
  <c r="R825" i="5"/>
  <c r="J825" i="5"/>
  <c r="R824" i="5"/>
  <c r="J824" i="5"/>
  <c r="R823" i="5"/>
  <c r="J823" i="5"/>
  <c r="R822" i="5"/>
  <c r="J822" i="5"/>
  <c r="R821" i="5"/>
  <c r="J821" i="5"/>
  <c r="R820" i="5"/>
  <c r="J820" i="5"/>
  <c r="R819" i="5"/>
  <c r="J819" i="5"/>
  <c r="P833" i="5"/>
  <c r="H833" i="5"/>
  <c r="P832" i="5"/>
  <c r="H832" i="5"/>
  <c r="P831" i="5"/>
  <c r="H831" i="5"/>
  <c r="P830" i="5"/>
  <c r="H830" i="5"/>
  <c r="P829" i="5"/>
  <c r="H829" i="5"/>
  <c r="P828" i="5"/>
  <c r="H828" i="5"/>
  <c r="P827" i="5"/>
  <c r="H827" i="5"/>
  <c r="P826" i="5"/>
  <c r="H826" i="5"/>
  <c r="P825" i="5"/>
  <c r="H825" i="5"/>
  <c r="P824" i="5"/>
  <c r="H824" i="5"/>
  <c r="P823" i="5"/>
  <c r="H823" i="5"/>
  <c r="P822" i="5"/>
  <c r="H822" i="5"/>
  <c r="P821" i="5"/>
  <c r="H821" i="5"/>
  <c r="P820" i="5"/>
  <c r="H820" i="5"/>
  <c r="P819" i="5"/>
  <c r="H819" i="5"/>
  <c r="N833" i="5"/>
  <c r="F833" i="5"/>
  <c r="N832" i="5"/>
  <c r="F832" i="5"/>
  <c r="N831" i="5"/>
  <c r="F831" i="5"/>
  <c r="N830" i="5"/>
  <c r="F830" i="5"/>
  <c r="N829" i="5"/>
  <c r="F829" i="5"/>
  <c r="N828" i="5"/>
  <c r="F828" i="5"/>
  <c r="N827" i="5"/>
  <c r="F827" i="5"/>
  <c r="N826" i="5"/>
  <c r="F826" i="5"/>
  <c r="N825" i="5"/>
  <c r="F825" i="5"/>
  <c r="N824" i="5"/>
  <c r="F824" i="5"/>
  <c r="N823" i="5"/>
  <c r="F823" i="5"/>
  <c r="N822" i="5"/>
  <c r="F822" i="5"/>
  <c r="N821" i="5"/>
  <c r="F821" i="5"/>
  <c r="N820" i="5"/>
  <c r="F820" i="5"/>
  <c r="N819" i="5"/>
  <c r="F819" i="5"/>
  <c r="G823" i="5"/>
  <c r="I828" i="5"/>
  <c r="O833" i="5"/>
  <c r="O832" i="5"/>
  <c r="O823" i="5"/>
  <c r="Q828" i="5"/>
  <c r="Q822" i="5"/>
  <c r="M828" i="5"/>
  <c r="K819" i="5"/>
  <c r="G825" i="5"/>
  <c r="I830" i="5"/>
  <c r="G820" i="5"/>
  <c r="K822" i="5"/>
  <c r="I825" i="5"/>
  <c r="G828" i="5"/>
  <c r="K830" i="5"/>
  <c r="Q819" i="5"/>
  <c r="G822" i="5"/>
  <c r="K824" i="5"/>
  <c r="I827" i="5"/>
  <c r="G830" i="5"/>
  <c r="I833" i="5"/>
  <c r="I824" i="5"/>
  <c r="K829" i="5"/>
  <c r="O819" i="5"/>
  <c r="Q824" i="5"/>
  <c r="M830" i="5"/>
  <c r="M824" i="5"/>
  <c r="O829" i="5"/>
  <c r="G821" i="5"/>
  <c r="I826" i="5"/>
  <c r="K831" i="5"/>
  <c r="O820" i="5"/>
  <c r="M823" i="5"/>
  <c r="Q825" i="5"/>
  <c r="O828" i="5"/>
  <c r="M831" i="5"/>
  <c r="Q832" i="5"/>
  <c r="O822" i="5"/>
  <c r="M825" i="5"/>
  <c r="Q827" i="5"/>
  <c r="O830" i="5"/>
  <c r="Q833" i="5"/>
  <c r="I820" i="5"/>
  <c r="K825" i="5"/>
  <c r="G831" i="5"/>
  <c r="G832" i="5"/>
  <c r="Q820" i="5"/>
  <c r="M826" i="5"/>
  <c r="G833" i="5"/>
  <c r="M820" i="5"/>
  <c r="O825" i="5"/>
  <c r="Q830" i="5"/>
  <c r="I822" i="5"/>
  <c r="K827" i="5"/>
  <c r="M819" i="5"/>
  <c r="I821" i="5"/>
  <c r="G824" i="5"/>
  <c r="K826" i="5"/>
  <c r="I829" i="5"/>
  <c r="M833" i="5"/>
  <c r="I819" i="5"/>
  <c r="K820" i="5"/>
  <c r="I823" i="5"/>
  <c r="G826" i="5"/>
  <c r="K828" i="5"/>
  <c r="I831" i="5"/>
  <c r="K821" i="5"/>
  <c r="G827" i="5"/>
  <c r="O831" i="5"/>
  <c r="G819" i="5"/>
  <c r="M822" i="5"/>
  <c r="O827" i="5"/>
  <c r="O821" i="5"/>
  <c r="Q826" i="5"/>
  <c r="K833" i="5"/>
  <c r="K832" i="5"/>
  <c r="K823" i="5"/>
  <c r="G829" i="5"/>
  <c r="M832" i="5"/>
  <c r="Q821" i="5"/>
  <c r="O824" i="5"/>
  <c r="M827" i="5"/>
  <c r="Q829" i="5"/>
  <c r="Q823" i="5"/>
  <c r="O826" i="5"/>
  <c r="I832" i="5"/>
  <c r="M829" i="5"/>
  <c r="M821" i="5"/>
  <c r="Q831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R908" i="5"/>
  <c r="J908" i="5"/>
  <c r="R907" i="5"/>
  <c r="J907" i="5"/>
  <c r="R906" i="5"/>
  <c r="J906" i="5"/>
  <c r="R905" i="5"/>
  <c r="J905" i="5"/>
  <c r="R904" i="5"/>
  <c r="J904" i="5"/>
  <c r="R903" i="5"/>
  <c r="J903" i="5"/>
  <c r="R902" i="5"/>
  <c r="J902" i="5"/>
  <c r="R901" i="5"/>
  <c r="J901" i="5"/>
  <c r="R900" i="5"/>
  <c r="J900" i="5"/>
  <c r="R899" i="5"/>
  <c r="J899" i="5"/>
  <c r="R898" i="5"/>
  <c r="J898" i="5"/>
  <c r="R897" i="5"/>
  <c r="J897" i="5"/>
  <c r="R896" i="5"/>
  <c r="J896" i="5"/>
  <c r="R895" i="5"/>
  <c r="J895" i="5"/>
  <c r="R894" i="5"/>
  <c r="J894" i="5"/>
  <c r="P908" i="5"/>
  <c r="H908" i="5"/>
  <c r="P907" i="5"/>
  <c r="H907" i="5"/>
  <c r="P906" i="5"/>
  <c r="H906" i="5"/>
  <c r="P905" i="5"/>
  <c r="H905" i="5"/>
  <c r="P904" i="5"/>
  <c r="H904" i="5"/>
  <c r="P903" i="5"/>
  <c r="H903" i="5"/>
  <c r="P902" i="5"/>
  <c r="H902" i="5"/>
  <c r="P901" i="5"/>
  <c r="H901" i="5"/>
  <c r="P900" i="5"/>
  <c r="H900" i="5"/>
  <c r="P899" i="5"/>
  <c r="H899" i="5"/>
  <c r="P898" i="5"/>
  <c r="H898" i="5"/>
  <c r="P897" i="5"/>
  <c r="H897" i="5"/>
  <c r="P896" i="5"/>
  <c r="H896" i="5"/>
  <c r="P895" i="5"/>
  <c r="H895" i="5"/>
  <c r="P894" i="5"/>
  <c r="H894" i="5"/>
  <c r="N908" i="5"/>
  <c r="F908" i="5"/>
  <c r="N907" i="5"/>
  <c r="F907" i="5"/>
  <c r="N906" i="5"/>
  <c r="F906" i="5"/>
  <c r="N905" i="5"/>
  <c r="F905" i="5"/>
  <c r="N904" i="5"/>
  <c r="F904" i="5"/>
  <c r="N903" i="5"/>
  <c r="F903" i="5"/>
  <c r="N902" i="5"/>
  <c r="F902" i="5"/>
  <c r="N901" i="5"/>
  <c r="F901" i="5"/>
  <c r="N900" i="5"/>
  <c r="F900" i="5"/>
  <c r="N899" i="5"/>
  <c r="F899" i="5"/>
  <c r="N898" i="5"/>
  <c r="F898" i="5"/>
  <c r="N897" i="5"/>
  <c r="F897" i="5"/>
  <c r="N896" i="5"/>
  <c r="F896" i="5"/>
  <c r="N895" i="5"/>
  <c r="F895" i="5"/>
  <c r="N894" i="5"/>
  <c r="F894" i="5"/>
  <c r="G897" i="5"/>
  <c r="K903" i="5"/>
  <c r="Q907" i="5"/>
  <c r="M900" i="5"/>
  <c r="I908" i="5"/>
  <c r="O901" i="5"/>
  <c r="Q908" i="5"/>
  <c r="G899" i="5"/>
  <c r="O903" i="5"/>
  <c r="M894" i="5"/>
  <c r="O899" i="5"/>
  <c r="K905" i="5"/>
  <c r="O907" i="5"/>
  <c r="M897" i="5"/>
  <c r="Q899" i="5"/>
  <c r="O902" i="5"/>
  <c r="M905" i="5"/>
  <c r="O908" i="5"/>
  <c r="K894" i="5"/>
  <c r="O896" i="5"/>
  <c r="M899" i="5"/>
  <c r="Q901" i="5"/>
  <c r="O904" i="5"/>
  <c r="K908" i="5"/>
  <c r="O897" i="5"/>
  <c r="I906" i="5"/>
  <c r="Q894" i="5"/>
  <c r="I902" i="5"/>
  <c r="Q902" i="5"/>
  <c r="G895" i="5"/>
  <c r="I900" i="5"/>
  <c r="Q904" i="5"/>
  <c r="O895" i="5"/>
  <c r="K901" i="5"/>
  <c r="M908" i="5"/>
  <c r="G894" i="5"/>
  <c r="I895" i="5"/>
  <c r="G898" i="5"/>
  <c r="K900" i="5"/>
  <c r="I903" i="5"/>
  <c r="G906" i="5"/>
  <c r="K907" i="5"/>
  <c r="I897" i="5"/>
  <c r="G900" i="5"/>
  <c r="K902" i="5"/>
  <c r="I905" i="5"/>
  <c r="Q898" i="5"/>
  <c r="I907" i="5"/>
  <c r="M896" i="5"/>
  <c r="M904" i="5"/>
  <c r="G905" i="5"/>
  <c r="I896" i="5"/>
  <c r="Q900" i="5"/>
  <c r="M906" i="5"/>
  <c r="Q896" i="5"/>
  <c r="G903" i="5"/>
  <c r="G907" i="5"/>
  <c r="Q895" i="5"/>
  <c r="O898" i="5"/>
  <c r="M901" i="5"/>
  <c r="Q903" i="5"/>
  <c r="O906" i="5"/>
  <c r="M895" i="5"/>
  <c r="Q897" i="5"/>
  <c r="O900" i="5"/>
  <c r="M903" i="5"/>
  <c r="Q905" i="5"/>
  <c r="K895" i="5"/>
  <c r="G901" i="5"/>
  <c r="I894" i="5"/>
  <c r="I898" i="5"/>
  <c r="O905" i="5"/>
  <c r="K899" i="5"/>
  <c r="Q906" i="5"/>
  <c r="K897" i="5"/>
  <c r="M902" i="5"/>
  <c r="M907" i="5"/>
  <c r="M898" i="5"/>
  <c r="I904" i="5"/>
  <c r="O894" i="5"/>
  <c r="K896" i="5"/>
  <c r="I899" i="5"/>
  <c r="G902" i="5"/>
  <c r="K904" i="5"/>
  <c r="G908" i="5"/>
  <c r="K898" i="5"/>
  <c r="I901" i="5"/>
  <c r="G904" i="5"/>
  <c r="G896" i="5"/>
  <c r="K906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P938" i="5"/>
  <c r="L938" i="5"/>
  <c r="H938" i="5"/>
  <c r="R937" i="5"/>
  <c r="N937" i="5"/>
  <c r="J937" i="5"/>
  <c r="F937" i="5"/>
  <c r="P936" i="5"/>
  <c r="L936" i="5"/>
  <c r="H936" i="5"/>
  <c r="R935" i="5"/>
  <c r="N935" i="5"/>
  <c r="J935" i="5"/>
  <c r="F935" i="5"/>
  <c r="P934" i="5"/>
  <c r="L934" i="5"/>
  <c r="H934" i="5"/>
  <c r="R933" i="5"/>
  <c r="N933" i="5"/>
  <c r="R938" i="5"/>
  <c r="F936" i="5"/>
  <c r="H935" i="5"/>
  <c r="J934" i="5"/>
  <c r="L933" i="5"/>
  <c r="L932" i="5"/>
  <c r="L931" i="5"/>
  <c r="L930" i="5"/>
  <c r="L929" i="5"/>
  <c r="L928" i="5"/>
  <c r="L927" i="5"/>
  <c r="L926" i="5"/>
  <c r="L925" i="5"/>
  <c r="L924" i="5"/>
  <c r="N938" i="5"/>
  <c r="P937" i="5"/>
  <c r="R936" i="5"/>
  <c r="F934" i="5"/>
  <c r="J933" i="5"/>
  <c r="R932" i="5"/>
  <c r="J932" i="5"/>
  <c r="R931" i="5"/>
  <c r="J931" i="5"/>
  <c r="R930" i="5"/>
  <c r="J930" i="5"/>
  <c r="R929" i="5"/>
  <c r="J929" i="5"/>
  <c r="R928" i="5"/>
  <c r="J928" i="5"/>
  <c r="R927" i="5"/>
  <c r="J927" i="5"/>
  <c r="R926" i="5"/>
  <c r="J926" i="5"/>
  <c r="R925" i="5"/>
  <c r="J925" i="5"/>
  <c r="R924" i="5"/>
  <c r="J924" i="5"/>
  <c r="J938" i="5"/>
  <c r="L937" i="5"/>
  <c r="N936" i="5"/>
  <c r="P935" i="5"/>
  <c r="R934" i="5"/>
  <c r="H933" i="5"/>
  <c r="P932" i="5"/>
  <c r="H932" i="5"/>
  <c r="P931" i="5"/>
  <c r="H931" i="5"/>
  <c r="P930" i="5"/>
  <c r="H930" i="5"/>
  <c r="P929" i="5"/>
  <c r="H929" i="5"/>
  <c r="P928" i="5"/>
  <c r="H928" i="5"/>
  <c r="P927" i="5"/>
  <c r="H927" i="5"/>
  <c r="P926" i="5"/>
  <c r="H926" i="5"/>
  <c r="P925" i="5"/>
  <c r="H925" i="5"/>
  <c r="P924" i="5"/>
  <c r="H924" i="5"/>
  <c r="F938" i="5"/>
  <c r="H937" i="5"/>
  <c r="J936" i="5"/>
  <c r="L935" i="5"/>
  <c r="N934" i="5"/>
  <c r="P933" i="5"/>
  <c r="F933" i="5"/>
  <c r="N932" i="5"/>
  <c r="F932" i="5"/>
  <c r="N931" i="5"/>
  <c r="F931" i="5"/>
  <c r="N930" i="5"/>
  <c r="F930" i="5"/>
  <c r="N929" i="5"/>
  <c r="F929" i="5"/>
  <c r="N928" i="5"/>
  <c r="F928" i="5"/>
  <c r="N927" i="5"/>
  <c r="F927" i="5"/>
  <c r="N926" i="5"/>
  <c r="F926" i="5"/>
  <c r="N925" i="5"/>
  <c r="F925" i="5"/>
  <c r="N924" i="5"/>
  <c r="F924" i="5"/>
  <c r="M924" i="5"/>
  <c r="K935" i="5"/>
  <c r="G925" i="5"/>
  <c r="K927" i="5"/>
  <c r="I930" i="5"/>
  <c r="G933" i="5"/>
  <c r="Q928" i="5"/>
  <c r="M934" i="5"/>
  <c r="I937" i="5"/>
  <c r="G927" i="5"/>
  <c r="I932" i="5"/>
  <c r="Q938" i="5"/>
  <c r="G926" i="5"/>
  <c r="K928" i="5"/>
  <c r="I931" i="5"/>
  <c r="G934" i="5"/>
  <c r="K936" i="5"/>
  <c r="O924" i="5"/>
  <c r="K926" i="5"/>
  <c r="I929" i="5"/>
  <c r="G932" i="5"/>
  <c r="K934" i="5"/>
  <c r="G938" i="5"/>
  <c r="O933" i="5"/>
  <c r="M936" i="5"/>
  <c r="O925" i="5"/>
  <c r="M928" i="5"/>
  <c r="Q930" i="5"/>
  <c r="K925" i="5"/>
  <c r="M930" i="5"/>
  <c r="O935" i="5"/>
  <c r="I924" i="5"/>
  <c r="I928" i="5"/>
  <c r="K933" i="5"/>
  <c r="K924" i="5"/>
  <c r="O926" i="5"/>
  <c r="M929" i="5"/>
  <c r="Q931" i="5"/>
  <c r="O934" i="5"/>
  <c r="K938" i="5"/>
  <c r="O937" i="5"/>
  <c r="M927" i="5"/>
  <c r="Q929" i="5"/>
  <c r="O932" i="5"/>
  <c r="M935" i="5"/>
  <c r="O938" i="5"/>
  <c r="I934" i="5"/>
  <c r="M938" i="5"/>
  <c r="I926" i="5"/>
  <c r="G929" i="5"/>
  <c r="K931" i="5"/>
  <c r="M926" i="5"/>
  <c r="O931" i="5"/>
  <c r="I936" i="5"/>
  <c r="Q937" i="5"/>
  <c r="K929" i="5"/>
  <c r="G935" i="5"/>
  <c r="K937" i="5"/>
  <c r="I927" i="5"/>
  <c r="G930" i="5"/>
  <c r="K932" i="5"/>
  <c r="I935" i="5"/>
  <c r="G924" i="5"/>
  <c r="I925" i="5"/>
  <c r="G928" i="5"/>
  <c r="K930" i="5"/>
  <c r="I933" i="5"/>
  <c r="G936" i="5"/>
  <c r="M937" i="5"/>
  <c r="Q934" i="5"/>
  <c r="Q926" i="5"/>
  <c r="O929" i="5"/>
  <c r="M932" i="5"/>
  <c r="O927" i="5"/>
  <c r="Q932" i="5"/>
  <c r="I938" i="5"/>
  <c r="Q924" i="5"/>
  <c r="G931" i="5"/>
  <c r="Q936" i="5"/>
  <c r="M925" i="5"/>
  <c r="Q927" i="5"/>
  <c r="O930" i="5"/>
  <c r="M933" i="5"/>
  <c r="Q935" i="5"/>
  <c r="M931" i="5"/>
  <c r="G937" i="5"/>
  <c r="Q933" i="5"/>
  <c r="Q925" i="5"/>
  <c r="O936" i="5"/>
  <c r="O928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R863" i="5"/>
  <c r="J863" i="5"/>
  <c r="R862" i="5"/>
  <c r="J862" i="5"/>
  <c r="R861" i="5"/>
  <c r="J861" i="5"/>
  <c r="R860" i="5"/>
  <c r="J860" i="5"/>
  <c r="R859" i="5"/>
  <c r="J859" i="5"/>
  <c r="R858" i="5"/>
  <c r="J858" i="5"/>
  <c r="R857" i="5"/>
  <c r="J857" i="5"/>
  <c r="R856" i="5"/>
  <c r="J856" i="5"/>
  <c r="R855" i="5"/>
  <c r="J855" i="5"/>
  <c r="R854" i="5"/>
  <c r="J854" i="5"/>
  <c r="R853" i="5"/>
  <c r="J853" i="5"/>
  <c r="R852" i="5"/>
  <c r="J852" i="5"/>
  <c r="R851" i="5"/>
  <c r="J851" i="5"/>
  <c r="R850" i="5"/>
  <c r="J850" i="5"/>
  <c r="R849" i="5"/>
  <c r="J849" i="5"/>
  <c r="P863" i="5"/>
  <c r="H863" i="5"/>
  <c r="P862" i="5"/>
  <c r="H862" i="5"/>
  <c r="P861" i="5"/>
  <c r="H861" i="5"/>
  <c r="P860" i="5"/>
  <c r="H860" i="5"/>
  <c r="P859" i="5"/>
  <c r="H859" i="5"/>
  <c r="P858" i="5"/>
  <c r="H858" i="5"/>
  <c r="P857" i="5"/>
  <c r="H857" i="5"/>
  <c r="P856" i="5"/>
  <c r="H856" i="5"/>
  <c r="P855" i="5"/>
  <c r="H855" i="5"/>
  <c r="P854" i="5"/>
  <c r="H854" i="5"/>
  <c r="P853" i="5"/>
  <c r="H853" i="5"/>
  <c r="P852" i="5"/>
  <c r="H852" i="5"/>
  <c r="P851" i="5"/>
  <c r="H851" i="5"/>
  <c r="P850" i="5"/>
  <c r="H850" i="5"/>
  <c r="P849" i="5"/>
  <c r="H849" i="5"/>
  <c r="N863" i="5"/>
  <c r="F863" i="5"/>
  <c r="N862" i="5"/>
  <c r="F862" i="5"/>
  <c r="N861" i="5"/>
  <c r="F861" i="5"/>
  <c r="N860" i="5"/>
  <c r="F860" i="5"/>
  <c r="N859" i="5"/>
  <c r="F859" i="5"/>
  <c r="N858" i="5"/>
  <c r="F858" i="5"/>
  <c r="N857" i="5"/>
  <c r="F857" i="5"/>
  <c r="N856" i="5"/>
  <c r="F856" i="5"/>
  <c r="N855" i="5"/>
  <c r="F855" i="5"/>
  <c r="N854" i="5"/>
  <c r="F854" i="5"/>
  <c r="N853" i="5"/>
  <c r="F853" i="5"/>
  <c r="N852" i="5"/>
  <c r="F852" i="5"/>
  <c r="N851" i="5"/>
  <c r="F851" i="5"/>
  <c r="N850" i="5"/>
  <c r="F850" i="5"/>
  <c r="N849" i="5"/>
  <c r="F849" i="5"/>
  <c r="Q852" i="5"/>
  <c r="M858" i="5"/>
  <c r="I852" i="5"/>
  <c r="K857" i="5"/>
  <c r="K863" i="5"/>
  <c r="G849" i="5"/>
  <c r="G853" i="5"/>
  <c r="I858" i="5"/>
  <c r="I850" i="5"/>
  <c r="Q854" i="5"/>
  <c r="K859" i="5"/>
  <c r="I862" i="5"/>
  <c r="M851" i="5"/>
  <c r="Q853" i="5"/>
  <c r="O856" i="5"/>
  <c r="M859" i="5"/>
  <c r="Q861" i="5"/>
  <c r="M862" i="5"/>
  <c r="Q851" i="5"/>
  <c r="O854" i="5"/>
  <c r="M857" i="5"/>
  <c r="Q859" i="5"/>
  <c r="M854" i="5"/>
  <c r="I860" i="5"/>
  <c r="K862" i="5"/>
  <c r="K853" i="5"/>
  <c r="G859" i="5"/>
  <c r="O862" i="5"/>
  <c r="I854" i="5"/>
  <c r="M860" i="5"/>
  <c r="K851" i="5"/>
  <c r="M856" i="5"/>
  <c r="G861" i="5"/>
  <c r="Q849" i="5"/>
  <c r="G852" i="5"/>
  <c r="K854" i="5"/>
  <c r="I857" i="5"/>
  <c r="G860" i="5"/>
  <c r="I863" i="5"/>
  <c r="G850" i="5"/>
  <c r="K852" i="5"/>
  <c r="I855" i="5"/>
  <c r="G858" i="5"/>
  <c r="K860" i="5"/>
  <c r="M850" i="5"/>
  <c r="O855" i="5"/>
  <c r="K861" i="5"/>
  <c r="K849" i="5"/>
  <c r="G855" i="5"/>
  <c r="O859" i="5"/>
  <c r="O849" i="5"/>
  <c r="K855" i="5"/>
  <c r="O861" i="5"/>
  <c r="M852" i="5"/>
  <c r="O857" i="5"/>
  <c r="G863" i="5"/>
  <c r="Q862" i="5"/>
  <c r="O852" i="5"/>
  <c r="M855" i="5"/>
  <c r="Q857" i="5"/>
  <c r="O860" i="5"/>
  <c r="Q863" i="5"/>
  <c r="O850" i="5"/>
  <c r="M853" i="5"/>
  <c r="Q855" i="5"/>
  <c r="O858" i="5"/>
  <c r="M861" i="5"/>
  <c r="O851" i="5"/>
  <c r="Q856" i="5"/>
  <c r="G851" i="5"/>
  <c r="I856" i="5"/>
  <c r="Q860" i="5"/>
  <c r="G862" i="5"/>
  <c r="Q850" i="5"/>
  <c r="G857" i="5"/>
  <c r="O863" i="5"/>
  <c r="O853" i="5"/>
  <c r="Q858" i="5"/>
  <c r="I849" i="5"/>
  <c r="K850" i="5"/>
  <c r="I853" i="5"/>
  <c r="G856" i="5"/>
  <c r="K858" i="5"/>
  <c r="I861" i="5"/>
  <c r="K856" i="5"/>
  <c r="M849" i="5"/>
  <c r="I859" i="5"/>
  <c r="I851" i="5"/>
  <c r="M863" i="5"/>
  <c r="G854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R893" i="5"/>
  <c r="J893" i="5"/>
  <c r="R892" i="5"/>
  <c r="J892" i="5"/>
  <c r="R891" i="5"/>
  <c r="J891" i="5"/>
  <c r="R890" i="5"/>
  <c r="J890" i="5"/>
  <c r="R889" i="5"/>
  <c r="J889" i="5"/>
  <c r="R888" i="5"/>
  <c r="J888" i="5"/>
  <c r="R887" i="5"/>
  <c r="J887" i="5"/>
  <c r="R886" i="5"/>
  <c r="J886" i="5"/>
  <c r="R885" i="5"/>
  <c r="J885" i="5"/>
  <c r="R884" i="5"/>
  <c r="J884" i="5"/>
  <c r="R883" i="5"/>
  <c r="J883" i="5"/>
  <c r="R882" i="5"/>
  <c r="J882" i="5"/>
  <c r="R881" i="5"/>
  <c r="J881" i="5"/>
  <c r="R880" i="5"/>
  <c r="J880" i="5"/>
  <c r="R879" i="5"/>
  <c r="J879" i="5"/>
  <c r="P893" i="5"/>
  <c r="H893" i="5"/>
  <c r="P892" i="5"/>
  <c r="H892" i="5"/>
  <c r="P891" i="5"/>
  <c r="H891" i="5"/>
  <c r="P890" i="5"/>
  <c r="H890" i="5"/>
  <c r="P889" i="5"/>
  <c r="H889" i="5"/>
  <c r="P888" i="5"/>
  <c r="H888" i="5"/>
  <c r="P887" i="5"/>
  <c r="H887" i="5"/>
  <c r="P886" i="5"/>
  <c r="H886" i="5"/>
  <c r="P885" i="5"/>
  <c r="H885" i="5"/>
  <c r="P884" i="5"/>
  <c r="H884" i="5"/>
  <c r="P883" i="5"/>
  <c r="H883" i="5"/>
  <c r="P882" i="5"/>
  <c r="H882" i="5"/>
  <c r="P881" i="5"/>
  <c r="H881" i="5"/>
  <c r="P880" i="5"/>
  <c r="H880" i="5"/>
  <c r="P879" i="5"/>
  <c r="H879" i="5"/>
  <c r="N893" i="5"/>
  <c r="F893" i="5"/>
  <c r="N892" i="5"/>
  <c r="F892" i="5"/>
  <c r="N891" i="5"/>
  <c r="F891" i="5"/>
  <c r="N890" i="5"/>
  <c r="F890" i="5"/>
  <c r="N889" i="5"/>
  <c r="F889" i="5"/>
  <c r="N888" i="5"/>
  <c r="F888" i="5"/>
  <c r="N887" i="5"/>
  <c r="F887" i="5"/>
  <c r="N886" i="5"/>
  <c r="F886" i="5"/>
  <c r="N885" i="5"/>
  <c r="F885" i="5"/>
  <c r="N884" i="5"/>
  <c r="F884" i="5"/>
  <c r="N883" i="5"/>
  <c r="F883" i="5"/>
  <c r="N882" i="5"/>
  <c r="F882" i="5"/>
  <c r="N881" i="5"/>
  <c r="F881" i="5"/>
  <c r="N880" i="5"/>
  <c r="F880" i="5"/>
  <c r="N879" i="5"/>
  <c r="F879" i="5"/>
  <c r="O879" i="5"/>
  <c r="I884" i="5"/>
  <c r="K889" i="5"/>
  <c r="I880" i="5"/>
  <c r="M886" i="5"/>
  <c r="O891" i="5"/>
  <c r="M880" i="5"/>
  <c r="O885" i="5"/>
  <c r="K891" i="5"/>
  <c r="K879" i="5"/>
  <c r="G885" i="5"/>
  <c r="I890" i="5"/>
  <c r="M879" i="5"/>
  <c r="I881" i="5"/>
  <c r="G884" i="5"/>
  <c r="K886" i="5"/>
  <c r="I889" i="5"/>
  <c r="M893" i="5"/>
  <c r="I879" i="5"/>
  <c r="K880" i="5"/>
  <c r="I883" i="5"/>
  <c r="G886" i="5"/>
  <c r="K888" i="5"/>
  <c r="I891" i="5"/>
  <c r="G892" i="5"/>
  <c r="Q880" i="5"/>
  <c r="K885" i="5"/>
  <c r="G891" i="5"/>
  <c r="K881" i="5"/>
  <c r="O887" i="5"/>
  <c r="O893" i="5"/>
  <c r="O881" i="5"/>
  <c r="Q886" i="5"/>
  <c r="G881" i="5"/>
  <c r="I886" i="5"/>
  <c r="Q890" i="5"/>
  <c r="M892" i="5"/>
  <c r="Q881" i="5"/>
  <c r="O884" i="5"/>
  <c r="M887" i="5"/>
  <c r="Q889" i="5"/>
  <c r="I892" i="5"/>
  <c r="M881" i="5"/>
  <c r="Q883" i="5"/>
  <c r="O886" i="5"/>
  <c r="M889" i="5"/>
  <c r="Q891" i="5"/>
  <c r="G879" i="5"/>
  <c r="M882" i="5"/>
  <c r="G887" i="5"/>
  <c r="G893" i="5"/>
  <c r="G883" i="5"/>
  <c r="Q888" i="5"/>
  <c r="Q882" i="5"/>
  <c r="M888" i="5"/>
  <c r="I882" i="5"/>
  <c r="K887" i="5"/>
  <c r="K893" i="5"/>
  <c r="G880" i="5"/>
  <c r="K882" i="5"/>
  <c r="I885" i="5"/>
  <c r="G888" i="5"/>
  <c r="K890" i="5"/>
  <c r="Q879" i="5"/>
  <c r="G882" i="5"/>
  <c r="K884" i="5"/>
  <c r="I887" i="5"/>
  <c r="G890" i="5"/>
  <c r="I893" i="5"/>
  <c r="O892" i="5"/>
  <c r="O883" i="5"/>
  <c r="I888" i="5"/>
  <c r="Q884" i="5"/>
  <c r="M890" i="5"/>
  <c r="M884" i="5"/>
  <c r="O889" i="5"/>
  <c r="K892" i="5"/>
  <c r="K883" i="5"/>
  <c r="G889" i="5"/>
  <c r="O880" i="5"/>
  <c r="M883" i="5"/>
  <c r="Q885" i="5"/>
  <c r="O888" i="5"/>
  <c r="M891" i="5"/>
  <c r="Q887" i="5"/>
  <c r="Q892" i="5"/>
  <c r="O890" i="5"/>
  <c r="O882" i="5"/>
  <c r="Q893" i="5"/>
  <c r="M885" i="5"/>
  <c r="E54" i="4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983" i="5"/>
  <c r="R982" i="5"/>
  <c r="L982" i="5"/>
  <c r="L981" i="5"/>
  <c r="F981" i="5"/>
  <c r="J980" i="5"/>
  <c r="N979" i="5"/>
  <c r="R978" i="5"/>
  <c r="L978" i="5"/>
  <c r="L977" i="5"/>
  <c r="F977" i="5"/>
  <c r="J976" i="5"/>
  <c r="N975" i="5"/>
  <c r="R974" i="5"/>
  <c r="L974" i="5"/>
  <c r="L973" i="5"/>
  <c r="F973" i="5"/>
  <c r="J972" i="5"/>
  <c r="N971" i="5"/>
  <c r="R970" i="5"/>
  <c r="L970" i="5"/>
  <c r="L969" i="5"/>
  <c r="F969" i="5"/>
  <c r="R983" i="5"/>
  <c r="H983" i="5"/>
  <c r="P982" i="5"/>
  <c r="F982" i="5"/>
  <c r="P981" i="5"/>
  <c r="J981" i="5"/>
  <c r="N980" i="5"/>
  <c r="H980" i="5"/>
  <c r="R979" i="5"/>
  <c r="H979" i="5"/>
  <c r="P978" i="5"/>
  <c r="F978" i="5"/>
  <c r="P977" i="5"/>
  <c r="J977" i="5"/>
  <c r="N976" i="5"/>
  <c r="H976" i="5"/>
  <c r="R975" i="5"/>
  <c r="H975" i="5"/>
  <c r="P974" i="5"/>
  <c r="F974" i="5"/>
  <c r="P973" i="5"/>
  <c r="J973" i="5"/>
  <c r="N972" i="5"/>
  <c r="H972" i="5"/>
  <c r="R971" i="5"/>
  <c r="H971" i="5"/>
  <c r="P970" i="5"/>
  <c r="F970" i="5"/>
  <c r="P969" i="5"/>
  <c r="J969" i="5"/>
  <c r="L983" i="5"/>
  <c r="F983" i="5"/>
  <c r="J982" i="5"/>
  <c r="N981" i="5"/>
  <c r="R980" i="5"/>
  <c r="L980" i="5"/>
  <c r="L979" i="5"/>
  <c r="F979" i="5"/>
  <c r="J978" i="5"/>
  <c r="N977" i="5"/>
  <c r="R976" i="5"/>
  <c r="L976" i="5"/>
  <c r="L975" i="5"/>
  <c r="F975" i="5"/>
  <c r="J974" i="5"/>
  <c r="N973" i="5"/>
  <c r="R972" i="5"/>
  <c r="L972" i="5"/>
  <c r="L971" i="5"/>
  <c r="F971" i="5"/>
  <c r="J970" i="5"/>
  <c r="N969" i="5"/>
  <c r="P983" i="5"/>
  <c r="J983" i="5"/>
  <c r="N982" i="5"/>
  <c r="H982" i="5"/>
  <c r="R981" i="5"/>
  <c r="H981" i="5"/>
  <c r="P980" i="5"/>
  <c r="F980" i="5"/>
  <c r="P979" i="5"/>
  <c r="J979" i="5"/>
  <c r="N978" i="5"/>
  <c r="H978" i="5"/>
  <c r="R977" i="5"/>
  <c r="H977" i="5"/>
  <c r="P976" i="5"/>
  <c r="F976" i="5"/>
  <c r="P975" i="5"/>
  <c r="J975" i="5"/>
  <c r="N974" i="5"/>
  <c r="H974" i="5"/>
  <c r="R973" i="5"/>
  <c r="H973" i="5"/>
  <c r="P972" i="5"/>
  <c r="F972" i="5"/>
  <c r="P971" i="5"/>
  <c r="J971" i="5"/>
  <c r="N970" i="5"/>
  <c r="H970" i="5"/>
  <c r="R969" i="5"/>
  <c r="H969" i="5"/>
  <c r="G982" i="5"/>
  <c r="M972" i="5"/>
  <c r="I978" i="5"/>
  <c r="I970" i="5"/>
  <c r="K975" i="5"/>
  <c r="M980" i="5"/>
  <c r="I969" i="5"/>
  <c r="M971" i="5"/>
  <c r="Q973" i="5"/>
  <c r="O976" i="5"/>
  <c r="M979" i="5"/>
  <c r="Q981" i="5"/>
  <c r="K982" i="5"/>
  <c r="I972" i="5"/>
  <c r="G975" i="5"/>
  <c r="K977" i="5"/>
  <c r="I980" i="5"/>
  <c r="M969" i="5"/>
  <c r="Q971" i="5"/>
  <c r="O974" i="5"/>
  <c r="M977" i="5"/>
  <c r="Q979" i="5"/>
  <c r="O969" i="5"/>
  <c r="O973" i="5"/>
  <c r="K979" i="5"/>
  <c r="K971" i="5"/>
  <c r="G977" i="5"/>
  <c r="O981" i="5"/>
  <c r="Q982" i="5"/>
  <c r="G972" i="5"/>
  <c r="K974" i="5"/>
  <c r="I977" i="5"/>
  <c r="G980" i="5"/>
  <c r="I983" i="5"/>
  <c r="M970" i="5"/>
  <c r="Q972" i="5"/>
  <c r="O975" i="5"/>
  <c r="M978" i="5"/>
  <c r="Q980" i="5"/>
  <c r="G970" i="5"/>
  <c r="K972" i="5"/>
  <c r="I975" i="5"/>
  <c r="G978" i="5"/>
  <c r="K980" i="5"/>
  <c r="O982" i="5"/>
  <c r="Q974" i="5"/>
  <c r="G981" i="5"/>
  <c r="G973" i="5"/>
  <c r="O977" i="5"/>
  <c r="O983" i="5"/>
  <c r="Q969" i="5"/>
  <c r="O972" i="5"/>
  <c r="M975" i="5"/>
  <c r="Q977" i="5"/>
  <c r="O980" i="5"/>
  <c r="Q983" i="5"/>
  <c r="G971" i="5"/>
  <c r="K973" i="5"/>
  <c r="I976" i="5"/>
  <c r="G979" i="5"/>
  <c r="K981" i="5"/>
  <c r="O970" i="5"/>
  <c r="M973" i="5"/>
  <c r="Q975" i="5"/>
  <c r="O978" i="5"/>
  <c r="M981" i="5"/>
  <c r="G969" i="5"/>
  <c r="Q970" i="5"/>
  <c r="M976" i="5"/>
  <c r="G983" i="5"/>
  <c r="I974" i="5"/>
  <c r="Q978" i="5"/>
  <c r="I982" i="5"/>
  <c r="K970" i="5"/>
  <c r="I973" i="5"/>
  <c r="G976" i="5"/>
  <c r="K978" i="5"/>
  <c r="I981" i="5"/>
  <c r="K969" i="5"/>
  <c r="O971" i="5"/>
  <c r="M974" i="5"/>
  <c r="Q976" i="5"/>
  <c r="O979" i="5"/>
  <c r="K983" i="5"/>
  <c r="G974" i="5"/>
  <c r="K976" i="5"/>
  <c r="M982" i="5"/>
  <c r="I979" i="5"/>
  <c r="I971" i="5"/>
  <c r="M983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R818" i="5"/>
  <c r="J818" i="5"/>
  <c r="R817" i="5"/>
  <c r="J817" i="5"/>
  <c r="R816" i="5"/>
  <c r="J816" i="5"/>
  <c r="R815" i="5"/>
  <c r="J815" i="5"/>
  <c r="R814" i="5"/>
  <c r="J814" i="5"/>
  <c r="R813" i="5"/>
  <c r="J813" i="5"/>
  <c r="R812" i="5"/>
  <c r="J812" i="5"/>
  <c r="R811" i="5"/>
  <c r="J811" i="5"/>
  <c r="R810" i="5"/>
  <c r="J810" i="5"/>
  <c r="R809" i="5"/>
  <c r="J809" i="5"/>
  <c r="R808" i="5"/>
  <c r="J808" i="5"/>
  <c r="R807" i="5"/>
  <c r="J807" i="5"/>
  <c r="R806" i="5"/>
  <c r="J806" i="5"/>
  <c r="R805" i="5"/>
  <c r="J805" i="5"/>
  <c r="R804" i="5"/>
  <c r="J804" i="5"/>
  <c r="P818" i="5"/>
  <c r="H818" i="5"/>
  <c r="P817" i="5"/>
  <c r="H817" i="5"/>
  <c r="P816" i="5"/>
  <c r="H816" i="5"/>
  <c r="P815" i="5"/>
  <c r="H815" i="5"/>
  <c r="P814" i="5"/>
  <c r="H814" i="5"/>
  <c r="P813" i="5"/>
  <c r="H813" i="5"/>
  <c r="P812" i="5"/>
  <c r="H812" i="5"/>
  <c r="P811" i="5"/>
  <c r="H811" i="5"/>
  <c r="P810" i="5"/>
  <c r="H810" i="5"/>
  <c r="P809" i="5"/>
  <c r="H809" i="5"/>
  <c r="P808" i="5"/>
  <c r="H808" i="5"/>
  <c r="P807" i="5"/>
  <c r="H807" i="5"/>
  <c r="P806" i="5"/>
  <c r="H806" i="5"/>
  <c r="P805" i="5"/>
  <c r="H805" i="5"/>
  <c r="P804" i="5"/>
  <c r="H804" i="5"/>
  <c r="N818" i="5"/>
  <c r="F818" i="5"/>
  <c r="N817" i="5"/>
  <c r="F817" i="5"/>
  <c r="N816" i="5"/>
  <c r="F816" i="5"/>
  <c r="N815" i="5"/>
  <c r="F815" i="5"/>
  <c r="N814" i="5"/>
  <c r="F814" i="5"/>
  <c r="N813" i="5"/>
  <c r="F813" i="5"/>
  <c r="N812" i="5"/>
  <c r="F812" i="5"/>
  <c r="N811" i="5"/>
  <c r="F811" i="5"/>
  <c r="N810" i="5"/>
  <c r="F810" i="5"/>
  <c r="N809" i="5"/>
  <c r="F809" i="5"/>
  <c r="N808" i="5"/>
  <c r="F808" i="5"/>
  <c r="N807" i="5"/>
  <c r="F807" i="5"/>
  <c r="N806" i="5"/>
  <c r="F806" i="5"/>
  <c r="N805" i="5"/>
  <c r="F805" i="5"/>
  <c r="N804" i="5"/>
  <c r="F804" i="5"/>
  <c r="M804" i="5"/>
  <c r="O809" i="5"/>
  <c r="Q814" i="5"/>
  <c r="G805" i="5"/>
  <c r="I810" i="5"/>
  <c r="K815" i="5"/>
  <c r="Q804" i="5"/>
  <c r="G811" i="5"/>
  <c r="I816" i="5"/>
  <c r="K805" i="5"/>
  <c r="M810" i="5"/>
  <c r="O815" i="5"/>
  <c r="G806" i="5"/>
  <c r="K808" i="5"/>
  <c r="I811" i="5"/>
  <c r="G814" i="5"/>
  <c r="K816" i="5"/>
  <c r="O804" i="5"/>
  <c r="K806" i="5"/>
  <c r="I809" i="5"/>
  <c r="G812" i="5"/>
  <c r="K814" i="5"/>
  <c r="G818" i="5"/>
  <c r="O805" i="5"/>
  <c r="Q810" i="5"/>
  <c r="M816" i="5"/>
  <c r="I806" i="5"/>
  <c r="K811" i="5"/>
  <c r="M818" i="5"/>
  <c r="I817" i="5"/>
  <c r="M806" i="5"/>
  <c r="I812" i="5"/>
  <c r="I818" i="5"/>
  <c r="G807" i="5"/>
  <c r="O811" i="5"/>
  <c r="Q816" i="5"/>
  <c r="K804" i="5"/>
  <c r="O806" i="5"/>
  <c r="M809" i="5"/>
  <c r="Q811" i="5"/>
  <c r="O814" i="5"/>
  <c r="K818" i="5"/>
  <c r="O817" i="5"/>
  <c r="M807" i="5"/>
  <c r="Q809" i="5"/>
  <c r="O812" i="5"/>
  <c r="M815" i="5"/>
  <c r="O818" i="5"/>
  <c r="Q806" i="5"/>
  <c r="M812" i="5"/>
  <c r="K807" i="5"/>
  <c r="G813" i="5"/>
  <c r="I804" i="5"/>
  <c r="O807" i="5"/>
  <c r="K813" i="5"/>
  <c r="I808" i="5"/>
  <c r="Q812" i="5"/>
  <c r="Q818" i="5"/>
  <c r="K817" i="5"/>
  <c r="I807" i="5"/>
  <c r="G810" i="5"/>
  <c r="K812" i="5"/>
  <c r="I815" i="5"/>
  <c r="G804" i="5"/>
  <c r="I805" i="5"/>
  <c r="G808" i="5"/>
  <c r="K810" i="5"/>
  <c r="I813" i="5"/>
  <c r="G816" i="5"/>
  <c r="M817" i="5"/>
  <c r="M808" i="5"/>
  <c r="O813" i="5"/>
  <c r="G809" i="5"/>
  <c r="I814" i="5"/>
  <c r="Q817" i="5"/>
  <c r="Q808" i="5"/>
  <c r="G815" i="5"/>
  <c r="K809" i="5"/>
  <c r="M814" i="5"/>
  <c r="M805" i="5"/>
  <c r="Q807" i="5"/>
  <c r="O810" i="5"/>
  <c r="M813" i="5"/>
  <c r="Q815" i="5"/>
  <c r="G817" i="5"/>
  <c r="Q813" i="5"/>
  <c r="Q805" i="5"/>
  <c r="O816" i="5"/>
  <c r="O808" i="5"/>
  <c r="M811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M68" i="4" s="1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B70" i="4" s="1"/>
  <c r="O743" i="5"/>
  <c r="I729" i="5"/>
  <c r="K731" i="5"/>
  <c r="O737" i="5"/>
  <c r="J70" i="4" s="1"/>
  <c r="G743" i="5"/>
  <c r="Q729" i="5"/>
  <c r="Q733" i="5"/>
  <c r="Q737" i="5"/>
  <c r="Q741" i="5"/>
  <c r="G732" i="5"/>
  <c r="O742" i="5"/>
  <c r="I731" i="5"/>
  <c r="D66" i="4" s="1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D64" i="4" l="1"/>
  <c r="L65" i="4"/>
  <c r="D73" i="4"/>
  <c r="L73" i="4"/>
  <c r="B62" i="4"/>
  <c r="J73" i="4"/>
  <c r="J65" i="4"/>
  <c r="H61" i="4"/>
  <c r="B72" i="4"/>
  <c r="F63" i="4"/>
  <c r="H63" i="4"/>
  <c r="H64" i="4"/>
  <c r="O1449" i="5"/>
  <c r="J67" i="4"/>
  <c r="L68" i="4"/>
  <c r="F61" i="4"/>
  <c r="D63" i="4"/>
  <c r="F60" i="4"/>
  <c r="D62" i="4"/>
  <c r="L61" i="4"/>
  <c r="B66" i="4"/>
  <c r="G61" i="4"/>
  <c r="G66" i="4"/>
  <c r="G72" i="4"/>
  <c r="P1449" i="5"/>
  <c r="K67" i="4"/>
  <c r="M66" i="4"/>
  <c r="K63" i="4"/>
  <c r="M64" i="4"/>
  <c r="K70" i="4"/>
  <c r="M72" i="4"/>
  <c r="K65" i="4"/>
  <c r="M60" i="4"/>
  <c r="G63" i="4"/>
  <c r="E61" i="4"/>
  <c r="M62" i="4"/>
  <c r="G65" i="4"/>
  <c r="H1449" i="5"/>
  <c r="C67" i="4"/>
  <c r="E66" i="4"/>
  <c r="C63" i="4"/>
  <c r="E64" i="4"/>
  <c r="C70" i="4"/>
  <c r="E72" i="4"/>
  <c r="C65" i="4"/>
  <c r="AN11" i="6"/>
  <c r="AM15" i="6"/>
  <c r="L70" i="4"/>
  <c r="J64" i="4"/>
  <c r="B64" i="4"/>
  <c r="J61" i="4"/>
  <c r="F64" i="4"/>
  <c r="L60" i="4"/>
  <c r="K1449" i="5"/>
  <c r="F67" i="4"/>
  <c r="M1449" i="5"/>
  <c r="H67" i="4"/>
  <c r="H66" i="4"/>
  <c r="J62" i="4"/>
  <c r="F70" i="4"/>
  <c r="F68" i="4"/>
  <c r="L62" i="4"/>
  <c r="J63" i="4"/>
  <c r="J66" i="4"/>
  <c r="N1449" i="5"/>
  <c r="I67" i="4"/>
  <c r="I70" i="4"/>
  <c r="M61" i="4"/>
  <c r="G68" i="4"/>
  <c r="G73" i="4"/>
  <c r="C68" i="4"/>
  <c r="C61" i="4"/>
  <c r="C73" i="4"/>
  <c r="F1449" i="5"/>
  <c r="I66" i="4"/>
  <c r="I72" i="4"/>
  <c r="R1449" i="5"/>
  <c r="M67" i="4"/>
  <c r="K66" i="4"/>
  <c r="M63" i="4"/>
  <c r="K64" i="4"/>
  <c r="M70" i="4"/>
  <c r="K72" i="4"/>
  <c r="M65" i="4"/>
  <c r="AO6" i="6"/>
  <c r="L63" i="4"/>
  <c r="F66" i="4"/>
  <c r="H68" i="4"/>
  <c r="H60" i="4"/>
  <c r="B60" i="4"/>
  <c r="J68" i="4"/>
  <c r="D60" i="4"/>
  <c r="L72" i="4"/>
  <c r="B61" i="4"/>
  <c r="H65" i="4"/>
  <c r="B73" i="4"/>
  <c r="F72" i="4"/>
  <c r="J60" i="4"/>
  <c r="D68" i="4"/>
  <c r="F62" i="4"/>
  <c r="B63" i="4"/>
  <c r="L64" i="4"/>
  <c r="I63" i="4"/>
  <c r="I65" i="4"/>
  <c r="K60" i="4"/>
  <c r="I68" i="4"/>
  <c r="I61" i="4"/>
  <c r="K62" i="4"/>
  <c r="I73" i="4"/>
  <c r="L1449" i="5"/>
  <c r="G67" i="4"/>
  <c r="E68" i="4"/>
  <c r="G70" i="4"/>
  <c r="E73" i="4"/>
  <c r="C60" i="4"/>
  <c r="C62" i="4"/>
  <c r="D72" i="4"/>
  <c r="B68" i="4"/>
  <c r="Q1449" i="5"/>
  <c r="L67" i="4"/>
  <c r="I1449" i="5"/>
  <c r="D67" i="4"/>
  <c r="D70" i="4"/>
  <c r="D65" i="4"/>
  <c r="B65" i="4"/>
  <c r="L66" i="4"/>
  <c r="J72" i="4"/>
  <c r="H70" i="4"/>
  <c r="H72" i="4"/>
  <c r="H73" i="4"/>
  <c r="H62" i="4"/>
  <c r="F73" i="4"/>
  <c r="G1449" i="5"/>
  <c r="B67" i="4"/>
  <c r="F65" i="4"/>
  <c r="D61" i="4"/>
  <c r="M73" i="4"/>
  <c r="G64" i="4"/>
  <c r="E60" i="4"/>
  <c r="E62" i="4"/>
  <c r="J1449" i="5"/>
  <c r="E67" i="4"/>
  <c r="C66" i="4"/>
  <c r="E63" i="4"/>
  <c r="C64" i="4"/>
  <c r="E70" i="4"/>
  <c r="C72" i="4"/>
  <c r="E65" i="4"/>
  <c r="G60" i="4"/>
  <c r="I64" i="4"/>
  <c r="G62" i="4"/>
  <c r="I60" i="4"/>
  <c r="K68" i="4"/>
  <c r="K61" i="4"/>
  <c r="I62" i="4"/>
  <c r="K73" i="4"/>
  <c r="AN10" i="6"/>
  <c r="AM14" i="6"/>
  <c r="AN7" i="6"/>
  <c r="AG97" i="4"/>
  <c r="AG96" i="4"/>
  <c r="AG92" i="4"/>
  <c r="AG94" i="4"/>
  <c r="AG93" i="4"/>
  <c r="AG99" i="4"/>
  <c r="AG95" i="4"/>
  <c r="AG100" i="4"/>
  <c r="AG101" i="4"/>
  <c r="AO10" i="6" l="1"/>
  <c r="AN14" i="6"/>
  <c r="AO7" i="6"/>
  <c r="AP6" i="6"/>
  <c r="AN15" i="6"/>
  <c r="AO11" i="6"/>
  <c r="AP11" i="6" l="1"/>
  <c r="AO15" i="6"/>
  <c r="AP7" i="6"/>
  <c r="AP10" i="6"/>
  <c r="AO14" i="6"/>
  <c r="AQ6" i="6"/>
  <c r="AP14" i="6" l="1"/>
  <c r="AQ10" i="6"/>
  <c r="AQ11" i="6"/>
  <c r="AP15" i="6"/>
  <c r="AR6" i="6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AQ7" i="6"/>
  <c r="AR11" i="6" l="1"/>
  <c r="AQ15" i="6"/>
  <c r="AR10" i="6"/>
  <c r="AQ14" i="6"/>
  <c r="AR7" i="6"/>
  <c r="AS10" i="6" l="1"/>
  <c r="AR14" i="6"/>
  <c r="AS7" i="6"/>
  <c r="AR15" i="6"/>
  <c r="AS11" i="6"/>
  <c r="AT10" i="6" l="1"/>
  <c r="AS14" i="6"/>
  <c r="AT7" i="6"/>
  <c r="AT11" i="6"/>
  <c r="AS15" i="6"/>
  <c r="AU11" i="6" l="1"/>
  <c r="AT15" i="6"/>
  <c r="AT14" i="6"/>
  <c r="AU10" i="6"/>
  <c r="AU7" i="6"/>
  <c r="AV7" i="6" l="1"/>
  <c r="AV11" i="6"/>
  <c r="AU15" i="6"/>
  <c r="AV10" i="6"/>
  <c r="AU14" i="6"/>
  <c r="AW10" i="6" l="1"/>
  <c r="AV14" i="6"/>
  <c r="AV15" i="6"/>
  <c r="AW11" i="6"/>
  <c r="AW7" i="6"/>
  <c r="AX7" i="6" l="1"/>
  <c r="AX10" i="6"/>
  <c r="AW14" i="6"/>
  <c r="AX11" i="6"/>
  <c r="AW15" i="6"/>
  <c r="AY7" i="6" l="1"/>
  <c r="AY11" i="6"/>
  <c r="AX15" i="6"/>
  <c r="AX14" i="6"/>
  <c r="AY10" i="6"/>
  <c r="AZ11" i="6" l="1"/>
  <c r="AY15" i="6"/>
  <c r="AZ10" i="6"/>
  <c r="AY14" i="6"/>
  <c r="AZ7" i="6"/>
  <c r="BA7" i="6" l="1"/>
  <c r="AZ15" i="6"/>
  <c r="BA11" i="6"/>
  <c r="BA10" i="6"/>
  <c r="AZ14" i="6"/>
  <c r="BB10" i="6" l="1"/>
  <c r="BA14" i="6"/>
  <c r="BB11" i="6"/>
  <c r="BA15" i="6"/>
  <c r="BB7" i="6"/>
  <c r="BC7" i="6" l="1"/>
  <c r="BB14" i="6"/>
  <c r="BC10" i="6"/>
  <c r="BC11" i="6"/>
  <c r="BB15" i="6"/>
  <c r="BD7" i="6" l="1"/>
  <c r="BD11" i="6"/>
  <c r="BC15" i="6"/>
  <c r="BD10" i="6"/>
  <c r="BC14" i="6"/>
  <c r="BE7" i="6" l="1"/>
  <c r="BE10" i="6"/>
  <c r="BD14" i="6"/>
  <c r="BD15" i="6"/>
  <c r="BE11" i="6"/>
  <c r="BF10" i="6" l="1"/>
  <c r="BE14" i="6"/>
  <c r="BF11" i="6"/>
  <c r="BE15" i="6"/>
  <c r="BF7" i="6"/>
  <c r="BG7" i="6" l="1"/>
  <c r="BF14" i="6"/>
  <c r="BG10" i="6"/>
  <c r="BG11" i="6"/>
  <c r="BF15" i="6"/>
  <c r="BH10" i="6" l="1"/>
  <c r="BG14" i="6"/>
  <c r="BH7" i="6"/>
  <c r="BH11" i="6"/>
  <c r="BG15" i="6"/>
  <c r="BH15" i="6" l="1"/>
  <c r="BI11" i="6"/>
  <c r="BI10" i="6"/>
  <c r="BH14" i="6"/>
  <c r="BI7" i="6"/>
  <c r="BJ10" i="6" l="1"/>
  <c r="BI14" i="6"/>
  <c r="BJ7" i="6"/>
  <c r="BJ11" i="6"/>
  <c r="BI15" i="6"/>
  <c r="BK11" i="6" l="1"/>
  <c r="BJ15" i="6"/>
  <c r="BK7" i="6"/>
  <c r="BJ14" i="6"/>
  <c r="BK10" i="6"/>
  <c r="BK14" i="6" s="1"/>
  <c r="BK15" i="6" l="1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<sst xmlns="http://schemas.openxmlformats.org/spreadsheetml/2006/main" count="7365" uniqueCount="592">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</sst>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0" t="s">
        <v>0</v>
      </c>
      <c r="B1" s="1" t="s">
        <v>1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NM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1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1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TRUE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10672790.353535352</v>
      </c>
      <c r="C2" s="1">
        <f>'EIA SEDS data'!AG7+'EIA SEDS data'!AG15+'Manual Adjustment'!$B$51</f>
        <v>10672790.353535352</v>
      </c>
      <c r="D2" s="1">
        <f>'EIA SEDS data'!AH7+'EIA SEDS data'!AH15+'Manual Adjustment'!$B$51</f>
        <v>10672790.353535352</v>
      </c>
      <c r="E2" s="1">
        <f>'EIA SEDS data'!AI7+'EIA SEDS data'!AI15+'Manual Adjustment'!$B$51</f>
        <v>10672790.353535352</v>
      </c>
      <c r="F2" s="1">
        <f>'EIA SEDS data'!AJ7+'EIA SEDS data'!AJ15+'Manual Adjustment'!$B$51</f>
        <v>10672790.353535352</v>
      </c>
      <c r="G2" s="1">
        <f>'EIA SEDS data'!AK7+'EIA SEDS data'!AK15+'Manual Adjustment'!$B$51</f>
        <v>10672790.353535352</v>
      </c>
      <c r="H2" s="1">
        <f>'EIA SEDS data'!AL7+'EIA SEDS data'!AL15+'Manual Adjustment'!$B$51</f>
        <v>10672790.353535352</v>
      </c>
      <c r="I2" s="1">
        <f>'EIA SEDS data'!AM7+'EIA SEDS data'!AM15+'Manual Adjustment'!$B$51</f>
        <v>10672790.353535352</v>
      </c>
      <c r="J2" s="1">
        <f>'EIA SEDS data'!AN7+'EIA SEDS data'!AN15+'Manual Adjustment'!$B$51</f>
        <v>10672790.353535352</v>
      </c>
      <c r="K2" s="1">
        <f>'EIA SEDS data'!AO7+'EIA SEDS data'!AO15+'Manual Adjustment'!$B$51</f>
        <v>10672790.353535352</v>
      </c>
      <c r="L2" s="1">
        <f>'EIA SEDS data'!AP7+'EIA SEDS data'!AP15+'Manual Adjustment'!$B$51</f>
        <v>10672790.353535352</v>
      </c>
      <c r="M2" s="1">
        <f>'EIA SEDS data'!AQ7+'EIA SEDS data'!AQ15+'Manual Adjustment'!$B$51</f>
        <v>10672790.353535352</v>
      </c>
      <c r="N2" s="1">
        <f>'EIA SEDS data'!AR7+'EIA SEDS data'!AR15+'Manual Adjustment'!$B$51</f>
        <v>10672790.353535352</v>
      </c>
      <c r="O2" s="1">
        <f>'EIA SEDS data'!AS7+'EIA SEDS data'!AS15+'Manual Adjustment'!$B$51</f>
        <v>10672790.353535352</v>
      </c>
      <c r="P2" s="1">
        <f>'EIA SEDS data'!AT7+'EIA SEDS data'!AT15+'Manual Adjustment'!$B$51</f>
        <v>10672790.353535352</v>
      </c>
      <c r="Q2" s="1">
        <f>'EIA SEDS data'!AU7+'EIA SEDS data'!AU15+'Manual Adjustment'!$B$51</f>
        <v>10672790.353535352</v>
      </c>
      <c r="R2" s="1">
        <f>'EIA SEDS data'!AV7+'EIA SEDS data'!AV15+'Manual Adjustment'!$B$51</f>
        <v>10672790.353535352</v>
      </c>
      <c r="S2" s="1">
        <f>'EIA SEDS data'!AW7+'EIA SEDS data'!AW15+'Manual Adjustment'!$B$51</f>
        <v>10672790.353535352</v>
      </c>
      <c r="T2" s="1">
        <f>'EIA SEDS data'!AX7+'EIA SEDS data'!AX15+'Manual Adjustment'!$B$51</f>
        <v>10672790.353535352</v>
      </c>
      <c r="U2" s="1">
        <f>'EIA SEDS data'!AY7+'EIA SEDS data'!AY15+'Manual Adjustment'!$B$51</f>
        <v>10672790.353535352</v>
      </c>
      <c r="V2" s="1">
        <f>'EIA SEDS data'!AZ7+'EIA SEDS data'!AZ15+'Manual Adjustment'!$B$51</f>
        <v>10672790.353535352</v>
      </c>
      <c r="W2" s="1">
        <f>'EIA SEDS data'!BA7+'EIA SEDS data'!BA15+'Manual Adjustment'!$B$51</f>
        <v>10672790.353535352</v>
      </c>
      <c r="X2" s="1">
        <f>'EIA SEDS data'!BB7+'EIA SEDS data'!BB15+'Manual Adjustment'!$B$51</f>
        <v>10672790.353535352</v>
      </c>
      <c r="Y2" s="1">
        <f>'EIA SEDS data'!BC7+'EIA SEDS data'!BC15+'Manual Adjustment'!$B$51</f>
        <v>10672790.353535352</v>
      </c>
      <c r="Z2" s="1">
        <f>'EIA SEDS data'!BD7+'EIA SEDS data'!BD15+'Manual Adjustment'!$B$51</f>
        <v>10672790.353535352</v>
      </c>
      <c r="AA2" s="1">
        <f>'EIA SEDS data'!BE7+'EIA SEDS data'!BE15+'Manual Adjustment'!$B$51</f>
        <v>10672790.353535352</v>
      </c>
      <c r="AB2" s="1">
        <f>'EIA SEDS data'!BF7+'EIA SEDS data'!BF15+'Manual Adjustment'!$B$51</f>
        <v>10672790.353535352</v>
      </c>
      <c r="AC2" s="1">
        <f>'EIA SEDS data'!BG7+'EIA SEDS data'!BG15+'Manual Adjustment'!$B$51</f>
        <v>10672790.353535352</v>
      </c>
      <c r="AD2" s="1">
        <f>'EIA SEDS data'!BH7+'EIA SEDS data'!BH15+'Manual Adjustment'!$B$51</f>
        <v>10672790.353535352</v>
      </c>
      <c r="AE2" s="1">
        <f>'EIA SEDS data'!BI7+'EIA SEDS data'!BI15+'Manual Adjustment'!$B$51</f>
        <v>10672790.353535352</v>
      </c>
      <c r="AF2" s="1">
        <f>'EIA SEDS data'!BJ7+'EIA SEDS data'!BJ15+'Manual Adjustment'!$B$51</f>
        <v>10672790.353535352</v>
      </c>
      <c r="AG2" s="1">
        <f>'EIA SEDS data'!BK7+'EIA SEDS data'!BK15+'Manual Adjustment'!$B$51</f>
        <v>10672790.353535352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tabSelected="1" workbookViewId="0">
      <selection activeCell="B2" sqref="B2"/>
    </sheetView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49.874642944379367</v>
      </c>
      <c r="C2" s="66">
        <f>SUMIFS('State Generation Costs Calcs'!C105:C155,'State Generation Costs Calcs'!$A$105:$A$155,About!$B$2)*About!$A$52</f>
        <v>47.389459471336366</v>
      </c>
      <c r="D2" s="66">
        <f>SUMIFS('State Generation Costs Calcs'!D105:D155,'State Generation Costs Calcs'!$A$105:$A$155,About!$B$2)*About!$A$52</f>
        <v>46.962051456805447</v>
      </c>
      <c r="E2" s="66">
        <f>SUMIFS('State Generation Costs Calcs'!E105:E155,'State Generation Costs Calcs'!$A$105:$A$155,About!$B$2)*About!$A$52</f>
        <v>46.281322785943814</v>
      </c>
      <c r="F2" s="66">
        <f>SUMIFS('State Generation Costs Calcs'!F105:F155,'State Generation Costs Calcs'!$A$105:$A$155,About!$B$2)*About!$A$52</f>
        <v>45.684905388889931</v>
      </c>
      <c r="G2" s="66">
        <f>SUMIFS('State Generation Costs Calcs'!G105:G155,'State Generation Costs Calcs'!$A$105:$A$155,About!$B$2)*About!$A$52</f>
        <v>45.763466409614416</v>
      </c>
      <c r="H2" s="66">
        <f>SUMIFS('State Generation Costs Calcs'!H105:H155,'State Generation Costs Calcs'!$A$105:$A$155,About!$B$2)*About!$A$52</f>
        <v>46.153088626154705</v>
      </c>
      <c r="I2" s="66">
        <f>SUMIFS('State Generation Costs Calcs'!I105:I155,'State Generation Costs Calcs'!$A$105:$A$155,About!$B$2)*About!$A$52</f>
        <v>46.493958782983491</v>
      </c>
      <c r="J2" s="66">
        <f>SUMIFS('State Generation Costs Calcs'!J105:J155,'State Generation Costs Calcs'!$A$105:$A$155,About!$B$2)*About!$A$52</f>
        <v>46.606333809995498</v>
      </c>
      <c r="K2" s="66">
        <f>SUMIFS('State Generation Costs Calcs'!K105:K155,'State Generation Costs Calcs'!$A$105:$A$155,About!$B$2)*About!$A$52</f>
        <v>45.973653264094871</v>
      </c>
      <c r="L2" s="66">
        <f>SUMIFS('State Generation Costs Calcs'!L105:L155,'State Generation Costs Calcs'!$A$105:$A$155,About!$B$2)*About!$A$52</f>
        <v>45.283625040392437</v>
      </c>
      <c r="M2" s="66">
        <f>SUMIFS('State Generation Costs Calcs'!M105:M155,'State Generation Costs Calcs'!$A$105:$A$155,About!$B$2)*About!$A$52</f>
        <v>44.768437728513007</v>
      </c>
      <c r="N2" s="66">
        <f>SUMIFS('State Generation Costs Calcs'!N105:N155,'State Generation Costs Calcs'!$A$105:$A$155,About!$B$2)*About!$A$52</f>
        <v>44.061899693986426</v>
      </c>
      <c r="O2" s="66">
        <f>SUMIFS('State Generation Costs Calcs'!O105:O155,'State Generation Costs Calcs'!$A$105:$A$155,About!$B$2)*About!$A$52</f>
        <v>43.39562863103594</v>
      </c>
      <c r="P2" s="66">
        <f>SUMIFS('State Generation Costs Calcs'!P105:P155,'State Generation Costs Calcs'!$A$105:$A$155,About!$B$2)*About!$A$52</f>
        <v>43.401501280533815</v>
      </c>
      <c r="Q2" s="66">
        <f>SUMIFS('State Generation Costs Calcs'!Q105:Q155,'State Generation Costs Calcs'!$A$105:$A$155,About!$B$2)*About!$A$52</f>
        <v>43.202349057946662</v>
      </c>
      <c r="R2" s="66">
        <f>SUMIFS('State Generation Costs Calcs'!R105:R155,'State Generation Costs Calcs'!$A$105:$A$155,About!$B$2)*About!$A$52</f>
        <v>42.535175579589371</v>
      </c>
      <c r="S2" s="66">
        <f>SUMIFS('State Generation Costs Calcs'!S105:S155,'State Generation Costs Calcs'!$A$105:$A$155,About!$B$2)*About!$A$52</f>
        <v>42.17759410406304</v>
      </c>
      <c r="T2" s="66">
        <f>SUMIFS('State Generation Costs Calcs'!T105:T155,'State Generation Costs Calcs'!$A$105:$A$155,About!$B$2)*About!$A$52</f>
        <v>41.830962043885656</v>
      </c>
      <c r="U2" s="66">
        <f>SUMIFS('State Generation Costs Calcs'!U105:U155,'State Generation Costs Calcs'!$A$105:$A$155,About!$B$2)*About!$A$52</f>
        <v>41.898673388401519</v>
      </c>
      <c r="V2" s="66">
        <f>SUMIFS('State Generation Costs Calcs'!V105:V155,'State Generation Costs Calcs'!$A$105:$A$155,About!$B$2)*About!$A$52</f>
        <v>41.591381769504459</v>
      </c>
      <c r="W2" s="66">
        <f>SUMIFS('State Generation Costs Calcs'!W105:W155,'State Generation Costs Calcs'!$A$105:$A$155,About!$B$2)*About!$A$52</f>
        <v>41.05694120331983</v>
      </c>
      <c r="X2" s="66">
        <f>SUMIFS('State Generation Costs Calcs'!X105:X155,'State Generation Costs Calcs'!$A$105:$A$155,About!$B$2)*About!$A$52</f>
        <v>40.801129103394757</v>
      </c>
      <c r="Y2" s="66">
        <f>SUMIFS('State Generation Costs Calcs'!Y105:Y155,'State Generation Costs Calcs'!$A$105:$A$155,About!$B$2)*About!$A$52</f>
        <v>40.540774979427589</v>
      </c>
      <c r="Z2" s="66">
        <f>SUMIFS('State Generation Costs Calcs'!Z105:Z155,'State Generation Costs Calcs'!$A$105:$A$155,About!$B$2)*About!$A$52</f>
        <v>40.259017465579674</v>
      </c>
      <c r="AA2" s="66">
        <f>SUMIFS('State Generation Costs Calcs'!AA105:AA155,'State Generation Costs Calcs'!$A$105:$A$155,About!$B$2)*About!$A$52</f>
        <v>40.221391601317535</v>
      </c>
      <c r="AB2" s="66">
        <f>SUMIFS('State Generation Costs Calcs'!AB105:AB155,'State Generation Costs Calcs'!$A$105:$A$155,About!$B$2)*About!$A$52</f>
        <v>40.04571103621209</v>
      </c>
      <c r="AC2" s="66">
        <f>SUMIFS('State Generation Costs Calcs'!AC105:AC155,'State Generation Costs Calcs'!$A$105:$A$155,About!$B$2)*About!$A$52</f>
        <v>39.852141477198316</v>
      </c>
      <c r="AD2" s="66">
        <f>SUMIFS('State Generation Costs Calcs'!AD105:AD155,'State Generation Costs Calcs'!$A$105:$A$155,About!$B$2)*About!$A$52</f>
        <v>39.980594235597032</v>
      </c>
      <c r="AE2" s="66">
        <f>SUMIFS('State Generation Costs Calcs'!AE105:AE155,'State Generation Costs Calcs'!$A$105:$A$155,About!$B$2)*About!$A$52</f>
        <v>39.906954022511094</v>
      </c>
      <c r="AF2" s="66">
        <f>SUMIFS('State Generation Costs Calcs'!AF105:AF155,'State Generation Costs Calcs'!$A$105:$A$155,About!$B$2)*About!$A$52</f>
        <v>39.783693920289053</v>
      </c>
      <c r="AG2" s="66">
        <f>SUMIFS('State Generation Costs Calcs'!AG105:AG155,'State Generation Costs Calcs'!$A$105:$A$155,About!$B$2)*About!$A$52</f>
        <v>39.824618097629056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49.874642944379367</v>
      </c>
      <c r="C2" s="67">
        <f>SUMIFS('State Generation Costs Calcs'!C105:C155,'State Generation Costs Calcs'!$A$105:$A$155,About!$B$2)*About!$A$52</f>
        <v>47.389459471336366</v>
      </c>
      <c r="D2" s="67">
        <f>SUMIFS('State Generation Costs Calcs'!D105:D155,'State Generation Costs Calcs'!$A$105:$A$155,About!$B$2)*About!$A$52</f>
        <v>46.962051456805447</v>
      </c>
      <c r="E2" s="67">
        <f>SUMIFS('State Generation Costs Calcs'!E105:E155,'State Generation Costs Calcs'!$A$105:$A$155,About!$B$2)*About!$A$52</f>
        <v>46.281322785943814</v>
      </c>
      <c r="F2" s="67">
        <f>SUMIFS('State Generation Costs Calcs'!F105:F155,'State Generation Costs Calcs'!$A$105:$A$155,About!$B$2)*About!$A$52</f>
        <v>45.684905388889931</v>
      </c>
      <c r="G2" s="67">
        <f>SUMIFS('State Generation Costs Calcs'!G105:G155,'State Generation Costs Calcs'!$A$105:$A$155,About!$B$2)*About!$A$52</f>
        <v>45.763466409614416</v>
      </c>
      <c r="H2" s="67">
        <f>SUMIFS('State Generation Costs Calcs'!H105:H155,'State Generation Costs Calcs'!$A$105:$A$155,About!$B$2)*About!$A$52</f>
        <v>46.153088626154705</v>
      </c>
      <c r="I2" s="67">
        <f>SUMIFS('State Generation Costs Calcs'!I105:I155,'State Generation Costs Calcs'!$A$105:$A$155,About!$B$2)*About!$A$52</f>
        <v>46.493958782983491</v>
      </c>
      <c r="J2" s="67">
        <f>SUMIFS('State Generation Costs Calcs'!J105:J155,'State Generation Costs Calcs'!$A$105:$A$155,About!$B$2)*About!$A$52</f>
        <v>46.606333809995498</v>
      </c>
      <c r="K2" s="67">
        <f>SUMIFS('State Generation Costs Calcs'!K105:K155,'State Generation Costs Calcs'!$A$105:$A$155,About!$B$2)*About!$A$52</f>
        <v>45.973653264094871</v>
      </c>
      <c r="L2" s="67">
        <f>SUMIFS('State Generation Costs Calcs'!L105:L155,'State Generation Costs Calcs'!$A$105:$A$155,About!$B$2)*About!$A$52</f>
        <v>45.283625040392437</v>
      </c>
      <c r="M2" s="67">
        <f>SUMIFS('State Generation Costs Calcs'!M105:M155,'State Generation Costs Calcs'!$A$105:$A$155,About!$B$2)*About!$A$52</f>
        <v>44.768437728513007</v>
      </c>
      <c r="N2" s="67">
        <f>SUMIFS('State Generation Costs Calcs'!N105:N155,'State Generation Costs Calcs'!$A$105:$A$155,About!$B$2)*About!$A$52</f>
        <v>44.061899693986426</v>
      </c>
      <c r="O2" s="67">
        <f>SUMIFS('State Generation Costs Calcs'!O105:O155,'State Generation Costs Calcs'!$A$105:$A$155,About!$B$2)*About!$A$52</f>
        <v>43.39562863103594</v>
      </c>
      <c r="P2" s="67">
        <f>SUMIFS('State Generation Costs Calcs'!P105:P155,'State Generation Costs Calcs'!$A$105:$A$155,About!$B$2)*About!$A$52</f>
        <v>43.401501280533815</v>
      </c>
      <c r="Q2" s="67">
        <f>SUMIFS('State Generation Costs Calcs'!Q105:Q155,'State Generation Costs Calcs'!$A$105:$A$155,About!$B$2)*About!$A$52</f>
        <v>43.202349057946662</v>
      </c>
      <c r="R2" s="67">
        <f>SUMIFS('State Generation Costs Calcs'!R105:R155,'State Generation Costs Calcs'!$A$105:$A$155,About!$B$2)*About!$A$52</f>
        <v>42.535175579589371</v>
      </c>
      <c r="S2" s="67">
        <f>SUMIFS('State Generation Costs Calcs'!S105:S155,'State Generation Costs Calcs'!$A$105:$A$155,About!$B$2)*About!$A$52</f>
        <v>42.17759410406304</v>
      </c>
      <c r="T2" s="67">
        <f>SUMIFS('State Generation Costs Calcs'!T105:T155,'State Generation Costs Calcs'!$A$105:$A$155,About!$B$2)*About!$A$52</f>
        <v>41.830962043885656</v>
      </c>
      <c r="U2" s="67">
        <f>SUMIFS('State Generation Costs Calcs'!U105:U155,'State Generation Costs Calcs'!$A$105:$A$155,About!$B$2)*About!$A$52</f>
        <v>41.898673388401519</v>
      </c>
      <c r="V2" s="67">
        <f>SUMIFS('State Generation Costs Calcs'!V105:V155,'State Generation Costs Calcs'!$A$105:$A$155,About!$B$2)*About!$A$52</f>
        <v>41.591381769504459</v>
      </c>
      <c r="W2" s="67">
        <f>SUMIFS('State Generation Costs Calcs'!W105:W155,'State Generation Costs Calcs'!$A$105:$A$155,About!$B$2)*About!$A$52</f>
        <v>41.05694120331983</v>
      </c>
      <c r="X2" s="67">
        <f>SUMIFS('State Generation Costs Calcs'!X105:X155,'State Generation Costs Calcs'!$A$105:$A$155,About!$B$2)*About!$A$52</f>
        <v>40.801129103394757</v>
      </c>
      <c r="Y2" s="67">
        <f>SUMIFS('State Generation Costs Calcs'!Y105:Y155,'State Generation Costs Calcs'!$A$105:$A$155,About!$B$2)*About!$A$52</f>
        <v>40.540774979427589</v>
      </c>
      <c r="Z2" s="67">
        <f>SUMIFS('State Generation Costs Calcs'!Z105:Z155,'State Generation Costs Calcs'!$A$105:$A$155,About!$B$2)*About!$A$52</f>
        <v>40.259017465579674</v>
      </c>
      <c r="AA2" s="67">
        <f>SUMIFS('State Generation Costs Calcs'!AA105:AA155,'State Generation Costs Calcs'!$A$105:$A$155,About!$B$2)*About!$A$52</f>
        <v>40.221391601317535</v>
      </c>
      <c r="AB2" s="67">
        <f>SUMIFS('State Generation Costs Calcs'!AB105:AB155,'State Generation Costs Calcs'!$A$105:$A$155,About!$B$2)*About!$A$52</f>
        <v>40.04571103621209</v>
      </c>
      <c r="AC2" s="67">
        <f>SUMIFS('State Generation Costs Calcs'!AC105:AC155,'State Generation Costs Calcs'!$A$105:$A$155,About!$B$2)*About!$A$52</f>
        <v>39.852141477198316</v>
      </c>
      <c r="AD2" s="67">
        <f>SUMIFS('State Generation Costs Calcs'!AD105:AD155,'State Generation Costs Calcs'!$A$105:$A$155,About!$B$2)*About!$A$52</f>
        <v>39.980594235597032</v>
      </c>
      <c r="AE2" s="67">
        <f>SUMIFS('State Generation Costs Calcs'!AE105:AE155,'State Generation Costs Calcs'!$A$105:$A$155,About!$B$2)*About!$A$52</f>
        <v>39.906954022511094</v>
      </c>
      <c r="AF2" s="67">
        <f>SUMIFS('State Generation Costs Calcs'!AF105:AF155,'State Generation Costs Calcs'!$A$105:$A$155,About!$B$2)*About!$A$52</f>
        <v>39.783693920289053</v>
      </c>
      <c r="AG2" s="67">
        <f>SUMIFS('State Generation Costs Calcs'!AG105:AG155,'State Generation Costs Calcs'!$A$105:$A$155,About!$B$2)*About!$A$52</f>
        <v>39.824618097629056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NM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6959</v>
      </c>
      <c r="R6" s="1">
        <f t="shared" si="3"/>
        <v>0.49830923976767982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690</v>
      </c>
      <c r="R9" s="1">
        <f t="shared" si="3"/>
        <v>4.9408445960583289E-2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6017.1399999999994</v>
      </c>
      <c r="R46" s="1">
        <f t="shared" si="5"/>
        <v>0.43086599496704941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299.08368969999998</v>
      </c>
      <c r="R47" s="1">
        <f t="shared" si="5"/>
        <v>2.1416319304687403E-2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13965.2236897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>
        <f t="shared" si="6"/>
        <v>299.08368969999998</v>
      </c>
      <c r="M70" s="1" t="str">
        <f t="shared" si="7"/>
        <v>UT</v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>
        <f t="shared" si="6"/>
        <v>3357</v>
      </c>
      <c r="M75" s="1" t="str">
        <f t="shared" si="7"/>
        <v>AZ</v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>
        <f t="shared" si="6"/>
        <v>3602</v>
      </c>
      <c r="M77" s="1" t="str">
        <f t="shared" si="7"/>
        <v>AZ</v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>
        <f t="shared" si="6"/>
        <v>690</v>
      </c>
      <c r="M78" s="1" t="str">
        <f t="shared" si="7"/>
        <v>CO</v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>
        <f t="shared" si="6"/>
        <v>314.45999999999998</v>
      </c>
      <c r="M80" s="1" t="str">
        <f t="shared" si="7"/>
        <v>TX</v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>
        <f t="shared" si="6"/>
        <v>2859</v>
      </c>
      <c r="M81" s="1" t="str">
        <f t="shared" si="7"/>
        <v>TX</v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>
        <f t="shared" si="6"/>
        <v>2843.68</v>
      </c>
      <c r="M119" s="1" t="str">
        <f t="shared" si="7"/>
        <v>TX</v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13965.2236897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74" t="s">
        <v>464</v>
      </c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0.49830923976767982</v>
      </c>
      <c r="D6" s="1">
        <f t="shared" si="0"/>
        <v>0.49830923976767982</v>
      </c>
      <c r="E6" s="1">
        <f t="shared" si="1"/>
        <v>0.95879302271969769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4.9408445960583289E-2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0.43086599496704941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2.1416319304687403E-2</v>
      </c>
      <c r="D47" s="1">
        <f t="shared" si="2"/>
        <v>2.1416319304687403E-2</v>
      </c>
      <c r="E47" s="1">
        <f t="shared" si="3"/>
        <v>4.1206977280302211E-2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0.51972555907236728</v>
      </c>
      <c r="E54" s="70">
        <f>SUM(E3:E53)</f>
        <v>0.99999999999999989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0.32795258888676948</v>
      </c>
      <c r="C60" s="1">
        <f>SUMIFS('ReEDs Generation Data'!H$729:H$1448,'ReEDs Generation Data'!$E$729:$E$1448,Calculations!$A60)</f>
        <v>0.29941290241020146</v>
      </c>
      <c r="D60" s="1">
        <f>SUMIFS('ReEDs Generation Data'!I$729:I$1448,'ReEDs Generation Data'!$E$729:$E$1448,Calculations!$A60)</f>
        <v>0.28685865603041644</v>
      </c>
      <c r="E60" s="1">
        <f>SUMIFS('ReEDs Generation Data'!J$729:J$1448,'ReEDs Generation Data'!$E$729:$E$1448,Calculations!$A60)</f>
        <v>0.27551458125906153</v>
      </c>
      <c r="F60" s="1">
        <f>SUMIFS('ReEDs Generation Data'!K$729:K$1448,'ReEDs Generation Data'!$E$729:$E$1448,Calculations!$A60)</f>
        <v>0.26340253294891008</v>
      </c>
      <c r="G60" s="1">
        <f>SUMIFS('ReEDs Generation Data'!L$729:L$1448,'ReEDs Generation Data'!$E$729:$E$1448,Calculations!$A60)</f>
        <v>0.25110980735481403</v>
      </c>
      <c r="H60" s="1">
        <f>SUMIFS('ReEDs Generation Data'!M$729:M$1448,'ReEDs Generation Data'!$E$729:$E$1448,Calculations!$A60)</f>
        <v>0.24951590219013783</v>
      </c>
      <c r="I60" s="1">
        <f>SUMIFS('ReEDs Generation Data'!N$729:N$1448,'ReEDs Generation Data'!$E$729:$E$1448,Calculations!$A60)</f>
        <v>0.24795583707369004</v>
      </c>
      <c r="J60" s="1">
        <f>SUMIFS('ReEDs Generation Data'!O$729:O$1448,'ReEDs Generation Data'!$E$729:$E$1448,Calculations!$A60)</f>
        <v>0.24620571176738981</v>
      </c>
      <c r="K60" s="1">
        <f>SUMIFS('ReEDs Generation Data'!P$729:P$1448,'ReEDs Generation Data'!$E$729:$E$1448,Calculations!$A60)</f>
        <v>0.24455668771301065</v>
      </c>
      <c r="L60" s="1">
        <f>SUMIFS('ReEDs Generation Data'!Q$729:Q$1448,'ReEDs Generation Data'!$E$729:$E$1448,Calculations!$A60)</f>
        <v>0.24478854715251008</v>
      </c>
      <c r="M60" s="1">
        <f>SUMIFS('ReEDs Generation Data'!R$729:R$1448,'ReEDs Generation Data'!$E$729:$E$1448,Calculations!$A60)</f>
        <v>0.24502384152601614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0.16218672436260642</v>
      </c>
      <c r="C61" s="1">
        <f>SUMIFS('ReEDs Generation Data'!H$729:H$1448,'ReEDs Generation Data'!$E$729:$E$1448,Calculations!$A61)</f>
        <v>0.17800639061520368</v>
      </c>
      <c r="D61" s="1">
        <f>SUMIFS('ReEDs Generation Data'!I$729:I$1448,'ReEDs Generation Data'!$E$729:$E$1448,Calculations!$A61)</f>
        <v>0.21447979532181199</v>
      </c>
      <c r="E61" s="1">
        <f>SUMIFS('ReEDs Generation Data'!J$729:J$1448,'ReEDs Generation Data'!$E$729:$E$1448,Calculations!$A61)</f>
        <v>0.24753634611849454</v>
      </c>
      <c r="F61" s="1">
        <f>SUMIFS('ReEDs Generation Data'!K$729:K$1448,'ReEDs Generation Data'!$E$729:$E$1448,Calculations!$A61)</f>
        <v>0.27523162436058635</v>
      </c>
      <c r="G61" s="1">
        <f>SUMIFS('ReEDs Generation Data'!L$729:L$1448,'ReEDs Generation Data'!$E$729:$E$1448,Calculations!$A61)</f>
        <v>0.30192153536147148</v>
      </c>
      <c r="H61" s="1">
        <f>SUMIFS('ReEDs Generation Data'!M$729:M$1448,'ReEDs Generation Data'!$E$729:$E$1448,Calculations!$A61)</f>
        <v>0.30626871715424808</v>
      </c>
      <c r="I61" s="1">
        <f>SUMIFS('ReEDs Generation Data'!N$729:N$1448,'ReEDs Generation Data'!$E$729:$E$1448,Calculations!$A61)</f>
        <v>0.31053694897618156</v>
      </c>
      <c r="J61" s="1">
        <f>SUMIFS('ReEDs Generation Data'!O$729:O$1448,'ReEDs Generation Data'!$E$729:$E$1448,Calculations!$A61)</f>
        <v>0.3128922867926866</v>
      </c>
      <c r="K61" s="1">
        <f>SUMIFS('ReEDs Generation Data'!P$729:P$1448,'ReEDs Generation Data'!$E$729:$E$1448,Calculations!$A61)</f>
        <v>0.3151186833664964</v>
      </c>
      <c r="L61" s="1">
        <f>SUMIFS('ReEDs Generation Data'!Q$729:Q$1448,'ReEDs Generation Data'!$E$729:$E$1448,Calculations!$A61)</f>
        <v>0.31379769789411771</v>
      </c>
      <c r="M61" s="1">
        <f>SUMIFS('ReEDs Generation Data'!R$729:R$1448,'ReEDs Generation Data'!$E$729:$E$1448,Calculations!$A61)</f>
        <v>0.31247236828278063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0.32411424247437942</v>
      </c>
      <c r="C62" s="1">
        <f>SUMIFS('ReEDs Generation Data'!H$729:H$1448,'ReEDs Generation Data'!$E$729:$E$1448,Calculations!$A62)</f>
        <v>0.32429506289070681</v>
      </c>
      <c r="D62" s="1">
        <f>SUMIFS('ReEDs Generation Data'!I$729:I$1448,'ReEDs Generation Data'!$E$729:$E$1448,Calculations!$A62)</f>
        <v>0.30868431829345921</v>
      </c>
      <c r="E62" s="1">
        <f>SUMIFS('ReEDs Generation Data'!J$729:J$1448,'ReEDs Generation Data'!$E$729:$E$1448,Calculations!$A62)</f>
        <v>0.29450747297955421</v>
      </c>
      <c r="F62" s="1">
        <f>SUMIFS('ReEDs Generation Data'!K$729:K$1448,'ReEDs Generation Data'!$E$729:$E$1448,Calculations!$A62)</f>
        <v>0.28418105348430611</v>
      </c>
      <c r="G62" s="1">
        <f>SUMIFS('ReEDs Generation Data'!L$729:L$1448,'ReEDs Generation Data'!$E$729:$E$1448,Calculations!$A62)</f>
        <v>0.27455426052156801</v>
      </c>
      <c r="H62" s="1">
        <f>SUMIFS('ReEDs Generation Data'!M$729:M$1448,'ReEDs Generation Data'!$E$729:$E$1448,Calculations!$A62)</f>
        <v>0.27236549210618988</v>
      </c>
      <c r="I62" s="1">
        <f>SUMIFS('ReEDs Generation Data'!N$729:N$1448,'ReEDs Generation Data'!$E$729:$E$1448,Calculations!$A62)</f>
        <v>0.27021134575297945</v>
      </c>
      <c r="J62" s="1">
        <f>SUMIFS('ReEDs Generation Data'!O$729:O$1448,'ReEDs Generation Data'!$E$729:$E$1448,Calculations!$A62)</f>
        <v>0.26939520893553676</v>
      </c>
      <c r="K62" s="1">
        <f>SUMIFS('ReEDs Generation Data'!P$729:P$1448,'ReEDs Generation Data'!$E$729:$E$1448,Calculations!$A62)</f>
        <v>0.26858398733406003</v>
      </c>
      <c r="L62" s="1">
        <f>SUMIFS('ReEDs Generation Data'!Q$729:Q$1448,'ReEDs Generation Data'!$E$729:$E$1448,Calculations!$A62)</f>
        <v>0.26863884627754731</v>
      </c>
      <c r="M62" s="1">
        <f>SUMIFS('ReEDs Generation Data'!R$729:R$1448,'ReEDs Generation Data'!$E$729:$E$1448,Calculations!$A62)</f>
        <v>0.2686937276357626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7.3955986373469021E-2</v>
      </c>
      <c r="C63" s="1">
        <f>SUMIFS('ReEDs Generation Data'!H$729:H$1448,'ReEDs Generation Data'!$E$729:$E$1448,Calculations!$A63)</f>
        <v>8.1779877709126411E-2</v>
      </c>
      <c r="D63" s="1">
        <f>SUMIFS('ReEDs Generation Data'!I$729:I$1448,'ReEDs Generation Data'!$E$729:$E$1448,Calculations!$A63)</f>
        <v>7.7880714576310628E-2</v>
      </c>
      <c r="E63" s="1">
        <f>SUMIFS('ReEDs Generation Data'!J$729:J$1448,'ReEDs Generation Data'!$E$729:$E$1448,Calculations!$A63)</f>
        <v>7.4340749544170581E-2</v>
      </c>
      <c r="F63" s="1">
        <f>SUMIFS('ReEDs Generation Data'!K$729:K$1448,'ReEDs Generation Data'!$E$729:$E$1448,Calculations!$A63)</f>
        <v>7.1816589775771933E-2</v>
      </c>
      <c r="G63" s="1">
        <f>SUMIFS('ReEDs Generation Data'!L$729:L$1448,'ReEDs Generation Data'!$E$729:$E$1448,Calculations!$A63)</f>
        <v>6.948086761615746E-2</v>
      </c>
      <c r="H63" s="1">
        <f>SUMIFS('ReEDs Generation Data'!M$729:M$1448,'ReEDs Generation Data'!$E$729:$E$1448,Calculations!$A63)</f>
        <v>6.8940890334561286E-2</v>
      </c>
      <c r="I63" s="1">
        <f>SUMIFS('ReEDs Generation Data'!N$729:N$1448,'ReEDs Generation Data'!$E$729:$E$1448,Calculations!$A63)</f>
        <v>6.8409749029238423E-2</v>
      </c>
      <c r="J63" s="1">
        <f>SUMIFS('ReEDs Generation Data'!O$729:O$1448,'ReEDs Generation Data'!$E$729:$E$1448,Calculations!$A63)</f>
        <v>6.8168940736156272E-2</v>
      </c>
      <c r="K63" s="1">
        <f>SUMIFS('ReEDs Generation Data'!P$729:P$1448,'ReEDs Generation Data'!$E$729:$E$1448,Calculations!$A63)</f>
        <v>6.7932674895498854E-2</v>
      </c>
      <c r="L63" s="1">
        <f>SUMIFS('ReEDs Generation Data'!Q$729:Q$1448,'ReEDs Generation Data'!$E$729:$E$1448,Calculations!$A63)</f>
        <v>6.7952761500906247E-2</v>
      </c>
      <c r="M63" s="1">
        <f>SUMIFS('ReEDs Generation Data'!R$729:R$1448,'ReEDs Generation Data'!$E$729:$E$1448,Calculations!$A63)</f>
        <v>6.7972970363374824E-2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8.3716886642798485E-3</v>
      </c>
      <c r="C64" s="1">
        <f>SUMIFS('ReEDs Generation Data'!H$729:H$1448,'ReEDs Generation Data'!$E$729:$E$1448,Calculations!$A64)</f>
        <v>8.3829381834329489E-3</v>
      </c>
      <c r="D64" s="1">
        <f>SUMIFS('ReEDs Generation Data'!I$729:I$1448,'ReEDs Generation Data'!$E$729:$E$1448,Calculations!$A64)</f>
        <v>8.0288829078874902E-3</v>
      </c>
      <c r="E64" s="1">
        <f>SUMIFS('ReEDs Generation Data'!J$729:J$1448,'ReEDs Generation Data'!$E$729:$E$1448,Calculations!$A64)</f>
        <v>7.7086530254179605E-3</v>
      </c>
      <c r="F64" s="1">
        <f>SUMIFS('ReEDs Generation Data'!K$729:K$1448,'ReEDs Generation Data'!$E$729:$E$1448,Calculations!$A64)</f>
        <v>7.552070977887711E-3</v>
      </c>
      <c r="G64" s="1">
        <f>SUMIFS('ReEDs Generation Data'!L$729:L$1448,'ReEDs Generation Data'!$E$729:$E$1448,Calculations!$A64)</f>
        <v>7.4308874577643062E-3</v>
      </c>
      <c r="H64" s="1">
        <f>SUMIFS('ReEDs Generation Data'!M$729:M$1448,'ReEDs Generation Data'!$E$729:$E$1448,Calculations!$A64)</f>
        <v>7.377885792019423E-3</v>
      </c>
      <c r="I64" s="1">
        <f>SUMIFS('ReEDs Generation Data'!N$729:N$1448,'ReEDs Generation Data'!$E$729:$E$1448,Calculations!$A64)</f>
        <v>7.3259446922664742E-3</v>
      </c>
      <c r="J64" s="1">
        <f>SUMIFS('ReEDs Generation Data'!O$729:O$1448,'ReEDs Generation Data'!$E$729:$E$1448,Calculations!$A64)</f>
        <v>7.2491234205899454E-3</v>
      </c>
      <c r="K64" s="1">
        <f>SUMIFS('ReEDs Generation Data'!P$729:P$1448,'ReEDs Generation Data'!$E$729:$E$1448,Calculations!$A64)</f>
        <v>7.1768952283312575E-3</v>
      </c>
      <c r="L64" s="1">
        <f>SUMIFS('ReEDs Generation Data'!Q$729:Q$1448,'ReEDs Generation Data'!$E$729:$E$1448,Calculations!$A64)</f>
        <v>7.1630322447069628E-3</v>
      </c>
      <c r="M64" s="1">
        <f>SUMIFS('ReEDs Generation Data'!R$729:R$1448,'ReEDs Generation Data'!$E$729:$E$1448,Calculations!$A64)</f>
        <v>7.1491053517639715E-3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8.488708625483353E-2</v>
      </c>
      <c r="C65" s="1">
        <f>SUMIFS('ReEDs Generation Data'!H$729:H$1448,'ReEDs Generation Data'!$E$729:$E$1448,Calculations!$A65)</f>
        <v>8.9576063015538776E-2</v>
      </c>
      <c r="D65" s="1">
        <f>SUMIFS('ReEDs Generation Data'!I$729:I$1448,'ReEDs Generation Data'!$E$729:$E$1448,Calculations!$A65)</f>
        <v>8.6391174414861813E-2</v>
      </c>
      <c r="E65" s="1">
        <f>SUMIFS('ReEDs Generation Data'!J$729:J$1448,'ReEDs Generation Data'!$E$729:$E$1448,Calculations!$A65)</f>
        <v>8.3504974069150417E-2</v>
      </c>
      <c r="F65" s="1">
        <f>SUMIFS('ReEDs Generation Data'!K$729:K$1448,'ReEDs Generation Data'!$E$729:$E$1448,Calculations!$A65)</f>
        <v>8.1481992408450679E-2</v>
      </c>
      <c r="G65" s="1">
        <f>SUMIFS('ReEDs Generation Data'!L$729:L$1448,'ReEDs Generation Data'!$E$729:$E$1448,Calculations!$A65)</f>
        <v>7.9675874117977719E-2</v>
      </c>
      <c r="H65" s="1">
        <f>SUMIFS('ReEDs Generation Data'!M$729:M$1448,'ReEDs Generation Data'!$E$729:$E$1448,Calculations!$A65)</f>
        <v>7.9823924210643049E-2</v>
      </c>
      <c r="I65" s="1">
        <f>SUMIFS('ReEDs Generation Data'!N$729:N$1448,'ReEDs Generation Data'!$E$729:$E$1448,Calculations!$A65)</f>
        <v>7.9970534682265879E-2</v>
      </c>
      <c r="J65" s="1">
        <f>SUMIFS('ReEDs Generation Data'!O$729:O$1448,'ReEDs Generation Data'!$E$729:$E$1448,Calculations!$A65)</f>
        <v>8.0562355025807539E-2</v>
      </c>
      <c r="K65" s="1">
        <f>SUMIFS('ReEDs Generation Data'!P$729:P$1448,'ReEDs Generation Data'!$E$729:$E$1448,Calculations!$A65)</f>
        <v>8.1166120071295728E-2</v>
      </c>
      <c r="L65" s="1">
        <f>SUMIFS('ReEDs Generation Data'!Q$729:Q$1448,'ReEDs Generation Data'!$E$729:$E$1448,Calculations!$A65)</f>
        <v>8.2188065049337886E-2</v>
      </c>
      <c r="M65" s="1">
        <f>SUMIFS('ReEDs Generation Data'!R$729:R$1448,'ReEDs Generation Data'!$E$729:$E$1448,Calculations!$A65)</f>
        <v>8.3210781998645761E-2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1.7977387282387264E-2</v>
      </c>
      <c r="C66" s="1">
        <f>SUMIFS('ReEDs Generation Data'!H$729:H$1448,'ReEDs Generation Data'!$E$729:$E$1448,Calculations!$A66)</f>
        <v>1.7987416704815799E-2</v>
      </c>
      <c r="D66" s="1">
        <f>SUMIFS('ReEDs Generation Data'!I$729:I$1448,'ReEDs Generation Data'!$E$729:$E$1448,Calculations!$A66)</f>
        <v>1.7121547931976115E-2</v>
      </c>
      <c r="E66" s="1">
        <f>SUMIFS('ReEDs Generation Data'!J$729:J$1448,'ReEDs Generation Data'!$E$729:$E$1448,Calculations!$A66)</f>
        <v>1.6335212111911947E-2</v>
      </c>
      <c r="F66" s="1">
        <f>SUMIFS('ReEDs Generation Data'!K$729:K$1448,'ReEDs Generation Data'!$E$729:$E$1448,Calculations!$A66)</f>
        <v>1.5762444802801354E-2</v>
      </c>
      <c r="G66" s="1">
        <f>SUMIFS('ReEDs Generation Data'!L$729:L$1448,'ReEDs Generation Data'!$E$729:$E$1448,Calculations!$A66)</f>
        <v>1.5228483122940329E-2</v>
      </c>
      <c r="H66" s="1">
        <f>SUMIFS('ReEDs Generation Data'!M$729:M$1448,'ReEDs Generation Data'!$E$729:$E$1448,Calculations!$A66)</f>
        <v>1.5107080443519907E-2</v>
      </c>
      <c r="I66" s="1">
        <f>SUMIFS('ReEDs Generation Data'!N$729:N$1448,'ReEDs Generation Data'!$E$729:$E$1448,Calculations!$A66)</f>
        <v>1.4987598118525604E-2</v>
      </c>
      <c r="J66" s="1">
        <f>SUMIFS('ReEDs Generation Data'!O$729:O$1448,'ReEDs Generation Data'!$E$729:$E$1448,Calculations!$A66)</f>
        <v>1.4942330105831769E-2</v>
      </c>
      <c r="K66" s="1">
        <f>SUMIFS('ReEDs Generation Data'!P$729:P$1448,'ReEDs Generation Data'!$E$729:$E$1448,Calculations!$A66)</f>
        <v>1.4897334721518357E-2</v>
      </c>
      <c r="L66" s="1">
        <f>SUMIFS('ReEDs Generation Data'!Q$729:Q$1448,'ReEDs Generation Data'!$E$729:$E$1448,Calculations!$A66)</f>
        <v>1.4900377538968911E-2</v>
      </c>
      <c r="M66" s="1">
        <f>SUMIFS('ReEDs Generation Data'!R$729:R$1448,'ReEDs Generation Data'!$E$729:$E$1448,Calculations!$A66)</f>
        <v>1.4903421599679379E-2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3.4268494863850892E-6</v>
      </c>
      <c r="C67" s="1">
        <f>SUMIFS('ReEDs Generation Data'!H$729:H$1448,'ReEDs Generation Data'!$E$729:$E$1448,Calculations!$A67)</f>
        <v>6.9124039727939516E-6</v>
      </c>
      <c r="D67" s="1">
        <f>SUMIFS('ReEDs Generation Data'!I$729:I$1448,'ReEDs Generation Data'!$E$729:$E$1448,Calculations!$A67)</f>
        <v>1.3064344336767076E-5</v>
      </c>
      <c r="E67" s="1">
        <f>SUMIFS('ReEDs Generation Data'!J$729:J$1448,'ReEDs Generation Data'!$E$729:$E$1448,Calculations!$A67)</f>
        <v>1.9396229963005685E-5</v>
      </c>
      <c r="F67" s="1">
        <f>SUMIFS('ReEDs Generation Data'!K$729:K$1448,'ReEDs Generation Data'!$E$729:$E$1448,Calculations!$A67)</f>
        <v>2.1307788024950816E-5</v>
      </c>
      <c r="G67" s="1">
        <f>SUMIFS('ReEDs Generation Data'!L$729:L$1448,'ReEDs Generation Data'!$E$729:$E$1448,Calculations!$A67)</f>
        <v>2.3637318382271523E-5</v>
      </c>
      <c r="H67" s="1">
        <f>SUMIFS('ReEDs Generation Data'!M$729:M$1448,'ReEDs Generation Data'!$E$729:$E$1448,Calculations!$A67)</f>
        <v>2.3886594551068868E-5</v>
      </c>
      <c r="I67" s="1">
        <f>SUMIFS('ReEDs Generation Data'!N$729:N$1448,'ReEDs Generation Data'!$E$729:$E$1448,Calculations!$A67)</f>
        <v>2.4141184427423533E-5</v>
      </c>
      <c r="J67" s="1">
        <f>SUMIFS('ReEDs Generation Data'!O$729:O$1448,'ReEDs Generation Data'!$E$729:$E$1448,Calculations!$A67)</f>
        <v>2.2994043219075539E-5</v>
      </c>
      <c r="K67" s="1">
        <f>SUMIFS('ReEDs Generation Data'!P$729:P$1448,'ReEDs Generation Data'!$E$729:$E$1448,Calculations!$A67)</f>
        <v>2.1950976354821615E-5</v>
      </c>
      <c r="L67" s="1">
        <f>SUMIFS('ReEDs Generation Data'!Q$729:Q$1448,'ReEDs Generation Data'!$E$729:$E$1448,Calculations!$A67)</f>
        <v>2.2150634526918299E-5</v>
      </c>
      <c r="M67" s="1">
        <f>SUMIFS('ReEDs Generation Data'!R$729:R$1448,'ReEDs Generation Data'!$E$729:$E$1448,Calculations!$A67)</f>
        <v>2.2353958075554473E-5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2.3333565527106339E-4</v>
      </c>
      <c r="C68" s="1">
        <f>SUMIFS('ReEDs Generation Data'!H$729:H$1448,'ReEDs Generation Data'!$E$729:$E$1448,Calculations!$A68)</f>
        <v>2.3533427962014222E-4</v>
      </c>
      <c r="D68" s="1">
        <f>SUMIFS('ReEDs Generation Data'!I$729:I$1448,'ReEDs Generation Data'!$E$729:$E$1448,Calculations!$A68)</f>
        <v>2.3872645191567963E-4</v>
      </c>
      <c r="E68" s="1">
        <f>SUMIFS('ReEDs Generation Data'!J$729:J$1448,'ReEDs Generation Data'!$E$729:$E$1448,Calculations!$A68)</f>
        <v>2.4221784580591009E-4</v>
      </c>
      <c r="F68" s="1">
        <f>SUMIFS('ReEDs Generation Data'!K$729:K$1448,'ReEDs Generation Data'!$E$729:$E$1448,Calculations!$A68)</f>
        <v>2.660891587765427E-4</v>
      </c>
      <c r="G68" s="1">
        <f>SUMIFS('ReEDs Generation Data'!L$729:L$1448,'ReEDs Generation Data'!$E$729:$E$1448,Calculations!$A68)</f>
        <v>2.9518006076965632E-4</v>
      </c>
      <c r="H68" s="1">
        <f>SUMIFS('ReEDs Generation Data'!M$729:M$1448,'ReEDs Generation Data'!$E$729:$E$1448,Calculations!$A68)</f>
        <v>2.9829299234099803E-4</v>
      </c>
      <c r="I68" s="1">
        <f>SUMIFS('ReEDs Generation Data'!N$729:N$1448,'ReEDs Generation Data'!$E$729:$E$1448,Calculations!$A68)</f>
        <v>3.0147228086934791E-4</v>
      </c>
      <c r="J68" s="1">
        <f>SUMIFS('ReEDs Generation Data'!O$729:O$1448,'ReEDs Generation Data'!$E$729:$E$1448,Calculations!$A68)</f>
        <v>2.8714691594785554E-4</v>
      </c>
      <c r="K68" s="1">
        <f>SUMIFS('ReEDs Generation Data'!P$729:P$1448,'ReEDs Generation Data'!$E$729:$E$1448,Calculations!$A68)</f>
        <v>2.7412121923395873E-4</v>
      </c>
      <c r="L68" s="1">
        <f>SUMIFS('ReEDs Generation Data'!Q$729:Q$1448,'ReEDs Generation Data'!$E$729:$E$1448,Calculations!$A68)</f>
        <v>2.7661452707960924E-4</v>
      </c>
      <c r="M68" s="1">
        <f>SUMIFS('ReEDs Generation Data'!R$729:R$1448,'ReEDs Generation Data'!$E$729:$E$1448,Calculations!$A68)</f>
        <v>2.7915360771776416E-4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2.1320376543964903E-6</v>
      </c>
      <c r="C70" s="1">
        <f>SUMIFS('ReEDs Generation Data'!H$729:H$1448,'ReEDs Generation Data'!$E$729:$E$1448,Calculations!$A70)</f>
        <v>1.2891369032382261E-6</v>
      </c>
      <c r="D70" s="1">
        <f>SUMIFS('ReEDs Generation Data'!I$729:I$1448,'ReEDs Generation Data'!$E$729:$E$1448,Calculations!$A70)</f>
        <v>6.5385943654357474E-7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3.1540115886315178E-4</v>
      </c>
      <c r="C73" s="1">
        <f>SUMIFS('ReEDs Generation Data'!H$729:H$1448,'ReEDs Generation Data'!$E$729:$E$1448,Calculations!$A73)</f>
        <v>3.1581265047774562E-4</v>
      </c>
      <c r="D73" s="1">
        <f>SUMIFS('ReEDs Generation Data'!I$729:I$1448,'ReEDs Generation Data'!$E$729:$E$1448,Calculations!$A73)</f>
        <v>3.0246586758730297E-4</v>
      </c>
      <c r="E73" s="1">
        <f>SUMIFS('ReEDs Generation Data'!J$729:J$1448,'ReEDs Generation Data'!$E$729:$E$1448,Calculations!$A73)</f>
        <v>2.9039681646984383E-4</v>
      </c>
      <c r="F73" s="1">
        <f>SUMIFS('ReEDs Generation Data'!K$729:K$1448,'ReEDs Generation Data'!$E$729:$E$1448,Calculations!$A73)</f>
        <v>2.8429429448428726E-4</v>
      </c>
      <c r="G73" s="1">
        <f>SUMIFS('ReEDs Generation Data'!L$729:L$1448,'ReEDs Generation Data'!$E$729:$E$1448,Calculations!$A73)</f>
        <v>2.7946706815461719E-4</v>
      </c>
      <c r="H73" s="1">
        <f>SUMIFS('ReEDs Generation Data'!M$729:M$1448,'ReEDs Generation Data'!$E$729:$E$1448,Calculations!$A73)</f>
        <v>2.7792818178834565E-4</v>
      </c>
      <c r="I73" s="1">
        <f>SUMIFS('ReEDs Generation Data'!N$729:N$1448,'ReEDs Generation Data'!$E$729:$E$1448,Calculations!$A73)</f>
        <v>2.7642820955581075E-4</v>
      </c>
      <c r="J73" s="1">
        <f>SUMIFS('ReEDs Generation Data'!O$729:O$1448,'ReEDs Generation Data'!$E$729:$E$1448,Calculations!$A73)</f>
        <v>2.7390225683443888E-4</v>
      </c>
      <c r="K73" s="1">
        <f>SUMIFS('ReEDs Generation Data'!P$729:P$1448,'ReEDs Generation Data'!$E$729:$E$1448,Calculations!$A73)</f>
        <v>2.7154447419987156E-4</v>
      </c>
      <c r="L73" s="1">
        <f>SUMIFS('ReEDs Generation Data'!Q$729:Q$1448,'ReEDs Generation Data'!$E$729:$E$1448,Calculations!$A73)</f>
        <v>2.7190718029819515E-4</v>
      </c>
      <c r="M73" s="1">
        <f>SUMIFS('ReEDs Generation Data'!R$729:R$1448,'ReEDs Generation Data'!$E$729:$E$1448,Calculations!$A73)</f>
        <v>2.722756761832976E-4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0.32813068211964658</v>
      </c>
      <c r="G760" s="44">
        <f>G34/SUMIFS(G$3:G$722,$B$3:$B$722,$B760)*SUMIFS(Calculations!$E$3:$E$53,Calculations!$A$3:$A$53,$B760)</f>
        <v>0.29937202966586413</v>
      </c>
      <c r="H760" s="44">
        <f>H34/SUMIFS(H$3:H$722,$B$3:$B$722,$B760)*SUMIFS(Calculations!$E$3:$E$53,Calculations!$A$3:$A$53,$B760)</f>
        <v>0.27058128882577676</v>
      </c>
      <c r="I760" s="44">
        <f>I34/SUMIFS(I$3:I$722,$B$3:$B$722,$B760)*SUMIFS(Calculations!$E$3:$E$53,Calculations!$A$3:$A$53,$B760)</f>
        <v>0.25755618953810477</v>
      </c>
      <c r="J760" s="44">
        <f>J34/SUMIFS(J$3:J$722,$B$3:$B$722,$B760)*SUMIFS(Calculations!$E$3:$E$53,Calculations!$A$3:$A$53,$B760)</f>
        <v>0.2457274893342633</v>
      </c>
      <c r="K760" s="44">
        <f>K34/SUMIFS(K$3:K$722,$B$3:$B$722,$B760)*SUMIFS(Calculations!$E$3:$E$53,Calculations!$A$3:$A$53,$B760)</f>
        <v>0.23711145962639962</v>
      </c>
      <c r="L760" s="44">
        <f>L34/SUMIFS(L$3:L$722,$B$3:$B$722,$B760)*SUMIFS(Calculations!$E$3:$E$53,Calculations!$A$3:$A$53,$B760)</f>
        <v>0.22907917561967553</v>
      </c>
      <c r="M760" s="44">
        <f>M34/SUMIFS(M$3:M$722,$B$3:$B$722,$B760)*SUMIFS(Calculations!$E$3:$E$53,Calculations!$A$3:$A$53,$B760)</f>
        <v>0.22725293820028641</v>
      </c>
      <c r="N760" s="44">
        <f>N34/SUMIFS(N$3:N$722,$B$3:$B$722,$B760)*SUMIFS(Calculations!$E$3:$E$53,Calculations!$A$3:$A$53,$B760)</f>
        <v>0.22545558830733578</v>
      </c>
      <c r="O760" s="44">
        <f>O34/SUMIFS(O$3:O$722,$B$3:$B$722,$B760)*SUMIFS(Calculations!$E$3:$E$53,Calculations!$A$3:$A$53,$B760)</f>
        <v>0.2247746302009947</v>
      </c>
      <c r="P760" s="44">
        <f>P34/SUMIFS(P$3:P$722,$B$3:$B$722,$B760)*SUMIFS(Calculations!$E$3:$E$53,Calculations!$A$3:$A$53,$B760)</f>
        <v>0.22409777319153459</v>
      </c>
      <c r="Q760" s="44">
        <f>Q34/SUMIFS(Q$3:Q$722,$B$3:$B$722,$B760)*SUMIFS(Calculations!$E$3:$E$53,Calculations!$A$3:$A$53,$B760)</f>
        <v>0.22414354571579106</v>
      </c>
      <c r="R760" s="44">
        <f>R34/SUMIFS(R$3:R$722,$B$3:$B$722,$B760)*SUMIFS(Calculations!$E$3:$E$53,Calculations!$A$3:$A$53,$B760)</f>
        <v>0.22418933694217003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1.7967369038135179E-2</v>
      </c>
      <c r="G761" s="44">
        <f>G35/SUMIFS(G$3:G$722,$B$3:$B$722,$B761)*SUMIFS(Calculations!$E$3:$E$53,Calculations!$A$3:$A$53,$B761)</f>
        <v>1.7977387282387264E-2</v>
      </c>
      <c r="H761" s="44">
        <f>H35/SUMIFS(H$3:H$722,$B$3:$B$722,$B761)*SUMIFS(Calculations!$E$3:$E$53,Calculations!$A$3:$A$53,$B761)</f>
        <v>1.7987416704815799E-2</v>
      </c>
      <c r="I761" s="44">
        <f>I35/SUMIFS(I$3:I$722,$B$3:$B$722,$B761)*SUMIFS(Calculations!$E$3:$E$53,Calculations!$A$3:$A$53,$B761)</f>
        <v>1.7121547931976115E-2</v>
      </c>
      <c r="J761" s="44">
        <f>J35/SUMIFS(J$3:J$722,$B$3:$B$722,$B761)*SUMIFS(Calculations!$E$3:$E$53,Calculations!$A$3:$A$53,$B761)</f>
        <v>1.6335212111911947E-2</v>
      </c>
      <c r="K761" s="44">
        <f>K35/SUMIFS(K$3:K$722,$B$3:$B$722,$B761)*SUMIFS(Calculations!$E$3:$E$53,Calculations!$A$3:$A$53,$B761)</f>
        <v>1.5762444802801354E-2</v>
      </c>
      <c r="L761" s="44">
        <f>L35/SUMIFS(L$3:L$722,$B$3:$B$722,$B761)*SUMIFS(Calculations!$E$3:$E$53,Calculations!$A$3:$A$53,$B761)</f>
        <v>1.5228483122940329E-2</v>
      </c>
      <c r="M761" s="44">
        <f>M35/SUMIFS(M$3:M$722,$B$3:$B$722,$B761)*SUMIFS(Calculations!$E$3:$E$53,Calculations!$A$3:$A$53,$B761)</f>
        <v>1.5107080443519907E-2</v>
      </c>
      <c r="N761" s="44">
        <f>N35/SUMIFS(N$3:N$722,$B$3:$B$722,$B761)*SUMIFS(Calculations!$E$3:$E$53,Calculations!$A$3:$A$53,$B761)</f>
        <v>1.4987598118525604E-2</v>
      </c>
      <c r="O761" s="44">
        <f>O35/SUMIFS(O$3:O$722,$B$3:$B$722,$B761)*SUMIFS(Calculations!$E$3:$E$53,Calculations!$A$3:$A$53,$B761)</f>
        <v>1.4942330105831769E-2</v>
      </c>
      <c r="P761" s="44">
        <f>P35/SUMIFS(P$3:P$722,$B$3:$B$722,$B761)*SUMIFS(Calculations!$E$3:$E$53,Calculations!$A$3:$A$53,$B761)</f>
        <v>1.4897334721518357E-2</v>
      </c>
      <c r="Q761" s="44">
        <f>Q35/SUMIFS(Q$3:Q$722,$B$3:$B$722,$B761)*SUMIFS(Calculations!$E$3:$E$53,Calculations!$A$3:$A$53,$B761)</f>
        <v>1.4900377538968911E-2</v>
      </c>
      <c r="R761" s="44">
        <f>R35/SUMIFS(R$3:R$722,$B$3:$B$722,$B761)*SUMIFS(Calculations!$E$3:$E$53,Calculations!$A$3:$A$53,$B761)</f>
        <v>1.4903421599679379E-2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6.5551276967218741E-2</v>
      </c>
      <c r="G763" s="44">
        <f>G37/SUMIFS(G$3:G$722,$B$3:$B$722,$B763)*SUMIFS(Calculations!$E$3:$E$53,Calculations!$A$3:$A$53,$B763)</f>
        <v>7.3361360717177734E-2</v>
      </c>
      <c r="H763" s="44">
        <f>H37/SUMIFS(H$3:H$722,$B$3:$B$722,$B763)*SUMIFS(Calculations!$E$3:$E$53,Calculations!$A$3:$A$53,$B763)</f>
        <v>8.1180158817881945E-2</v>
      </c>
      <c r="I763" s="44">
        <f>I37/SUMIFS(I$3:I$722,$B$3:$B$722,$B763)*SUMIFS(Calculations!$E$3:$E$53,Calculations!$A$3:$A$53,$B763)</f>
        <v>7.7272351173899856E-2</v>
      </c>
      <c r="J763" s="44">
        <f>J37/SUMIFS(J$3:J$722,$B$3:$B$722,$B763)*SUMIFS(Calculations!$E$3:$E$53,Calculations!$A$3:$A$53,$B763)</f>
        <v>7.3723488777227425E-2</v>
      </c>
      <c r="K763" s="44">
        <f>K37/SUMIFS(K$3:K$722,$B$3:$B$722,$B763)*SUMIFS(Calculations!$E$3:$E$53,Calculations!$A$3:$A$53,$B763)</f>
        <v>7.1138496063579984E-2</v>
      </c>
      <c r="L763" s="44">
        <f>L37/SUMIFS(L$3:L$722,$B$3:$B$722,$B763)*SUMIFS(Calculations!$E$3:$E$53,Calculations!$A$3:$A$53,$B763)</f>
        <v>6.8728639513018414E-2</v>
      </c>
      <c r="M763" s="44">
        <f>M37/SUMIFS(M$3:M$722,$B$3:$B$722,$B763)*SUMIFS(Calculations!$E$3:$E$53,Calculations!$A$3:$A$53,$B763)</f>
        <v>6.8180729329026982E-2</v>
      </c>
      <c r="N763" s="44">
        <f>N37/SUMIFS(N$3:N$722,$B$3:$B$722,$B763)*SUMIFS(Calculations!$E$3:$E$53,Calculations!$A$3:$A$53,$B763)</f>
        <v>6.7641486019209718E-2</v>
      </c>
      <c r="O763" s="44">
        <f>O37/SUMIFS(O$3:O$722,$B$3:$B$722,$B763)*SUMIFS(Calculations!$E$3:$E$53,Calculations!$A$3:$A$53,$B763)</f>
        <v>6.7437184060781655E-2</v>
      </c>
      <c r="P763" s="44">
        <f>P37/SUMIFS(P$3:P$722,$B$3:$B$722,$B763)*SUMIFS(Calculations!$E$3:$E$53,Calculations!$A$3:$A$53,$B763)</f>
        <v>6.7234112518904474E-2</v>
      </c>
      <c r="Q763" s="44">
        <f>Q37/SUMIFS(Q$3:Q$722,$B$3:$B$722,$B763)*SUMIFS(Calculations!$E$3:$E$53,Calculations!$A$3:$A$53,$B763)</f>
        <v>6.7247845252622895E-2</v>
      </c>
      <c r="R763" s="44">
        <f>R37/SUMIFS(R$3:R$722,$B$3:$B$722,$B763)*SUMIFS(Calculations!$E$3:$E$53,Calculations!$A$3:$A$53,$B763)</f>
        <v>6.7261583597377037E-2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7.5035056121953323E-3</v>
      </c>
      <c r="G765" s="44">
        <f>G39/SUMIFS(G$3:G$722,$B$3:$B$722,$B765)*SUMIFS(Calculations!$E$3:$E$53,Calculations!$A$3:$A$53,$B765)</f>
        <v>7.5108212739563758E-3</v>
      </c>
      <c r="H765" s="44">
        <f>H39/SUMIFS(H$3:H$722,$B$3:$B$722,$B765)*SUMIFS(Calculations!$E$3:$E$53,Calculations!$A$3:$A$53,$B765)</f>
        <v>7.5181450984010178E-3</v>
      </c>
      <c r="I765" s="44">
        <f>I39/SUMIFS(I$3:I$722,$B$3:$B$722,$B765)*SUMIFS(Calculations!$E$3:$E$53,Calculations!$A$3:$A$53,$B765)</f>
        <v>7.153320294811377E-3</v>
      </c>
      <c r="J765" s="44">
        <f>J39/SUMIFS(J$3:J$722,$B$3:$B$722,$B765)*SUMIFS(Calculations!$E$3:$E$53,Calculations!$A$3:$A$53,$B765)</f>
        <v>6.8220058738401972E-3</v>
      </c>
      <c r="K765" s="44">
        <f>K39/SUMIFS(K$3:K$722,$B$3:$B$722,$B765)*SUMIFS(Calculations!$E$3:$E$53,Calculations!$A$3:$A$53,$B765)</f>
        <v>6.5788687920116636E-3</v>
      </c>
      <c r="L765" s="44">
        <f>L39/SUMIFS(L$3:L$722,$B$3:$B$722,$B765)*SUMIFS(Calculations!$E$3:$E$53,Calculations!$A$3:$A$53,$B765)</f>
        <v>6.3522045208763778E-3</v>
      </c>
      <c r="M765" s="44">
        <f>M39/SUMIFS(M$3:M$722,$B$3:$B$722,$B765)*SUMIFS(Calculations!$E$3:$E$53,Calculations!$A$3:$A$53,$B765)</f>
        <v>6.2932196850911627E-3</v>
      </c>
      <c r="N765" s="44">
        <f>N39/SUMIFS(N$3:N$722,$B$3:$B$722,$B765)*SUMIFS(Calculations!$E$3:$E$53,Calculations!$A$3:$A$53,$B765)</f>
        <v>6.2351678747631671E-3</v>
      </c>
      <c r="O765" s="44">
        <f>O39/SUMIFS(O$3:O$722,$B$3:$B$722,$B765)*SUMIFS(Calculations!$E$3:$E$53,Calculations!$A$3:$A$53,$B765)</f>
        <v>6.207110500214193E-3</v>
      </c>
      <c r="P765" s="44">
        <f>P39/SUMIFS(P$3:P$722,$B$3:$B$722,$B765)*SUMIFS(Calculations!$E$3:$E$53,Calculations!$A$3:$A$53,$B765)</f>
        <v>6.1792221023029585E-3</v>
      </c>
      <c r="Q765" s="44">
        <f>Q39/SUMIFS(Q$3:Q$722,$B$3:$B$722,$B765)*SUMIFS(Calculations!$E$3:$E$53,Calculations!$A$3:$A$53,$B765)</f>
        <v>6.1686040285153934E-3</v>
      </c>
      <c r="R765" s="44">
        <f>R39/SUMIFS(R$3:R$722,$B$3:$B$722,$B765)*SUMIFS(Calculations!$E$3:$E$53,Calculations!$A$3:$A$53,$B765)</f>
        <v>6.157981616306046E-3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0.1373202363833757</v>
      </c>
      <c r="G766" s="44">
        <f>G40/SUMIFS(G$3:G$722,$B$3:$B$722,$B766)*SUMIFS(Calculations!$E$3:$E$53,Calculations!$A$3:$A$53,$B766)</f>
        <v>0.1537544240164378</v>
      </c>
      <c r="H766" s="44">
        <f>H40/SUMIFS(H$3:H$722,$B$3:$B$722,$B766)*SUMIFS(Calculations!$E$3:$E$53,Calculations!$A$3:$A$53,$B766)</f>
        <v>0.17020694861998981</v>
      </c>
      <c r="I766" s="44">
        <f>I40/SUMIFS(I$3:I$722,$B$3:$B$722,$B766)*SUMIFS(Calculations!$E$3:$E$53,Calculations!$A$3:$A$53,$B766)</f>
        <v>0.20723070295580859</v>
      </c>
      <c r="J766" s="44">
        <f>J40/SUMIFS(J$3:J$722,$B$3:$B$722,$B766)*SUMIFS(Calculations!$E$3:$E$53,Calculations!$A$3:$A$53,$B766)</f>
        <v>0.24085370119840768</v>
      </c>
      <c r="K766" s="44">
        <f>K40/SUMIFS(K$3:K$722,$B$3:$B$722,$B766)*SUMIFS(Calculations!$E$3:$E$53,Calculations!$A$3:$A$53,$B766)</f>
        <v>0.26550778016061877</v>
      </c>
      <c r="L766" s="44">
        <f>L40/SUMIFS(L$3:L$722,$B$3:$B$722,$B766)*SUMIFS(Calculations!$E$3:$E$53,Calculations!$A$3:$A$53,$B766)</f>
        <v>0.28849151755046798</v>
      </c>
      <c r="M766" s="44">
        <f>M40/SUMIFS(M$3:M$722,$B$3:$B$722,$B766)*SUMIFS(Calculations!$E$3:$E$53,Calculations!$A$3:$A$53,$B766)</f>
        <v>0.29311299886062187</v>
      </c>
      <c r="N766" s="44">
        <f>N40/SUMIFS(N$3:N$722,$B$3:$B$722,$B766)*SUMIFS(Calculations!$E$3:$E$53,Calculations!$A$3:$A$53,$B766)</f>
        <v>0.29766137731891501</v>
      </c>
      <c r="O766" s="44">
        <f>O40/SUMIFS(O$3:O$722,$B$3:$B$722,$B766)*SUMIFS(Calculations!$E$3:$E$53,Calculations!$A$3:$A$53,$B766)</f>
        <v>0.29866189997495401</v>
      </c>
      <c r="P766" s="44">
        <f>P40/SUMIFS(P$3:P$722,$B$3:$B$722,$B766)*SUMIFS(Calculations!$E$3:$E$53,Calculations!$A$3:$A$53,$B766)</f>
        <v>0.29965639694408813</v>
      </c>
      <c r="Q766" s="44">
        <f>Q40/SUMIFS(Q$3:Q$722,$B$3:$B$722,$B766)*SUMIFS(Calculations!$E$3:$E$53,Calculations!$A$3:$A$53,$B766)</f>
        <v>0.29854735962336404</v>
      </c>
      <c r="R766" s="44">
        <f>R40/SUMIFS(R$3:R$722,$B$3:$B$722,$B766)*SUMIFS(Calculations!$E$3:$E$53,Calculations!$A$3:$A$53,$B766)</f>
        <v>0.29743786916285531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0.32393362358934996</v>
      </c>
      <c r="G768" s="44">
        <f>G42/SUMIFS(G$3:G$722,$B$3:$B$722,$B768)*SUMIFS(Calculations!$E$3:$E$53,Calculations!$A$3:$A$53,$B768)</f>
        <v>0.32411424247437942</v>
      </c>
      <c r="H768" s="44">
        <f>H42/SUMIFS(H$3:H$722,$B$3:$B$722,$B768)*SUMIFS(Calculations!$E$3:$E$53,Calculations!$A$3:$A$53,$B768)</f>
        <v>0.32429506289070681</v>
      </c>
      <c r="I768" s="44">
        <f>I42/SUMIFS(I$3:I$722,$B$3:$B$722,$B768)*SUMIFS(Calculations!$E$3:$E$53,Calculations!$A$3:$A$53,$B768)</f>
        <v>0.30868431829345921</v>
      </c>
      <c r="J768" s="44">
        <f>J42/SUMIFS(J$3:J$722,$B$3:$B$722,$B768)*SUMIFS(Calculations!$E$3:$E$53,Calculations!$A$3:$A$53,$B768)</f>
        <v>0.29450747297955421</v>
      </c>
      <c r="K768" s="44">
        <f>K42/SUMIFS(K$3:K$722,$B$3:$B$722,$B768)*SUMIFS(Calculations!$E$3:$E$53,Calculations!$A$3:$A$53,$B768)</f>
        <v>0.28418105348430611</v>
      </c>
      <c r="L768" s="44">
        <f>L42/SUMIFS(L$3:L$722,$B$3:$B$722,$B768)*SUMIFS(Calculations!$E$3:$E$53,Calculations!$A$3:$A$53,$B768)</f>
        <v>0.27455426052156801</v>
      </c>
      <c r="M768" s="44">
        <f>M42/SUMIFS(M$3:M$722,$B$3:$B$722,$B768)*SUMIFS(Calculations!$E$3:$E$53,Calculations!$A$3:$A$53,$B768)</f>
        <v>0.27236549210618988</v>
      </c>
      <c r="N768" s="44">
        <f>N42/SUMIFS(N$3:N$722,$B$3:$B$722,$B768)*SUMIFS(Calculations!$E$3:$E$53,Calculations!$A$3:$A$53,$B768)</f>
        <v>0.27021134575297945</v>
      </c>
      <c r="O768" s="44">
        <f>O42/SUMIFS(O$3:O$722,$B$3:$B$722,$B768)*SUMIFS(Calculations!$E$3:$E$53,Calculations!$A$3:$A$53,$B768)</f>
        <v>0.26939520893553676</v>
      </c>
      <c r="P768" s="44">
        <f>P42/SUMIFS(P$3:P$722,$B$3:$B$722,$B768)*SUMIFS(Calculations!$E$3:$E$53,Calculations!$A$3:$A$53,$B768)</f>
        <v>0.26858398733406003</v>
      </c>
      <c r="Q768" s="44">
        <f>Q42/SUMIFS(Q$3:Q$722,$B$3:$B$722,$B768)*SUMIFS(Calculations!$E$3:$E$53,Calculations!$A$3:$A$53,$B768)</f>
        <v>0.26863884627754731</v>
      </c>
      <c r="R768" s="44">
        <f>R42/SUMIFS(R$3:R$722,$B$3:$B$722,$B768)*SUMIFS(Calculations!$E$3:$E$53,Calculations!$A$3:$A$53,$B768)</f>
        <v>0.2686937276357626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2.8582805207124832E-4</v>
      </c>
      <c r="G770" s="44">
        <f>G44/SUMIFS(G$3:G$722,$B$3:$B$722,$B770)*SUMIFS(Calculations!$E$3:$E$53,Calculations!$A$3:$A$53,$B770)</f>
        <v>2.8598742405462944E-4</v>
      </c>
      <c r="H770" s="44">
        <f>H44/SUMIFS(H$3:H$722,$B$3:$B$722,$B770)*SUMIFS(Calculations!$E$3:$E$53,Calculations!$A$3:$A$53,$B770)</f>
        <v>2.8614697386239836E-4</v>
      </c>
      <c r="I770" s="44">
        <f>I44/SUMIFS(I$3:I$722,$B$3:$B$722,$B770)*SUMIFS(Calculations!$E$3:$E$53,Calculations!$A$3:$A$53,$B770)</f>
        <v>2.7237258184291006E-4</v>
      </c>
      <c r="J770" s="44">
        <f>J44/SUMIFS(J$3:J$722,$B$3:$B$722,$B770)*SUMIFS(Calculations!$E$3:$E$53,Calculations!$A$3:$A$53,$B770)</f>
        <v>2.5986341395941264E-4</v>
      </c>
      <c r="K770" s="44">
        <f>K44/SUMIFS(K$3:K$722,$B$3:$B$722,$B770)*SUMIFS(Calculations!$E$3:$E$53,Calculations!$A$3:$A$53,$B770)</f>
        <v>2.5075173133600257E-4</v>
      </c>
      <c r="L770" s="44">
        <f>L44/SUMIFS(L$3:L$722,$B$3:$B$722,$B770)*SUMIFS(Calculations!$E$3:$E$53,Calculations!$A$3:$A$53,$B770)</f>
        <v>2.4225737545610523E-4</v>
      </c>
      <c r="M770" s="44">
        <f>M44/SUMIFS(M$3:M$722,$B$3:$B$722,$B770)*SUMIFS(Calculations!$E$3:$E$53,Calculations!$A$3:$A$53,$B770)</f>
        <v>2.4032608037882831E-4</v>
      </c>
      <c r="N770" s="44">
        <f>N44/SUMIFS(N$3:N$722,$B$3:$B$722,$B770)*SUMIFS(Calculations!$E$3:$E$53,Calculations!$A$3:$A$53,$B770)</f>
        <v>2.3842533463594402E-4</v>
      </c>
      <c r="O770" s="44">
        <f>O44/SUMIFS(O$3:O$722,$B$3:$B$722,$B770)*SUMIFS(Calculations!$E$3:$E$53,Calculations!$A$3:$A$53,$B770)</f>
        <v>2.3770520316527895E-4</v>
      </c>
      <c r="P770" s="44">
        <f>P44/SUMIFS(P$3:P$722,$B$3:$B$722,$B770)*SUMIFS(Calculations!$E$3:$E$53,Calculations!$A$3:$A$53,$B770)</f>
        <v>2.3698940871461654E-4</v>
      </c>
      <c r="Q770" s="44">
        <f>Q44/SUMIFS(Q$3:Q$722,$B$3:$B$722,$B770)*SUMIFS(Calculations!$E$3:$E$53,Calculations!$A$3:$A$53,$B770)</f>
        <v>2.3703781438730317E-4</v>
      </c>
      <c r="R770" s="44">
        <f>R44/SUMIFS(R$3:R$722,$B$3:$B$722,$B770)*SUMIFS(Calculations!$E$3:$E$53,Calculations!$A$3:$A$53,$B770)</f>
        <v>2.3708623983798624E-4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2.5985305542299393E-2</v>
      </c>
      <c r="G771" s="44">
        <f>G45/SUMIFS(G$3:G$722,$B$3:$B$722,$B771)*SUMIFS(Calculations!$E$3:$E$53,Calculations!$A$3:$A$53,$B771)</f>
        <v>2.7492058144384313E-2</v>
      </c>
      <c r="H771" s="44">
        <f>H45/SUMIFS(H$3:H$722,$B$3:$B$722,$B771)*SUMIFS(Calculations!$E$3:$E$53,Calculations!$A$3:$A$53,$B771)</f>
        <v>2.9000491953877643E-2</v>
      </c>
      <c r="I771" s="44">
        <f>I45/SUMIFS(I$3:I$722,$B$3:$B$722,$B771)*SUMIFS(Calculations!$E$3:$E$53,Calculations!$A$3:$A$53,$B771)</f>
        <v>2.8541560252781047E-2</v>
      </c>
      <c r="J771" s="44">
        <f>J45/SUMIFS(J$3:J$722,$B$3:$B$722,$B771)*SUMIFS(Calculations!$E$3:$E$53,Calculations!$A$3:$A$53,$B771)</f>
        <v>2.8124782968676296E-2</v>
      </c>
      <c r="K771" s="44">
        <f>K45/SUMIFS(K$3:K$722,$B$3:$B$722,$B771)*SUMIFS(Calculations!$E$3:$E$53,Calculations!$A$3:$A$53,$B771)</f>
        <v>2.7914376765476229E-2</v>
      </c>
      <c r="L771" s="44">
        <f>L45/SUMIFS(L$3:L$722,$B$3:$B$722,$B771)*SUMIFS(Calculations!$E$3:$E$53,Calculations!$A$3:$A$53,$B771)</f>
        <v>2.7718225819137569E-2</v>
      </c>
      <c r="M771" s="44">
        <f>M45/SUMIFS(M$3:M$722,$B$3:$B$722,$B771)*SUMIFS(Calculations!$E$3:$E$53,Calculations!$A$3:$A$53,$B771)</f>
        <v>2.8467232266722924E-2</v>
      </c>
      <c r="N771" s="44">
        <f>N45/SUMIFS(N$3:N$722,$B$3:$B$722,$B771)*SUMIFS(Calculations!$E$3:$E$53,Calculations!$A$3:$A$53,$B771)</f>
        <v>2.9204390888101513E-2</v>
      </c>
      <c r="O771" s="44">
        <f>O45/SUMIFS(O$3:O$722,$B$3:$B$722,$B771)*SUMIFS(Calculations!$E$3:$E$53,Calculations!$A$3:$A$53,$B771)</f>
        <v>3.0359806888682804E-2</v>
      </c>
      <c r="P771" s="44">
        <f>P45/SUMIFS(P$3:P$722,$B$3:$B$722,$B771)*SUMIFS(Calculations!$E$3:$E$53,Calculations!$A$3:$A$53,$B771)</f>
        <v>3.1508264351121799E-2</v>
      </c>
      <c r="Q771" s="44">
        <f>Q45/SUMIFS(Q$3:Q$722,$B$3:$B$722,$B771)*SUMIFS(Calculations!$E$3:$E$53,Calculations!$A$3:$A$53,$B771)</f>
        <v>3.2742991548506961E-2</v>
      </c>
      <c r="R771" s="44">
        <f>R45/SUMIFS(R$3:R$722,$B$3:$B$722,$B771)*SUMIFS(Calculations!$E$3:$E$53,Calculations!$A$3:$A$53,$B771)</f>
        <v>3.3978223241102383E-2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5.2115195415405595E-2</v>
      </c>
      <c r="G773" s="44">
        <f>G47/SUMIFS(G$3:G$722,$B$3:$B$722,$B773)*SUMIFS(Calculations!$E$3:$E$53,Calculations!$A$3:$A$53,$B773)</f>
        <v>5.4924711721056105E-2</v>
      </c>
      <c r="H773" s="44">
        <f>H47/SUMIFS(H$3:H$722,$B$3:$B$722,$B773)*SUMIFS(Calculations!$E$3:$E$53,Calculations!$A$3:$A$53,$B773)</f>
        <v>5.773736283438545E-2</v>
      </c>
      <c r="I773" s="44">
        <f>I47/SUMIFS(I$3:I$722,$B$3:$B$722,$B773)*SUMIFS(Calculations!$E$3:$E$53,Calculations!$A$3:$A$53,$B773)</f>
        <v>5.49606596970139E-2</v>
      </c>
      <c r="J773" s="44">
        <f>J47/SUMIFS(J$3:J$722,$B$3:$B$722,$B773)*SUMIFS(Calculations!$E$3:$E$53,Calculations!$A$3:$A$53,$B773)</f>
        <v>5.2439006061857266E-2</v>
      </c>
      <c r="K773" s="44">
        <f>K47/SUMIFS(K$3:K$722,$B$3:$B$722,$B773)*SUMIFS(Calculations!$E$3:$E$53,Calculations!$A$3:$A$53,$B773)</f>
        <v>5.0347791293168062E-2</v>
      </c>
      <c r="L773" s="44">
        <f>L47/SUMIFS(L$3:L$722,$B$3:$B$722,$B773)*SUMIFS(Calculations!$E$3:$E$53,Calculations!$A$3:$A$53,$B773)</f>
        <v>4.8398258676557331E-2</v>
      </c>
      <c r="M773" s="44">
        <f>M47/SUMIFS(M$3:M$722,$B$3:$B$722,$B773)*SUMIFS(Calculations!$E$3:$E$53,Calculations!$A$3:$A$53,$B773)</f>
        <v>4.7773005747859733E-2</v>
      </c>
      <c r="N773" s="44">
        <f>N47/SUMIFS(N$3:N$722,$B$3:$B$722,$B773)*SUMIFS(Calculations!$E$3:$E$53,Calculations!$A$3:$A$53,$B773)</f>
        <v>4.71576431052316E-2</v>
      </c>
      <c r="O773" s="44">
        <f>O47/SUMIFS(O$3:O$722,$B$3:$B$722,$B773)*SUMIFS(Calculations!$E$3:$E$53,Calculations!$A$3:$A$53,$B773)</f>
        <v>4.6777146849536717E-2</v>
      </c>
      <c r="P773" s="44">
        <f>P47/SUMIFS(P$3:P$722,$B$3:$B$722,$B773)*SUMIFS(Calculations!$E$3:$E$53,Calculations!$A$3:$A$53,$B773)</f>
        <v>4.6398942147452743E-2</v>
      </c>
      <c r="Q773" s="44">
        <f>Q47/SUMIFS(Q$3:Q$722,$B$3:$B$722,$B773)*SUMIFS(Calculations!$E$3:$E$53,Calculations!$A$3:$A$53,$B773)</f>
        <v>4.6166414919993778E-2</v>
      </c>
      <c r="R773" s="44">
        <f>R47/SUMIFS(R$3:R$722,$B$3:$B$722,$B773)*SUMIFS(Calculations!$E$3:$E$53,Calculations!$A$3:$A$53,$B773)</f>
        <v>4.5933792684606969E-2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3.4268494863850892E-6</v>
      </c>
      <c r="H1344" s="44">
        <f>H618/SUMIFS(H$3:H$722,$B$3:$B$722,$B1344)*SUMIFS(Calculations!$E$3:$E$53,Calculations!$A$3:$A$53,$B1344)</f>
        <v>6.9124039727939516E-6</v>
      </c>
      <c r="I1344" s="44">
        <f>I618/SUMIFS(I$3:I$722,$B$3:$B$722,$B1344)*SUMIFS(Calculations!$E$3:$E$53,Calculations!$A$3:$A$53,$B1344)</f>
        <v>1.3064344336767076E-5</v>
      </c>
      <c r="J1344" s="44">
        <f>J618/SUMIFS(J$3:J$722,$B$3:$B$722,$B1344)*SUMIFS(Calculations!$E$3:$E$53,Calculations!$A$3:$A$53,$B1344)</f>
        <v>1.9396229963005685E-5</v>
      </c>
      <c r="K1344" s="44">
        <f>K618/SUMIFS(K$3:K$722,$B$3:$B$722,$B1344)*SUMIFS(Calculations!$E$3:$E$53,Calculations!$A$3:$A$53,$B1344)</f>
        <v>2.1307788024950816E-5</v>
      </c>
      <c r="L1344" s="44">
        <f>L618/SUMIFS(L$3:L$722,$B$3:$B$722,$B1344)*SUMIFS(Calculations!$E$3:$E$53,Calculations!$A$3:$A$53,$B1344)</f>
        <v>2.3637318382271523E-5</v>
      </c>
      <c r="M1344" s="44">
        <f>M618/SUMIFS(M$3:M$722,$B$3:$B$722,$B1344)*SUMIFS(Calculations!$E$3:$E$53,Calculations!$A$3:$A$53,$B1344)</f>
        <v>2.3886594551068868E-5</v>
      </c>
      <c r="N1344" s="44">
        <f>N618/SUMIFS(N$3:N$722,$B$3:$B$722,$B1344)*SUMIFS(Calculations!$E$3:$E$53,Calculations!$A$3:$A$53,$B1344)</f>
        <v>2.4141184427423533E-5</v>
      </c>
      <c r="O1344" s="44">
        <f>O618/SUMIFS(O$3:O$722,$B$3:$B$722,$B1344)*SUMIFS(Calculations!$E$3:$E$53,Calculations!$A$3:$A$53,$B1344)</f>
        <v>2.2994043219075539E-5</v>
      </c>
      <c r="P1344" s="44">
        <f>P618/SUMIFS(P$3:P$722,$B$3:$B$722,$B1344)*SUMIFS(Calculations!$E$3:$E$53,Calculations!$A$3:$A$53,$B1344)</f>
        <v>2.1950976354821615E-5</v>
      </c>
      <c r="Q1344" s="44">
        <f>Q618/SUMIFS(Q$3:Q$722,$B$3:$B$722,$B1344)*SUMIFS(Calculations!$E$3:$E$53,Calculations!$A$3:$A$53,$B1344)</f>
        <v>2.2150634526918299E-5</v>
      </c>
      <c r="R1344" s="44">
        <f>R618/SUMIFS(R$3:R$722,$B$3:$B$722,$B1344)*SUMIFS(Calculations!$E$3:$E$53,Calculations!$A$3:$A$53,$B1344)</f>
        <v>2.2353958075554473E-5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2.8333733207989511E-2</v>
      </c>
      <c r="G1345" s="44">
        <f>G619/SUMIFS(G$3:G$722,$B$3:$B$722,$B1345)*SUMIFS(Calculations!$E$3:$E$53,Calculations!$A$3:$A$53,$B1345)</f>
        <v>2.8580559220905334E-2</v>
      </c>
      <c r="H1345" s="44">
        <f>H619/SUMIFS(H$3:H$722,$B$3:$B$722,$B1345)*SUMIFS(Calculations!$E$3:$E$53,Calculations!$A$3:$A$53,$B1345)</f>
        <v>2.883161358442473E-2</v>
      </c>
      <c r="I1345" s="44">
        <f>I619/SUMIFS(I$3:I$722,$B$3:$B$722,$B1345)*SUMIFS(Calculations!$E$3:$E$53,Calculations!$A$3:$A$53,$B1345)</f>
        <v>2.9302466492311677E-2</v>
      </c>
      <c r="J1345" s="44">
        <f>J619/SUMIFS(J$3:J$722,$B$3:$B$722,$B1345)*SUMIFS(Calculations!$E$3:$E$53,Calculations!$A$3:$A$53,$B1345)</f>
        <v>2.9787091924798233E-2</v>
      </c>
      <c r="K1345" s="44">
        <f>K619/SUMIFS(K$3:K$722,$B$3:$B$722,$B1345)*SUMIFS(Calculations!$E$3:$E$53,Calculations!$A$3:$A$53,$B1345)</f>
        <v>2.6291073322510457E-2</v>
      </c>
      <c r="L1345" s="44">
        <f>L619/SUMIFS(L$3:L$722,$B$3:$B$722,$B1345)*SUMIFS(Calculations!$E$3:$E$53,Calculations!$A$3:$A$53,$B1345)</f>
        <v>2.2030631735138487E-2</v>
      </c>
      <c r="M1345" s="44">
        <f>M619/SUMIFS(M$3:M$722,$B$3:$B$722,$B1345)*SUMIFS(Calculations!$E$3:$E$53,Calculations!$A$3:$A$53,$B1345)</f>
        <v>2.226296398985142E-2</v>
      </c>
      <c r="N1345" s="44">
        <f>N619/SUMIFS(N$3:N$722,$B$3:$B$722,$B1345)*SUMIFS(Calculations!$E$3:$E$53,Calculations!$A$3:$A$53,$B1345)</f>
        <v>2.2500248766354269E-2</v>
      </c>
      <c r="O1345" s="44">
        <f>O619/SUMIFS(O$3:O$722,$B$3:$B$722,$B1345)*SUMIFS(Calculations!$E$3:$E$53,Calculations!$A$3:$A$53,$B1345)</f>
        <v>2.1431081566395109E-2</v>
      </c>
      <c r="P1345" s="44">
        <f>P619/SUMIFS(P$3:P$722,$B$3:$B$722,$B1345)*SUMIFS(Calculations!$E$3:$E$53,Calculations!$A$3:$A$53,$B1345)</f>
        <v>2.0458914521476055E-2</v>
      </c>
      <c r="Q1345" s="44">
        <f>Q619/SUMIFS(Q$3:Q$722,$B$3:$B$722,$B1345)*SUMIFS(Calculations!$E$3:$E$53,Calculations!$A$3:$A$53,$B1345)</f>
        <v>2.0645001436719025E-2</v>
      </c>
      <c r="R1345" s="44">
        <f>R619/SUMIFS(R$3:R$722,$B$3:$B$722,$B1345)*SUMIFS(Calculations!$E$3:$E$53,Calculations!$A$3:$A$53,$B1345)</f>
        <v>2.08345045838461E-2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2.313706924937425E-4</v>
      </c>
      <c r="G1347" s="44">
        <f>G621/SUMIFS(G$3:G$722,$B$3:$B$722,$B1347)*SUMIFS(Calculations!$E$3:$E$53,Calculations!$A$3:$A$53,$B1347)</f>
        <v>2.3333565527106339E-4</v>
      </c>
      <c r="H1347" s="44">
        <f>H621/SUMIFS(H$3:H$722,$B$3:$B$722,$B1347)*SUMIFS(Calculations!$E$3:$E$53,Calculations!$A$3:$A$53,$B1347)</f>
        <v>2.3533427962014222E-4</v>
      </c>
      <c r="I1347" s="44">
        <f>I621/SUMIFS(I$3:I$722,$B$3:$B$722,$B1347)*SUMIFS(Calculations!$E$3:$E$53,Calculations!$A$3:$A$53,$B1347)</f>
        <v>2.3872645191567963E-4</v>
      </c>
      <c r="J1347" s="44">
        <f>J621/SUMIFS(J$3:J$722,$B$3:$B$722,$B1347)*SUMIFS(Calculations!$E$3:$E$53,Calculations!$A$3:$A$53,$B1347)</f>
        <v>2.4221784580591009E-4</v>
      </c>
      <c r="K1347" s="44">
        <f>K621/SUMIFS(K$3:K$722,$B$3:$B$722,$B1347)*SUMIFS(Calculations!$E$3:$E$53,Calculations!$A$3:$A$53,$B1347)</f>
        <v>2.660891587765427E-4</v>
      </c>
      <c r="L1347" s="44">
        <f>L621/SUMIFS(L$3:L$722,$B$3:$B$722,$B1347)*SUMIFS(Calculations!$E$3:$E$53,Calculations!$A$3:$A$53,$B1347)</f>
        <v>2.9518006076965632E-4</v>
      </c>
      <c r="M1347" s="44">
        <f>M621/SUMIFS(M$3:M$722,$B$3:$B$722,$B1347)*SUMIFS(Calculations!$E$3:$E$53,Calculations!$A$3:$A$53,$B1347)</f>
        <v>2.9829299234099803E-4</v>
      </c>
      <c r="N1347" s="44">
        <f>N621/SUMIFS(N$3:N$722,$B$3:$B$722,$B1347)*SUMIFS(Calculations!$E$3:$E$53,Calculations!$A$3:$A$53,$B1347)</f>
        <v>3.0147228086934791E-4</v>
      </c>
      <c r="O1347" s="44">
        <f>O621/SUMIFS(O$3:O$722,$B$3:$B$722,$B1347)*SUMIFS(Calculations!$E$3:$E$53,Calculations!$A$3:$A$53,$B1347)</f>
        <v>2.8714691594785554E-4</v>
      </c>
      <c r="P1347" s="44">
        <f>P621/SUMIFS(P$3:P$722,$B$3:$B$722,$B1347)*SUMIFS(Calculations!$E$3:$E$53,Calculations!$A$3:$A$53,$B1347)</f>
        <v>2.7412121923395873E-4</v>
      </c>
      <c r="Q1347" s="44">
        <f>Q621/SUMIFS(Q$3:Q$722,$B$3:$B$722,$B1347)*SUMIFS(Calculations!$E$3:$E$53,Calculations!$A$3:$A$53,$B1347)</f>
        <v>2.7661452707960924E-4</v>
      </c>
      <c r="R1347" s="44">
        <f>R621/SUMIFS(R$3:R$722,$B$3:$B$722,$B1347)*SUMIFS(Calculations!$E$3:$E$53,Calculations!$A$3:$A$53,$B1347)</f>
        <v>2.7915360771776416E-4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5.8961820348817648E-4</v>
      </c>
      <c r="G1348" s="44">
        <f>G622/SUMIFS(G$3:G$722,$B$3:$B$722,$B1348)*SUMIFS(Calculations!$E$3:$E$53,Calculations!$A$3:$A$53,$B1348)</f>
        <v>5.9462565629128552E-4</v>
      </c>
      <c r="H1348" s="44">
        <f>H622/SUMIFS(H$3:H$722,$B$3:$B$722,$B1348)*SUMIFS(Calculations!$E$3:$E$53,Calculations!$A$3:$A$53,$B1348)</f>
        <v>5.9971889124446978E-4</v>
      </c>
      <c r="I1348" s="44">
        <f>I622/SUMIFS(I$3:I$722,$B$3:$B$722,$B1348)*SUMIFS(Calculations!$E$3:$E$53,Calculations!$A$3:$A$53,$B1348)</f>
        <v>6.083634024107717E-4</v>
      </c>
      <c r="J1348" s="44">
        <f>J622/SUMIFS(J$3:J$722,$B$3:$B$722,$B1348)*SUMIFS(Calculations!$E$3:$E$53,Calculations!$A$3:$A$53,$B1348)</f>
        <v>6.172607669431571E-4</v>
      </c>
      <c r="K1348" s="44">
        <f>K622/SUMIFS(K$3:K$722,$B$3:$B$722,$B1348)*SUMIFS(Calculations!$E$3:$E$53,Calculations!$A$3:$A$53,$B1348)</f>
        <v>6.7809371219195542E-4</v>
      </c>
      <c r="L1348" s="44">
        <f>L622/SUMIFS(L$3:L$722,$B$3:$B$722,$B1348)*SUMIFS(Calculations!$E$3:$E$53,Calculations!$A$3:$A$53,$B1348)</f>
        <v>7.5222810313904653E-4</v>
      </c>
      <c r="M1348" s="44">
        <f>M622/SUMIFS(M$3:M$722,$B$3:$B$722,$B1348)*SUMIFS(Calculations!$E$3:$E$53,Calculations!$A$3:$A$53,$B1348)</f>
        <v>7.6016100553430443E-4</v>
      </c>
      <c r="N1348" s="44">
        <f>N622/SUMIFS(N$3:N$722,$B$3:$B$722,$B1348)*SUMIFS(Calculations!$E$3:$E$53,Calculations!$A$3:$A$53,$B1348)</f>
        <v>7.6826301002870219E-4</v>
      </c>
      <c r="O1348" s="44">
        <f>O622/SUMIFS(O$3:O$722,$B$3:$B$722,$B1348)*SUMIFS(Calculations!$E$3:$E$53,Calculations!$A$3:$A$53,$B1348)</f>
        <v>7.3175667537462197E-4</v>
      </c>
      <c r="P1348" s="44">
        <f>P622/SUMIFS(P$3:P$722,$B$3:$B$722,$B1348)*SUMIFS(Calculations!$E$3:$E$53,Calculations!$A$3:$A$53,$B1348)</f>
        <v>6.9856237659437614E-4</v>
      </c>
      <c r="Q1348" s="44">
        <f>Q622/SUMIFS(Q$3:Q$722,$B$3:$B$722,$B1348)*SUMIFS(Calculations!$E$3:$E$53,Calculations!$A$3:$A$53,$B1348)</f>
        <v>7.0491624828335491E-4</v>
      </c>
      <c r="R1348" s="44">
        <f>R622/SUMIFS(R$3:R$722,$B$3:$B$722,$B1348)*SUMIFS(Calculations!$E$3:$E$53,Calculations!$A$3:$A$53,$B1348)</f>
        <v>7.1138676599778413E-4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8.5700781361972478E-4</v>
      </c>
      <c r="G1350" s="44">
        <f>G624/SUMIFS(G$3:G$722,$B$3:$B$722,$B1350)*SUMIFS(Calculations!$E$3:$E$53,Calculations!$A$3:$A$53,$B1350)</f>
        <v>8.6086739032347251E-4</v>
      </c>
      <c r="H1350" s="44">
        <f>H624/SUMIFS(H$3:H$722,$B$3:$B$722,$B1350)*SUMIFS(Calculations!$E$3:$E$53,Calculations!$A$3:$A$53,$B1350)</f>
        <v>8.6479308503193178E-4</v>
      </c>
      <c r="I1350" s="44">
        <f>I624/SUMIFS(I$3:I$722,$B$3:$B$722,$B1350)*SUMIFS(Calculations!$E$3:$E$53,Calculations!$A$3:$A$53,$B1350)</f>
        <v>8.7556261307611253E-4</v>
      </c>
      <c r="J1350" s="44">
        <f>J624/SUMIFS(J$3:J$722,$B$3:$B$722,$B1350)*SUMIFS(Calculations!$E$3:$E$53,Calculations!$A$3:$A$53,$B1350)</f>
        <v>8.8664715157776332E-4</v>
      </c>
      <c r="K1350" s="44">
        <f>K624/SUMIFS(K$3:K$722,$B$3:$B$722,$B1350)*SUMIFS(Calculations!$E$3:$E$53,Calculations!$A$3:$A$53,$B1350)</f>
        <v>9.7320218587604746E-4</v>
      </c>
      <c r="L1350" s="44">
        <f>L624/SUMIFS(L$3:L$722,$B$3:$B$722,$B1350)*SUMIFS(Calculations!$E$3:$E$53,Calculations!$A$3:$A$53,$B1350)</f>
        <v>1.0786829368879282E-3</v>
      </c>
      <c r="M1350" s="44">
        <f>M624/SUMIFS(M$3:M$722,$B$3:$B$722,$B1350)*SUMIFS(Calculations!$E$3:$E$53,Calculations!$A$3:$A$53,$B1350)</f>
        <v>1.0846661069282605E-3</v>
      </c>
      <c r="N1350" s="44">
        <f>N624/SUMIFS(N$3:N$722,$B$3:$B$722,$B1350)*SUMIFS(Calculations!$E$3:$E$53,Calculations!$A$3:$A$53,$B1350)</f>
        <v>1.0907768175033074E-3</v>
      </c>
      <c r="O1350" s="44">
        <f>O624/SUMIFS(O$3:O$722,$B$3:$B$722,$B1350)*SUMIFS(Calculations!$E$3:$E$53,Calculations!$A$3:$A$53,$B1350)</f>
        <v>1.0420129203757525E-3</v>
      </c>
      <c r="P1350" s="44">
        <f>P624/SUMIFS(P$3:P$722,$B$3:$B$722,$B1350)*SUMIFS(Calculations!$E$3:$E$53,Calculations!$A$3:$A$53,$B1350)</f>
        <v>9.9767312602829883E-4</v>
      </c>
      <c r="Q1350" s="44">
        <f>Q624/SUMIFS(Q$3:Q$722,$B$3:$B$722,$B1350)*SUMIFS(Calculations!$E$3:$E$53,Calculations!$A$3:$A$53,$B1350)</f>
        <v>9.9442821619156953E-4</v>
      </c>
      <c r="R1350" s="44">
        <f>R624/SUMIFS(R$3:R$722,$B$3:$B$722,$B1350)*SUMIFS(Calculations!$E$3:$E$53,Calculations!$A$3:$A$53,$B1350)</f>
        <v>9.9112373545792503E-4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9.0544998623087996E-3</v>
      </c>
      <c r="G1351" s="44">
        <f>G625/SUMIFS(G$3:G$722,$B$3:$B$722,$B1351)*SUMIFS(Calculations!$E$3:$E$53,Calculations!$A$3:$A$53,$B1351)</f>
        <v>8.4323003461686252E-3</v>
      </c>
      <c r="H1351" s="44">
        <f>H625/SUMIFS(H$3:H$722,$B$3:$B$722,$B1351)*SUMIFS(Calculations!$E$3:$E$53,Calculations!$A$3:$A$53,$B1351)</f>
        <v>7.7994419952138756E-3</v>
      </c>
      <c r="I1351" s="44">
        <f>I625/SUMIFS(I$3:I$722,$B$3:$B$722,$B1351)*SUMIFS(Calculations!$E$3:$E$53,Calculations!$A$3:$A$53,$B1351)</f>
        <v>7.2490923660034103E-3</v>
      </c>
      <c r="J1351" s="44">
        <f>J625/SUMIFS(J$3:J$722,$B$3:$B$722,$B1351)*SUMIFS(Calculations!$E$3:$E$53,Calculations!$A$3:$A$53,$B1351)</f>
        <v>6.6826449200868615E-3</v>
      </c>
      <c r="K1351" s="44">
        <f>K625/SUMIFS(K$3:K$722,$B$3:$B$722,$B1351)*SUMIFS(Calculations!$E$3:$E$53,Calculations!$A$3:$A$53,$B1351)</f>
        <v>9.7238441999675795E-3</v>
      </c>
      <c r="L1351" s="44">
        <f>L625/SUMIFS(L$3:L$722,$B$3:$B$722,$B1351)*SUMIFS(Calculations!$E$3:$E$53,Calculations!$A$3:$A$53,$B1351)</f>
        <v>1.3430017811003479E-2</v>
      </c>
      <c r="M1351" s="44">
        <f>M625/SUMIFS(M$3:M$722,$B$3:$B$722,$B1351)*SUMIFS(Calculations!$E$3:$E$53,Calculations!$A$3:$A$53,$B1351)</f>
        <v>1.3155718293626243E-2</v>
      </c>
      <c r="N1351" s="44">
        <f>N625/SUMIFS(N$3:N$722,$B$3:$B$722,$B1351)*SUMIFS(Calculations!$E$3:$E$53,Calculations!$A$3:$A$53,$B1351)</f>
        <v>1.287557165726653E-2</v>
      </c>
      <c r="O1351" s="44">
        <f>O625/SUMIFS(O$3:O$722,$B$3:$B$722,$B1351)*SUMIFS(Calculations!$E$3:$E$53,Calculations!$A$3:$A$53,$B1351)</f>
        <v>1.4230386817732614E-2</v>
      </c>
      <c r="P1351" s="44">
        <f>P625/SUMIFS(P$3:P$722,$B$3:$B$722,$B1351)*SUMIFS(Calculations!$E$3:$E$53,Calculations!$A$3:$A$53,$B1351)</f>
        <v>1.5462286422408262E-2</v>
      </c>
      <c r="Q1351" s="44">
        <f>Q625/SUMIFS(Q$3:Q$722,$B$3:$B$722,$B1351)*SUMIFS(Calculations!$E$3:$E$53,Calculations!$A$3:$A$53,$B1351)</f>
        <v>1.5250338270753686E-2</v>
      </c>
      <c r="R1351" s="44">
        <f>R625/SUMIFS(R$3:R$722,$B$3:$B$722,$B1351)*SUMIFS(Calculations!$E$3:$E$53,Calculations!$A$3:$A$53,$B1351)</f>
        <v>1.5034499119925352E-2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2.9607419588173053E-6</v>
      </c>
      <c r="G1352" s="44">
        <f>G626/SUMIFS(G$3:G$722,$B$3:$B$722,$B1352)*SUMIFS(Calculations!$E$3:$E$53,Calculations!$A$3:$A$53,$B1352)</f>
        <v>2.1320376543964903E-6</v>
      </c>
      <c r="H1352" s="44">
        <f>H626/SUMIFS(H$3:H$722,$B$3:$B$722,$B1352)*SUMIFS(Calculations!$E$3:$E$53,Calculations!$A$3:$A$53,$B1352)</f>
        <v>1.2891369032382261E-6</v>
      </c>
      <c r="I1352" s="44">
        <f>I626/SUMIFS(I$3:I$722,$B$3:$B$722,$B1352)*SUMIFS(Calculations!$E$3:$E$53,Calculations!$A$3:$A$53,$B1352)</f>
        <v>6.5385943654357474E-7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2.9166036298949996E-5</v>
      </c>
      <c r="G1355" s="44">
        <f>G629/SUMIFS(G$3:G$722,$B$3:$B$722,$B1355)*SUMIFS(Calculations!$E$3:$E$53,Calculations!$A$3:$A$53,$B1355)</f>
        <v>2.9413734808522359E-5</v>
      </c>
      <c r="H1355" s="44">
        <f>H629/SUMIFS(H$3:H$722,$B$3:$B$722,$B1355)*SUMIFS(Calculations!$E$3:$E$53,Calculations!$A$3:$A$53,$B1355)</f>
        <v>2.9665676615347241E-5</v>
      </c>
      <c r="I1355" s="44">
        <f>I629/SUMIFS(I$3:I$722,$B$3:$B$722,$B1355)*SUMIFS(Calculations!$E$3:$E$53,Calculations!$A$3:$A$53,$B1355)</f>
        <v>3.0093285744392887E-5</v>
      </c>
      <c r="J1355" s="44">
        <f>J629/SUMIFS(J$3:J$722,$B$3:$B$722,$B1355)*SUMIFS(Calculations!$E$3:$E$53,Calculations!$A$3:$A$53,$B1355)</f>
        <v>3.0533402510431216E-5</v>
      </c>
      <c r="K1355" s="44">
        <f>K629/SUMIFS(K$3:K$722,$B$3:$B$722,$B1355)*SUMIFS(Calculations!$E$3:$E$53,Calculations!$A$3:$A$53,$B1355)</f>
        <v>3.3542563148284669E-5</v>
      </c>
      <c r="L1355" s="44">
        <f>L629/SUMIFS(L$3:L$722,$B$3:$B$722,$B1355)*SUMIFS(Calculations!$E$3:$E$53,Calculations!$A$3:$A$53,$B1355)</f>
        <v>3.7209692698511936E-5</v>
      </c>
      <c r="M1355" s="44">
        <f>M629/SUMIFS(M$3:M$722,$B$3:$B$722,$B1355)*SUMIFS(Calculations!$E$3:$E$53,Calculations!$A$3:$A$53,$B1355)</f>
        <v>3.760210140951735E-5</v>
      </c>
      <c r="N1355" s="44">
        <f>N629/SUMIFS(N$3:N$722,$B$3:$B$722,$B1355)*SUMIFS(Calculations!$E$3:$E$53,Calculations!$A$3:$A$53,$B1355)</f>
        <v>3.8002874919866739E-5</v>
      </c>
      <c r="O1355" s="44">
        <f>O629/SUMIFS(O$3:O$722,$B$3:$B$722,$B1355)*SUMIFS(Calculations!$E$3:$E$53,Calculations!$A$3:$A$53,$B1355)</f>
        <v>3.6197053669159936E-5</v>
      </c>
      <c r="P1355" s="44">
        <f>P629/SUMIFS(P$3:P$722,$B$3:$B$722,$B1355)*SUMIFS(Calculations!$E$3:$E$53,Calculations!$A$3:$A$53,$B1355)</f>
        <v>3.4555065485254999E-5</v>
      </c>
      <c r="Q1355" s="44">
        <f>Q629/SUMIFS(Q$3:Q$722,$B$3:$B$722,$B1355)*SUMIFS(Calculations!$E$3:$E$53,Calculations!$A$3:$A$53,$B1355)</f>
        <v>3.4869365910891953E-5</v>
      </c>
      <c r="R1355" s="44">
        <f>R629/SUMIFS(R$3:R$722,$B$3:$B$722,$B1355)*SUMIFS(Calculations!$E$3:$E$53,Calculations!$A$3:$A$53,$B1355)</f>
        <v>3.5189436345311342E-5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4.0798982825663069E-4</v>
      </c>
      <c r="G1356" s="44">
        <f>G630/SUMIFS(G$3:G$722,$B$3:$B$722,$B1356)*SUMIFS(Calculations!$E$3:$E$53,Calculations!$A$3:$A$53,$B1356)</f>
        <v>4.6404778925519043E-4</v>
      </c>
      <c r="H1356" s="44">
        <f>H630/SUMIFS(H$3:H$722,$B$3:$B$722,$B1356)*SUMIFS(Calculations!$E$3:$E$53,Calculations!$A$3:$A$53,$B1356)</f>
        <v>5.2106607331866097E-4</v>
      </c>
      <c r="I1356" s="44">
        <f>I630/SUMIFS(I$3:I$722,$B$3:$B$722,$B1356)*SUMIFS(Calculations!$E$3:$E$53,Calculations!$A$3:$A$53,$B1356)</f>
        <v>5.3860464783597641E-4</v>
      </c>
      <c r="J1356" s="44">
        <f>J630/SUMIFS(J$3:J$722,$B$3:$B$722,$B1356)*SUMIFS(Calculations!$E$3:$E$53,Calculations!$A$3:$A$53,$B1356)</f>
        <v>5.5665622852769535E-4</v>
      </c>
      <c r="K1356" s="44">
        <f>K630/SUMIFS(K$3:K$722,$B$3:$B$722,$B1356)*SUMIFS(Calculations!$E$3:$E$53,Calculations!$A$3:$A$53,$B1356)</f>
        <v>6.1338534093373625E-4</v>
      </c>
      <c r="L1356" s="44">
        <f>L630/SUMIFS(L$3:L$722,$B$3:$B$722,$B1356)*SUMIFS(Calculations!$E$3:$E$53,Calculations!$A$3:$A$53,$B1356)</f>
        <v>6.8251857424983943E-4</v>
      </c>
      <c r="M1356" s="44">
        <f>M630/SUMIFS(M$3:M$722,$B$3:$B$722,$B1356)*SUMIFS(Calculations!$E$3:$E$53,Calculations!$A$3:$A$53,$B1356)</f>
        <v>6.9096565206947598E-4</v>
      </c>
      <c r="N1356" s="44">
        <f>N630/SUMIFS(N$3:N$722,$B$3:$B$722,$B1356)*SUMIFS(Calculations!$E$3:$E$53,Calculations!$A$3:$A$53,$B1356)</f>
        <v>6.9959279243365523E-4</v>
      </c>
      <c r="O1356" s="44">
        <f>O630/SUMIFS(O$3:O$722,$B$3:$B$722,$B1356)*SUMIFS(Calculations!$E$3:$E$53,Calculations!$A$3:$A$53,$B1356)</f>
        <v>6.6855778039306665E-4</v>
      </c>
      <c r="P1356" s="44">
        <f>P630/SUMIFS(P$3:P$722,$B$3:$B$722,$B1356)*SUMIFS(Calculations!$E$3:$E$53,Calculations!$A$3:$A$53,$B1356)</f>
        <v>6.4033841868268234E-4</v>
      </c>
      <c r="Q1356" s="44">
        <f>Q630/SUMIFS(Q$3:Q$722,$B$3:$B$722,$B1356)*SUMIFS(Calculations!$E$3:$E$53,Calculations!$A$3:$A$53,$B1356)</f>
        <v>6.4945885150901304E-4</v>
      </c>
      <c r="R1356" s="44">
        <f>R630/SUMIFS(R$3:R$722,$B$3:$B$722,$B1356)*SUMIFS(Calculations!$E$3:$E$53,Calculations!$A$3:$A$53,$B1356)</f>
        <v>6.5874671960814335E-4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1.7006308938878642E-3</v>
      </c>
      <c r="G1358" s="44">
        <f>G632/SUMIFS(G$3:G$722,$B$3:$B$722,$B1358)*SUMIFS(Calculations!$E$3:$E$53,Calculations!$A$3:$A$53,$B1358)</f>
        <v>2.0062686001379344E-3</v>
      </c>
      <c r="H1358" s="44">
        <f>H632/SUMIFS(H$3:H$722,$B$3:$B$722,$B1358)*SUMIFS(Calculations!$E$3:$E$53,Calculations!$A$3:$A$53,$B1358)</f>
        <v>2.3171421539570219E-3</v>
      </c>
      <c r="I1358" s="44">
        <f>I632/SUMIFS(I$3:I$722,$B$3:$B$722,$B1358)*SUMIFS(Calculations!$E$3:$E$53,Calculations!$A$3:$A$53,$B1358)</f>
        <v>2.3503498172308878E-3</v>
      </c>
      <c r="J1358" s="44">
        <f>J632/SUMIFS(J$3:J$722,$B$3:$B$722,$B1358)*SUMIFS(Calculations!$E$3:$E$53,Calculations!$A$3:$A$53,$B1358)</f>
        <v>2.3845288100891602E-3</v>
      </c>
      <c r="K1358" s="44">
        <f>K632/SUMIFS(K$3:K$722,$B$3:$B$722,$B1358)*SUMIFS(Calculations!$E$3:$E$53,Calculations!$A$3:$A$53,$B1358)</f>
        <v>2.6064390088726495E-3</v>
      </c>
      <c r="L1358" s="44">
        <f>L632/SUMIFS(L$3:L$722,$B$3:$B$722,$B1358)*SUMIFS(Calculations!$E$3:$E$53,Calculations!$A$3:$A$53,$B1358)</f>
        <v>2.8768710480329891E-3</v>
      </c>
      <c r="M1358" s="44">
        <f>M632/SUMIFS(M$3:M$722,$B$3:$B$722,$B1358)*SUMIFS(Calculations!$E$3:$E$53,Calculations!$A$3:$A$53,$B1358)</f>
        <v>2.8927205439909206E-3</v>
      </c>
      <c r="N1358" s="44">
        <f>N632/SUMIFS(N$3:N$722,$B$3:$B$722,$B1358)*SUMIFS(Calculations!$E$3:$E$53,Calculations!$A$3:$A$53,$B1358)</f>
        <v>2.9089078964991103E-3</v>
      </c>
      <c r="O1358" s="44">
        <f>O632/SUMIFS(O$3:O$722,$B$3:$B$722,$B1358)*SUMIFS(Calculations!$E$3:$E$53,Calculations!$A$3:$A$53,$B1358)</f>
        <v>2.756843507194952E-3</v>
      </c>
      <c r="P1358" s="44">
        <f>P632/SUMIFS(P$3:P$722,$B$3:$B$722,$B1358)*SUMIFS(Calculations!$E$3:$E$53,Calculations!$A$3:$A$53,$B1358)</f>
        <v>2.6185751540385039E-3</v>
      </c>
      <c r="Q1358" s="44">
        <f>Q632/SUMIFS(Q$3:Q$722,$B$3:$B$722,$B1358)*SUMIFS(Calculations!$E$3:$E$53,Calculations!$A$3:$A$53,$B1358)</f>
        <v>2.6291997293281396E-3</v>
      </c>
      <c r="R1358" s="44">
        <f>R632/SUMIFS(R$3:R$722,$B$3:$B$722,$B1358)*SUMIFS(Calculations!$E$3:$E$53,Calculations!$A$3:$A$53,$B1358)</f>
        <v>2.6400193533282781E-3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0.99999999999999989</v>
      </c>
      <c r="G1449" s="70">
        <f t="shared" si="312"/>
        <v>0.99999999999999989</v>
      </c>
      <c r="H1449" s="70">
        <f t="shared" si="312"/>
        <v>1</v>
      </c>
      <c r="I1449" s="70">
        <f t="shared" si="312"/>
        <v>1.0000000000000002</v>
      </c>
      <c r="J1449" s="70">
        <f t="shared" si="312"/>
        <v>1</v>
      </c>
      <c r="K1449" s="70">
        <f t="shared" si="312"/>
        <v>1</v>
      </c>
      <c r="L1449" s="70">
        <f t="shared" si="312"/>
        <v>0.99999999999999989</v>
      </c>
      <c r="M1449" s="70">
        <f t="shared" si="312"/>
        <v>0.99999999999999989</v>
      </c>
      <c r="N1449" s="70">
        <f t="shared" si="312"/>
        <v>1</v>
      </c>
      <c r="O1449" s="70">
        <f t="shared" si="312"/>
        <v>1</v>
      </c>
      <c r="P1449" s="70">
        <f t="shared" si="312"/>
        <v>1</v>
      </c>
      <c r="Q1449" s="70">
        <f t="shared" si="312"/>
        <v>0.99999999999999989</v>
      </c>
      <c r="R1449" s="70">
        <f t="shared" si="312"/>
        <v>1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NM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0</v>
      </c>
      <c r="U6" s="1">
        <f t="shared" si="1"/>
        <v>0</v>
      </c>
      <c r="V6" s="1">
        <f t="shared" si="1"/>
        <v>0</v>
      </c>
      <c r="W6" s="1">
        <f t="shared" si="1"/>
        <v>0</v>
      </c>
      <c r="X6" s="1">
        <f t="shared" si="1"/>
        <v>0</v>
      </c>
      <c r="Y6" s="1">
        <f t="shared" si="1"/>
        <v>0</v>
      </c>
      <c r="Z6" s="1">
        <f t="shared" si="1"/>
        <v>0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NM</v>
      </c>
      <c r="C7" s="1">
        <f t="shared" ref="C7:AE7" si="3">SUMIFS(C$20:C$119,$B$20:$B$119,$B$7,$A$20:$A$119,$A$7)</f>
        <v>13336918</v>
      </c>
      <c r="D7" s="1">
        <f t="shared" si="3"/>
        <v>9502591</v>
      </c>
      <c r="E7" s="1">
        <f t="shared" si="3"/>
        <v>11829278</v>
      </c>
      <c r="F7" s="1">
        <f t="shared" si="3"/>
        <v>11926670</v>
      </c>
      <c r="G7" s="1">
        <f t="shared" si="3"/>
        <v>12603952</v>
      </c>
      <c r="H7" s="1">
        <f t="shared" si="3"/>
        <v>11353211</v>
      </c>
      <c r="I7" s="1">
        <f t="shared" si="3"/>
        <v>10870648</v>
      </c>
      <c r="J7" s="1">
        <f t="shared" si="3"/>
        <v>11817020</v>
      </c>
      <c r="K7" s="1">
        <f t="shared" si="3"/>
        <v>12025263</v>
      </c>
      <c r="L7" s="1">
        <f t="shared" si="3"/>
        <v>12236852</v>
      </c>
      <c r="M7" s="1">
        <f t="shared" si="3"/>
        <v>12943982</v>
      </c>
      <c r="N7" s="1">
        <f t="shared" si="3"/>
        <v>12886504</v>
      </c>
      <c r="O7" s="1">
        <f t="shared" si="3"/>
        <v>9297795</v>
      </c>
      <c r="P7" s="1">
        <f t="shared" si="3"/>
        <v>11235850</v>
      </c>
      <c r="Q7" s="1">
        <f t="shared" si="3"/>
        <v>10716494</v>
      </c>
      <c r="R7" s="1">
        <f t="shared" si="3"/>
        <v>12117239</v>
      </c>
      <c r="S7" s="1">
        <f t="shared" si="3"/>
        <v>13381273</v>
      </c>
      <c r="T7" s="1">
        <f t="shared" si="3"/>
        <v>11846427</v>
      </c>
      <c r="U7" s="1">
        <f t="shared" si="3"/>
        <v>12928933</v>
      </c>
      <c r="V7" s="1">
        <f t="shared" si="3"/>
        <v>16242146</v>
      </c>
      <c r="W7" s="1">
        <f t="shared" si="3"/>
        <v>12109242</v>
      </c>
      <c r="X7" s="1">
        <f t="shared" si="3"/>
        <v>13441025</v>
      </c>
      <c r="Y7" s="1">
        <f t="shared" si="3"/>
        <v>11696588</v>
      </c>
      <c r="Z7" s="1">
        <f t="shared" si="3"/>
        <v>11092099</v>
      </c>
      <c r="AA7" s="1">
        <f t="shared" si="3"/>
        <v>7522617</v>
      </c>
      <c r="AB7" s="1">
        <f t="shared" si="3"/>
        <v>7934971</v>
      </c>
      <c r="AC7" s="1">
        <f t="shared" si="3"/>
        <v>8259605</v>
      </c>
      <c r="AD7" s="1">
        <f t="shared" si="3"/>
        <v>9018889</v>
      </c>
      <c r="AE7" s="1">
        <f t="shared" si="3"/>
        <v>7070578</v>
      </c>
      <c r="AF7" s="48">
        <f>AVERAGE(U7:AE7)</f>
        <v>10665153.909090908</v>
      </c>
      <c r="AG7" s="48">
        <f t="shared" ref="AG7:BK7" si="4">AF7</f>
        <v>10665153.909090908</v>
      </c>
      <c r="AH7" s="48">
        <f t="shared" si="4"/>
        <v>10665153.909090908</v>
      </c>
      <c r="AI7" s="48">
        <f t="shared" si="4"/>
        <v>10665153.909090908</v>
      </c>
      <c r="AJ7" s="48">
        <f t="shared" si="4"/>
        <v>10665153.909090908</v>
      </c>
      <c r="AK7" s="48">
        <f t="shared" si="4"/>
        <v>10665153.909090908</v>
      </c>
      <c r="AL7" s="48">
        <f t="shared" si="4"/>
        <v>10665153.909090908</v>
      </c>
      <c r="AM7" s="48">
        <f t="shared" si="4"/>
        <v>10665153.909090908</v>
      </c>
      <c r="AN7" s="48">
        <f t="shared" si="4"/>
        <v>10665153.909090908</v>
      </c>
      <c r="AO7" s="48">
        <f t="shared" si="4"/>
        <v>10665153.909090908</v>
      </c>
      <c r="AP7" s="48">
        <f t="shared" si="4"/>
        <v>10665153.909090908</v>
      </c>
      <c r="AQ7" s="48">
        <f t="shared" si="4"/>
        <v>10665153.909090908</v>
      </c>
      <c r="AR7" s="48">
        <f t="shared" si="4"/>
        <v>10665153.909090908</v>
      </c>
      <c r="AS7" s="48">
        <f t="shared" si="4"/>
        <v>10665153.909090908</v>
      </c>
      <c r="AT7" s="48">
        <f t="shared" si="4"/>
        <v>10665153.909090908</v>
      </c>
      <c r="AU7" s="48">
        <f t="shared" si="4"/>
        <v>10665153.909090908</v>
      </c>
      <c r="AV7" s="48">
        <f t="shared" si="4"/>
        <v>10665153.909090908</v>
      </c>
      <c r="AW7" s="48">
        <f t="shared" si="4"/>
        <v>10665153.909090908</v>
      </c>
      <c r="AX7" s="48">
        <f t="shared" si="4"/>
        <v>10665153.909090908</v>
      </c>
      <c r="AY7" s="48">
        <f t="shared" si="4"/>
        <v>10665153.909090908</v>
      </c>
      <c r="AZ7" s="48">
        <f t="shared" si="4"/>
        <v>10665153.909090908</v>
      </c>
      <c r="BA7" s="48">
        <f t="shared" si="4"/>
        <v>10665153.909090908</v>
      </c>
      <c r="BB7" s="48">
        <f t="shared" si="4"/>
        <v>10665153.909090908</v>
      </c>
      <c r="BC7" s="48">
        <f t="shared" si="4"/>
        <v>10665153.909090908</v>
      </c>
      <c r="BD7" s="48">
        <f t="shared" si="4"/>
        <v>10665153.909090908</v>
      </c>
      <c r="BE7" s="48">
        <f t="shared" si="4"/>
        <v>10665153.909090908</v>
      </c>
      <c r="BF7" s="48">
        <f t="shared" si="4"/>
        <v>10665153.909090908</v>
      </c>
      <c r="BG7" s="48">
        <f t="shared" si="4"/>
        <v>10665153.909090908</v>
      </c>
      <c r="BH7" s="48">
        <f t="shared" si="4"/>
        <v>10665153.909090908</v>
      </c>
      <c r="BI7" s="48">
        <f t="shared" si="4"/>
        <v>10665153.909090908</v>
      </c>
      <c r="BJ7" s="48">
        <f t="shared" si="4"/>
        <v>10665153.909090908</v>
      </c>
      <c r="BK7" s="48">
        <f t="shared" si="4"/>
        <v>10665153.909090908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NM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30</v>
      </c>
      <c r="N10" s="29">
        <f t="shared" si="6"/>
        <v>0</v>
      </c>
      <c r="O10" s="29">
        <f t="shared" si="6"/>
        <v>15310</v>
      </c>
      <c r="P10" s="29">
        <f t="shared" si="6"/>
        <v>22999</v>
      </c>
      <c r="Q10" s="29">
        <f t="shared" si="6"/>
        <v>78790</v>
      </c>
      <c r="R10" s="29">
        <f t="shared" si="6"/>
        <v>82323</v>
      </c>
      <c r="S10" s="29">
        <f t="shared" si="6"/>
        <v>30451</v>
      </c>
      <c r="T10" s="29">
        <f t="shared" si="6"/>
        <v>36836</v>
      </c>
      <c r="U10" s="29">
        <f t="shared" si="6"/>
        <v>39073</v>
      </c>
      <c r="V10" s="29">
        <f t="shared" si="6"/>
        <v>27173</v>
      </c>
      <c r="W10" s="29">
        <f t="shared" si="6"/>
        <v>41257</v>
      </c>
      <c r="X10" s="29">
        <f t="shared" si="6"/>
        <v>44754</v>
      </c>
      <c r="Y10" s="29">
        <f t="shared" si="6"/>
        <v>30238</v>
      </c>
      <c r="Z10" s="29">
        <f t="shared" si="6"/>
        <v>22510</v>
      </c>
      <c r="AA10" s="29">
        <f t="shared" si="6"/>
        <v>29221</v>
      </c>
      <c r="AB10" s="29">
        <f t="shared" si="6"/>
        <v>12242</v>
      </c>
      <c r="AC10" s="29">
        <f t="shared" si="6"/>
        <v>10772</v>
      </c>
      <c r="AD10" s="29">
        <f t="shared" si="6"/>
        <v>7495</v>
      </c>
      <c r="AE10" s="29">
        <f t="shared" si="6"/>
        <v>4043</v>
      </c>
      <c r="AF10" s="35">
        <f t="shared" ref="AF10:BK10" si="7">AE10</f>
        <v>4043</v>
      </c>
      <c r="AG10" s="35">
        <f t="shared" si="7"/>
        <v>4043</v>
      </c>
      <c r="AH10" s="35">
        <f t="shared" si="7"/>
        <v>4043</v>
      </c>
      <c r="AI10" s="35">
        <f t="shared" si="7"/>
        <v>4043</v>
      </c>
      <c r="AJ10" s="35">
        <f t="shared" si="7"/>
        <v>4043</v>
      </c>
      <c r="AK10" s="35">
        <f t="shared" si="7"/>
        <v>4043</v>
      </c>
      <c r="AL10" s="35">
        <f t="shared" si="7"/>
        <v>4043</v>
      </c>
      <c r="AM10" s="35">
        <f t="shared" si="7"/>
        <v>4043</v>
      </c>
      <c r="AN10" s="35">
        <f t="shared" si="7"/>
        <v>4043</v>
      </c>
      <c r="AO10" s="35">
        <f t="shared" si="7"/>
        <v>4043</v>
      </c>
      <c r="AP10" s="35">
        <f t="shared" si="7"/>
        <v>4043</v>
      </c>
      <c r="AQ10" s="35">
        <f t="shared" si="7"/>
        <v>4043</v>
      </c>
      <c r="AR10" s="35">
        <f t="shared" si="7"/>
        <v>4043</v>
      </c>
      <c r="AS10" s="35">
        <f t="shared" si="7"/>
        <v>4043</v>
      </c>
      <c r="AT10" s="35">
        <f t="shared" si="7"/>
        <v>4043</v>
      </c>
      <c r="AU10" s="35">
        <f t="shared" si="7"/>
        <v>4043</v>
      </c>
      <c r="AV10" s="35">
        <f t="shared" si="7"/>
        <v>4043</v>
      </c>
      <c r="AW10" s="35">
        <f t="shared" si="7"/>
        <v>4043</v>
      </c>
      <c r="AX10" s="35">
        <f t="shared" si="7"/>
        <v>4043</v>
      </c>
      <c r="AY10" s="35">
        <f t="shared" si="7"/>
        <v>4043</v>
      </c>
      <c r="AZ10" s="35">
        <f t="shared" si="7"/>
        <v>4043</v>
      </c>
      <c r="BA10" s="35">
        <f t="shared" si="7"/>
        <v>4043</v>
      </c>
      <c r="BB10" s="35">
        <f t="shared" si="7"/>
        <v>4043</v>
      </c>
      <c r="BC10" s="35">
        <f t="shared" si="7"/>
        <v>4043</v>
      </c>
      <c r="BD10" s="35">
        <f t="shared" si="7"/>
        <v>4043</v>
      </c>
      <c r="BE10" s="35">
        <f t="shared" si="7"/>
        <v>4043</v>
      </c>
      <c r="BF10" s="35">
        <f t="shared" si="7"/>
        <v>4043</v>
      </c>
      <c r="BG10" s="35">
        <f t="shared" si="7"/>
        <v>4043</v>
      </c>
      <c r="BH10" s="35">
        <f t="shared" si="7"/>
        <v>4043</v>
      </c>
      <c r="BI10" s="35">
        <f t="shared" si="7"/>
        <v>4043</v>
      </c>
      <c r="BJ10" s="35">
        <f t="shared" si="7"/>
        <v>4043</v>
      </c>
      <c r="BK10" s="35">
        <f t="shared" si="7"/>
        <v>4043</v>
      </c>
    </row>
    <row r="11" spans="1:63">
      <c r="A11" s="1" t="s">
        <v>546</v>
      </c>
      <c r="B11" s="29" t="str">
        <f>About!B2</f>
        <v>NM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22224</v>
      </c>
      <c r="R11" s="29">
        <f t="shared" si="8"/>
        <v>97762</v>
      </c>
      <c r="S11" s="29">
        <f t="shared" si="8"/>
        <v>64851</v>
      </c>
      <c r="T11" s="29">
        <f t="shared" si="8"/>
        <v>61505</v>
      </c>
      <c r="U11" s="29">
        <f t="shared" si="8"/>
        <v>118004</v>
      </c>
      <c r="V11" s="29">
        <f t="shared" si="8"/>
        <v>115399</v>
      </c>
      <c r="W11" s="29">
        <f t="shared" si="8"/>
        <v>64173</v>
      </c>
      <c r="X11" s="29">
        <f t="shared" si="8"/>
        <v>17363</v>
      </c>
      <c r="Y11" s="29">
        <f t="shared" si="8"/>
        <v>9508</v>
      </c>
      <c r="Z11" s="29">
        <f t="shared" si="8"/>
        <v>3274</v>
      </c>
      <c r="AA11" s="29">
        <f t="shared" si="8"/>
        <v>7732</v>
      </c>
      <c r="AB11" s="29">
        <f t="shared" si="8"/>
        <v>1356</v>
      </c>
      <c r="AC11" s="29">
        <f t="shared" si="8"/>
        <v>553</v>
      </c>
      <c r="AD11" s="29">
        <f t="shared" si="8"/>
        <v>96</v>
      </c>
      <c r="AE11" s="29">
        <f t="shared" si="8"/>
        <v>1060</v>
      </c>
      <c r="AF11" s="35">
        <f>AVERAGE(W11:AE11)</f>
        <v>11679.444444444445</v>
      </c>
      <c r="AG11" s="35">
        <f t="shared" ref="AG11:BK11" si="9">AF11</f>
        <v>11679.444444444445</v>
      </c>
      <c r="AH11" s="35">
        <f t="shared" si="9"/>
        <v>11679.444444444445</v>
      </c>
      <c r="AI11" s="35">
        <f t="shared" si="9"/>
        <v>11679.444444444445</v>
      </c>
      <c r="AJ11" s="35">
        <f t="shared" si="9"/>
        <v>11679.444444444445</v>
      </c>
      <c r="AK11" s="35">
        <f t="shared" si="9"/>
        <v>11679.444444444445</v>
      </c>
      <c r="AL11" s="35">
        <f t="shared" si="9"/>
        <v>11679.444444444445</v>
      </c>
      <c r="AM11" s="35">
        <f t="shared" si="9"/>
        <v>11679.444444444445</v>
      </c>
      <c r="AN11" s="35">
        <f t="shared" si="9"/>
        <v>11679.444444444445</v>
      </c>
      <c r="AO11" s="35">
        <f t="shared" si="9"/>
        <v>11679.444444444445</v>
      </c>
      <c r="AP11" s="35">
        <f t="shared" si="9"/>
        <v>11679.444444444445</v>
      </c>
      <c r="AQ11" s="35">
        <f t="shared" si="9"/>
        <v>11679.444444444445</v>
      </c>
      <c r="AR11" s="35">
        <f t="shared" si="9"/>
        <v>11679.444444444445</v>
      </c>
      <c r="AS11" s="35">
        <f t="shared" si="9"/>
        <v>11679.444444444445</v>
      </c>
      <c r="AT11" s="35">
        <f t="shared" si="9"/>
        <v>11679.444444444445</v>
      </c>
      <c r="AU11" s="35">
        <f t="shared" si="9"/>
        <v>11679.444444444445</v>
      </c>
      <c r="AV11" s="35">
        <f t="shared" si="9"/>
        <v>11679.444444444445</v>
      </c>
      <c r="AW11" s="35">
        <f t="shared" si="9"/>
        <v>11679.444444444445</v>
      </c>
      <c r="AX11" s="35">
        <f t="shared" si="9"/>
        <v>11679.444444444445</v>
      </c>
      <c r="AY11" s="35">
        <f t="shared" si="9"/>
        <v>11679.444444444445</v>
      </c>
      <c r="AZ11" s="35">
        <f t="shared" si="9"/>
        <v>11679.444444444445</v>
      </c>
      <c r="BA11" s="35">
        <f t="shared" si="9"/>
        <v>11679.444444444445</v>
      </c>
      <c r="BB11" s="35">
        <f t="shared" si="9"/>
        <v>11679.444444444445</v>
      </c>
      <c r="BC11" s="35">
        <f t="shared" si="9"/>
        <v>11679.444444444445</v>
      </c>
      <c r="BD11" s="35">
        <f t="shared" si="9"/>
        <v>11679.444444444445</v>
      </c>
      <c r="BE11" s="35">
        <f t="shared" si="9"/>
        <v>11679.444444444445</v>
      </c>
      <c r="BF11" s="35">
        <f t="shared" si="9"/>
        <v>11679.444444444445</v>
      </c>
      <c r="BG11" s="35">
        <f t="shared" si="9"/>
        <v>11679.444444444445</v>
      </c>
      <c r="BH11" s="35">
        <f t="shared" si="9"/>
        <v>11679.444444444445</v>
      </c>
      <c r="BI11" s="35">
        <f t="shared" si="9"/>
        <v>11679.444444444445</v>
      </c>
      <c r="BJ11" s="35">
        <f t="shared" si="9"/>
        <v>11679.444444444445</v>
      </c>
      <c r="BK11" s="35">
        <f t="shared" si="9"/>
        <v>11679.444444444445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NM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30</v>
      </c>
      <c r="N14" s="29">
        <f t="shared" si="11"/>
        <v>0</v>
      </c>
      <c r="O14" s="29">
        <f t="shared" si="11"/>
        <v>15310</v>
      </c>
      <c r="P14" s="29">
        <f t="shared" si="11"/>
        <v>22999</v>
      </c>
      <c r="Q14" s="29">
        <f t="shared" si="11"/>
        <v>56566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27391</v>
      </c>
      <c r="Y14" s="29">
        <f t="shared" si="11"/>
        <v>20730</v>
      </c>
      <c r="Z14" s="29">
        <f t="shared" si="11"/>
        <v>19236</v>
      </c>
      <c r="AA14" s="29">
        <f t="shared" si="11"/>
        <v>21489</v>
      </c>
      <c r="AB14" s="29">
        <f t="shared" si="11"/>
        <v>10886</v>
      </c>
      <c r="AC14" s="29">
        <f t="shared" si="11"/>
        <v>10219</v>
      </c>
      <c r="AD14" s="29">
        <f t="shared" si="11"/>
        <v>7399</v>
      </c>
      <c r="AE14" s="29">
        <f t="shared" si="11"/>
        <v>2983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NM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15439</v>
      </c>
      <c r="S15" s="29">
        <f t="shared" si="13"/>
        <v>34400</v>
      </c>
      <c r="T15" s="29">
        <f t="shared" si="13"/>
        <v>24669</v>
      </c>
      <c r="U15" s="29">
        <f t="shared" si="13"/>
        <v>78931</v>
      </c>
      <c r="V15" s="29">
        <f t="shared" si="13"/>
        <v>88226</v>
      </c>
      <c r="W15" s="29">
        <f t="shared" si="13"/>
        <v>22916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7636.4444444444453</v>
      </c>
      <c r="AG15" s="29">
        <f t="shared" si="13"/>
        <v>7636.4444444444453</v>
      </c>
      <c r="AH15" s="29">
        <f t="shared" si="13"/>
        <v>7636.4444444444453</v>
      </c>
      <c r="AI15" s="29">
        <f t="shared" ref="AI15:BK15" si="14">IF(AI11&gt;AI10,AI11-AI10,0)</f>
        <v>7636.4444444444453</v>
      </c>
      <c r="AJ15" s="29">
        <f t="shared" si="14"/>
        <v>7636.4444444444453</v>
      </c>
      <c r="AK15" s="29">
        <f t="shared" si="14"/>
        <v>7636.4444444444453</v>
      </c>
      <c r="AL15" s="29">
        <f t="shared" si="14"/>
        <v>7636.4444444444453</v>
      </c>
      <c r="AM15" s="29">
        <f t="shared" si="14"/>
        <v>7636.4444444444453</v>
      </c>
      <c r="AN15" s="29">
        <f t="shared" si="14"/>
        <v>7636.4444444444453</v>
      </c>
      <c r="AO15" s="29">
        <f t="shared" si="14"/>
        <v>7636.4444444444453</v>
      </c>
      <c r="AP15" s="29">
        <f t="shared" si="14"/>
        <v>7636.4444444444453</v>
      </c>
      <c r="AQ15" s="29">
        <f t="shared" si="14"/>
        <v>7636.4444444444453</v>
      </c>
      <c r="AR15" s="29">
        <f t="shared" si="14"/>
        <v>7636.4444444444453</v>
      </c>
      <c r="AS15" s="29">
        <f t="shared" si="14"/>
        <v>7636.4444444444453</v>
      </c>
      <c r="AT15" s="29">
        <f t="shared" si="14"/>
        <v>7636.4444444444453</v>
      </c>
      <c r="AU15" s="29">
        <f t="shared" si="14"/>
        <v>7636.4444444444453</v>
      </c>
      <c r="AV15" s="29">
        <f t="shared" si="14"/>
        <v>7636.4444444444453</v>
      </c>
      <c r="AW15" s="29">
        <f t="shared" si="14"/>
        <v>7636.4444444444453</v>
      </c>
      <c r="AX15" s="29">
        <f t="shared" si="14"/>
        <v>7636.4444444444453</v>
      </c>
      <c r="AY15" s="29">
        <f t="shared" si="14"/>
        <v>7636.4444444444453</v>
      </c>
      <c r="AZ15" s="29">
        <f t="shared" si="14"/>
        <v>7636.4444444444453</v>
      </c>
      <c r="BA15" s="29">
        <f t="shared" si="14"/>
        <v>7636.4444444444453</v>
      </c>
      <c r="BB15" s="29">
        <f t="shared" si="14"/>
        <v>7636.4444444444453</v>
      </c>
      <c r="BC15" s="29">
        <f t="shared" si="14"/>
        <v>7636.4444444444453</v>
      </c>
      <c r="BD15" s="29">
        <f t="shared" si="14"/>
        <v>7636.4444444444453</v>
      </c>
      <c r="BE15" s="29">
        <f t="shared" si="14"/>
        <v>7636.4444444444453</v>
      </c>
      <c r="BF15" s="29">
        <f t="shared" si="14"/>
        <v>7636.4444444444453</v>
      </c>
      <c r="BG15" s="29">
        <f t="shared" si="14"/>
        <v>7636.4444444444453</v>
      </c>
      <c r="BH15" s="29">
        <f t="shared" si="14"/>
        <v>7636.4444444444453</v>
      </c>
      <c r="BI15" s="29">
        <f t="shared" si="14"/>
        <v>7636.4444444444453</v>
      </c>
      <c r="BJ15" s="29">
        <f t="shared" si="14"/>
        <v>7636.4444444444453</v>
      </c>
      <c r="BK15" s="29">
        <f t="shared" si="14"/>
        <v>7636.4444444444453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76" t="s">
        <v>550</v>
      </c>
      <c r="B3" s="77"/>
      <c r="C3" s="77"/>
      <c r="D3" s="77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opLeftCell="A27" workbookViewId="0">
      <selection activeCell="B45" sqref="B45"/>
    </sheetView>
  </sheetViews>
  <sheetFormatPr baseColWidth="10" defaultRowHeight="14"/>
  <cols>
    <col min="1" max="1" width="42.1640625" customWidth="1"/>
    <col min="2" max="2" width="22.33203125" bestFit="1" customWidth="1"/>
    <col min="3" max="3" width="18.1640625" bestFit="1" customWidth="1"/>
    <col min="4" max="4" width="16" bestFit="1" customWidth="1"/>
    <col min="5" max="5" width="16.33203125" bestFit="1" customWidth="1"/>
  </cols>
  <sheetData>
    <row r="1" spans="1:5" s="81" customFormat="1">
      <c r="A1" s="81" t="s">
        <v>577</v>
      </c>
    </row>
    <row r="2" spans="1:5" s="82" customFormat="1">
      <c r="A2" s="82" t="s">
        <v>578</v>
      </c>
    </row>
    <row r="3" spans="1:5" s="83" customFormat="1">
      <c r="A3" s="84" t="s">
        <v>584</v>
      </c>
    </row>
    <row r="4" spans="1:5" s="80" customFormat="1"/>
    <row r="5" spans="1:5">
      <c r="A5" s="85" t="s">
        <v>579</v>
      </c>
      <c r="B5" s="91">
        <v>37810558.654999897</v>
      </c>
      <c r="C5" s="88" t="s">
        <v>581</v>
      </c>
    </row>
    <row r="6" spans="1:5">
      <c r="A6" s="85" t="s">
        <v>580</v>
      </c>
      <c r="B6" s="92">
        <v>35117207</v>
      </c>
      <c r="C6" s="89" t="s">
        <v>581</v>
      </c>
    </row>
    <row r="7" spans="1:5">
      <c r="A7" s="85" t="s">
        <v>582</v>
      </c>
      <c r="B7" s="93">
        <f>ROUND((B5-B6)/B6, 3) * 100</f>
        <v>7.7</v>
      </c>
      <c r="C7" s="90"/>
    </row>
    <row r="8" spans="1:5">
      <c r="A8" s="86" t="s">
        <v>583</v>
      </c>
      <c r="B8" s="93">
        <f>B5-B6</f>
        <v>2693351.6549998969</v>
      </c>
      <c r="C8" s="90"/>
    </row>
    <row r="10" spans="1:5">
      <c r="A10" s="78" t="s">
        <v>585</v>
      </c>
      <c r="B10" s="78" t="str">
        <f>IF(B8&gt;0, "importing...", "exporting...")</f>
        <v>importing...</v>
      </c>
      <c r="C10" s="78" t="str">
        <f>_xlfn.CONCAT(ROUND(B8, 0), " MWh more")</f>
        <v>2693352 MWh more</v>
      </c>
    </row>
    <row r="12" spans="1:5">
      <c r="A12" s="106" t="s">
        <v>589</v>
      </c>
      <c r="B12" s="107"/>
      <c r="C12" s="108"/>
    </row>
    <row r="13" spans="1:5">
      <c r="A13" s="97" t="s">
        <v>586</v>
      </c>
      <c r="B13" s="98"/>
      <c r="C13" s="99"/>
      <c r="D13" s="79"/>
      <c r="E13" s="94"/>
    </row>
    <row r="14" spans="1:5">
      <c r="A14" s="100"/>
      <c r="B14" s="101" t="s">
        <v>531</v>
      </c>
      <c r="C14" s="102" t="s">
        <v>587</v>
      </c>
      <c r="D14" s="79"/>
      <c r="E14" s="94"/>
    </row>
    <row r="15" spans="1:5" ht="15">
      <c r="A15" s="103" t="s">
        <v>487</v>
      </c>
      <c r="B15" s="104">
        <f>(Calculations!B60*'EIA SEDS data'!AF$6)+('EIA SEDS data'!AF$10*IF(About!$N$12,Calculations!$B114,Calculations!B92))</f>
        <v>323.44</v>
      </c>
      <c r="C15" s="105">
        <f>B15/SUM($B$15:$B$30)</f>
        <v>0.08</v>
      </c>
    </row>
    <row r="16" spans="1:5" ht="15">
      <c r="A16" s="103" t="s">
        <v>488</v>
      </c>
      <c r="B16" s="104">
        <f>(Calculations!B61*'EIA SEDS data'!AF$6)+('EIA SEDS data'!AF$10*IF(About!$N$12,Calculations!$B115,Calculations!B93))</f>
        <v>1455.48</v>
      </c>
      <c r="C16" s="105">
        <f t="shared" ref="C16:C30" si="0">B16/SUM($B$15:$B$30)</f>
        <v>0.36</v>
      </c>
    </row>
    <row r="17" spans="1:3" ht="15">
      <c r="A17" s="103" t="s">
        <v>489</v>
      </c>
      <c r="B17" s="104">
        <f>(Calculations!B62*'EIA SEDS data'!AF$6)+('EIA SEDS data'!AF$10*IF(About!$N$12,Calculations!$B116,Calculations!B94))</f>
        <v>161.72</v>
      </c>
      <c r="C17" s="105">
        <f t="shared" si="0"/>
        <v>0.04</v>
      </c>
    </row>
    <row r="18" spans="1:3" ht="15">
      <c r="A18" s="103" t="s">
        <v>490</v>
      </c>
      <c r="B18" s="104">
        <f>(Calculations!B63*'EIA SEDS data'!AF$6)+('EIA SEDS data'!AF$10*IF(About!$N$12,Calculations!$B117,Calculations!B95))</f>
        <v>404.3</v>
      </c>
      <c r="C18" s="105">
        <f t="shared" si="0"/>
        <v>0.1</v>
      </c>
    </row>
    <row r="19" spans="1:3" ht="15">
      <c r="A19" s="103" t="s">
        <v>491</v>
      </c>
      <c r="B19" s="104">
        <f>(Calculations!B64*'EIA SEDS data'!AF$6)+('EIA SEDS data'!AF$10*IF(About!$N$12,Calculations!$B118,Calculations!B96))</f>
        <v>121.28999999999999</v>
      </c>
      <c r="C19" s="105">
        <f t="shared" si="0"/>
        <v>0.03</v>
      </c>
    </row>
    <row r="20" spans="1:3" ht="15">
      <c r="A20" s="103" t="s">
        <v>492</v>
      </c>
      <c r="B20" s="104">
        <f>(Calculations!B65*'EIA SEDS data'!AF$6)+('EIA SEDS data'!AF$10*IF(About!$N$12,Calculations!$B119,Calculations!B97))</f>
        <v>0</v>
      </c>
      <c r="C20" s="105">
        <f t="shared" si="0"/>
        <v>0</v>
      </c>
    </row>
    <row r="21" spans="1:3" ht="15">
      <c r="A21" s="103" t="s">
        <v>493</v>
      </c>
      <c r="B21" s="104">
        <f>(Calculations!B66*'EIA SEDS data'!AF$6)+('EIA SEDS data'!AF$10*IF(About!$N$12,Calculations!$B120,Calculations!B98))</f>
        <v>0</v>
      </c>
      <c r="C21" s="105">
        <f t="shared" si="0"/>
        <v>0</v>
      </c>
    </row>
    <row r="22" spans="1:3" ht="15">
      <c r="A22" s="103" t="s">
        <v>494</v>
      </c>
      <c r="B22" s="104">
        <f>(Calculations!B67*'EIA SEDS data'!AF$6)+('EIA SEDS data'!AF$10*IF(About!$N$12,Calculations!$B121,Calculations!B99))</f>
        <v>0</v>
      </c>
      <c r="C22" s="105">
        <f t="shared" si="0"/>
        <v>0</v>
      </c>
    </row>
    <row r="23" spans="1:3" ht="15">
      <c r="A23" s="103" t="s">
        <v>495</v>
      </c>
      <c r="B23" s="104">
        <f>(Calculations!B68*'EIA SEDS data'!AF$6)+('EIA SEDS data'!AF$10*IF(About!$N$12,Calculations!$B122,Calculations!B100))</f>
        <v>121.28999999999999</v>
      </c>
      <c r="C23" s="105">
        <f t="shared" si="0"/>
        <v>0.03</v>
      </c>
    </row>
    <row r="24" spans="1:3" ht="15">
      <c r="A24" s="103" t="s">
        <v>496</v>
      </c>
      <c r="B24" s="104">
        <f>(Calculations!B69*'EIA SEDS data'!AF$6)+('EIA SEDS data'!AF$10*IF(About!$N$12,Calculations!$B123,Calculations!B101))</f>
        <v>1455.48</v>
      </c>
      <c r="C24" s="105">
        <f t="shared" si="0"/>
        <v>0.36</v>
      </c>
    </row>
    <row r="25" spans="1:3" ht="15">
      <c r="A25" s="103" t="s">
        <v>497</v>
      </c>
      <c r="B25" s="104">
        <f>(Calculations!B70*'EIA SEDS data'!AF$6)+('EIA SEDS data'!AF$10*IF(About!$N$12,Calculations!$B124,Calculations!B102))</f>
        <v>0</v>
      </c>
      <c r="C25" s="105">
        <f t="shared" si="0"/>
        <v>0</v>
      </c>
    </row>
    <row r="26" spans="1:3" ht="15">
      <c r="A26" s="103" t="s">
        <v>498</v>
      </c>
      <c r="B26" s="104">
        <f>(Calculations!B71*'EIA SEDS data'!AF$6)+('EIA SEDS data'!AF$10*IF(About!$N$12,Calculations!$B125,Calculations!B103))</f>
        <v>0</v>
      </c>
      <c r="C26" s="105">
        <f t="shared" si="0"/>
        <v>0</v>
      </c>
    </row>
    <row r="27" spans="1:3" ht="15">
      <c r="A27" s="103" t="s">
        <v>499</v>
      </c>
      <c r="B27" s="104">
        <f>(Calculations!B72*'EIA SEDS data'!AF$6)+('EIA SEDS data'!AF$10*IF(About!$N$12,Calculations!$B126,Calculations!B104))</f>
        <v>0</v>
      </c>
      <c r="C27" s="105">
        <f t="shared" si="0"/>
        <v>0</v>
      </c>
    </row>
    <row r="28" spans="1:3" ht="15">
      <c r="A28" s="103" t="s">
        <v>500</v>
      </c>
      <c r="B28" s="104">
        <f>(Calculations!B73*'EIA SEDS data'!AF$6)+('EIA SEDS data'!AF$10*IF(About!$N$12,Calculations!$B127,Calculations!B105))</f>
        <v>0</v>
      </c>
      <c r="C28" s="105">
        <f t="shared" si="0"/>
        <v>0</v>
      </c>
    </row>
    <row r="29" spans="1:3" ht="15">
      <c r="A29" s="103" t="s">
        <v>501</v>
      </c>
      <c r="B29" s="104">
        <f>(Calculations!B74*'EIA SEDS data'!AF$6)+('EIA SEDS data'!AF$10*IF(About!$N$12,Calculations!$B128,Calculations!B106))</f>
        <v>0</v>
      </c>
      <c r="C29" s="105">
        <f t="shared" si="0"/>
        <v>0</v>
      </c>
    </row>
    <row r="30" spans="1:3" ht="15">
      <c r="A30" s="103" t="s">
        <v>502</v>
      </c>
      <c r="B30" s="104">
        <f>(Calculations!B75*'EIA SEDS data'!AF$6)+('EIA SEDS data'!AF$10*IF(About!$N$12,Calculations!$B129,Calculations!B107))</f>
        <v>0</v>
      </c>
      <c r="C30" s="105">
        <f t="shared" si="0"/>
        <v>0</v>
      </c>
    </row>
    <row r="31" spans="1:3">
      <c r="A31" s="100"/>
      <c r="B31" s="87"/>
      <c r="C31" s="105"/>
    </row>
    <row r="32" spans="1:3">
      <c r="A32" s="97" t="s">
        <v>588</v>
      </c>
      <c r="B32" s="109" t="s">
        <v>590</v>
      </c>
      <c r="C32" s="110"/>
    </row>
    <row r="33" spans="1:3" ht="15">
      <c r="A33" s="103" t="s">
        <v>487</v>
      </c>
      <c r="B33" s="111">
        <f>IF($B$8&gt;0, $B$8*C15, 0)</f>
        <v>215468.13239999177</v>
      </c>
      <c r="C33" s="112"/>
    </row>
    <row r="34" spans="1:3" ht="15">
      <c r="A34" s="103" t="s">
        <v>488</v>
      </c>
      <c r="B34" s="111">
        <f t="shared" ref="B34:B48" si="1">IF($B$8&gt;0, $B$8*C16, 0)</f>
        <v>969606.59579996287</v>
      </c>
      <c r="C34" s="112"/>
    </row>
    <row r="35" spans="1:3" ht="15">
      <c r="A35" s="103" t="s">
        <v>489</v>
      </c>
      <c r="B35" s="111">
        <f t="shared" si="1"/>
        <v>107734.06619999588</v>
      </c>
      <c r="C35" s="112"/>
    </row>
    <row r="36" spans="1:3" ht="15">
      <c r="A36" s="103" t="s">
        <v>490</v>
      </c>
      <c r="B36" s="111">
        <f t="shared" si="1"/>
        <v>269335.1654999897</v>
      </c>
      <c r="C36" s="112"/>
    </row>
    <row r="37" spans="1:3" ht="15">
      <c r="A37" s="103" t="s">
        <v>491</v>
      </c>
      <c r="B37" s="111">
        <f t="shared" si="1"/>
        <v>80800.549649996901</v>
      </c>
      <c r="C37" s="112"/>
    </row>
    <row r="38" spans="1:3" ht="15">
      <c r="A38" s="103" t="s">
        <v>492</v>
      </c>
      <c r="B38" s="111">
        <f t="shared" si="1"/>
        <v>0</v>
      </c>
      <c r="C38" s="112"/>
    </row>
    <row r="39" spans="1:3" ht="15">
      <c r="A39" s="103" t="s">
        <v>493</v>
      </c>
      <c r="B39" s="111">
        <f t="shared" si="1"/>
        <v>0</v>
      </c>
      <c r="C39" s="112"/>
    </row>
    <row r="40" spans="1:3" ht="15">
      <c r="A40" s="103" t="s">
        <v>494</v>
      </c>
      <c r="B40" s="111">
        <f t="shared" si="1"/>
        <v>0</v>
      </c>
      <c r="C40" s="112"/>
    </row>
    <row r="41" spans="1:3" ht="15">
      <c r="A41" s="103" t="s">
        <v>495</v>
      </c>
      <c r="B41" s="111">
        <f t="shared" si="1"/>
        <v>80800.549649996901</v>
      </c>
      <c r="C41" s="112"/>
    </row>
    <row r="42" spans="1:3" ht="15">
      <c r="A42" s="103" t="s">
        <v>496</v>
      </c>
      <c r="B42" s="111">
        <f t="shared" si="1"/>
        <v>969606.59579996287</v>
      </c>
      <c r="C42" s="112"/>
    </row>
    <row r="43" spans="1:3" ht="15">
      <c r="A43" s="103" t="s">
        <v>497</v>
      </c>
      <c r="B43" s="111">
        <f t="shared" si="1"/>
        <v>0</v>
      </c>
      <c r="C43" s="112"/>
    </row>
    <row r="44" spans="1:3" ht="15">
      <c r="A44" s="103" t="s">
        <v>498</v>
      </c>
      <c r="B44" s="111">
        <f t="shared" si="1"/>
        <v>0</v>
      </c>
      <c r="C44" s="112"/>
    </row>
    <row r="45" spans="1:3" ht="15">
      <c r="A45" s="103" t="s">
        <v>499</v>
      </c>
      <c r="B45" s="111">
        <f t="shared" si="1"/>
        <v>0</v>
      </c>
      <c r="C45" s="112"/>
    </row>
    <row r="46" spans="1:3" ht="15">
      <c r="A46" s="103" t="s">
        <v>500</v>
      </c>
      <c r="B46" s="111">
        <f t="shared" si="1"/>
        <v>0</v>
      </c>
      <c r="C46" s="112"/>
    </row>
    <row r="47" spans="1:3" ht="15">
      <c r="A47" s="103" t="s">
        <v>501</v>
      </c>
      <c r="B47" s="111">
        <f t="shared" si="1"/>
        <v>0</v>
      </c>
      <c r="C47" s="112"/>
    </row>
    <row r="48" spans="1:3" ht="15">
      <c r="A48" s="113" t="s">
        <v>502</v>
      </c>
      <c r="B48" s="114">
        <f t="shared" si="1"/>
        <v>0</v>
      </c>
      <c r="C48" s="115"/>
    </row>
    <row r="49" spans="1:3">
      <c r="B49" s="69"/>
    </row>
    <row r="50" spans="1:3">
      <c r="A50" s="106" t="s">
        <v>589</v>
      </c>
      <c r="B50" s="107"/>
      <c r="C50" s="108"/>
    </row>
    <row r="51" spans="1:3" ht="15">
      <c r="A51" s="116" t="s">
        <v>591</v>
      </c>
      <c r="B51" s="95">
        <f>IF(B8&lt;0, B8, 0)</f>
        <v>0</v>
      </c>
      <c r="C51" s="96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215791.57239999177</v>
      </c>
      <c r="C2" s="6">
        <f>(Calculations!C60*'EIA SEDS data'!AG$6)+('EIA SEDS data'!AG$10*IF(About!$N$12,Calculations!$B114,Calculations!C92)) + 'Manual Adjustment'!$B33</f>
        <v>215791.57239999177</v>
      </c>
      <c r="D2" s="6">
        <f>(Calculations!D60*'EIA SEDS data'!AH$6)+('EIA SEDS data'!AH$10*IF(About!$N$12,Calculations!$B114,Calculations!D92)) + 'Manual Adjustment'!$B33</f>
        <v>215791.57239999177</v>
      </c>
      <c r="E2" s="6">
        <f>(Calculations!E60*'EIA SEDS data'!AI$6)+('EIA SEDS data'!AI$10*IF(About!$N$12,Calculations!$B114,Calculations!E92)) + 'Manual Adjustment'!$B33</f>
        <v>215791.57239999177</v>
      </c>
      <c r="F2" s="6">
        <f>(Calculations!F60*'EIA SEDS data'!AJ$6)+('EIA SEDS data'!AJ$10*IF(About!$N$12,Calculations!$B114,Calculations!F92)) + 'Manual Adjustment'!$B33</f>
        <v>215791.57239999177</v>
      </c>
      <c r="G2" s="6">
        <f>(Calculations!G60*'EIA SEDS data'!AK$6)+('EIA SEDS data'!AK$10*IF(About!$N$12,Calculations!$B114,Calculations!G92)) + 'Manual Adjustment'!$B33</f>
        <v>215791.57239999177</v>
      </c>
      <c r="H2" s="6">
        <f>(Calculations!H60*'EIA SEDS data'!AL$6)+('EIA SEDS data'!AL$10*IF(About!$N$12,Calculations!$B114,Calculations!H92)) + 'Manual Adjustment'!$B33</f>
        <v>215791.57239999177</v>
      </c>
      <c r="I2" s="6">
        <f>(Calculations!I60*'EIA SEDS data'!AM$6)+('EIA SEDS data'!AM$10*IF(About!$N$12,Calculations!$B114,Calculations!I92)) + 'Manual Adjustment'!$B33</f>
        <v>215791.57239999177</v>
      </c>
      <c r="J2" s="6">
        <f>(Calculations!J60*'EIA SEDS data'!AN$6)+('EIA SEDS data'!AN$10*IF(About!$N$12,Calculations!$B114,Calculations!J92)) + 'Manual Adjustment'!$B33</f>
        <v>215791.57239999177</v>
      </c>
      <c r="K2" s="6">
        <f>(Calculations!K60*'EIA SEDS data'!AO$6)+('EIA SEDS data'!AO$10*IF(About!$N$12,Calculations!$B114,Calculations!K92)) + 'Manual Adjustment'!$B33</f>
        <v>215791.57239999177</v>
      </c>
      <c r="L2" s="6">
        <f>(Calculations!L60*'EIA SEDS data'!AP$6)+('EIA SEDS data'!AP$10*IF(About!$N$12,Calculations!$B114,Calculations!L92)) + 'Manual Adjustment'!$B33</f>
        <v>215791.57239999177</v>
      </c>
      <c r="M2" s="6">
        <f>(Calculations!M60*'EIA SEDS data'!AQ$6)+('EIA SEDS data'!AQ$10*IF(About!$N$12,Calculations!$B114,Calculations!M92)) + 'Manual Adjustment'!$B33</f>
        <v>215791.57239999177</v>
      </c>
      <c r="N2" s="6">
        <f>(Calculations!N60*'EIA SEDS data'!AR$6)+('EIA SEDS data'!AR$10*IF(About!$N$12,Calculations!$B114,Calculations!N92)) + 'Manual Adjustment'!$B33</f>
        <v>215791.57239999177</v>
      </c>
      <c r="O2" s="6">
        <f>(Calculations!O60*'EIA SEDS data'!AS$6)+('EIA SEDS data'!AS$10*IF(About!$N$12,Calculations!$B114,Calculations!O92)) + 'Manual Adjustment'!$B33</f>
        <v>215791.57239999177</v>
      </c>
      <c r="P2" s="6">
        <f>(Calculations!P60*'EIA SEDS data'!AT$6)+('EIA SEDS data'!AT$10*IF(About!$N$12,Calculations!$B114,Calculations!P92)) + 'Manual Adjustment'!$B33</f>
        <v>215791.57239999177</v>
      </c>
      <c r="Q2" s="6">
        <f>(Calculations!Q60*'EIA SEDS data'!AU$6)+('EIA SEDS data'!AU$10*IF(About!$N$12,Calculations!$B114,Calculations!Q92)) + 'Manual Adjustment'!$B33</f>
        <v>215791.57239999177</v>
      </c>
      <c r="R2" s="6">
        <f>(Calculations!R60*'EIA SEDS data'!AV$6)+('EIA SEDS data'!AV$10*IF(About!$N$12,Calculations!$B114,Calculations!R92)) + 'Manual Adjustment'!$B33</f>
        <v>215791.57239999177</v>
      </c>
      <c r="S2" s="6">
        <f>(Calculations!S60*'EIA SEDS data'!AW$6)+('EIA SEDS data'!AW$10*IF(About!$N$12,Calculations!$B114,Calculations!S92)) + 'Manual Adjustment'!$B33</f>
        <v>215791.57239999177</v>
      </c>
      <c r="T2" s="6">
        <f>(Calculations!T60*'EIA SEDS data'!AX$6)+('EIA SEDS data'!AX$10*IF(About!$N$12,Calculations!$B114,Calculations!T92)) + 'Manual Adjustment'!$B33</f>
        <v>215791.57239999177</v>
      </c>
      <c r="U2" s="6">
        <f>(Calculations!U60*'EIA SEDS data'!AY$6)+('EIA SEDS data'!AY$10*IF(About!$N$12,Calculations!$B114,Calculations!U92)) + 'Manual Adjustment'!$B33</f>
        <v>215791.57239999177</v>
      </c>
      <c r="V2" s="6">
        <f>(Calculations!V60*'EIA SEDS data'!AZ$6)+('EIA SEDS data'!AZ$10*IF(About!$N$12,Calculations!$B114,Calculations!V92)) + 'Manual Adjustment'!$B33</f>
        <v>215791.57239999177</v>
      </c>
      <c r="W2" s="6">
        <f>(Calculations!W60*'EIA SEDS data'!BA$6)+('EIA SEDS data'!BA$10*IF(About!$N$12,Calculations!$B114,Calculations!W92)) + 'Manual Adjustment'!$B33</f>
        <v>215791.57239999177</v>
      </c>
      <c r="X2" s="6">
        <f>(Calculations!X60*'EIA SEDS data'!BB$6)+('EIA SEDS data'!BB$10*IF(About!$N$12,Calculations!$B114,Calculations!X92)) + 'Manual Adjustment'!$B33</f>
        <v>215791.57239999177</v>
      </c>
      <c r="Y2" s="6">
        <f>(Calculations!Y60*'EIA SEDS data'!BC$6)+('EIA SEDS data'!BC$10*IF(About!$N$12,Calculations!$B114,Calculations!Y92)) + 'Manual Adjustment'!$B33</f>
        <v>215791.57239999177</v>
      </c>
      <c r="Z2" s="6">
        <f>(Calculations!Z60*'EIA SEDS data'!BD$6)+('EIA SEDS data'!BD$10*IF(About!$N$12,Calculations!$B114,Calculations!Z92)) + 'Manual Adjustment'!$B33</f>
        <v>215791.57239999177</v>
      </c>
      <c r="AA2" s="6">
        <f>(Calculations!AA60*'EIA SEDS data'!BE$6)+('EIA SEDS data'!BE$10*IF(About!$N$12,Calculations!$B114,Calculations!AA92)) + 'Manual Adjustment'!$B33</f>
        <v>215791.57239999177</v>
      </c>
      <c r="AB2" s="6">
        <f>(Calculations!AB60*'EIA SEDS data'!BF$6)+('EIA SEDS data'!BF$10*IF(About!$N$12,Calculations!$B114,Calculations!AB92)) + 'Manual Adjustment'!$B33</f>
        <v>215791.57239999177</v>
      </c>
      <c r="AC2" s="6">
        <f>(Calculations!AC60*'EIA SEDS data'!BG$6)+('EIA SEDS data'!BG$10*IF(About!$N$12,Calculations!$B114,Calculations!AC92)) + 'Manual Adjustment'!$B33</f>
        <v>215791.57239999177</v>
      </c>
      <c r="AD2" s="6">
        <f>(Calculations!AD60*'EIA SEDS data'!BH$6)+('EIA SEDS data'!BH$10*IF(About!$N$12,Calculations!$B114,Calculations!AD92)) + 'Manual Adjustment'!$B33</f>
        <v>215791.57239999177</v>
      </c>
      <c r="AE2" s="6">
        <f>(Calculations!AE60*'EIA SEDS data'!BI$6)+('EIA SEDS data'!BI$10*IF(About!$N$12,Calculations!$B114,Calculations!AE92)) + 'Manual Adjustment'!$B33</f>
        <v>215791.57239999177</v>
      </c>
      <c r="AF2" s="6">
        <f>(Calculations!AF60*'EIA SEDS data'!BJ$6)+('EIA SEDS data'!BJ$10*IF(About!$N$12,Calculations!$B114,Calculations!AF92)) + 'Manual Adjustment'!$B33</f>
        <v>215791.57239999177</v>
      </c>
      <c r="AG2" s="6">
        <f>(Calculations!AG60*'EIA SEDS data'!BK$6)+('EIA SEDS data'!BK$10*IF(About!$N$12,Calculations!$B114,Calculations!AG92)) + 'Manual Adjustment'!$B33</f>
        <v>215791.57239999177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971062.07579996285</v>
      </c>
      <c r="C3" s="6">
        <f>(Calculations!C61*'EIA SEDS data'!AG$6)+('EIA SEDS data'!AG$10*IF(About!$N$12,Calculations!$B115,Calculations!C93)) + 'Manual Adjustment'!$B34</f>
        <v>971062.07579996285</v>
      </c>
      <c r="D3" s="6">
        <f>(Calculations!D61*'EIA SEDS data'!AH$6)+('EIA SEDS data'!AH$10*IF(About!$N$12,Calculations!$B115,Calculations!D93)) + 'Manual Adjustment'!$B34</f>
        <v>971062.07579996285</v>
      </c>
      <c r="E3" s="6">
        <f>(Calculations!E61*'EIA SEDS data'!AI$6)+('EIA SEDS data'!AI$10*IF(About!$N$12,Calculations!$B115,Calculations!E93)) + 'Manual Adjustment'!$B34</f>
        <v>971062.07579996285</v>
      </c>
      <c r="F3" s="6">
        <f>(Calculations!F61*'EIA SEDS data'!AJ$6)+('EIA SEDS data'!AJ$10*IF(About!$N$12,Calculations!$B115,Calculations!F93)) + 'Manual Adjustment'!$B34</f>
        <v>971062.07579996285</v>
      </c>
      <c r="G3" s="6">
        <f>(Calculations!G61*'EIA SEDS data'!AK$6)+('EIA SEDS data'!AK$10*IF(About!$N$12,Calculations!$B115,Calculations!G93)) + 'Manual Adjustment'!$B34</f>
        <v>971062.07579996285</v>
      </c>
      <c r="H3" s="6">
        <f>(Calculations!H61*'EIA SEDS data'!AL$6)+('EIA SEDS data'!AL$10*IF(About!$N$12,Calculations!$B115,Calculations!H93)) + 'Manual Adjustment'!$B34</f>
        <v>971062.07579996285</v>
      </c>
      <c r="I3" s="6">
        <f>(Calculations!I61*'EIA SEDS data'!AM$6)+('EIA SEDS data'!AM$10*IF(About!$N$12,Calculations!$B115,Calculations!I93)) + 'Manual Adjustment'!$B34</f>
        <v>971062.07579996285</v>
      </c>
      <c r="J3" s="6">
        <f>(Calculations!J61*'EIA SEDS data'!AN$6)+('EIA SEDS data'!AN$10*IF(About!$N$12,Calculations!$B115,Calculations!J93)) + 'Manual Adjustment'!$B34</f>
        <v>971062.07579996285</v>
      </c>
      <c r="K3" s="6">
        <f>(Calculations!K61*'EIA SEDS data'!AO$6)+('EIA SEDS data'!AO$10*IF(About!$N$12,Calculations!$B115,Calculations!K93)) + 'Manual Adjustment'!$B34</f>
        <v>971062.07579996285</v>
      </c>
      <c r="L3" s="6">
        <f>(Calculations!L61*'EIA SEDS data'!AP$6)+('EIA SEDS data'!AP$10*IF(About!$N$12,Calculations!$B115,Calculations!L93)) + 'Manual Adjustment'!$B34</f>
        <v>971062.07579996285</v>
      </c>
      <c r="M3" s="6">
        <f>(Calculations!M61*'EIA SEDS data'!AQ$6)+('EIA SEDS data'!AQ$10*IF(About!$N$12,Calculations!$B115,Calculations!M93)) + 'Manual Adjustment'!$B34</f>
        <v>971062.07579996285</v>
      </c>
      <c r="N3" s="6">
        <f>(Calculations!N61*'EIA SEDS data'!AR$6)+('EIA SEDS data'!AR$10*IF(About!$N$12,Calculations!$B115,Calculations!N93)) + 'Manual Adjustment'!$B34</f>
        <v>971062.07579996285</v>
      </c>
      <c r="O3" s="6">
        <f>(Calculations!O61*'EIA SEDS data'!AS$6)+('EIA SEDS data'!AS$10*IF(About!$N$12,Calculations!$B115,Calculations!O93)) + 'Manual Adjustment'!$B34</f>
        <v>971062.07579996285</v>
      </c>
      <c r="P3" s="6">
        <f>(Calculations!P61*'EIA SEDS data'!AT$6)+('EIA SEDS data'!AT$10*IF(About!$N$12,Calculations!$B115,Calculations!P93)) + 'Manual Adjustment'!$B34</f>
        <v>971062.07579996285</v>
      </c>
      <c r="Q3" s="6">
        <f>(Calculations!Q61*'EIA SEDS data'!AU$6)+('EIA SEDS data'!AU$10*IF(About!$N$12,Calculations!$B115,Calculations!Q93)) + 'Manual Adjustment'!$B34</f>
        <v>971062.07579996285</v>
      </c>
      <c r="R3" s="6">
        <f>(Calculations!R61*'EIA SEDS data'!AV$6)+('EIA SEDS data'!AV$10*IF(About!$N$12,Calculations!$B115,Calculations!R93)) + 'Manual Adjustment'!$B34</f>
        <v>971062.07579996285</v>
      </c>
      <c r="S3" s="6">
        <f>(Calculations!S61*'EIA SEDS data'!AW$6)+('EIA SEDS data'!AW$10*IF(About!$N$12,Calculations!$B115,Calculations!S93)) + 'Manual Adjustment'!$B34</f>
        <v>971062.07579996285</v>
      </c>
      <c r="T3" s="6">
        <f>(Calculations!T61*'EIA SEDS data'!AX$6)+('EIA SEDS data'!AX$10*IF(About!$N$12,Calculations!$B115,Calculations!T93)) + 'Manual Adjustment'!$B34</f>
        <v>971062.07579996285</v>
      </c>
      <c r="U3" s="6">
        <f>(Calculations!U61*'EIA SEDS data'!AY$6)+('EIA SEDS data'!AY$10*IF(About!$N$12,Calculations!$B115,Calculations!U93)) + 'Manual Adjustment'!$B34</f>
        <v>971062.07579996285</v>
      </c>
      <c r="V3" s="6">
        <f>(Calculations!V61*'EIA SEDS data'!AZ$6)+('EIA SEDS data'!AZ$10*IF(About!$N$12,Calculations!$B115,Calculations!V93)) + 'Manual Adjustment'!$B34</f>
        <v>971062.07579996285</v>
      </c>
      <c r="W3" s="6">
        <f>(Calculations!W61*'EIA SEDS data'!BA$6)+('EIA SEDS data'!BA$10*IF(About!$N$12,Calculations!$B115,Calculations!W93)) + 'Manual Adjustment'!$B34</f>
        <v>971062.07579996285</v>
      </c>
      <c r="X3" s="6">
        <f>(Calculations!X61*'EIA SEDS data'!BB$6)+('EIA SEDS data'!BB$10*IF(About!$N$12,Calculations!$B115,Calculations!X93)) + 'Manual Adjustment'!$B34</f>
        <v>971062.07579996285</v>
      </c>
      <c r="Y3" s="6">
        <f>(Calculations!Y61*'EIA SEDS data'!BC$6)+('EIA SEDS data'!BC$10*IF(About!$N$12,Calculations!$B115,Calculations!Y93)) + 'Manual Adjustment'!$B34</f>
        <v>971062.07579996285</v>
      </c>
      <c r="Z3" s="6">
        <f>(Calculations!Z61*'EIA SEDS data'!BD$6)+('EIA SEDS data'!BD$10*IF(About!$N$12,Calculations!$B115,Calculations!Z93)) + 'Manual Adjustment'!$B34</f>
        <v>971062.07579996285</v>
      </c>
      <c r="AA3" s="6">
        <f>(Calculations!AA61*'EIA SEDS data'!BE$6)+('EIA SEDS data'!BE$10*IF(About!$N$12,Calculations!$B115,Calculations!AA93)) + 'Manual Adjustment'!$B34</f>
        <v>971062.07579996285</v>
      </c>
      <c r="AB3" s="6">
        <f>(Calculations!AB61*'EIA SEDS data'!BF$6)+('EIA SEDS data'!BF$10*IF(About!$N$12,Calculations!$B115,Calculations!AB93)) + 'Manual Adjustment'!$B34</f>
        <v>971062.07579996285</v>
      </c>
      <c r="AC3" s="6">
        <f>(Calculations!AC61*'EIA SEDS data'!BG$6)+('EIA SEDS data'!BG$10*IF(About!$N$12,Calculations!$B115,Calculations!AC93)) + 'Manual Adjustment'!$B34</f>
        <v>971062.07579996285</v>
      </c>
      <c r="AD3" s="6">
        <f>(Calculations!AD61*'EIA SEDS data'!BH$6)+('EIA SEDS data'!BH$10*IF(About!$N$12,Calculations!$B115,Calculations!AD93)) + 'Manual Adjustment'!$B34</f>
        <v>971062.07579996285</v>
      </c>
      <c r="AE3" s="6">
        <f>(Calculations!AE61*'EIA SEDS data'!BI$6)+('EIA SEDS data'!BI$10*IF(About!$N$12,Calculations!$B115,Calculations!AE93)) + 'Manual Adjustment'!$B34</f>
        <v>971062.07579996285</v>
      </c>
      <c r="AF3" s="6">
        <f>(Calculations!AF61*'EIA SEDS data'!BJ$6)+('EIA SEDS data'!BJ$10*IF(About!$N$12,Calculations!$B115,Calculations!AF93)) + 'Manual Adjustment'!$B34</f>
        <v>971062.07579996285</v>
      </c>
      <c r="AG3" s="6">
        <f>(Calculations!AG61*'EIA SEDS data'!BK$6)+('EIA SEDS data'!BK$10*IF(About!$N$12,Calculations!$B115,Calculations!AG93)) + 'Manual Adjustment'!$B34</f>
        <v>971062.07579996285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107895.78619999588</v>
      </c>
      <c r="C4" s="6">
        <f>(Calculations!C62*'EIA SEDS data'!AG$6)+('EIA SEDS data'!AG$10*IF(About!$N$12,Calculations!$B116,Calculations!C94)) + 'Manual Adjustment'!$B35</f>
        <v>107895.78619999588</v>
      </c>
      <c r="D4" s="6">
        <f>(Calculations!D62*'EIA SEDS data'!AH$6)+('EIA SEDS data'!AH$10*IF(About!$N$12,Calculations!$B116,Calculations!D94)) + 'Manual Adjustment'!$B35</f>
        <v>107895.78619999588</v>
      </c>
      <c r="E4" s="6">
        <f>(Calculations!E62*'EIA SEDS data'!AI$6)+('EIA SEDS data'!AI$10*IF(About!$N$12,Calculations!$B116,Calculations!E94)) + 'Manual Adjustment'!$B35</f>
        <v>107895.78619999588</v>
      </c>
      <c r="F4" s="6">
        <f>(Calculations!F62*'EIA SEDS data'!AJ$6)+('EIA SEDS data'!AJ$10*IF(About!$N$12,Calculations!$B116,Calculations!F94)) + 'Manual Adjustment'!$B35</f>
        <v>107895.78619999588</v>
      </c>
      <c r="G4" s="6">
        <f>(Calculations!G62*'EIA SEDS data'!AK$6)+('EIA SEDS data'!AK$10*IF(About!$N$12,Calculations!$B116,Calculations!G94)) + 'Manual Adjustment'!$B35</f>
        <v>107895.78619999588</v>
      </c>
      <c r="H4" s="6">
        <f>(Calculations!H62*'EIA SEDS data'!AL$6)+('EIA SEDS data'!AL$10*IF(About!$N$12,Calculations!$B116,Calculations!H94)) + 'Manual Adjustment'!$B35</f>
        <v>107895.78619999588</v>
      </c>
      <c r="I4" s="6">
        <f>(Calculations!I62*'EIA SEDS data'!AM$6)+('EIA SEDS data'!AM$10*IF(About!$N$12,Calculations!$B116,Calculations!I94)) + 'Manual Adjustment'!$B35</f>
        <v>107895.78619999588</v>
      </c>
      <c r="J4" s="6">
        <f>(Calculations!J62*'EIA SEDS data'!AN$6)+('EIA SEDS data'!AN$10*IF(About!$N$12,Calculations!$B116,Calculations!J94)) + 'Manual Adjustment'!$B35</f>
        <v>107895.78619999588</v>
      </c>
      <c r="K4" s="6">
        <f>(Calculations!K62*'EIA SEDS data'!AO$6)+('EIA SEDS data'!AO$10*IF(About!$N$12,Calculations!$B116,Calculations!K94)) + 'Manual Adjustment'!$B35</f>
        <v>107895.78619999588</v>
      </c>
      <c r="L4" s="6">
        <f>(Calculations!L62*'EIA SEDS data'!AP$6)+('EIA SEDS data'!AP$10*IF(About!$N$12,Calculations!$B116,Calculations!L94)) + 'Manual Adjustment'!$B35</f>
        <v>107895.78619999588</v>
      </c>
      <c r="M4" s="6">
        <f>(Calculations!M62*'EIA SEDS data'!AQ$6)+('EIA SEDS data'!AQ$10*IF(About!$N$12,Calculations!$B116,Calculations!M94)) + 'Manual Adjustment'!$B35</f>
        <v>107895.78619999588</v>
      </c>
      <c r="N4" s="6">
        <f>(Calculations!N62*'EIA SEDS data'!AR$6)+('EIA SEDS data'!AR$10*IF(About!$N$12,Calculations!$B116,Calculations!N94)) + 'Manual Adjustment'!$B35</f>
        <v>107895.78619999588</v>
      </c>
      <c r="O4" s="6">
        <f>(Calculations!O62*'EIA SEDS data'!AS$6)+('EIA SEDS data'!AS$10*IF(About!$N$12,Calculations!$B116,Calculations!O94)) + 'Manual Adjustment'!$B35</f>
        <v>107895.78619999588</v>
      </c>
      <c r="P4" s="6">
        <f>(Calculations!P62*'EIA SEDS data'!AT$6)+('EIA SEDS data'!AT$10*IF(About!$N$12,Calculations!$B116,Calculations!P94)) + 'Manual Adjustment'!$B35</f>
        <v>107895.78619999588</v>
      </c>
      <c r="Q4" s="6">
        <f>(Calculations!Q62*'EIA SEDS data'!AU$6)+('EIA SEDS data'!AU$10*IF(About!$N$12,Calculations!$B116,Calculations!Q94)) + 'Manual Adjustment'!$B35</f>
        <v>107895.78619999588</v>
      </c>
      <c r="R4" s="6">
        <f>(Calculations!R62*'EIA SEDS data'!AV$6)+('EIA SEDS data'!AV$10*IF(About!$N$12,Calculations!$B116,Calculations!R94)) + 'Manual Adjustment'!$B35</f>
        <v>107895.78619999588</v>
      </c>
      <c r="S4" s="6">
        <f>(Calculations!S62*'EIA SEDS data'!AW$6)+('EIA SEDS data'!AW$10*IF(About!$N$12,Calculations!$B116,Calculations!S94)) + 'Manual Adjustment'!$B35</f>
        <v>107895.78619999588</v>
      </c>
      <c r="T4" s="6">
        <f>(Calculations!T62*'EIA SEDS data'!AX$6)+('EIA SEDS data'!AX$10*IF(About!$N$12,Calculations!$B116,Calculations!T94)) + 'Manual Adjustment'!$B35</f>
        <v>107895.78619999588</v>
      </c>
      <c r="U4" s="6">
        <f>(Calculations!U62*'EIA SEDS data'!AY$6)+('EIA SEDS data'!AY$10*IF(About!$N$12,Calculations!$B116,Calculations!U94)) + 'Manual Adjustment'!$B35</f>
        <v>107895.78619999588</v>
      </c>
      <c r="V4" s="6">
        <f>(Calculations!V62*'EIA SEDS data'!AZ$6)+('EIA SEDS data'!AZ$10*IF(About!$N$12,Calculations!$B116,Calculations!V94)) + 'Manual Adjustment'!$B35</f>
        <v>107895.78619999588</v>
      </c>
      <c r="W4" s="6">
        <f>(Calculations!W62*'EIA SEDS data'!BA$6)+('EIA SEDS data'!BA$10*IF(About!$N$12,Calculations!$B116,Calculations!W94)) + 'Manual Adjustment'!$B35</f>
        <v>107895.78619999588</v>
      </c>
      <c r="X4" s="6">
        <f>(Calculations!X62*'EIA SEDS data'!BB$6)+('EIA SEDS data'!BB$10*IF(About!$N$12,Calculations!$B116,Calculations!X94)) + 'Manual Adjustment'!$B35</f>
        <v>107895.78619999588</v>
      </c>
      <c r="Y4" s="6">
        <f>(Calculations!Y62*'EIA SEDS data'!BC$6)+('EIA SEDS data'!BC$10*IF(About!$N$12,Calculations!$B116,Calculations!Y94)) + 'Manual Adjustment'!$B35</f>
        <v>107895.78619999588</v>
      </c>
      <c r="Z4" s="6">
        <f>(Calculations!Z62*'EIA SEDS data'!BD$6)+('EIA SEDS data'!BD$10*IF(About!$N$12,Calculations!$B116,Calculations!Z94)) + 'Manual Adjustment'!$B35</f>
        <v>107895.78619999588</v>
      </c>
      <c r="AA4" s="6">
        <f>(Calculations!AA62*'EIA SEDS data'!BE$6)+('EIA SEDS data'!BE$10*IF(About!$N$12,Calculations!$B116,Calculations!AA94)) + 'Manual Adjustment'!$B35</f>
        <v>107895.78619999588</v>
      </c>
      <c r="AB4" s="6">
        <f>(Calculations!AB62*'EIA SEDS data'!BF$6)+('EIA SEDS data'!BF$10*IF(About!$N$12,Calculations!$B116,Calculations!AB94)) + 'Manual Adjustment'!$B35</f>
        <v>107895.78619999588</v>
      </c>
      <c r="AC4" s="6">
        <f>(Calculations!AC62*'EIA SEDS data'!BG$6)+('EIA SEDS data'!BG$10*IF(About!$N$12,Calculations!$B116,Calculations!AC94)) + 'Manual Adjustment'!$B35</f>
        <v>107895.78619999588</v>
      </c>
      <c r="AD4" s="6">
        <f>(Calculations!AD62*'EIA SEDS data'!BH$6)+('EIA SEDS data'!BH$10*IF(About!$N$12,Calculations!$B116,Calculations!AD94)) + 'Manual Adjustment'!$B35</f>
        <v>107895.78619999588</v>
      </c>
      <c r="AE4" s="6">
        <f>(Calculations!AE62*'EIA SEDS data'!BI$6)+('EIA SEDS data'!BI$10*IF(About!$N$12,Calculations!$B116,Calculations!AE94)) + 'Manual Adjustment'!$B35</f>
        <v>107895.78619999588</v>
      </c>
      <c r="AF4" s="6">
        <f>(Calculations!AF62*'EIA SEDS data'!BJ$6)+('EIA SEDS data'!BJ$10*IF(About!$N$12,Calculations!$B116,Calculations!AF94)) + 'Manual Adjustment'!$B35</f>
        <v>107895.78619999588</v>
      </c>
      <c r="AG4" s="6">
        <f>(Calculations!AG62*'EIA SEDS data'!BK$6)+('EIA SEDS data'!BK$10*IF(About!$N$12,Calculations!$B116,Calculations!AG94)) + 'Manual Adjustment'!$B35</f>
        <v>107895.78619999588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269739.46549998969</v>
      </c>
      <c r="C5" s="6">
        <f>(Calculations!C63*'EIA SEDS data'!AG$6)+('EIA SEDS data'!AG$10*IF(About!$N$12,Calculations!$B117,Calculations!C95)) + 'Manual Adjustment'!$B36</f>
        <v>269739.46549998969</v>
      </c>
      <c r="D5" s="6">
        <f>(Calculations!D63*'EIA SEDS data'!AH$6)+('EIA SEDS data'!AH$10*IF(About!$N$12,Calculations!$B117,Calculations!D95)) + 'Manual Adjustment'!$B36</f>
        <v>269739.46549998969</v>
      </c>
      <c r="E5" s="6">
        <f>(Calculations!E63*'EIA SEDS data'!AI$6)+('EIA SEDS data'!AI$10*IF(About!$N$12,Calculations!$B117,Calculations!E95)) + 'Manual Adjustment'!$B36</f>
        <v>269739.46549998969</v>
      </c>
      <c r="F5" s="6">
        <f>(Calculations!F63*'EIA SEDS data'!AJ$6)+('EIA SEDS data'!AJ$10*IF(About!$N$12,Calculations!$B117,Calculations!F95)) + 'Manual Adjustment'!$B36</f>
        <v>269739.46549998969</v>
      </c>
      <c r="G5" s="6">
        <f>(Calculations!G63*'EIA SEDS data'!AK$6)+('EIA SEDS data'!AK$10*IF(About!$N$12,Calculations!$B117,Calculations!G95)) + 'Manual Adjustment'!$B36</f>
        <v>269739.46549998969</v>
      </c>
      <c r="H5" s="6">
        <f>(Calculations!H63*'EIA SEDS data'!AL$6)+('EIA SEDS data'!AL$10*IF(About!$N$12,Calculations!$B117,Calculations!H95)) + 'Manual Adjustment'!$B36</f>
        <v>269739.46549998969</v>
      </c>
      <c r="I5" s="6">
        <f>(Calculations!I63*'EIA SEDS data'!AM$6)+('EIA SEDS data'!AM$10*IF(About!$N$12,Calculations!$B117,Calculations!I95)) + 'Manual Adjustment'!$B36</f>
        <v>269739.46549998969</v>
      </c>
      <c r="J5" s="6">
        <f>(Calculations!J63*'EIA SEDS data'!AN$6)+('EIA SEDS data'!AN$10*IF(About!$N$12,Calculations!$B117,Calculations!J95)) + 'Manual Adjustment'!$B36</f>
        <v>269739.46549998969</v>
      </c>
      <c r="K5" s="6">
        <f>(Calculations!K63*'EIA SEDS data'!AO$6)+('EIA SEDS data'!AO$10*IF(About!$N$12,Calculations!$B117,Calculations!K95)) + 'Manual Adjustment'!$B36</f>
        <v>269739.46549998969</v>
      </c>
      <c r="L5" s="6">
        <f>(Calculations!L63*'EIA SEDS data'!AP$6)+('EIA SEDS data'!AP$10*IF(About!$N$12,Calculations!$B117,Calculations!L95)) + 'Manual Adjustment'!$B36</f>
        <v>269739.46549998969</v>
      </c>
      <c r="M5" s="6">
        <f>(Calculations!M63*'EIA SEDS data'!AQ$6)+('EIA SEDS data'!AQ$10*IF(About!$N$12,Calculations!$B117,Calculations!M95)) + 'Manual Adjustment'!$B36</f>
        <v>269739.46549998969</v>
      </c>
      <c r="N5" s="6">
        <f>(Calculations!N63*'EIA SEDS data'!AR$6)+('EIA SEDS data'!AR$10*IF(About!$N$12,Calculations!$B117,Calculations!N95)) + 'Manual Adjustment'!$B36</f>
        <v>269739.46549998969</v>
      </c>
      <c r="O5" s="6">
        <f>(Calculations!O63*'EIA SEDS data'!AS$6)+('EIA SEDS data'!AS$10*IF(About!$N$12,Calculations!$B117,Calculations!O95)) + 'Manual Adjustment'!$B36</f>
        <v>269739.46549998969</v>
      </c>
      <c r="P5" s="6">
        <f>(Calculations!P63*'EIA SEDS data'!AT$6)+('EIA SEDS data'!AT$10*IF(About!$N$12,Calculations!$B117,Calculations!P95)) + 'Manual Adjustment'!$B36</f>
        <v>269739.46549998969</v>
      </c>
      <c r="Q5" s="6">
        <f>(Calculations!Q63*'EIA SEDS data'!AU$6)+('EIA SEDS data'!AU$10*IF(About!$N$12,Calculations!$B117,Calculations!Q95)) + 'Manual Adjustment'!$B36</f>
        <v>269739.46549998969</v>
      </c>
      <c r="R5" s="6">
        <f>(Calculations!R63*'EIA SEDS data'!AV$6)+('EIA SEDS data'!AV$10*IF(About!$N$12,Calculations!$B117,Calculations!R95)) + 'Manual Adjustment'!$B36</f>
        <v>269739.46549998969</v>
      </c>
      <c r="S5" s="6">
        <f>(Calculations!S63*'EIA SEDS data'!AW$6)+('EIA SEDS data'!AW$10*IF(About!$N$12,Calculations!$B117,Calculations!S95)) + 'Manual Adjustment'!$B36</f>
        <v>269739.46549998969</v>
      </c>
      <c r="T5" s="6">
        <f>(Calculations!T63*'EIA SEDS data'!AX$6)+('EIA SEDS data'!AX$10*IF(About!$N$12,Calculations!$B117,Calculations!T95)) + 'Manual Adjustment'!$B36</f>
        <v>269739.46549998969</v>
      </c>
      <c r="U5" s="6">
        <f>(Calculations!U63*'EIA SEDS data'!AY$6)+('EIA SEDS data'!AY$10*IF(About!$N$12,Calculations!$B117,Calculations!U95)) + 'Manual Adjustment'!$B36</f>
        <v>269739.46549998969</v>
      </c>
      <c r="V5" s="6">
        <f>(Calculations!V63*'EIA SEDS data'!AZ$6)+('EIA SEDS data'!AZ$10*IF(About!$N$12,Calculations!$B117,Calculations!V95)) + 'Manual Adjustment'!$B36</f>
        <v>269739.46549998969</v>
      </c>
      <c r="W5" s="6">
        <f>(Calculations!W63*'EIA SEDS data'!BA$6)+('EIA SEDS data'!BA$10*IF(About!$N$12,Calculations!$B117,Calculations!W95)) + 'Manual Adjustment'!$B36</f>
        <v>269739.46549998969</v>
      </c>
      <c r="X5" s="6">
        <f>(Calculations!X63*'EIA SEDS data'!BB$6)+('EIA SEDS data'!BB$10*IF(About!$N$12,Calculations!$B117,Calculations!X95)) + 'Manual Adjustment'!$B36</f>
        <v>269739.46549998969</v>
      </c>
      <c r="Y5" s="6">
        <f>(Calculations!Y63*'EIA SEDS data'!BC$6)+('EIA SEDS data'!BC$10*IF(About!$N$12,Calculations!$B117,Calculations!Y95)) + 'Manual Adjustment'!$B36</f>
        <v>269739.46549998969</v>
      </c>
      <c r="Z5" s="6">
        <f>(Calculations!Z63*'EIA SEDS data'!BD$6)+('EIA SEDS data'!BD$10*IF(About!$N$12,Calculations!$B117,Calculations!Z95)) + 'Manual Adjustment'!$B36</f>
        <v>269739.46549998969</v>
      </c>
      <c r="AA5" s="6">
        <f>(Calculations!AA63*'EIA SEDS data'!BE$6)+('EIA SEDS data'!BE$10*IF(About!$N$12,Calculations!$B117,Calculations!AA95)) + 'Manual Adjustment'!$B36</f>
        <v>269739.46549998969</v>
      </c>
      <c r="AB5" s="6">
        <f>(Calculations!AB63*'EIA SEDS data'!BF$6)+('EIA SEDS data'!BF$10*IF(About!$N$12,Calculations!$B117,Calculations!AB95)) + 'Manual Adjustment'!$B36</f>
        <v>269739.46549998969</v>
      </c>
      <c r="AC5" s="6">
        <f>(Calculations!AC63*'EIA SEDS data'!BG$6)+('EIA SEDS data'!BG$10*IF(About!$N$12,Calculations!$B117,Calculations!AC95)) + 'Manual Adjustment'!$B36</f>
        <v>269739.46549998969</v>
      </c>
      <c r="AD5" s="6">
        <f>(Calculations!AD63*'EIA SEDS data'!BH$6)+('EIA SEDS data'!BH$10*IF(About!$N$12,Calculations!$B117,Calculations!AD95)) + 'Manual Adjustment'!$B36</f>
        <v>269739.46549998969</v>
      </c>
      <c r="AE5" s="6">
        <f>(Calculations!AE63*'EIA SEDS data'!BI$6)+('EIA SEDS data'!BI$10*IF(About!$N$12,Calculations!$B117,Calculations!AE95)) + 'Manual Adjustment'!$B36</f>
        <v>269739.46549998969</v>
      </c>
      <c r="AF5" s="6">
        <f>(Calculations!AF63*'EIA SEDS data'!BJ$6)+('EIA SEDS data'!BJ$10*IF(About!$N$12,Calculations!$B117,Calculations!AF95)) + 'Manual Adjustment'!$B36</f>
        <v>269739.46549998969</v>
      </c>
      <c r="AG5" s="6">
        <f>(Calculations!AG63*'EIA SEDS data'!BK$6)+('EIA SEDS data'!BK$10*IF(About!$N$12,Calculations!$B117,Calculations!AG95)) + 'Manual Adjustment'!$B36</f>
        <v>269739.46549998969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80921.839649996895</v>
      </c>
      <c r="C6" s="6">
        <f>(Calculations!C64*'EIA SEDS data'!AG$6)+('EIA SEDS data'!AG$10*IF(About!$N$12,Calculations!$B118,Calculations!C96)) + 'Manual Adjustment'!$B37</f>
        <v>80921.839649996895</v>
      </c>
      <c r="D6" s="6">
        <f>(Calculations!D64*'EIA SEDS data'!AH$6)+('EIA SEDS data'!AH$10*IF(About!$N$12,Calculations!$B118,Calculations!D96)) + 'Manual Adjustment'!$B37</f>
        <v>80921.839649996895</v>
      </c>
      <c r="E6" s="6">
        <f>(Calculations!E64*'EIA SEDS data'!AI$6)+('EIA SEDS data'!AI$10*IF(About!$N$12,Calculations!$B118,Calculations!E96)) + 'Manual Adjustment'!$B37</f>
        <v>80921.839649996895</v>
      </c>
      <c r="F6" s="6">
        <f>(Calculations!F64*'EIA SEDS data'!AJ$6)+('EIA SEDS data'!AJ$10*IF(About!$N$12,Calculations!$B118,Calculations!F96)) + 'Manual Adjustment'!$B37</f>
        <v>80921.839649996895</v>
      </c>
      <c r="G6" s="6">
        <f>(Calculations!G64*'EIA SEDS data'!AK$6)+('EIA SEDS data'!AK$10*IF(About!$N$12,Calculations!$B118,Calculations!G96)) + 'Manual Adjustment'!$B37</f>
        <v>80921.839649996895</v>
      </c>
      <c r="H6" s="6">
        <f>(Calculations!H64*'EIA SEDS data'!AL$6)+('EIA SEDS data'!AL$10*IF(About!$N$12,Calculations!$B118,Calculations!H96)) + 'Manual Adjustment'!$B37</f>
        <v>80921.839649996895</v>
      </c>
      <c r="I6" s="6">
        <f>(Calculations!I64*'EIA SEDS data'!AM$6)+('EIA SEDS data'!AM$10*IF(About!$N$12,Calculations!$B118,Calculations!I96)) + 'Manual Adjustment'!$B37</f>
        <v>80921.839649996895</v>
      </c>
      <c r="J6" s="6">
        <f>(Calculations!J64*'EIA SEDS data'!AN$6)+('EIA SEDS data'!AN$10*IF(About!$N$12,Calculations!$B118,Calculations!J96)) + 'Manual Adjustment'!$B37</f>
        <v>80921.839649996895</v>
      </c>
      <c r="K6" s="6">
        <f>(Calculations!K64*'EIA SEDS data'!AO$6)+('EIA SEDS data'!AO$10*IF(About!$N$12,Calculations!$B118,Calculations!K96)) + 'Manual Adjustment'!$B37</f>
        <v>80921.839649996895</v>
      </c>
      <c r="L6" s="6">
        <f>(Calculations!L64*'EIA SEDS data'!AP$6)+('EIA SEDS data'!AP$10*IF(About!$N$12,Calculations!$B118,Calculations!L96)) + 'Manual Adjustment'!$B37</f>
        <v>80921.839649996895</v>
      </c>
      <c r="M6" s="6">
        <f>(Calculations!M64*'EIA SEDS data'!AQ$6)+('EIA SEDS data'!AQ$10*IF(About!$N$12,Calculations!$B118,Calculations!M96)) + 'Manual Adjustment'!$B37</f>
        <v>80921.839649996895</v>
      </c>
      <c r="N6" s="6">
        <f>(Calculations!N64*'EIA SEDS data'!AR$6)+('EIA SEDS data'!AR$10*IF(About!$N$12,Calculations!$B118,Calculations!N96)) + 'Manual Adjustment'!$B37</f>
        <v>80921.839649996895</v>
      </c>
      <c r="O6" s="6">
        <f>(Calculations!O64*'EIA SEDS data'!AS$6)+('EIA SEDS data'!AS$10*IF(About!$N$12,Calculations!$B118,Calculations!O96)) + 'Manual Adjustment'!$B37</f>
        <v>80921.839649996895</v>
      </c>
      <c r="P6" s="6">
        <f>(Calculations!P64*'EIA SEDS data'!AT$6)+('EIA SEDS data'!AT$10*IF(About!$N$12,Calculations!$B118,Calculations!P96)) + 'Manual Adjustment'!$B37</f>
        <v>80921.839649996895</v>
      </c>
      <c r="Q6" s="6">
        <f>(Calculations!Q64*'EIA SEDS data'!AU$6)+('EIA SEDS data'!AU$10*IF(About!$N$12,Calculations!$B118,Calculations!Q96)) + 'Manual Adjustment'!$B37</f>
        <v>80921.839649996895</v>
      </c>
      <c r="R6" s="6">
        <f>(Calculations!R64*'EIA SEDS data'!AV$6)+('EIA SEDS data'!AV$10*IF(About!$N$12,Calculations!$B118,Calculations!R96)) + 'Manual Adjustment'!$B37</f>
        <v>80921.839649996895</v>
      </c>
      <c r="S6" s="6">
        <f>(Calculations!S64*'EIA SEDS data'!AW$6)+('EIA SEDS data'!AW$10*IF(About!$N$12,Calculations!$B118,Calculations!S96)) + 'Manual Adjustment'!$B37</f>
        <v>80921.839649996895</v>
      </c>
      <c r="T6" s="6">
        <f>(Calculations!T64*'EIA SEDS data'!AX$6)+('EIA SEDS data'!AX$10*IF(About!$N$12,Calculations!$B118,Calculations!T96)) + 'Manual Adjustment'!$B37</f>
        <v>80921.839649996895</v>
      </c>
      <c r="U6" s="6">
        <f>(Calculations!U64*'EIA SEDS data'!AY$6)+('EIA SEDS data'!AY$10*IF(About!$N$12,Calculations!$B118,Calculations!U96)) + 'Manual Adjustment'!$B37</f>
        <v>80921.839649996895</v>
      </c>
      <c r="V6" s="6">
        <f>(Calculations!V64*'EIA SEDS data'!AZ$6)+('EIA SEDS data'!AZ$10*IF(About!$N$12,Calculations!$B118,Calculations!V96)) + 'Manual Adjustment'!$B37</f>
        <v>80921.839649996895</v>
      </c>
      <c r="W6" s="6">
        <f>(Calculations!W64*'EIA SEDS data'!BA$6)+('EIA SEDS data'!BA$10*IF(About!$N$12,Calculations!$B118,Calculations!W96)) + 'Manual Adjustment'!$B37</f>
        <v>80921.839649996895</v>
      </c>
      <c r="X6" s="6">
        <f>(Calculations!X64*'EIA SEDS data'!BB$6)+('EIA SEDS data'!BB$10*IF(About!$N$12,Calculations!$B118,Calculations!X96)) + 'Manual Adjustment'!$B37</f>
        <v>80921.839649996895</v>
      </c>
      <c r="Y6" s="6">
        <f>(Calculations!Y64*'EIA SEDS data'!BC$6)+('EIA SEDS data'!BC$10*IF(About!$N$12,Calculations!$B118,Calculations!Y96)) + 'Manual Adjustment'!$B37</f>
        <v>80921.839649996895</v>
      </c>
      <c r="Z6" s="6">
        <f>(Calculations!Z64*'EIA SEDS data'!BD$6)+('EIA SEDS data'!BD$10*IF(About!$N$12,Calculations!$B118,Calculations!Z96)) + 'Manual Adjustment'!$B37</f>
        <v>80921.839649996895</v>
      </c>
      <c r="AA6" s="6">
        <f>(Calculations!AA64*'EIA SEDS data'!BE$6)+('EIA SEDS data'!BE$10*IF(About!$N$12,Calculations!$B118,Calculations!AA96)) + 'Manual Adjustment'!$B37</f>
        <v>80921.839649996895</v>
      </c>
      <c r="AB6" s="6">
        <f>(Calculations!AB64*'EIA SEDS data'!BF$6)+('EIA SEDS data'!BF$10*IF(About!$N$12,Calculations!$B118,Calculations!AB96)) + 'Manual Adjustment'!$B37</f>
        <v>80921.839649996895</v>
      </c>
      <c r="AC6" s="6">
        <f>(Calculations!AC64*'EIA SEDS data'!BG$6)+('EIA SEDS data'!BG$10*IF(About!$N$12,Calculations!$B118,Calculations!AC96)) + 'Manual Adjustment'!$B37</f>
        <v>80921.839649996895</v>
      </c>
      <c r="AD6" s="6">
        <f>(Calculations!AD64*'EIA SEDS data'!BH$6)+('EIA SEDS data'!BH$10*IF(About!$N$12,Calculations!$B118,Calculations!AD96)) + 'Manual Adjustment'!$B37</f>
        <v>80921.839649996895</v>
      </c>
      <c r="AE6" s="6">
        <f>(Calculations!AE64*'EIA SEDS data'!BI$6)+('EIA SEDS data'!BI$10*IF(About!$N$12,Calculations!$B118,Calculations!AE96)) + 'Manual Adjustment'!$B37</f>
        <v>80921.839649996895</v>
      </c>
      <c r="AF6" s="6">
        <f>(Calculations!AF64*'EIA SEDS data'!BJ$6)+('EIA SEDS data'!BJ$10*IF(About!$N$12,Calculations!$B118,Calculations!AF96)) + 'Manual Adjustment'!$B37</f>
        <v>80921.839649996895</v>
      </c>
      <c r="AG6" s="6">
        <f>(Calculations!AG64*'EIA SEDS data'!BK$6)+('EIA SEDS data'!BK$10*IF(About!$N$12,Calculations!$B118,Calculations!AG96)) + 'Manual Adjustment'!$B37</f>
        <v>80921.839649996895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0</v>
      </c>
      <c r="C7" s="6">
        <f>(Calculations!C65*'EIA SEDS data'!AG$6)+('EIA SEDS data'!AG$10*IF(About!$N$12,Calculations!$B119,Calculations!C97)) + 'Manual Adjustment'!$B38</f>
        <v>0</v>
      </c>
      <c r="D7" s="6">
        <f>(Calculations!D65*'EIA SEDS data'!AH$6)+('EIA SEDS data'!AH$10*IF(About!$N$12,Calculations!$B119,Calculations!D97)) + 'Manual Adjustment'!$B38</f>
        <v>0</v>
      </c>
      <c r="E7" s="6">
        <f>(Calculations!E65*'EIA SEDS data'!AI$6)+('EIA SEDS data'!AI$10*IF(About!$N$12,Calculations!$B119,Calculations!E97)) + 'Manual Adjustment'!$B38</f>
        <v>0</v>
      </c>
      <c r="F7" s="6">
        <f>(Calculations!F65*'EIA SEDS data'!AJ$6)+('EIA SEDS data'!AJ$10*IF(About!$N$12,Calculations!$B119,Calculations!F97)) + 'Manual Adjustment'!$B38</f>
        <v>0</v>
      </c>
      <c r="G7" s="6">
        <f>(Calculations!G65*'EIA SEDS data'!AK$6)+('EIA SEDS data'!AK$10*IF(About!$N$12,Calculations!$B119,Calculations!G97)) + 'Manual Adjustment'!$B38</f>
        <v>0</v>
      </c>
      <c r="H7" s="6">
        <f>(Calculations!H65*'EIA SEDS data'!AL$6)+('EIA SEDS data'!AL$10*IF(About!$N$12,Calculations!$B119,Calculations!H97)) + 'Manual Adjustment'!$B38</f>
        <v>0</v>
      </c>
      <c r="I7" s="6">
        <f>(Calculations!I65*'EIA SEDS data'!AM$6)+('EIA SEDS data'!AM$10*IF(About!$N$12,Calculations!$B119,Calculations!I97)) + 'Manual Adjustment'!$B38</f>
        <v>0</v>
      </c>
      <c r="J7" s="6">
        <f>(Calculations!J65*'EIA SEDS data'!AN$6)+('EIA SEDS data'!AN$10*IF(About!$N$12,Calculations!$B119,Calculations!J97)) + 'Manual Adjustment'!$B38</f>
        <v>0</v>
      </c>
      <c r="K7" s="6">
        <f>(Calculations!K65*'EIA SEDS data'!AO$6)+('EIA SEDS data'!AO$10*IF(About!$N$12,Calculations!$B119,Calculations!K97)) + 'Manual Adjustment'!$B38</f>
        <v>0</v>
      </c>
      <c r="L7" s="6">
        <f>(Calculations!L65*'EIA SEDS data'!AP$6)+('EIA SEDS data'!AP$10*IF(About!$N$12,Calculations!$B119,Calculations!L97)) + 'Manual Adjustment'!$B38</f>
        <v>0</v>
      </c>
      <c r="M7" s="6">
        <f>(Calculations!M65*'EIA SEDS data'!AQ$6)+('EIA SEDS data'!AQ$10*IF(About!$N$12,Calculations!$B119,Calculations!M97)) + 'Manual Adjustment'!$B38</f>
        <v>0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80921.839649996895</v>
      </c>
      <c r="C10" s="6">
        <f>(Calculations!C68*'EIA SEDS data'!AG$6)+('EIA SEDS data'!AG$10*IF(About!$N$12,Calculations!$B122,Calculations!C100)) + 'Manual Adjustment'!$B41</f>
        <v>80921.839649996895</v>
      </c>
      <c r="D10" s="6">
        <f>(Calculations!D68*'EIA SEDS data'!AH$6)+('EIA SEDS data'!AH$10*IF(About!$N$12,Calculations!$B122,Calculations!D100)) + 'Manual Adjustment'!$B41</f>
        <v>80921.839649996895</v>
      </c>
      <c r="E10" s="6">
        <f>(Calculations!E68*'EIA SEDS data'!AI$6)+('EIA SEDS data'!AI$10*IF(About!$N$12,Calculations!$B122,Calculations!E100)) + 'Manual Adjustment'!$B41</f>
        <v>80921.839649996895</v>
      </c>
      <c r="F10" s="6">
        <f>(Calculations!F68*'EIA SEDS data'!AJ$6)+('EIA SEDS data'!AJ$10*IF(About!$N$12,Calculations!$B122,Calculations!F100)) + 'Manual Adjustment'!$B41</f>
        <v>80921.839649996895</v>
      </c>
      <c r="G10" s="6">
        <f>(Calculations!G68*'EIA SEDS data'!AK$6)+('EIA SEDS data'!AK$10*IF(About!$N$12,Calculations!$B122,Calculations!G100)) + 'Manual Adjustment'!$B41</f>
        <v>80921.839649996895</v>
      </c>
      <c r="H10" s="6">
        <f>(Calculations!H68*'EIA SEDS data'!AL$6)+('EIA SEDS data'!AL$10*IF(About!$N$12,Calculations!$B122,Calculations!H100)) + 'Manual Adjustment'!$B41</f>
        <v>80921.839649996895</v>
      </c>
      <c r="I10" s="6">
        <f>(Calculations!I68*'EIA SEDS data'!AM$6)+('EIA SEDS data'!AM$10*IF(About!$N$12,Calculations!$B122,Calculations!I100)) + 'Manual Adjustment'!$B41</f>
        <v>80921.839649996895</v>
      </c>
      <c r="J10" s="6">
        <f>(Calculations!J68*'EIA SEDS data'!AN$6)+('EIA SEDS data'!AN$10*IF(About!$N$12,Calculations!$B122,Calculations!J100)) + 'Manual Adjustment'!$B41</f>
        <v>80921.839649996895</v>
      </c>
      <c r="K10" s="6">
        <f>(Calculations!K68*'EIA SEDS data'!AO$6)+('EIA SEDS data'!AO$10*IF(About!$N$12,Calculations!$B122,Calculations!K100)) + 'Manual Adjustment'!$B41</f>
        <v>80921.839649996895</v>
      </c>
      <c r="L10" s="6">
        <f>(Calculations!L68*'EIA SEDS data'!AP$6)+('EIA SEDS data'!AP$10*IF(About!$N$12,Calculations!$B122,Calculations!L100)) + 'Manual Adjustment'!$B41</f>
        <v>80921.839649996895</v>
      </c>
      <c r="M10" s="6">
        <f>(Calculations!M68*'EIA SEDS data'!AQ$6)+('EIA SEDS data'!AQ$10*IF(About!$N$12,Calculations!$B122,Calculations!M100)) + 'Manual Adjustment'!$B41</f>
        <v>80921.839649996895</v>
      </c>
      <c r="N10" s="6">
        <f>(Calculations!N68*'EIA SEDS data'!AR$6)+('EIA SEDS data'!AR$10*IF(About!$N$12,Calculations!$B122,Calculations!N100)) + 'Manual Adjustment'!$B41</f>
        <v>80921.839649996895</v>
      </c>
      <c r="O10" s="6">
        <f>(Calculations!O68*'EIA SEDS data'!AS$6)+('EIA SEDS data'!AS$10*IF(About!$N$12,Calculations!$B122,Calculations!O100)) + 'Manual Adjustment'!$B41</f>
        <v>80921.839649996895</v>
      </c>
      <c r="P10" s="6">
        <f>(Calculations!P68*'EIA SEDS data'!AT$6)+('EIA SEDS data'!AT$10*IF(About!$N$12,Calculations!$B122,Calculations!P100)) + 'Manual Adjustment'!$B41</f>
        <v>80921.839649996895</v>
      </c>
      <c r="Q10" s="6">
        <f>(Calculations!Q68*'EIA SEDS data'!AU$6)+('EIA SEDS data'!AU$10*IF(About!$N$12,Calculations!$B122,Calculations!Q100)) + 'Manual Adjustment'!$B41</f>
        <v>80921.839649996895</v>
      </c>
      <c r="R10" s="6">
        <f>(Calculations!R68*'EIA SEDS data'!AV$6)+('EIA SEDS data'!AV$10*IF(About!$N$12,Calculations!$B122,Calculations!R100)) + 'Manual Adjustment'!$B41</f>
        <v>80921.839649996895</v>
      </c>
      <c r="S10" s="6">
        <f>(Calculations!S68*'EIA SEDS data'!AW$6)+('EIA SEDS data'!AW$10*IF(About!$N$12,Calculations!$B122,Calculations!S100)) + 'Manual Adjustment'!$B41</f>
        <v>80921.839649996895</v>
      </c>
      <c r="T10" s="6">
        <f>(Calculations!T68*'EIA SEDS data'!AX$6)+('EIA SEDS data'!AX$10*IF(About!$N$12,Calculations!$B122,Calculations!T100)) + 'Manual Adjustment'!$B41</f>
        <v>80921.839649996895</v>
      </c>
      <c r="U10" s="6">
        <f>(Calculations!U68*'EIA SEDS data'!AY$6)+('EIA SEDS data'!AY$10*IF(About!$N$12,Calculations!$B122,Calculations!U100)) + 'Manual Adjustment'!$B41</f>
        <v>80921.839649996895</v>
      </c>
      <c r="V10" s="6">
        <f>(Calculations!V68*'EIA SEDS data'!AZ$6)+('EIA SEDS data'!AZ$10*IF(About!$N$12,Calculations!$B122,Calculations!V100)) + 'Manual Adjustment'!$B41</f>
        <v>80921.839649996895</v>
      </c>
      <c r="W10" s="6">
        <f>(Calculations!W68*'EIA SEDS data'!BA$6)+('EIA SEDS data'!BA$10*IF(About!$N$12,Calculations!$B122,Calculations!W100)) + 'Manual Adjustment'!$B41</f>
        <v>80921.839649996895</v>
      </c>
      <c r="X10" s="6">
        <f>(Calculations!X68*'EIA SEDS data'!BB$6)+('EIA SEDS data'!BB$10*IF(About!$N$12,Calculations!$B122,Calculations!X100)) + 'Manual Adjustment'!$B41</f>
        <v>80921.839649996895</v>
      </c>
      <c r="Y10" s="6">
        <f>(Calculations!Y68*'EIA SEDS data'!BC$6)+('EIA SEDS data'!BC$10*IF(About!$N$12,Calculations!$B122,Calculations!Y100)) + 'Manual Adjustment'!$B41</f>
        <v>80921.839649996895</v>
      </c>
      <c r="Z10" s="6">
        <f>(Calculations!Z68*'EIA SEDS data'!BD$6)+('EIA SEDS data'!BD$10*IF(About!$N$12,Calculations!$B122,Calculations!Z100)) + 'Manual Adjustment'!$B41</f>
        <v>80921.839649996895</v>
      </c>
      <c r="AA10" s="6">
        <f>(Calculations!AA68*'EIA SEDS data'!BE$6)+('EIA SEDS data'!BE$10*IF(About!$N$12,Calculations!$B122,Calculations!AA100)) + 'Manual Adjustment'!$B41</f>
        <v>80921.839649996895</v>
      </c>
      <c r="AB10" s="6">
        <f>(Calculations!AB68*'EIA SEDS data'!BF$6)+('EIA SEDS data'!BF$10*IF(About!$N$12,Calculations!$B122,Calculations!AB100)) + 'Manual Adjustment'!$B41</f>
        <v>80921.839649996895</v>
      </c>
      <c r="AC10" s="6">
        <f>(Calculations!AC68*'EIA SEDS data'!BG$6)+('EIA SEDS data'!BG$10*IF(About!$N$12,Calculations!$B122,Calculations!AC100)) + 'Manual Adjustment'!$B41</f>
        <v>80921.839649996895</v>
      </c>
      <c r="AD10" s="6">
        <f>(Calculations!AD68*'EIA SEDS data'!BH$6)+('EIA SEDS data'!BH$10*IF(About!$N$12,Calculations!$B122,Calculations!AD100)) + 'Manual Adjustment'!$B41</f>
        <v>80921.839649996895</v>
      </c>
      <c r="AE10" s="6">
        <f>(Calculations!AE68*'EIA SEDS data'!BI$6)+('EIA SEDS data'!BI$10*IF(About!$N$12,Calculations!$B122,Calculations!AE100)) + 'Manual Adjustment'!$B41</f>
        <v>80921.839649996895</v>
      </c>
      <c r="AF10" s="6">
        <f>(Calculations!AF68*'EIA SEDS data'!BJ$6)+('EIA SEDS data'!BJ$10*IF(About!$N$12,Calculations!$B122,Calculations!AF100)) + 'Manual Adjustment'!$B41</f>
        <v>80921.839649996895</v>
      </c>
      <c r="AG10" s="6">
        <f>(Calculations!AG68*'EIA SEDS data'!BK$6)+('EIA SEDS data'!BK$10*IF(About!$N$12,Calculations!$B122,Calculations!AG100)) + 'Manual Adjustment'!$B41</f>
        <v>80921.839649996895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971062.07579996285</v>
      </c>
      <c r="C11" s="6">
        <f>(Calculations!C69*'EIA SEDS data'!AG$6)+('EIA SEDS data'!AG$10*IF(About!$N$12,Calculations!$B123,Calculations!C101)) + 'Manual Adjustment'!$B42</f>
        <v>971062.07579996285</v>
      </c>
      <c r="D11" s="6">
        <f>(Calculations!D69*'EIA SEDS data'!AH$6)+('EIA SEDS data'!AH$10*IF(About!$N$12,Calculations!$B123,Calculations!D101)) + 'Manual Adjustment'!$B42</f>
        <v>971062.07579996285</v>
      </c>
      <c r="E11" s="6">
        <f>(Calculations!E69*'EIA SEDS data'!AI$6)+('EIA SEDS data'!AI$10*IF(About!$N$12,Calculations!$B123,Calculations!E101)) + 'Manual Adjustment'!$B42</f>
        <v>971062.07579996285</v>
      </c>
      <c r="F11" s="6">
        <f>(Calculations!F69*'EIA SEDS data'!AJ$6)+('EIA SEDS data'!AJ$10*IF(About!$N$12,Calculations!$B123,Calculations!F101)) + 'Manual Adjustment'!$B42</f>
        <v>971062.07579996285</v>
      </c>
      <c r="G11" s="6">
        <f>(Calculations!G69*'EIA SEDS data'!AK$6)+('EIA SEDS data'!AK$10*IF(About!$N$12,Calculations!$B123,Calculations!G101)) + 'Manual Adjustment'!$B42</f>
        <v>971062.07579996285</v>
      </c>
      <c r="H11" s="6">
        <f>(Calculations!H69*'EIA SEDS data'!AL$6)+('EIA SEDS data'!AL$10*IF(About!$N$12,Calculations!$B123,Calculations!H101)) + 'Manual Adjustment'!$B42</f>
        <v>971062.07579996285</v>
      </c>
      <c r="I11" s="6">
        <f>(Calculations!I69*'EIA SEDS data'!AM$6)+('EIA SEDS data'!AM$10*IF(About!$N$12,Calculations!$B123,Calculations!I101)) + 'Manual Adjustment'!$B42</f>
        <v>971062.07579996285</v>
      </c>
      <c r="J11" s="6">
        <f>(Calculations!J69*'EIA SEDS data'!AN$6)+('EIA SEDS data'!AN$10*IF(About!$N$12,Calculations!$B123,Calculations!J101)) + 'Manual Adjustment'!$B42</f>
        <v>971062.07579996285</v>
      </c>
      <c r="K11" s="6">
        <f>(Calculations!K69*'EIA SEDS data'!AO$6)+('EIA SEDS data'!AO$10*IF(About!$N$12,Calculations!$B123,Calculations!K101)) + 'Manual Adjustment'!$B42</f>
        <v>971062.07579996285</v>
      </c>
      <c r="L11" s="6">
        <f>(Calculations!L69*'EIA SEDS data'!AP$6)+('EIA SEDS data'!AP$10*IF(About!$N$12,Calculations!$B123,Calculations!L101)) + 'Manual Adjustment'!$B42</f>
        <v>971062.07579996285</v>
      </c>
      <c r="M11" s="6">
        <f>(Calculations!M69*'EIA SEDS data'!AQ$6)+('EIA SEDS data'!AQ$10*IF(About!$N$12,Calculations!$B123,Calculations!M101)) + 'Manual Adjustment'!$B42</f>
        <v>971062.07579996285</v>
      </c>
      <c r="N11" s="6">
        <f>(Calculations!N69*'EIA SEDS data'!AR$6)+('EIA SEDS data'!AR$10*IF(About!$N$12,Calculations!$B123,Calculations!N101)) + 'Manual Adjustment'!$B42</f>
        <v>971062.07579996285</v>
      </c>
      <c r="O11" s="6">
        <f>(Calculations!O69*'EIA SEDS data'!AS$6)+('EIA SEDS data'!AS$10*IF(About!$N$12,Calculations!$B123,Calculations!O101)) + 'Manual Adjustment'!$B42</f>
        <v>971062.07579996285</v>
      </c>
      <c r="P11" s="6">
        <f>(Calculations!P69*'EIA SEDS data'!AT$6)+('EIA SEDS data'!AT$10*IF(About!$N$12,Calculations!$B123,Calculations!P101)) + 'Manual Adjustment'!$B42</f>
        <v>971062.07579996285</v>
      </c>
      <c r="Q11" s="6">
        <f>(Calculations!Q69*'EIA SEDS data'!AU$6)+('EIA SEDS data'!AU$10*IF(About!$N$12,Calculations!$B123,Calculations!Q101)) + 'Manual Adjustment'!$B42</f>
        <v>971062.07579996285</v>
      </c>
      <c r="R11" s="6">
        <f>(Calculations!R69*'EIA SEDS data'!AV$6)+('EIA SEDS data'!AV$10*IF(About!$N$12,Calculations!$B123,Calculations!R101)) + 'Manual Adjustment'!$B42</f>
        <v>971062.07579996285</v>
      </c>
      <c r="S11" s="6">
        <f>(Calculations!S69*'EIA SEDS data'!AW$6)+('EIA SEDS data'!AW$10*IF(About!$N$12,Calculations!$B123,Calculations!S101)) + 'Manual Adjustment'!$B42</f>
        <v>971062.07579996285</v>
      </c>
      <c r="T11" s="6">
        <f>(Calculations!T69*'EIA SEDS data'!AX$6)+('EIA SEDS data'!AX$10*IF(About!$N$12,Calculations!$B123,Calculations!T101)) + 'Manual Adjustment'!$B42</f>
        <v>971062.07579996285</v>
      </c>
      <c r="U11" s="6">
        <f>(Calculations!U69*'EIA SEDS data'!AY$6)+('EIA SEDS data'!AY$10*IF(About!$N$12,Calculations!$B123,Calculations!U101)) + 'Manual Adjustment'!$B42</f>
        <v>971062.07579996285</v>
      </c>
      <c r="V11" s="6">
        <f>(Calculations!V69*'EIA SEDS data'!AZ$6)+('EIA SEDS data'!AZ$10*IF(About!$N$12,Calculations!$B123,Calculations!V101)) + 'Manual Adjustment'!$B42</f>
        <v>971062.07579996285</v>
      </c>
      <c r="W11" s="6">
        <f>(Calculations!W69*'EIA SEDS data'!BA$6)+('EIA SEDS data'!BA$10*IF(About!$N$12,Calculations!$B123,Calculations!W101)) + 'Manual Adjustment'!$B42</f>
        <v>971062.07579996285</v>
      </c>
      <c r="X11" s="6">
        <f>(Calculations!X69*'EIA SEDS data'!BB$6)+('EIA SEDS data'!BB$10*IF(About!$N$12,Calculations!$B123,Calculations!X101)) + 'Manual Adjustment'!$B42</f>
        <v>971062.07579996285</v>
      </c>
      <c r="Y11" s="6">
        <f>(Calculations!Y69*'EIA SEDS data'!BC$6)+('EIA SEDS data'!BC$10*IF(About!$N$12,Calculations!$B123,Calculations!Y101)) + 'Manual Adjustment'!$B42</f>
        <v>971062.07579996285</v>
      </c>
      <c r="Z11" s="6">
        <f>(Calculations!Z69*'EIA SEDS data'!BD$6)+('EIA SEDS data'!BD$10*IF(About!$N$12,Calculations!$B123,Calculations!Z101)) + 'Manual Adjustment'!$B42</f>
        <v>971062.07579996285</v>
      </c>
      <c r="AA11" s="6">
        <f>(Calculations!AA69*'EIA SEDS data'!BE$6)+('EIA SEDS data'!BE$10*IF(About!$N$12,Calculations!$B123,Calculations!AA101)) + 'Manual Adjustment'!$B42</f>
        <v>971062.07579996285</v>
      </c>
      <c r="AB11" s="6">
        <f>(Calculations!AB69*'EIA SEDS data'!BF$6)+('EIA SEDS data'!BF$10*IF(About!$N$12,Calculations!$B123,Calculations!AB101)) + 'Manual Adjustment'!$B42</f>
        <v>971062.07579996285</v>
      </c>
      <c r="AC11" s="6">
        <f>(Calculations!AC69*'EIA SEDS data'!BG$6)+('EIA SEDS data'!BG$10*IF(About!$N$12,Calculations!$B123,Calculations!AC101)) + 'Manual Adjustment'!$B42</f>
        <v>971062.07579996285</v>
      </c>
      <c r="AD11" s="6">
        <f>(Calculations!AD69*'EIA SEDS data'!BH$6)+('EIA SEDS data'!BH$10*IF(About!$N$12,Calculations!$B123,Calculations!AD101)) + 'Manual Adjustment'!$B42</f>
        <v>971062.07579996285</v>
      </c>
      <c r="AE11" s="6">
        <f>(Calculations!AE69*'EIA SEDS data'!BI$6)+('EIA SEDS data'!BI$10*IF(About!$N$12,Calculations!$B123,Calculations!AE101)) + 'Manual Adjustment'!$B42</f>
        <v>971062.07579996285</v>
      </c>
      <c r="AF11" s="6">
        <f>(Calculations!AF69*'EIA SEDS data'!BJ$6)+('EIA SEDS data'!BJ$10*IF(About!$N$12,Calculations!$B123,Calculations!AF101)) + 'Manual Adjustment'!$B42</f>
        <v>971062.07579996285</v>
      </c>
      <c r="AG11" s="6">
        <f>(Calculations!AG69*'EIA SEDS data'!BK$6)+('EIA SEDS data'!BK$10*IF(About!$N$12,Calculations!$B123,Calculations!AG101)) + 'Manual Adjustment'!$B42</f>
        <v>971062.07579996285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2021-04-08T14:05:36Z</dcterms:modified>
</cp:coreProperties>
</file>