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411"/>
  <workbookPr defaultThemeVersion="124226"/>
  <mc:AlternateContent xmlns:mc="http://schemas.openxmlformats.org/markup-compatibility/2006">
    <mc:Choice Requires="x15">
      <x15ac:absPath xmlns:x15ac="http://schemas.microsoft.com/office/spreadsheetml/2010/11/ac" url="/Users/nathaniyer/Library/Containers/com.microsoft.Excel/Data/state-eps-data-repository/NM/web-app/BCF/"/>
    </mc:Choice>
  </mc:AlternateContent>
  <xr:revisionPtr revIDLastSave="0" documentId="8_{ED90FF59-0ACB-ED4E-9EC0-B45735F24DAE}" xr6:coauthVersionLast="46" xr6:coauthVersionMax="46" xr10:uidLastSave="{00000000-0000-0000-0000-000000000000}"/>
  <bookViews>
    <workbookView xWindow="120" yWindow="460" windowWidth="25880" windowHeight="11360" xr2:uid="{00000000-000D-0000-FFFF-FFFF00000000}"/>
  </bookViews>
  <sheets>
    <sheet name="About" sheetId="1" r:id="rId1"/>
    <sheet name="AEO Table 73" sheetId="14" r:id="rId2"/>
    <sheet name="GREET1 Fuel_Specs" sheetId="9" r:id="rId3"/>
    <sheet name="BCF-BpLFOU" sheetId="11" r:id="rId4"/>
    <sheet name="BCF-BpSFOU" sheetId="12" r:id="rId5"/>
    <sheet name="BCF-VFEUCF" sheetId="10" r:id="rId6"/>
    <sheet name="BCF-BpEIEOU" sheetId="13" r:id="rId7"/>
  </sheets>
  <definedNames>
    <definedName name="gal_per_barrel">About!$A$63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2" i="12" l="1"/>
  <c r="D22" i="12"/>
  <c r="E22" i="12"/>
  <c r="F22" i="12"/>
  <c r="G22" i="12"/>
  <c r="H22" i="12"/>
  <c r="I22" i="12"/>
  <c r="J22" i="12"/>
  <c r="K22" i="12"/>
  <c r="L22" i="12"/>
  <c r="M22" i="12"/>
  <c r="N22" i="12"/>
  <c r="O22" i="12"/>
  <c r="P22" i="12"/>
  <c r="Q22" i="12"/>
  <c r="R22" i="12"/>
  <c r="S22" i="12"/>
  <c r="T22" i="12"/>
  <c r="U22" i="12"/>
  <c r="V22" i="12"/>
  <c r="W22" i="12"/>
  <c r="X22" i="12"/>
  <c r="Y22" i="12"/>
  <c r="Z22" i="12"/>
  <c r="AA22" i="12"/>
  <c r="AB22" i="12"/>
  <c r="AC22" i="12"/>
  <c r="AD22" i="12"/>
  <c r="AE22" i="12"/>
  <c r="AF22" i="12"/>
  <c r="AG22" i="12"/>
  <c r="AH22" i="12"/>
  <c r="AI22" i="12"/>
  <c r="B22" i="12"/>
  <c r="C22" i="11"/>
  <c r="D22" i="11"/>
  <c r="E22" i="11"/>
  <c r="F22" i="11"/>
  <c r="G22" i="11"/>
  <c r="H22" i="11"/>
  <c r="I22" i="11"/>
  <c r="J22" i="11"/>
  <c r="K22" i="11"/>
  <c r="L22" i="11"/>
  <c r="M22" i="11"/>
  <c r="N22" i="11"/>
  <c r="O22" i="11"/>
  <c r="P22" i="11"/>
  <c r="Q22" i="11"/>
  <c r="R22" i="11"/>
  <c r="S22" i="11"/>
  <c r="T22" i="11"/>
  <c r="U22" i="11"/>
  <c r="V22" i="11"/>
  <c r="W22" i="11"/>
  <c r="X22" i="11"/>
  <c r="Y22" i="11"/>
  <c r="Z22" i="11"/>
  <c r="AA22" i="11"/>
  <c r="AB22" i="11"/>
  <c r="AC22" i="11"/>
  <c r="AD22" i="11"/>
  <c r="AE22" i="11"/>
  <c r="AF22" i="11"/>
  <c r="AG22" i="11"/>
  <c r="AH22" i="11"/>
  <c r="AI22" i="11"/>
  <c r="B22" i="11"/>
  <c r="C3" i="12" l="1"/>
  <c r="D3" i="12"/>
  <c r="E3" i="12"/>
  <c r="F3" i="12"/>
  <c r="G3" i="12"/>
  <c r="H3" i="12"/>
  <c r="I3" i="12"/>
  <c r="J3" i="12"/>
  <c r="K3" i="12"/>
  <c r="L3" i="12"/>
  <c r="M3" i="12"/>
  <c r="N3" i="12"/>
  <c r="O3" i="12"/>
  <c r="P3" i="12"/>
  <c r="Q3" i="12"/>
  <c r="R3" i="12"/>
  <c r="S3" i="12"/>
  <c r="T3" i="12"/>
  <c r="U3" i="12"/>
  <c r="V3" i="12"/>
  <c r="W3" i="12"/>
  <c r="X3" i="12"/>
  <c r="Y3" i="12"/>
  <c r="Z3" i="12"/>
  <c r="AA3" i="12"/>
  <c r="AB3" i="12"/>
  <c r="AC3" i="12"/>
  <c r="AD3" i="12"/>
  <c r="AE3" i="12"/>
  <c r="AF3" i="12"/>
  <c r="AG3" i="12"/>
  <c r="AH3" i="12"/>
  <c r="AI3" i="12"/>
  <c r="C4" i="12"/>
  <c r="D4" i="12"/>
  <c r="E4" i="12"/>
  <c r="F4" i="12"/>
  <c r="G4" i="12"/>
  <c r="H4" i="12"/>
  <c r="I4" i="12"/>
  <c r="J4" i="12"/>
  <c r="K4" i="12"/>
  <c r="L4" i="12"/>
  <c r="M4" i="12"/>
  <c r="N4" i="12"/>
  <c r="O4" i="12"/>
  <c r="P4" i="12"/>
  <c r="Q4" i="12"/>
  <c r="R4" i="12"/>
  <c r="S4" i="12"/>
  <c r="T4" i="12"/>
  <c r="U4" i="12"/>
  <c r="V4" i="12"/>
  <c r="W4" i="12"/>
  <c r="X4" i="12"/>
  <c r="Y4" i="12"/>
  <c r="Z4" i="12"/>
  <c r="AA4" i="12"/>
  <c r="AB4" i="12"/>
  <c r="AC4" i="12"/>
  <c r="AD4" i="12"/>
  <c r="AE4" i="12"/>
  <c r="AF4" i="12"/>
  <c r="AG4" i="12"/>
  <c r="AH4" i="12"/>
  <c r="AI4" i="12"/>
  <c r="C5" i="12"/>
  <c r="D5" i="12"/>
  <c r="E5" i="12"/>
  <c r="F5" i="12"/>
  <c r="G5" i="12"/>
  <c r="H5" i="12"/>
  <c r="I5" i="12"/>
  <c r="J5" i="12"/>
  <c r="K5" i="12"/>
  <c r="L5" i="12"/>
  <c r="M5" i="12"/>
  <c r="N5" i="12"/>
  <c r="O5" i="12"/>
  <c r="P5" i="12"/>
  <c r="Q5" i="12"/>
  <c r="R5" i="12"/>
  <c r="S5" i="12"/>
  <c r="T5" i="12"/>
  <c r="U5" i="12"/>
  <c r="V5" i="12"/>
  <c r="W5" i="12"/>
  <c r="X5" i="12"/>
  <c r="Y5" i="12"/>
  <c r="Z5" i="12"/>
  <c r="AA5" i="12"/>
  <c r="AB5" i="12"/>
  <c r="AC5" i="12"/>
  <c r="AD5" i="12"/>
  <c r="AE5" i="12"/>
  <c r="AF5" i="12"/>
  <c r="AG5" i="12"/>
  <c r="AH5" i="12"/>
  <c r="AI5" i="12"/>
  <c r="C9" i="12"/>
  <c r="D9" i="12"/>
  <c r="E9" i="12"/>
  <c r="F9" i="12"/>
  <c r="G9" i="12"/>
  <c r="H9" i="12"/>
  <c r="I9" i="12"/>
  <c r="J9" i="12"/>
  <c r="K9" i="12"/>
  <c r="L9" i="12"/>
  <c r="M9" i="12"/>
  <c r="N9" i="12"/>
  <c r="O9" i="12"/>
  <c r="P9" i="12"/>
  <c r="Q9" i="12"/>
  <c r="R9" i="12"/>
  <c r="S9" i="12"/>
  <c r="T9" i="12"/>
  <c r="U9" i="12"/>
  <c r="V9" i="12"/>
  <c r="W9" i="12"/>
  <c r="X9" i="12"/>
  <c r="Y9" i="12"/>
  <c r="Z9" i="12"/>
  <c r="AA9" i="12"/>
  <c r="AB9" i="12"/>
  <c r="AC9" i="12"/>
  <c r="AD9" i="12"/>
  <c r="AE9" i="12"/>
  <c r="AF9" i="12"/>
  <c r="AG9" i="12"/>
  <c r="AH9" i="12"/>
  <c r="AI9" i="12"/>
  <c r="C10" i="12"/>
  <c r="D10" i="12"/>
  <c r="E10" i="12"/>
  <c r="F10" i="12"/>
  <c r="G10" i="12"/>
  <c r="H10" i="12"/>
  <c r="I10" i="12"/>
  <c r="J10" i="12"/>
  <c r="K10" i="12"/>
  <c r="L10" i="12"/>
  <c r="M10" i="12"/>
  <c r="N10" i="12"/>
  <c r="O10" i="12"/>
  <c r="P10" i="12"/>
  <c r="Q10" i="12"/>
  <c r="R10" i="12"/>
  <c r="S10" i="12"/>
  <c r="T10" i="12"/>
  <c r="U10" i="12"/>
  <c r="V10" i="12"/>
  <c r="W10" i="12"/>
  <c r="X10" i="12"/>
  <c r="Y10" i="12"/>
  <c r="Z10" i="12"/>
  <c r="AA10" i="12"/>
  <c r="AB10" i="12"/>
  <c r="AC10" i="12"/>
  <c r="AD10" i="12"/>
  <c r="AE10" i="12"/>
  <c r="AF10" i="12"/>
  <c r="AG10" i="12"/>
  <c r="AH10" i="12"/>
  <c r="AI10" i="12"/>
  <c r="C11" i="12"/>
  <c r="D11" i="12"/>
  <c r="E11" i="12"/>
  <c r="F11" i="12"/>
  <c r="G11" i="12"/>
  <c r="H11" i="12"/>
  <c r="I11" i="12"/>
  <c r="J11" i="12"/>
  <c r="K11" i="12"/>
  <c r="L11" i="12"/>
  <c r="M11" i="12"/>
  <c r="N11" i="12"/>
  <c r="O11" i="12"/>
  <c r="P11" i="12"/>
  <c r="Q11" i="12"/>
  <c r="R11" i="12"/>
  <c r="S11" i="12"/>
  <c r="T11" i="12"/>
  <c r="U11" i="12"/>
  <c r="V11" i="12"/>
  <c r="W11" i="12"/>
  <c r="X11" i="12"/>
  <c r="Y11" i="12"/>
  <c r="Z11" i="12"/>
  <c r="AA11" i="12"/>
  <c r="AB11" i="12"/>
  <c r="AC11" i="12"/>
  <c r="AD11" i="12"/>
  <c r="AE11" i="12"/>
  <c r="AF11" i="12"/>
  <c r="AG11" i="12"/>
  <c r="AH11" i="12"/>
  <c r="AI11" i="12"/>
  <c r="C12" i="12"/>
  <c r="D12" i="12"/>
  <c r="E12" i="12"/>
  <c r="F12" i="12"/>
  <c r="G12" i="12"/>
  <c r="H12" i="12"/>
  <c r="I12" i="12"/>
  <c r="J12" i="12"/>
  <c r="K12" i="12"/>
  <c r="L12" i="12"/>
  <c r="M12" i="12"/>
  <c r="N12" i="12"/>
  <c r="O12" i="12"/>
  <c r="P12" i="12"/>
  <c r="Q12" i="12"/>
  <c r="R12" i="12"/>
  <c r="S12" i="12"/>
  <c r="T12" i="12"/>
  <c r="U12" i="12"/>
  <c r="V12" i="12"/>
  <c r="W12" i="12"/>
  <c r="X12" i="12"/>
  <c r="Y12" i="12"/>
  <c r="Z12" i="12"/>
  <c r="AA12" i="12"/>
  <c r="AB12" i="12"/>
  <c r="AC12" i="12"/>
  <c r="AD12" i="12"/>
  <c r="AE12" i="12"/>
  <c r="AF12" i="12"/>
  <c r="AG12" i="12"/>
  <c r="AH12" i="12"/>
  <c r="AI12" i="12"/>
  <c r="C13" i="12"/>
  <c r="D13" i="12"/>
  <c r="E13" i="12"/>
  <c r="F13" i="12"/>
  <c r="G13" i="12"/>
  <c r="H13" i="12"/>
  <c r="I13" i="12"/>
  <c r="J13" i="12"/>
  <c r="K13" i="12"/>
  <c r="L13" i="12"/>
  <c r="M13" i="12"/>
  <c r="N13" i="12"/>
  <c r="O13" i="12"/>
  <c r="P13" i="12"/>
  <c r="Q13" i="12"/>
  <c r="R13" i="12"/>
  <c r="S13" i="12"/>
  <c r="T13" i="12"/>
  <c r="U13" i="12"/>
  <c r="V13" i="12"/>
  <c r="W13" i="12"/>
  <c r="X13" i="12"/>
  <c r="Y13" i="12"/>
  <c r="Z13" i="12"/>
  <c r="AA13" i="12"/>
  <c r="AB13" i="12"/>
  <c r="AC13" i="12"/>
  <c r="AD13" i="12"/>
  <c r="AE13" i="12"/>
  <c r="AF13" i="12"/>
  <c r="AG13" i="12"/>
  <c r="AH13" i="12"/>
  <c r="AI13" i="12"/>
  <c r="C14" i="12"/>
  <c r="D14" i="12"/>
  <c r="E14" i="12"/>
  <c r="F14" i="12"/>
  <c r="G14" i="12"/>
  <c r="H14" i="12"/>
  <c r="I14" i="12"/>
  <c r="J14" i="12"/>
  <c r="K14" i="12"/>
  <c r="L14" i="12"/>
  <c r="M14" i="12"/>
  <c r="N14" i="12"/>
  <c r="O14" i="12"/>
  <c r="P14" i="12"/>
  <c r="Q14" i="12"/>
  <c r="R14" i="12"/>
  <c r="S14" i="12"/>
  <c r="T14" i="12"/>
  <c r="U14" i="12"/>
  <c r="V14" i="12"/>
  <c r="W14" i="12"/>
  <c r="X14" i="12"/>
  <c r="Y14" i="12"/>
  <c r="Z14" i="12"/>
  <c r="AA14" i="12"/>
  <c r="AB14" i="12"/>
  <c r="AC14" i="12"/>
  <c r="AD14" i="12"/>
  <c r="AE14" i="12"/>
  <c r="AF14" i="12"/>
  <c r="AG14" i="12"/>
  <c r="AH14" i="12"/>
  <c r="AI14" i="12"/>
  <c r="C17" i="12"/>
  <c r="D17" i="12"/>
  <c r="E17" i="12"/>
  <c r="F17" i="12"/>
  <c r="G17" i="12"/>
  <c r="H17" i="12"/>
  <c r="I17" i="12"/>
  <c r="J17" i="12"/>
  <c r="K17" i="12"/>
  <c r="L17" i="12"/>
  <c r="M17" i="12"/>
  <c r="N17" i="12"/>
  <c r="O17" i="12"/>
  <c r="P17" i="12"/>
  <c r="Q17" i="12"/>
  <c r="R17" i="12"/>
  <c r="S17" i="12"/>
  <c r="T17" i="12"/>
  <c r="U17" i="12"/>
  <c r="V17" i="12"/>
  <c r="W17" i="12"/>
  <c r="X17" i="12"/>
  <c r="Y17" i="12"/>
  <c r="Z17" i="12"/>
  <c r="AA17" i="12"/>
  <c r="AB17" i="12"/>
  <c r="AC17" i="12"/>
  <c r="AD17" i="12"/>
  <c r="AE17" i="12"/>
  <c r="AF17" i="12"/>
  <c r="AG17" i="12"/>
  <c r="AH17" i="12"/>
  <c r="AI17" i="12"/>
  <c r="C18" i="12"/>
  <c r="D18" i="12"/>
  <c r="E18" i="12"/>
  <c r="F18" i="12"/>
  <c r="G18" i="12"/>
  <c r="H18" i="12"/>
  <c r="I18" i="12"/>
  <c r="J18" i="12"/>
  <c r="K18" i="12"/>
  <c r="L18" i="12"/>
  <c r="M18" i="12"/>
  <c r="N18" i="12"/>
  <c r="O18" i="12"/>
  <c r="P18" i="12"/>
  <c r="Q18" i="12"/>
  <c r="R18" i="12"/>
  <c r="S18" i="12"/>
  <c r="T18" i="12"/>
  <c r="U18" i="12"/>
  <c r="V18" i="12"/>
  <c r="W18" i="12"/>
  <c r="X18" i="12"/>
  <c r="Y18" i="12"/>
  <c r="Z18" i="12"/>
  <c r="AA18" i="12"/>
  <c r="AB18" i="12"/>
  <c r="AC18" i="12"/>
  <c r="AD18" i="12"/>
  <c r="AE18" i="12"/>
  <c r="AF18" i="12"/>
  <c r="AG18" i="12"/>
  <c r="AH18" i="12"/>
  <c r="AI18" i="12"/>
  <c r="C19" i="12"/>
  <c r="D19" i="12"/>
  <c r="E19" i="12"/>
  <c r="F19" i="12"/>
  <c r="G19" i="12"/>
  <c r="H19" i="12"/>
  <c r="I19" i="12"/>
  <c r="J19" i="12"/>
  <c r="K19" i="12"/>
  <c r="L19" i="12"/>
  <c r="M19" i="12"/>
  <c r="N19" i="12"/>
  <c r="O19" i="12"/>
  <c r="P19" i="12"/>
  <c r="Q19" i="12"/>
  <c r="R19" i="12"/>
  <c r="S19" i="12"/>
  <c r="T19" i="12"/>
  <c r="U19" i="12"/>
  <c r="V19" i="12"/>
  <c r="W19" i="12"/>
  <c r="X19" i="12"/>
  <c r="Y19" i="12"/>
  <c r="Z19" i="12"/>
  <c r="AA19" i="12"/>
  <c r="AB19" i="12"/>
  <c r="AC19" i="12"/>
  <c r="AD19" i="12"/>
  <c r="AE19" i="12"/>
  <c r="AF19" i="12"/>
  <c r="AG19" i="12"/>
  <c r="AH19" i="12"/>
  <c r="AI19" i="12"/>
  <c r="C20" i="12"/>
  <c r="D20" i="12"/>
  <c r="E20" i="12"/>
  <c r="F20" i="12"/>
  <c r="G20" i="12"/>
  <c r="H20" i="12"/>
  <c r="I20" i="12"/>
  <c r="J20" i="12"/>
  <c r="K20" i="12"/>
  <c r="L20" i="12"/>
  <c r="M20" i="12"/>
  <c r="N20" i="12"/>
  <c r="O20" i="12"/>
  <c r="P20" i="12"/>
  <c r="Q20" i="12"/>
  <c r="R20" i="12"/>
  <c r="S20" i="12"/>
  <c r="T20" i="12"/>
  <c r="U20" i="12"/>
  <c r="V20" i="12"/>
  <c r="W20" i="12"/>
  <c r="X20" i="12"/>
  <c r="Y20" i="12"/>
  <c r="Z20" i="12"/>
  <c r="AA20" i="12"/>
  <c r="AB20" i="12"/>
  <c r="AC20" i="12"/>
  <c r="AD20" i="12"/>
  <c r="AE20" i="12"/>
  <c r="AF20" i="12"/>
  <c r="AG20" i="12"/>
  <c r="AH20" i="12"/>
  <c r="AI20" i="12"/>
  <c r="C21" i="12"/>
  <c r="D21" i="12"/>
  <c r="E21" i="12"/>
  <c r="F21" i="12"/>
  <c r="G21" i="12"/>
  <c r="H21" i="12"/>
  <c r="I21" i="12"/>
  <c r="J21" i="12"/>
  <c r="K21" i="12"/>
  <c r="L21" i="12"/>
  <c r="M21" i="12"/>
  <c r="N21" i="12"/>
  <c r="O21" i="12"/>
  <c r="P21" i="12"/>
  <c r="Q21" i="12"/>
  <c r="R21" i="12"/>
  <c r="S21" i="12"/>
  <c r="T21" i="12"/>
  <c r="U21" i="12"/>
  <c r="V21" i="12"/>
  <c r="W21" i="12"/>
  <c r="X21" i="12"/>
  <c r="Y21" i="12"/>
  <c r="Z21" i="12"/>
  <c r="AA21" i="12"/>
  <c r="AB21" i="12"/>
  <c r="AC21" i="12"/>
  <c r="AD21" i="12"/>
  <c r="AE21" i="12"/>
  <c r="AF21" i="12"/>
  <c r="AG21" i="12"/>
  <c r="AH21" i="12"/>
  <c r="AI21" i="12"/>
  <c r="B21" i="12"/>
  <c r="B20" i="12"/>
  <c r="B17" i="12"/>
  <c r="B9" i="12"/>
  <c r="C3" i="11"/>
  <c r="D3" i="11"/>
  <c r="E3" i="11"/>
  <c r="F3" i="11"/>
  <c r="G3" i="11"/>
  <c r="H3" i="11"/>
  <c r="I3" i="11"/>
  <c r="J3" i="11"/>
  <c r="K3" i="11"/>
  <c r="L3" i="11"/>
  <c r="M3" i="11"/>
  <c r="N3" i="11"/>
  <c r="O3" i="11"/>
  <c r="P3" i="11"/>
  <c r="Q3" i="11"/>
  <c r="R3" i="11"/>
  <c r="S3" i="11"/>
  <c r="T3" i="11"/>
  <c r="U3" i="11"/>
  <c r="V3" i="11"/>
  <c r="W3" i="11"/>
  <c r="X3" i="11"/>
  <c r="Y3" i="11"/>
  <c r="Z3" i="11"/>
  <c r="AA3" i="11"/>
  <c r="AB3" i="11"/>
  <c r="AC3" i="11"/>
  <c r="AD3" i="11"/>
  <c r="AE3" i="11"/>
  <c r="AF3" i="11"/>
  <c r="AG3" i="11"/>
  <c r="AH3" i="11"/>
  <c r="AI3" i="11"/>
  <c r="C4" i="11"/>
  <c r="D4" i="11"/>
  <c r="E4" i="11"/>
  <c r="F4" i="11"/>
  <c r="G4" i="11"/>
  <c r="H4" i="11"/>
  <c r="I4" i="11"/>
  <c r="J4" i="11"/>
  <c r="K4" i="11"/>
  <c r="L4" i="11"/>
  <c r="M4" i="11"/>
  <c r="N4" i="11"/>
  <c r="O4" i="11"/>
  <c r="P4" i="11"/>
  <c r="Q4" i="11"/>
  <c r="R4" i="11"/>
  <c r="S4" i="11"/>
  <c r="T4" i="11"/>
  <c r="U4" i="11"/>
  <c r="V4" i="11"/>
  <c r="W4" i="11"/>
  <c r="X4" i="11"/>
  <c r="Y4" i="11"/>
  <c r="Z4" i="11"/>
  <c r="AA4" i="11"/>
  <c r="AB4" i="11"/>
  <c r="AC4" i="11"/>
  <c r="AD4" i="11"/>
  <c r="AE4" i="11"/>
  <c r="AF4" i="11"/>
  <c r="AG4" i="11"/>
  <c r="AH4" i="11"/>
  <c r="AI4" i="11"/>
  <c r="C5" i="11"/>
  <c r="D5" i="11"/>
  <c r="E5" i="11"/>
  <c r="F5" i="11"/>
  <c r="G5" i="11"/>
  <c r="H5" i="11"/>
  <c r="I5" i="11"/>
  <c r="J5" i="11"/>
  <c r="K5" i="11"/>
  <c r="L5" i="11"/>
  <c r="M5" i="11"/>
  <c r="N5" i="11"/>
  <c r="O5" i="11"/>
  <c r="P5" i="11"/>
  <c r="Q5" i="11"/>
  <c r="R5" i="11"/>
  <c r="S5" i="11"/>
  <c r="T5" i="11"/>
  <c r="U5" i="11"/>
  <c r="V5" i="11"/>
  <c r="W5" i="11"/>
  <c r="X5" i="11"/>
  <c r="Y5" i="11"/>
  <c r="Z5" i="11"/>
  <c r="AA5" i="11"/>
  <c r="AB5" i="11"/>
  <c r="AC5" i="11"/>
  <c r="AD5" i="11"/>
  <c r="AE5" i="11"/>
  <c r="AF5" i="11"/>
  <c r="AG5" i="11"/>
  <c r="AH5" i="11"/>
  <c r="AI5" i="11"/>
  <c r="C9" i="11"/>
  <c r="D9" i="11"/>
  <c r="E9" i="11"/>
  <c r="F9" i="11"/>
  <c r="G9" i="11"/>
  <c r="H9" i="11"/>
  <c r="I9" i="11"/>
  <c r="J9" i="11"/>
  <c r="K9" i="11"/>
  <c r="L9" i="11"/>
  <c r="M9" i="11"/>
  <c r="N9" i="11"/>
  <c r="O9" i="11"/>
  <c r="P9" i="11"/>
  <c r="Q9" i="11"/>
  <c r="R9" i="11"/>
  <c r="S9" i="11"/>
  <c r="T9" i="11"/>
  <c r="U9" i="11"/>
  <c r="V9" i="11"/>
  <c r="W9" i="11"/>
  <c r="X9" i="11"/>
  <c r="Y9" i="11"/>
  <c r="Z9" i="11"/>
  <c r="AA9" i="11"/>
  <c r="AB9" i="11"/>
  <c r="AC9" i="11"/>
  <c r="AD9" i="11"/>
  <c r="AE9" i="11"/>
  <c r="AF9" i="11"/>
  <c r="AG9" i="11"/>
  <c r="AH9" i="11"/>
  <c r="AI9" i="11"/>
  <c r="C10" i="11"/>
  <c r="D10" i="11"/>
  <c r="E10" i="11"/>
  <c r="F10" i="11"/>
  <c r="G10" i="11"/>
  <c r="H10" i="11"/>
  <c r="I10" i="11"/>
  <c r="J10" i="11"/>
  <c r="K10" i="11"/>
  <c r="L10" i="11"/>
  <c r="M10" i="11"/>
  <c r="N10" i="11"/>
  <c r="O10" i="11"/>
  <c r="P10" i="11"/>
  <c r="Q10" i="11"/>
  <c r="R10" i="11"/>
  <c r="S10" i="11"/>
  <c r="T10" i="11"/>
  <c r="U10" i="11"/>
  <c r="V10" i="11"/>
  <c r="W10" i="11"/>
  <c r="X10" i="11"/>
  <c r="Y10" i="11"/>
  <c r="Z10" i="11"/>
  <c r="AA10" i="11"/>
  <c r="AB10" i="11"/>
  <c r="AC10" i="11"/>
  <c r="AD10" i="11"/>
  <c r="AE10" i="11"/>
  <c r="AF10" i="11"/>
  <c r="AG10" i="11"/>
  <c r="AH10" i="11"/>
  <c r="AI10" i="11"/>
  <c r="C11" i="11"/>
  <c r="D11" i="11"/>
  <c r="E11" i="11"/>
  <c r="F11" i="11"/>
  <c r="G11" i="11"/>
  <c r="H11" i="11"/>
  <c r="I11" i="11"/>
  <c r="J11" i="11"/>
  <c r="K11" i="11"/>
  <c r="L11" i="11"/>
  <c r="M11" i="11"/>
  <c r="N11" i="11"/>
  <c r="O11" i="11"/>
  <c r="P11" i="11"/>
  <c r="Q11" i="11"/>
  <c r="R11" i="11"/>
  <c r="S11" i="11"/>
  <c r="T11" i="11"/>
  <c r="U11" i="11"/>
  <c r="V11" i="11"/>
  <c r="W11" i="11"/>
  <c r="X11" i="11"/>
  <c r="Y11" i="11"/>
  <c r="Z11" i="11"/>
  <c r="AA11" i="11"/>
  <c r="AB11" i="11"/>
  <c r="AC11" i="11"/>
  <c r="AD11" i="11"/>
  <c r="AE11" i="11"/>
  <c r="AF11" i="11"/>
  <c r="AG11" i="11"/>
  <c r="AH11" i="11"/>
  <c r="AI11" i="11"/>
  <c r="C12" i="11"/>
  <c r="D12" i="11"/>
  <c r="E12" i="11"/>
  <c r="F12" i="11"/>
  <c r="G12" i="11"/>
  <c r="H12" i="11"/>
  <c r="I12" i="11"/>
  <c r="J12" i="11"/>
  <c r="K12" i="11"/>
  <c r="L12" i="11"/>
  <c r="M12" i="11"/>
  <c r="N12" i="11"/>
  <c r="O12" i="11"/>
  <c r="P12" i="11"/>
  <c r="Q12" i="11"/>
  <c r="R12" i="11"/>
  <c r="S12" i="11"/>
  <c r="T12" i="11"/>
  <c r="U12" i="11"/>
  <c r="V12" i="11"/>
  <c r="W12" i="11"/>
  <c r="X12" i="11"/>
  <c r="Y12" i="11"/>
  <c r="Z12" i="11"/>
  <c r="AA12" i="11"/>
  <c r="AB12" i="11"/>
  <c r="AC12" i="11"/>
  <c r="AD12" i="11"/>
  <c r="AE12" i="11"/>
  <c r="AF12" i="11"/>
  <c r="AG12" i="11"/>
  <c r="AH12" i="11"/>
  <c r="AI12" i="11"/>
  <c r="C13" i="11"/>
  <c r="D13" i="11"/>
  <c r="E13" i="11"/>
  <c r="F13" i="11"/>
  <c r="G13" i="11"/>
  <c r="H13" i="11"/>
  <c r="I13" i="11"/>
  <c r="J13" i="11"/>
  <c r="K13" i="11"/>
  <c r="L13" i="11"/>
  <c r="M13" i="11"/>
  <c r="N13" i="11"/>
  <c r="O13" i="11"/>
  <c r="P13" i="11"/>
  <c r="Q13" i="11"/>
  <c r="R13" i="11"/>
  <c r="S13" i="11"/>
  <c r="T13" i="11"/>
  <c r="U13" i="11"/>
  <c r="V13" i="11"/>
  <c r="W13" i="11"/>
  <c r="X13" i="11"/>
  <c r="Y13" i="11"/>
  <c r="Z13" i="11"/>
  <c r="AA13" i="11"/>
  <c r="AB13" i="11"/>
  <c r="AC13" i="11"/>
  <c r="AD13" i="11"/>
  <c r="AE13" i="11"/>
  <c r="AF13" i="11"/>
  <c r="AG13" i="11"/>
  <c r="AH13" i="11"/>
  <c r="AI13" i="11"/>
  <c r="C14" i="11"/>
  <c r="D14" i="11"/>
  <c r="E14" i="11"/>
  <c r="F14" i="11"/>
  <c r="G14" i="11"/>
  <c r="H14" i="11"/>
  <c r="I14" i="11"/>
  <c r="J14" i="11"/>
  <c r="K14" i="11"/>
  <c r="L14" i="11"/>
  <c r="M14" i="11"/>
  <c r="N14" i="11"/>
  <c r="O14" i="11"/>
  <c r="P14" i="11"/>
  <c r="Q14" i="11"/>
  <c r="R14" i="11"/>
  <c r="S14" i="11"/>
  <c r="T14" i="11"/>
  <c r="U14" i="11"/>
  <c r="V14" i="11"/>
  <c r="W14" i="11"/>
  <c r="X14" i="11"/>
  <c r="Y14" i="11"/>
  <c r="Z14" i="11"/>
  <c r="AA14" i="11"/>
  <c r="AB14" i="11"/>
  <c r="AC14" i="11"/>
  <c r="AD14" i="11"/>
  <c r="AE14" i="11"/>
  <c r="AF14" i="11"/>
  <c r="AG14" i="11"/>
  <c r="AH14" i="11"/>
  <c r="AI14" i="11"/>
  <c r="C17" i="11"/>
  <c r="D17" i="11"/>
  <c r="E17" i="11"/>
  <c r="F17" i="11"/>
  <c r="G17" i="11"/>
  <c r="H17" i="11"/>
  <c r="I17" i="11"/>
  <c r="J17" i="11"/>
  <c r="K17" i="11"/>
  <c r="L17" i="11"/>
  <c r="M17" i="11"/>
  <c r="N17" i="11"/>
  <c r="O17" i="11"/>
  <c r="P17" i="11"/>
  <c r="Q17" i="11"/>
  <c r="R17" i="11"/>
  <c r="S17" i="11"/>
  <c r="T17" i="11"/>
  <c r="U17" i="11"/>
  <c r="V17" i="11"/>
  <c r="W17" i="11"/>
  <c r="X17" i="11"/>
  <c r="Y17" i="11"/>
  <c r="Z17" i="11"/>
  <c r="AA17" i="11"/>
  <c r="AB17" i="11"/>
  <c r="AC17" i="11"/>
  <c r="AD17" i="11"/>
  <c r="AE17" i="11"/>
  <c r="AF17" i="11"/>
  <c r="AG17" i="11"/>
  <c r="AH17" i="11"/>
  <c r="AI17" i="11"/>
  <c r="C18" i="11"/>
  <c r="D18" i="11"/>
  <c r="E18" i="11"/>
  <c r="F18" i="11"/>
  <c r="G18" i="11"/>
  <c r="H18" i="11"/>
  <c r="I18" i="11"/>
  <c r="J18" i="11"/>
  <c r="K18" i="11"/>
  <c r="L18" i="11"/>
  <c r="M18" i="11"/>
  <c r="N18" i="11"/>
  <c r="O18" i="11"/>
  <c r="P18" i="11"/>
  <c r="Q18" i="11"/>
  <c r="R18" i="11"/>
  <c r="S18" i="11"/>
  <c r="T18" i="11"/>
  <c r="U18" i="11"/>
  <c r="V18" i="11"/>
  <c r="W18" i="11"/>
  <c r="X18" i="11"/>
  <c r="Y18" i="11"/>
  <c r="Z18" i="11"/>
  <c r="AA18" i="11"/>
  <c r="AB18" i="11"/>
  <c r="AC18" i="11"/>
  <c r="AD18" i="11"/>
  <c r="AE18" i="11"/>
  <c r="AF18" i="11"/>
  <c r="AG18" i="11"/>
  <c r="AH18" i="11"/>
  <c r="AI18" i="11"/>
  <c r="C19" i="11"/>
  <c r="D19" i="11"/>
  <c r="E19" i="11"/>
  <c r="F19" i="11"/>
  <c r="G19" i="11"/>
  <c r="H19" i="11"/>
  <c r="I19" i="11"/>
  <c r="J19" i="11"/>
  <c r="K19" i="11"/>
  <c r="L19" i="11"/>
  <c r="M19" i="11"/>
  <c r="N19" i="11"/>
  <c r="O19" i="11"/>
  <c r="P19" i="11"/>
  <c r="Q19" i="11"/>
  <c r="R19" i="11"/>
  <c r="S19" i="11"/>
  <c r="T19" i="11"/>
  <c r="U19" i="11"/>
  <c r="V19" i="11"/>
  <c r="W19" i="11"/>
  <c r="X19" i="11"/>
  <c r="Y19" i="11"/>
  <c r="Z19" i="11"/>
  <c r="AA19" i="11"/>
  <c r="AB19" i="11"/>
  <c r="AC19" i="11"/>
  <c r="AD19" i="11"/>
  <c r="AE19" i="11"/>
  <c r="AF19" i="11"/>
  <c r="AG19" i="11"/>
  <c r="AH19" i="11"/>
  <c r="AI19" i="11"/>
  <c r="C20" i="11"/>
  <c r="D20" i="11"/>
  <c r="E20" i="11"/>
  <c r="F20" i="11"/>
  <c r="G20" i="11"/>
  <c r="H20" i="11"/>
  <c r="I20" i="11"/>
  <c r="J20" i="11"/>
  <c r="K20" i="11"/>
  <c r="L20" i="11"/>
  <c r="M20" i="11"/>
  <c r="N20" i="11"/>
  <c r="O20" i="11"/>
  <c r="P20" i="11"/>
  <c r="Q20" i="11"/>
  <c r="R20" i="11"/>
  <c r="S20" i="11"/>
  <c r="T20" i="11"/>
  <c r="U20" i="11"/>
  <c r="V20" i="11"/>
  <c r="W20" i="11"/>
  <c r="X20" i="11"/>
  <c r="Y20" i="11"/>
  <c r="Z20" i="11"/>
  <c r="AA20" i="11"/>
  <c r="AB20" i="11"/>
  <c r="AC20" i="11"/>
  <c r="AD20" i="11"/>
  <c r="AE20" i="11"/>
  <c r="AF20" i="11"/>
  <c r="AG20" i="11"/>
  <c r="AH20" i="11"/>
  <c r="AI20" i="11"/>
  <c r="C21" i="11"/>
  <c r="D21" i="11"/>
  <c r="E21" i="11"/>
  <c r="F21" i="11"/>
  <c r="G21" i="11"/>
  <c r="H21" i="11"/>
  <c r="I21" i="11"/>
  <c r="J21" i="11"/>
  <c r="K21" i="11"/>
  <c r="L21" i="11"/>
  <c r="M21" i="11"/>
  <c r="N21" i="11"/>
  <c r="O21" i="11"/>
  <c r="P21" i="11"/>
  <c r="Q21" i="11"/>
  <c r="R21" i="11"/>
  <c r="S21" i="11"/>
  <c r="T21" i="11"/>
  <c r="U21" i="11"/>
  <c r="V21" i="11"/>
  <c r="W21" i="11"/>
  <c r="X21" i="11"/>
  <c r="Y21" i="11"/>
  <c r="Z21" i="11"/>
  <c r="AA21" i="11"/>
  <c r="AB21" i="11"/>
  <c r="AC21" i="11"/>
  <c r="AD21" i="11"/>
  <c r="AE21" i="11"/>
  <c r="AF21" i="11"/>
  <c r="AG21" i="11"/>
  <c r="AH21" i="11"/>
  <c r="AI21" i="11"/>
  <c r="B21" i="11"/>
  <c r="B20" i="11"/>
  <c r="B17" i="11"/>
  <c r="B9" i="11"/>
  <c r="B18" i="12" l="1"/>
  <c r="B19" i="12"/>
  <c r="B19" i="11"/>
  <c r="B18" i="11"/>
  <c r="C8" i="10"/>
  <c r="D8" i="10"/>
  <c r="E8" i="10"/>
  <c r="F8" i="10"/>
  <c r="G8" i="10"/>
  <c r="H8" i="10"/>
  <c r="I8" i="10"/>
  <c r="J8" i="10"/>
  <c r="K8" i="10"/>
  <c r="L8" i="10"/>
  <c r="M8" i="10"/>
  <c r="N8" i="10"/>
  <c r="O8" i="10"/>
  <c r="P8" i="10"/>
  <c r="Q8" i="10"/>
  <c r="R8" i="10"/>
  <c r="S8" i="10"/>
  <c r="T8" i="10"/>
  <c r="U8" i="10"/>
  <c r="V8" i="10"/>
  <c r="W8" i="10"/>
  <c r="X8" i="10"/>
  <c r="Y8" i="10"/>
  <c r="Z8" i="10"/>
  <c r="AA8" i="10"/>
  <c r="AB8" i="10"/>
  <c r="AC8" i="10"/>
  <c r="AD8" i="10"/>
  <c r="AE8" i="10"/>
  <c r="AF8" i="10"/>
  <c r="AG8" i="10"/>
  <c r="AH8" i="10"/>
  <c r="AI8" i="10"/>
  <c r="B8" i="10"/>
  <c r="C5" i="10"/>
  <c r="D5" i="10"/>
  <c r="E5" i="10"/>
  <c r="F5" i="10"/>
  <c r="G5" i="10"/>
  <c r="H5" i="10"/>
  <c r="I5" i="10"/>
  <c r="J5" i="10"/>
  <c r="K5" i="10"/>
  <c r="L5" i="10"/>
  <c r="M5" i="10"/>
  <c r="N5" i="10"/>
  <c r="O5" i="10"/>
  <c r="P5" i="10"/>
  <c r="Q5" i="10"/>
  <c r="R5" i="10"/>
  <c r="S5" i="10"/>
  <c r="T5" i="10"/>
  <c r="U5" i="10"/>
  <c r="V5" i="10"/>
  <c r="W5" i="10"/>
  <c r="X5" i="10"/>
  <c r="Y5" i="10"/>
  <c r="Z5" i="10"/>
  <c r="AA5" i="10"/>
  <c r="AB5" i="10"/>
  <c r="AC5" i="10"/>
  <c r="AD5" i="10"/>
  <c r="AE5" i="10"/>
  <c r="AF5" i="10"/>
  <c r="AG5" i="10"/>
  <c r="AH5" i="10"/>
  <c r="AI5" i="10"/>
  <c r="B5" i="10"/>
  <c r="C4" i="10"/>
  <c r="D4" i="10"/>
  <c r="E4" i="10"/>
  <c r="F4" i="10"/>
  <c r="G4" i="10"/>
  <c r="H4" i="10"/>
  <c r="I4" i="10"/>
  <c r="J4" i="10"/>
  <c r="K4" i="10"/>
  <c r="L4" i="10"/>
  <c r="M4" i="10"/>
  <c r="N4" i="10"/>
  <c r="O4" i="10"/>
  <c r="P4" i="10"/>
  <c r="Q4" i="10"/>
  <c r="R4" i="10"/>
  <c r="S4" i="10"/>
  <c r="T4" i="10"/>
  <c r="U4" i="10"/>
  <c r="V4" i="10"/>
  <c r="W4" i="10"/>
  <c r="X4" i="10"/>
  <c r="Y4" i="10"/>
  <c r="Z4" i="10"/>
  <c r="AA4" i="10"/>
  <c r="AB4" i="10"/>
  <c r="AC4" i="10"/>
  <c r="AD4" i="10"/>
  <c r="AE4" i="10"/>
  <c r="AF4" i="10"/>
  <c r="AG4" i="10"/>
  <c r="AH4" i="10"/>
  <c r="AI4" i="10"/>
  <c r="B4" i="10"/>
  <c r="B14" i="12"/>
  <c r="B13" i="12"/>
  <c r="B12" i="12"/>
  <c r="B11" i="12"/>
  <c r="B10" i="12"/>
  <c r="B4" i="12"/>
  <c r="B3" i="12"/>
  <c r="B3" i="11"/>
  <c r="B14" i="11"/>
  <c r="B13" i="11"/>
  <c r="B12" i="11"/>
  <c r="B11" i="11"/>
  <c r="B10" i="11"/>
  <c r="B4" i="11"/>
  <c r="B2" i="13" l="1"/>
  <c r="B5" i="11" l="1"/>
  <c r="B5" i="12"/>
  <c r="A64" i="1" l="1"/>
  <c r="C2" i="12" l="1"/>
  <c r="K2" i="12"/>
  <c r="S2" i="12"/>
  <c r="AA2" i="12"/>
  <c r="AI2" i="12"/>
  <c r="I15" i="12"/>
  <c r="Q15" i="12"/>
  <c r="Y15" i="12"/>
  <c r="AG15" i="12"/>
  <c r="G2" i="11"/>
  <c r="O2" i="11"/>
  <c r="W2" i="11"/>
  <c r="AE2" i="11"/>
  <c r="E15" i="11"/>
  <c r="M15" i="11"/>
  <c r="U15" i="11"/>
  <c r="AC15" i="11"/>
  <c r="J15" i="12"/>
  <c r="R15" i="12"/>
  <c r="Z15" i="12"/>
  <c r="AH15" i="12"/>
  <c r="H2" i="11"/>
  <c r="P2" i="11"/>
  <c r="X2" i="11"/>
  <c r="AF2" i="11"/>
  <c r="N15" i="11"/>
  <c r="K15" i="12"/>
  <c r="Q2" i="11"/>
  <c r="W15" i="11"/>
  <c r="D2" i="12"/>
  <c r="L2" i="12"/>
  <c r="T2" i="12"/>
  <c r="AB2" i="12"/>
  <c r="E2" i="12"/>
  <c r="M2" i="12"/>
  <c r="U2" i="12"/>
  <c r="AC2" i="12"/>
  <c r="F2" i="12"/>
  <c r="N2" i="12"/>
  <c r="V2" i="12"/>
  <c r="AD2" i="12"/>
  <c r="D15" i="12"/>
  <c r="L15" i="12"/>
  <c r="T15" i="12"/>
  <c r="AB15" i="12"/>
  <c r="J2" i="11"/>
  <c r="R2" i="11"/>
  <c r="Z2" i="11"/>
  <c r="AH2" i="11"/>
  <c r="H15" i="11"/>
  <c r="P15" i="11"/>
  <c r="X15" i="11"/>
  <c r="AF15" i="11"/>
  <c r="F15" i="12"/>
  <c r="N15" i="12"/>
  <c r="AD15" i="12"/>
  <c r="L2" i="11"/>
  <c r="AB2" i="11"/>
  <c r="R15" i="11"/>
  <c r="AH15" i="11"/>
  <c r="O15" i="12"/>
  <c r="AE15" i="12"/>
  <c r="M2" i="11"/>
  <c r="AC2" i="11"/>
  <c r="K15" i="11"/>
  <c r="AI15" i="11"/>
  <c r="F15" i="11"/>
  <c r="AD15" i="11"/>
  <c r="C15" i="12"/>
  <c r="S15" i="12"/>
  <c r="AI15" i="12"/>
  <c r="AG2" i="11"/>
  <c r="G15" i="11"/>
  <c r="AE15" i="11"/>
  <c r="G2" i="12"/>
  <c r="O2" i="12"/>
  <c r="W2" i="12"/>
  <c r="AE2" i="12"/>
  <c r="E15" i="12"/>
  <c r="M15" i="12"/>
  <c r="U15" i="12"/>
  <c r="AC15" i="12"/>
  <c r="C2" i="11"/>
  <c r="K2" i="11"/>
  <c r="S2" i="11"/>
  <c r="AA2" i="11"/>
  <c r="AI2" i="11"/>
  <c r="I15" i="11"/>
  <c r="Q15" i="11"/>
  <c r="Y15" i="11"/>
  <c r="AG15" i="11"/>
  <c r="V15" i="12"/>
  <c r="D2" i="11"/>
  <c r="T2" i="11"/>
  <c r="J15" i="11"/>
  <c r="Z15" i="11"/>
  <c r="G15" i="12"/>
  <c r="W15" i="12"/>
  <c r="E2" i="11"/>
  <c r="U2" i="11"/>
  <c r="C15" i="11"/>
  <c r="S15" i="11"/>
  <c r="AA15" i="11"/>
  <c r="V15" i="11"/>
  <c r="AA15" i="12"/>
  <c r="Y2" i="11"/>
  <c r="O15" i="11"/>
  <c r="H2" i="12"/>
  <c r="P2" i="12"/>
  <c r="X2" i="12"/>
  <c r="AF2" i="12"/>
  <c r="I2" i="12"/>
  <c r="Q2" i="12"/>
  <c r="Y2" i="12"/>
  <c r="AG2" i="12"/>
  <c r="I2" i="11"/>
  <c r="J2" i="12"/>
  <c r="R2" i="12"/>
  <c r="Z2" i="12"/>
  <c r="AH2" i="12"/>
  <c r="H15" i="12"/>
  <c r="P15" i="12"/>
  <c r="X15" i="12"/>
  <c r="AF15" i="12"/>
  <c r="F2" i="11"/>
  <c r="N2" i="11"/>
  <c r="V2" i="11"/>
  <c r="AD2" i="11"/>
  <c r="D15" i="11"/>
  <c r="L15" i="11"/>
  <c r="T15" i="11"/>
  <c r="AB15" i="11"/>
  <c r="B2" i="11"/>
  <c r="B15" i="11"/>
  <c r="B15" i="12"/>
  <c r="B2" i="1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Wang</author>
    <author>ywu</author>
    <author>Jeongwoo Han</author>
    <author>jhan</author>
    <author>A Elgowainy</author>
  </authors>
  <commentList>
    <comment ref="B4" authorId="0" shapeId="0" xr:uid="{00000000-0006-0000-0200-000001000000}">
      <text>
        <r>
          <rPr>
            <sz val="8"/>
            <color indexed="81"/>
            <rFont val="Tahoma"/>
            <family val="2"/>
          </rPr>
          <t>GREET's calculations use LHVs. If one decides to use HHVs, the HHV cell values in this sheet can be pasted into the cells in this column. However, combustion emission factors in the EF sheet need to be changed, according to the differences between LHV and HHV for each fuel.</t>
        </r>
      </text>
    </comment>
    <comment ref="H4" authorId="0" shapeId="0" xr:uid="{00000000-0006-0000-0200-000002000000}">
      <text>
        <r>
          <rPr>
            <sz val="8"/>
            <color indexed="81"/>
            <rFont val="Tahoma"/>
            <family val="2"/>
          </rPr>
          <t xml:space="preserve">Values in this column are calculated from those in the left column. Values here are used for calculations in other sheets. Values in the left column are inputted in ppm for high transparency.
</t>
        </r>
      </text>
    </comment>
    <comment ref="G15" authorId="0" shapeId="0" xr:uid="{00000000-0006-0000-0200-000003000000}">
      <text>
        <r>
          <rPr>
            <sz val="8"/>
            <color indexed="81"/>
            <rFont val="Arial"/>
            <family val="2"/>
          </rPr>
          <t>Value here is from a TS look-up table. User should not change the value here.</t>
        </r>
        <r>
          <rPr>
            <sz val="9"/>
            <color indexed="81"/>
            <rFont val="Tahoma"/>
            <family val="2"/>
          </rPr>
          <t xml:space="preserve">
</t>
        </r>
      </text>
    </comment>
    <comment ref="G20" authorId="0" shapeId="0" xr:uid="{00000000-0006-0000-0200-000004000000}">
      <text>
        <r>
          <rPr>
            <sz val="8"/>
            <color indexed="81"/>
            <rFont val="Arial"/>
            <family val="2"/>
          </rPr>
          <t>Value here is from a TS look-up table. User should not change the value here.</t>
        </r>
        <r>
          <rPr>
            <sz val="9"/>
            <color indexed="81"/>
            <rFont val="Tahoma"/>
            <family val="2"/>
          </rPr>
          <t xml:space="preserve">
</t>
        </r>
      </text>
    </comment>
    <comment ref="G21" authorId="0" shapeId="0" xr:uid="{00000000-0006-0000-0200-000005000000}">
      <text>
        <r>
          <rPr>
            <sz val="8"/>
            <color indexed="81"/>
            <rFont val="Arial"/>
            <family val="2"/>
          </rPr>
          <t>Value here is from a TS look-up table. User should not change the value here.</t>
        </r>
        <r>
          <rPr>
            <sz val="9"/>
            <color indexed="81"/>
            <rFont val="Tahoma"/>
            <family val="2"/>
          </rPr>
          <t xml:space="preserve">
</t>
        </r>
      </text>
    </comment>
    <comment ref="G22" authorId="0" shapeId="0" xr:uid="{00000000-0006-0000-0200-000006000000}">
      <text>
        <r>
          <rPr>
            <sz val="8"/>
            <color indexed="81"/>
            <rFont val="Arial"/>
            <family val="2"/>
          </rPr>
          <t>Value here is from a TS look-up table. User should not change the value here.
Beginning June 1, 2007, non-road diesel is required to have maxium of 500 ppm S; and beginning June 1, 2012, the S content is reduced to 15 ppm.
Sources: Final regulatory analysis: control of emissions from non-road diesel engines. US EPA, EPA420-R-04-007, 2004.</t>
        </r>
        <r>
          <rPr>
            <sz val="9"/>
            <color indexed="81"/>
            <rFont val="Tahoma"/>
            <family val="2"/>
          </rPr>
          <t xml:space="preserve">
</t>
        </r>
      </text>
    </comment>
    <comment ref="G29" authorId="1" shapeId="0" xr:uid="{00000000-0006-0000-0200-000007000000}">
      <text>
        <r>
          <rPr>
            <sz val="8"/>
            <color indexed="81"/>
            <rFont val="Tahoma"/>
            <family val="2"/>
          </rPr>
          <t>From a report prepaed by ENVIRON International Corporation (Los Angeles, CA, 2004) for the Port Authority of Long Beach Ports).</t>
        </r>
        <r>
          <rPr>
            <sz val="8"/>
            <color indexed="81"/>
            <rFont val="Tahoma"/>
            <family val="2"/>
          </rPr>
          <t xml:space="preserve">
</t>
        </r>
      </text>
    </comment>
    <comment ref="A43" authorId="2" shapeId="0" xr:uid="{00000000-0006-0000-0200-000008000000}">
      <text>
        <r>
          <rPr>
            <sz val="9"/>
            <color indexed="81"/>
            <rFont val="Tahoma"/>
            <family val="2"/>
          </rPr>
          <t>For algae-based renewable diesel only</t>
        </r>
      </text>
    </comment>
    <comment ref="A63" authorId="3" shapeId="0" xr:uid="{00000000-0006-0000-0200-000009000000}">
      <text>
        <r>
          <rPr>
            <sz val="9"/>
            <color indexed="81"/>
            <rFont val="Tahoma"/>
            <family val="2"/>
          </rPr>
          <t xml:space="preserve">Elgowainy, A., Han, J., Cai, H., Wang, M., Forman, G. S., and DiVita, V. B. (2014) Energy Efficiency and Greenhouse Gas Emission Intensity of Petroleum Products at U.S. Refineries. Environ. Sci. Technol. 48, 7612–7624.
</t>
        </r>
      </text>
    </comment>
    <comment ref="B65" authorId="4" shapeId="0" xr:uid="{00000000-0006-0000-0200-00000A000000}">
      <text>
        <r>
          <rPr>
            <b/>
            <sz val="10"/>
            <color indexed="81"/>
            <rFont val="Tahoma"/>
            <family val="2"/>
          </rPr>
          <t>Btu per (short ton, as received)</t>
        </r>
        <r>
          <rPr>
            <sz val="10"/>
            <color indexed="81"/>
            <rFont val="Tahoma"/>
            <family val="2"/>
          </rPr>
          <t xml:space="preserve">
</t>
        </r>
      </text>
    </comment>
    <comment ref="A66" authorId="0" shapeId="0" xr:uid="{00000000-0006-0000-0200-00000B000000}">
      <text>
        <r>
          <rPr>
            <sz val="8"/>
            <color indexed="81"/>
            <rFont val="Tahoma"/>
            <family val="2"/>
          </rPr>
          <t xml:space="preserve">As feedstock for coal-based H2 and FTD production pathways.
</t>
        </r>
      </text>
    </comment>
    <comment ref="B66" authorId="4" shapeId="0" xr:uid="{00000000-0006-0000-0200-00000C000000}">
      <text>
        <r>
          <rPr>
            <b/>
            <sz val="10"/>
            <color indexed="81"/>
            <rFont val="Tahoma"/>
            <family val="2"/>
          </rPr>
          <t>Btu per (short ton, as received)
Moisture Content: 4.5% wt.</t>
        </r>
        <r>
          <rPr>
            <sz val="10"/>
            <color indexed="81"/>
            <rFont val="Tahoma"/>
            <family val="2"/>
          </rPr>
          <t xml:space="preserve">
</t>
        </r>
      </text>
    </comment>
    <comment ref="D66" authorId="3" shapeId="0" xr:uid="{00000000-0006-0000-0200-00000D000000}">
      <text>
        <r>
          <rPr>
            <sz val="9"/>
            <color indexed="81"/>
            <rFont val="Tahoma"/>
            <family val="2"/>
          </rPr>
          <t>Based on EIA-423</t>
        </r>
      </text>
    </comment>
    <comment ref="F66" authorId="3" shapeId="0" xr:uid="{00000000-0006-0000-0200-00000E000000}">
      <text>
        <r>
          <rPr>
            <sz val="9"/>
            <color indexed="81"/>
            <rFont val="Tahoma"/>
            <family val="2"/>
          </rPr>
          <t>Calculated from the USGS database (2006)</t>
        </r>
      </text>
    </comment>
    <comment ref="G66" authorId="3" shapeId="0" xr:uid="{00000000-0006-0000-0200-00000F000000}">
      <text>
        <r>
          <rPr>
            <sz val="9"/>
            <color indexed="81"/>
            <rFont val="Tahoma"/>
            <family val="2"/>
          </rPr>
          <t>Based on EIA-423</t>
        </r>
      </text>
    </comment>
    <comment ref="I66" authorId="3" shapeId="0" xr:uid="{00000000-0006-0000-0200-000010000000}">
      <text>
        <r>
          <rPr>
            <sz val="9"/>
            <color indexed="81"/>
            <rFont val="Tahoma"/>
            <family val="2"/>
          </rPr>
          <t>Calculated from the USGS database (2006)</t>
        </r>
      </text>
    </comment>
    <comment ref="B67" authorId="4" shapeId="0" xr:uid="{00000000-0006-0000-0200-000011000000}">
      <text>
        <r>
          <rPr>
            <b/>
            <sz val="10"/>
            <color indexed="81"/>
            <rFont val="Tahoma"/>
            <family val="2"/>
          </rPr>
          <t>Btu per (short ton, as received)</t>
        </r>
        <r>
          <rPr>
            <sz val="10"/>
            <color indexed="81"/>
            <rFont val="Tahoma"/>
            <family val="2"/>
          </rPr>
          <t xml:space="preserve">
</t>
        </r>
        <r>
          <rPr>
            <b/>
            <sz val="10"/>
            <color indexed="81"/>
            <rFont val="Tahoma"/>
            <family val="2"/>
          </rPr>
          <t>Moisture Content: 22.4% wt.</t>
        </r>
      </text>
    </comment>
    <comment ref="D67" authorId="3" shapeId="0" xr:uid="{00000000-0006-0000-0200-000012000000}">
      <text>
        <r>
          <rPr>
            <sz val="9"/>
            <color indexed="81"/>
            <rFont val="Tahoma"/>
            <family val="2"/>
          </rPr>
          <t>Based on EIA-423</t>
        </r>
      </text>
    </comment>
    <comment ref="F67" authorId="3" shapeId="0" xr:uid="{00000000-0006-0000-0200-000013000000}">
      <text>
        <r>
          <rPr>
            <sz val="9"/>
            <color indexed="81"/>
            <rFont val="Tahoma"/>
            <family val="2"/>
          </rPr>
          <t>Calculated from the USGS database (2006)</t>
        </r>
      </text>
    </comment>
    <comment ref="G67" authorId="3" shapeId="0" xr:uid="{00000000-0006-0000-0200-000014000000}">
      <text>
        <r>
          <rPr>
            <sz val="9"/>
            <color indexed="81"/>
            <rFont val="Tahoma"/>
            <family val="2"/>
          </rPr>
          <t>Based on EIA-423</t>
        </r>
      </text>
    </comment>
    <comment ref="I67" authorId="3" shapeId="0" xr:uid="{00000000-0006-0000-0200-000015000000}">
      <text>
        <r>
          <rPr>
            <sz val="9"/>
            <color indexed="81"/>
            <rFont val="Tahoma"/>
            <family val="2"/>
          </rPr>
          <t>Calculated from the USGS database (2006)</t>
        </r>
      </text>
    </comment>
    <comment ref="B68" authorId="4" shapeId="0" xr:uid="{00000000-0006-0000-0200-000016000000}">
      <text>
        <r>
          <rPr>
            <b/>
            <sz val="10"/>
            <color indexed="81"/>
            <rFont val="Tahoma"/>
            <family val="2"/>
          </rPr>
          <t>Btu per (short ton, as received)</t>
        </r>
        <r>
          <rPr>
            <sz val="10"/>
            <color indexed="81"/>
            <rFont val="Tahoma"/>
            <family val="2"/>
          </rPr>
          <t xml:space="preserve">
</t>
        </r>
        <r>
          <rPr>
            <b/>
            <sz val="10"/>
            <color indexed="81"/>
            <rFont val="Tahoma"/>
            <family val="2"/>
          </rPr>
          <t>Moisture Content: 31.9% wt.</t>
        </r>
      </text>
    </comment>
    <comment ref="D68" authorId="3" shapeId="0" xr:uid="{00000000-0006-0000-0200-000017000000}">
      <text>
        <r>
          <rPr>
            <sz val="9"/>
            <color indexed="81"/>
            <rFont val="Tahoma"/>
            <family val="2"/>
          </rPr>
          <t>Based on EIA-423</t>
        </r>
      </text>
    </comment>
    <comment ref="F68" authorId="3" shapeId="0" xr:uid="{00000000-0006-0000-0200-000018000000}">
      <text>
        <r>
          <rPr>
            <sz val="9"/>
            <color indexed="81"/>
            <rFont val="Tahoma"/>
            <family val="2"/>
          </rPr>
          <t>Calculated from the USGS database (2006)</t>
        </r>
      </text>
    </comment>
    <comment ref="G68" authorId="3" shapeId="0" xr:uid="{00000000-0006-0000-0200-000019000000}">
      <text>
        <r>
          <rPr>
            <sz val="9"/>
            <color indexed="81"/>
            <rFont val="Tahoma"/>
            <family val="2"/>
          </rPr>
          <t>Based on EIA-423</t>
        </r>
      </text>
    </comment>
    <comment ref="I68" authorId="3" shapeId="0" xr:uid="{00000000-0006-0000-0200-00001A000000}">
      <text>
        <r>
          <rPr>
            <sz val="9"/>
            <color indexed="81"/>
            <rFont val="Tahoma"/>
            <family val="2"/>
          </rPr>
          <t>Calculated from the USGS database (2006)</t>
        </r>
      </text>
    </comment>
    <comment ref="B69" authorId="4" shapeId="0" xr:uid="{00000000-0006-0000-0200-00001B000000}">
      <text>
        <r>
          <rPr>
            <b/>
            <sz val="10"/>
            <color indexed="81"/>
            <rFont val="Tahoma"/>
            <family val="2"/>
          </rPr>
          <t>Btu per (short ton, as received)</t>
        </r>
        <r>
          <rPr>
            <sz val="10"/>
            <color indexed="81"/>
            <rFont val="Tahoma"/>
            <family val="2"/>
          </rPr>
          <t xml:space="preserve">
</t>
        </r>
      </text>
    </comment>
    <comment ref="D69" authorId="3" shapeId="0" xr:uid="{00000000-0006-0000-0200-00001C000000}">
      <text>
        <r>
          <rPr>
            <sz val="9"/>
            <color indexed="81"/>
            <rFont val="Tahoma"/>
            <family val="2"/>
          </rPr>
          <t>Assumed to be the same as bituminous coal</t>
        </r>
      </text>
    </comment>
    <comment ref="F69" authorId="3" shapeId="0" xr:uid="{00000000-0006-0000-0200-00001D000000}">
      <text>
        <r>
          <rPr>
            <sz val="9"/>
            <color indexed="81"/>
            <rFont val="Tahoma"/>
            <family val="2"/>
          </rPr>
          <t>Based on EIA-423</t>
        </r>
      </text>
    </comment>
    <comment ref="G69" authorId="3" shapeId="0" xr:uid="{00000000-0006-0000-0200-00001E000000}">
      <text>
        <r>
          <rPr>
            <sz val="9"/>
            <color indexed="81"/>
            <rFont val="Tahoma"/>
            <family val="2"/>
          </rPr>
          <t>Based on EIA-423</t>
        </r>
      </text>
    </comment>
    <comment ref="I69" authorId="3" shapeId="0" xr:uid="{00000000-0006-0000-0200-00001F000000}">
      <text>
        <r>
          <rPr>
            <sz val="9"/>
            <color indexed="81"/>
            <rFont val="Tahoma"/>
            <family val="2"/>
          </rPr>
          <t>Assumed to be the same as bituminous coal</t>
        </r>
      </text>
    </comment>
    <comment ref="B70" authorId="4" shapeId="0" xr:uid="{00000000-0006-0000-0200-000020000000}">
      <text>
        <r>
          <rPr>
            <b/>
            <sz val="10"/>
            <color indexed="81"/>
            <rFont val="Tahoma"/>
            <family val="2"/>
          </rPr>
          <t>Btu per (short ton, as received)</t>
        </r>
        <r>
          <rPr>
            <sz val="10"/>
            <color indexed="81"/>
            <rFont val="Tahoma"/>
            <family val="2"/>
          </rPr>
          <t xml:space="preserve">
</t>
        </r>
      </text>
    </comment>
    <comment ref="D70" authorId="3" shapeId="0" xr:uid="{00000000-0006-0000-0200-000021000000}">
      <text>
        <r>
          <rPr>
            <sz val="9"/>
            <color indexed="81"/>
            <rFont val="Tahoma"/>
            <family val="2"/>
          </rPr>
          <t>Based on EIA-423</t>
        </r>
      </text>
    </comment>
    <comment ref="F70" authorId="3" shapeId="0" xr:uid="{00000000-0006-0000-0200-000022000000}">
      <text>
        <r>
          <rPr>
            <sz val="9"/>
            <color indexed="81"/>
            <rFont val="Tahoma"/>
            <family val="2"/>
          </rPr>
          <t>Based on EIA-423</t>
        </r>
      </text>
    </comment>
    <comment ref="G70" authorId="3" shapeId="0" xr:uid="{00000000-0006-0000-0200-000023000000}">
      <text>
        <r>
          <rPr>
            <sz val="9"/>
            <color indexed="81"/>
            <rFont val="Tahoma"/>
            <family val="2"/>
          </rPr>
          <t>Assumed to be the same as lignite coal</t>
        </r>
      </text>
    </comment>
    <comment ref="I70" authorId="3" shapeId="0" xr:uid="{00000000-0006-0000-0200-000024000000}">
      <text>
        <r>
          <rPr>
            <sz val="9"/>
            <color indexed="81"/>
            <rFont val="Tahoma"/>
            <family val="2"/>
          </rPr>
          <t>Assumed to be the same as lignite coal</t>
        </r>
      </text>
    </comment>
    <comment ref="B71" authorId="4" shapeId="0" xr:uid="{00000000-0006-0000-0200-000025000000}">
      <text>
        <r>
          <rPr>
            <b/>
            <sz val="10"/>
            <color indexed="81"/>
            <rFont val="Tahoma"/>
            <family val="2"/>
          </rPr>
          <t>Btu per (short ton, as received)</t>
        </r>
        <r>
          <rPr>
            <sz val="10"/>
            <color indexed="81"/>
            <rFont val="Tahoma"/>
            <family val="2"/>
          </rPr>
          <t xml:space="preserve">
</t>
        </r>
      </text>
    </comment>
    <comment ref="D71" authorId="3" shapeId="0" xr:uid="{00000000-0006-0000-0200-000026000000}">
      <text>
        <r>
          <rPr>
            <sz val="9"/>
            <color indexed="81"/>
            <rFont val="Tahoma"/>
            <family val="2"/>
          </rPr>
          <t>Based on EIA-423</t>
        </r>
      </text>
    </comment>
    <comment ref="F71" authorId="3" shapeId="0" xr:uid="{00000000-0006-0000-0200-000027000000}">
      <text>
        <r>
          <rPr>
            <sz val="9"/>
            <color indexed="81"/>
            <rFont val="Tahoma"/>
            <family val="2"/>
          </rPr>
          <t xml:space="preserve">Elgowainy, A., Han, J., Cai, H., Wang, M., Forman, G. S., and DiVita, V. B. (2014) Energy Efficiency and Greenhouse Gas Emission Intensity of Petroleum Products at U.S. Refineries. Environ. Sci. Technol. 48, 7612–7624.
</t>
        </r>
      </text>
    </comment>
    <comment ref="G71" authorId="3" shapeId="0" xr:uid="{00000000-0006-0000-0200-000028000000}">
      <text>
        <r>
          <rPr>
            <sz val="9"/>
            <color indexed="81"/>
            <rFont val="Tahoma"/>
            <family val="2"/>
          </rPr>
          <t>Based on EIA-423</t>
        </r>
      </text>
    </comment>
    <comment ref="I71" authorId="3" shapeId="0" xr:uid="{00000000-0006-0000-0200-000029000000}">
      <text>
        <r>
          <rPr>
            <sz val="9"/>
            <color indexed="81"/>
            <rFont val="Tahoma"/>
            <family val="2"/>
          </rPr>
          <t>Based on the ratio in the previous GREET</t>
        </r>
      </text>
    </comment>
    <comment ref="B72" authorId="4" shapeId="0" xr:uid="{00000000-0006-0000-0200-00002A000000}">
      <text>
        <r>
          <rPr>
            <b/>
            <sz val="10"/>
            <color indexed="81"/>
            <rFont val="Tahoma"/>
            <family val="2"/>
          </rPr>
          <t>Btu per (short ton, as received)</t>
        </r>
        <r>
          <rPr>
            <sz val="10"/>
            <color indexed="81"/>
            <rFont val="Tahoma"/>
            <family val="2"/>
          </rPr>
          <t xml:space="preserve">
</t>
        </r>
      </text>
    </comment>
    <comment ref="D72" authorId="3" shapeId="0" xr:uid="{00000000-0006-0000-0200-00002B000000}">
      <text>
        <r>
          <rPr>
            <sz val="9"/>
            <color indexed="81"/>
            <rFont val="Tahoma"/>
            <family val="2"/>
          </rPr>
          <t>Based on EIA-423</t>
        </r>
      </text>
    </comment>
    <comment ref="F72" authorId="3" shapeId="0" xr:uid="{00000000-0006-0000-0200-00002C000000}">
      <text>
        <r>
          <rPr>
            <sz val="9"/>
            <color indexed="81"/>
            <rFont val="Tahoma"/>
            <family val="2"/>
          </rPr>
          <t>Based on EIA-423</t>
        </r>
      </text>
    </comment>
    <comment ref="G72" authorId="3" shapeId="0" xr:uid="{00000000-0006-0000-0200-00002D000000}">
      <text>
        <r>
          <rPr>
            <sz val="9"/>
            <color indexed="81"/>
            <rFont val="Tahoma"/>
            <family val="2"/>
          </rPr>
          <t>Assumed to be the same as pet coke</t>
        </r>
      </text>
    </comment>
    <comment ref="I72" authorId="3" shapeId="0" xr:uid="{00000000-0006-0000-0200-00002E000000}">
      <text>
        <r>
          <rPr>
            <sz val="9"/>
            <color indexed="81"/>
            <rFont val="Tahoma"/>
            <family val="2"/>
          </rPr>
          <t>Assumed to be the same as pet coke</t>
        </r>
      </text>
    </comment>
    <comment ref="B73" authorId="4" shapeId="0" xr:uid="{00000000-0006-0000-0200-00002F000000}">
      <text>
        <r>
          <rPr>
            <b/>
            <sz val="10"/>
            <color indexed="81"/>
            <rFont val="Tahoma"/>
            <family val="2"/>
          </rPr>
          <t>Btu per (short ton, as received)</t>
        </r>
        <r>
          <rPr>
            <sz val="10"/>
            <color indexed="81"/>
            <rFont val="Tahoma"/>
            <family val="2"/>
          </rPr>
          <t xml:space="preserve">
</t>
        </r>
      </text>
    </comment>
    <comment ref="B74" authorId="4" shapeId="0" xr:uid="{00000000-0006-0000-0200-000030000000}">
      <text>
        <r>
          <rPr>
            <b/>
            <sz val="10"/>
            <color indexed="81"/>
            <rFont val="Tahoma"/>
            <family val="2"/>
          </rPr>
          <t>Btu per (short ton, dry matter)</t>
        </r>
        <r>
          <rPr>
            <sz val="10"/>
            <color indexed="81"/>
            <rFont val="Tahoma"/>
            <family val="2"/>
          </rPr>
          <t xml:space="preserve">
</t>
        </r>
      </text>
    </comment>
    <comment ref="B76" authorId="4" shapeId="0" xr:uid="{00000000-0006-0000-0200-000031000000}">
      <text>
        <r>
          <rPr>
            <b/>
            <sz val="10"/>
            <color indexed="81"/>
            <rFont val="Tahoma"/>
            <family val="2"/>
          </rPr>
          <t>Btu per (short ton, dry matter)</t>
        </r>
        <r>
          <rPr>
            <sz val="10"/>
            <color indexed="81"/>
            <rFont val="Tahoma"/>
            <family val="2"/>
          </rPr>
          <t xml:space="preserve">
</t>
        </r>
      </text>
    </comment>
    <comment ref="B77" authorId="4" shapeId="0" xr:uid="{00000000-0006-0000-0200-000032000000}">
      <text>
        <r>
          <rPr>
            <b/>
            <sz val="10"/>
            <color indexed="81"/>
            <rFont val="Tahoma"/>
            <family val="2"/>
          </rPr>
          <t>Btu per (short ton, dry matter)</t>
        </r>
        <r>
          <rPr>
            <sz val="10"/>
            <color indexed="81"/>
            <rFont val="Tahoma"/>
            <family val="2"/>
          </rPr>
          <t xml:space="preserve">
</t>
        </r>
      </text>
    </comment>
    <comment ref="B78" authorId="4" shapeId="0" xr:uid="{00000000-0006-0000-0200-000033000000}">
      <text>
        <r>
          <rPr>
            <b/>
            <sz val="10"/>
            <color indexed="81"/>
            <rFont val="Tahoma"/>
            <family val="2"/>
          </rPr>
          <t>Btu per (short ton, dry matter)</t>
        </r>
        <r>
          <rPr>
            <sz val="10"/>
            <color indexed="81"/>
            <rFont val="Tahoma"/>
            <family val="2"/>
          </rPr>
          <t xml:space="preserve">
</t>
        </r>
      </text>
    </comment>
    <comment ref="B79" authorId="4" shapeId="0" xr:uid="{00000000-0006-0000-0200-000034000000}">
      <text>
        <r>
          <rPr>
            <b/>
            <sz val="10"/>
            <color indexed="81"/>
            <rFont val="Tahoma"/>
            <family val="2"/>
          </rPr>
          <t>Btu per (short ton, dry matter)</t>
        </r>
        <r>
          <rPr>
            <sz val="10"/>
            <color indexed="81"/>
            <rFont val="Tahoma"/>
            <family val="2"/>
          </rPr>
          <t xml:space="preserve">
</t>
        </r>
      </text>
    </comment>
    <comment ref="B80" authorId="4" shapeId="0" xr:uid="{00000000-0006-0000-0200-000035000000}">
      <text>
        <r>
          <rPr>
            <b/>
            <sz val="10"/>
            <color indexed="81"/>
            <rFont val="Tahoma"/>
            <family val="2"/>
          </rPr>
          <t>Btu per (short ton, dry matter)</t>
        </r>
        <r>
          <rPr>
            <sz val="10"/>
            <color indexed="81"/>
            <rFont val="Tahoma"/>
            <family val="2"/>
          </rPr>
          <t xml:space="preserve">
</t>
        </r>
      </text>
    </comment>
    <comment ref="B81" authorId="4" shapeId="0" xr:uid="{00000000-0006-0000-0200-000036000000}">
      <text>
        <r>
          <rPr>
            <b/>
            <sz val="10"/>
            <color indexed="81"/>
            <rFont val="Tahoma"/>
            <family val="2"/>
          </rPr>
          <t>Btu per (short ton, dry matter)</t>
        </r>
        <r>
          <rPr>
            <sz val="10"/>
            <color indexed="81"/>
            <rFont val="Tahoma"/>
            <family val="2"/>
          </rPr>
          <t xml:space="preserve">
</t>
        </r>
      </text>
    </comment>
    <comment ref="B82" authorId="4" shapeId="0" xr:uid="{00000000-0006-0000-0200-000037000000}">
      <text>
        <r>
          <rPr>
            <b/>
            <sz val="10"/>
            <color indexed="81"/>
            <rFont val="Tahoma"/>
            <family val="2"/>
          </rPr>
          <t>Btu per (short ton, dry matter)</t>
        </r>
        <r>
          <rPr>
            <sz val="10"/>
            <color indexed="81"/>
            <rFont val="Tahoma"/>
            <family val="2"/>
          </rPr>
          <t xml:space="preserve">
</t>
        </r>
      </text>
    </comment>
    <comment ref="B83" authorId="4" shapeId="0" xr:uid="{00000000-0006-0000-0200-000038000000}">
      <text>
        <r>
          <rPr>
            <b/>
            <sz val="10"/>
            <color indexed="81"/>
            <rFont val="Tahoma"/>
            <family val="2"/>
          </rPr>
          <t>Btu per (short ton, as received)</t>
        </r>
        <r>
          <rPr>
            <sz val="10"/>
            <color indexed="81"/>
            <rFont val="Tahoma"/>
            <family val="2"/>
          </rPr>
          <t xml:space="preserve">
</t>
        </r>
      </text>
    </comment>
    <comment ref="B84" authorId="4" shapeId="0" xr:uid="{00000000-0006-0000-0200-000039000000}">
      <text>
        <r>
          <rPr>
            <b/>
            <sz val="10"/>
            <color indexed="81"/>
            <rFont val="Tahoma"/>
            <family val="2"/>
          </rPr>
          <t>Btu per (short ton, as received)</t>
        </r>
        <r>
          <rPr>
            <sz val="10"/>
            <color indexed="81"/>
            <rFont val="Tahoma"/>
            <family val="2"/>
          </rPr>
          <t xml:space="preserve">
</t>
        </r>
      </text>
    </comment>
    <comment ref="B85" authorId="4" shapeId="0" xr:uid="{00000000-0006-0000-0200-00003A000000}">
      <text>
        <r>
          <rPr>
            <b/>
            <sz val="10"/>
            <color indexed="81"/>
            <rFont val="Tahoma"/>
            <family val="2"/>
          </rPr>
          <t>Btu per (short ton, as received)</t>
        </r>
        <r>
          <rPr>
            <sz val="10"/>
            <color indexed="81"/>
            <rFont val="Tahoma"/>
            <family val="2"/>
          </rPr>
          <t xml:space="preserve">
</t>
        </r>
      </text>
    </comment>
    <comment ref="B86" authorId="4" shapeId="0" xr:uid="{00000000-0006-0000-0200-00003B000000}">
      <text>
        <r>
          <rPr>
            <b/>
            <sz val="10"/>
            <color indexed="81"/>
            <rFont val="Tahoma"/>
            <family val="2"/>
          </rPr>
          <t>Btu per (short ton, as received)</t>
        </r>
        <r>
          <rPr>
            <sz val="10"/>
            <color indexed="81"/>
            <rFont val="Tahoma"/>
            <family val="2"/>
          </rPr>
          <t xml:space="preserve">
</t>
        </r>
      </text>
    </comment>
    <comment ref="B87" authorId="4" shapeId="0" xr:uid="{00000000-0006-0000-0200-00003C000000}">
      <text>
        <r>
          <rPr>
            <b/>
            <sz val="10"/>
            <color indexed="81"/>
            <rFont val="Tahoma"/>
            <family val="2"/>
          </rPr>
          <t>Btu per (short ton, dry matter)</t>
        </r>
        <r>
          <rPr>
            <sz val="10"/>
            <color indexed="81"/>
            <rFont val="Tahoma"/>
            <family val="2"/>
          </rPr>
          <t xml:space="preserve">
</t>
        </r>
      </text>
    </comment>
    <comment ref="B88" authorId="4" shapeId="0" xr:uid="{00000000-0006-0000-0200-00003D000000}">
      <text>
        <r>
          <rPr>
            <b/>
            <sz val="10"/>
            <color indexed="81"/>
            <rFont val="Tahoma"/>
            <family val="2"/>
          </rPr>
          <t>Btu per (short ton, dry matter)</t>
        </r>
        <r>
          <rPr>
            <sz val="10"/>
            <color indexed="81"/>
            <rFont val="Tahoma"/>
            <family val="2"/>
          </rPr>
          <t xml:space="preserve">
</t>
        </r>
      </text>
    </comment>
    <comment ref="A90" authorId="0" shapeId="0" xr:uid="{00000000-0006-0000-0200-00003E000000}">
      <text>
        <r>
          <rPr>
            <sz val="8"/>
            <color indexed="81"/>
            <rFont val="Tahoma"/>
            <family val="2"/>
          </rPr>
          <t>Different global warming potential values can be inputted here and GREET then takes the new values for calculations automatically.</t>
        </r>
      </text>
    </comment>
  </commentList>
</comments>
</file>

<file path=xl/sharedStrings.xml><?xml version="1.0" encoding="utf-8"?>
<sst xmlns="http://schemas.openxmlformats.org/spreadsheetml/2006/main" count="527" uniqueCount="423">
  <si>
    <t>(from physical units to million Btu)</t>
  </si>
  <si>
    <t>- -</t>
  </si>
  <si>
    <t/>
  </si>
  <si>
    <t xml:space="preserve">  Asphalt and Road Oil</t>
  </si>
  <si>
    <t xml:space="preserve">  Aviation Gasoline</t>
  </si>
  <si>
    <t xml:space="preserve">  Biodiesel</t>
  </si>
  <si>
    <t xml:space="preserve">  Distillate Fuel Oil</t>
  </si>
  <si>
    <t xml:space="preserve">    Residential</t>
  </si>
  <si>
    <t xml:space="preserve">    Commercial</t>
  </si>
  <si>
    <t xml:space="preserve">    Transportation</t>
  </si>
  <si>
    <t xml:space="preserve">    Industrial</t>
  </si>
  <si>
    <t xml:space="preserve">    Electric Power</t>
  </si>
  <si>
    <t xml:space="preserve">      Total Distillate</t>
  </si>
  <si>
    <t xml:space="preserve">  Distillate Fuel Oil - Low Sulfur Diesel</t>
  </si>
  <si>
    <t xml:space="preserve">  Distillate Fuel Oil - Ultra Low Sulfur Diesel</t>
  </si>
  <si>
    <t xml:space="preserve">  E85</t>
  </si>
  <si>
    <t xml:space="preserve">  Jet Fuel - Kerosene</t>
  </si>
  <si>
    <t xml:space="preserve">  Lubricants</t>
  </si>
  <si>
    <t xml:space="preserve">  Motor Gasoline Average</t>
  </si>
  <si>
    <t xml:space="preserve">     Reformulated Motor Gasoline</t>
  </si>
  <si>
    <t xml:space="preserve">  Natural Gasoline</t>
  </si>
  <si>
    <t xml:space="preserve">  Other Petroleum</t>
  </si>
  <si>
    <t xml:space="preserve">  Petrochemical Feedstocks</t>
  </si>
  <si>
    <t xml:space="preserve">  Petroleum Coke</t>
  </si>
  <si>
    <t xml:space="preserve">  Residual Fuel</t>
  </si>
  <si>
    <t xml:space="preserve">  Still Gas</t>
  </si>
  <si>
    <t xml:space="preserve">  Unfinished Oils</t>
  </si>
  <si>
    <t xml:space="preserve">  Total Petroleum Consumption</t>
  </si>
  <si>
    <t xml:space="preserve">  Petroleum Product Imports</t>
  </si>
  <si>
    <t xml:space="preserve">  Petroleum Product Exports</t>
  </si>
  <si>
    <t xml:space="preserve">  Natural Gas Plant Liquids</t>
  </si>
  <si>
    <t>Natural Gas (thousand Btu per cubic foot)</t>
  </si>
  <si>
    <t xml:space="preserve">  Consumption</t>
  </si>
  <si>
    <t xml:space="preserve">    End-use Sector</t>
  </si>
  <si>
    <t xml:space="preserve">  Production</t>
  </si>
  <si>
    <t xml:space="preserve">  Imports</t>
  </si>
  <si>
    <t xml:space="preserve">  Exports</t>
  </si>
  <si>
    <t xml:space="preserve">  Compressed/Liquefied Natural Gas</t>
  </si>
  <si>
    <t>Coal (million Btu per short ton)</t>
  </si>
  <si>
    <t xml:space="preserve">    East of the Mississippi</t>
  </si>
  <si>
    <t xml:space="preserve">    West of the Mississippi</t>
  </si>
  <si>
    <t xml:space="preserve">    Coking</t>
  </si>
  <si>
    <t xml:space="preserve">  Coal to Liquids</t>
  </si>
  <si>
    <t xml:space="preserve">  Waste Coal</t>
  </si>
  <si>
    <t xml:space="preserve">   - - = Not applicable.</t>
  </si>
  <si>
    <t>Source:</t>
  </si>
  <si>
    <t>Energy Information Administration</t>
  </si>
  <si>
    <t>Petroleum and Other Liquids</t>
  </si>
  <si>
    <t>(million Btu per barrel)</t>
  </si>
  <si>
    <t xml:space="preserve">  Crude Oil</t>
  </si>
  <si>
    <t xml:space="preserve">    Production</t>
  </si>
  <si>
    <t xml:space="preserve">    Imports</t>
  </si>
  <si>
    <t xml:space="preserve">    Exports</t>
  </si>
  <si>
    <t xml:space="preserve">    Electric Power Sector 2/</t>
  </si>
  <si>
    <t xml:space="preserve">    Commercial and Institutional</t>
  </si>
  <si>
    <t xml:space="preserve">    Industrial 3/</t>
  </si>
  <si>
    <t xml:space="preserve">    Electric Power 2/</t>
  </si>
  <si>
    <t xml:space="preserve">   1/ Includes ethane, natural gasoline, and refinery olefins.</t>
  </si>
  <si>
    <t xml:space="preserve">   2/ Includes all electricity-only and combined heat and power plants that have a regulatory status.</t>
  </si>
  <si>
    <t xml:space="preserve">   3/ Includes combined heat and power plants that have a non-regulatory status, and small on-site generating systems.</t>
  </si>
  <si>
    <t>Electricity (Btu per kilowatthour)</t>
  </si>
  <si>
    <t>CNV000:da_Electricity</t>
  </si>
  <si>
    <t>CNV000:ca_WasteCoal</t>
  </si>
  <si>
    <t>CNV000:ca_CoaltoLiquids</t>
  </si>
  <si>
    <t>CNV000:ca_Exports</t>
  </si>
  <si>
    <t>CNV000:ca_Imports</t>
  </si>
  <si>
    <t>CNV000:ca_ElectricPower</t>
  </si>
  <si>
    <t>CNV000:ca_Coking</t>
  </si>
  <si>
    <t>CNV000:ca_Industrial</t>
  </si>
  <si>
    <t>CNV000:ca_Residentialan</t>
  </si>
  <si>
    <t>CNV000:ca_Consumption</t>
  </si>
  <si>
    <t>CNV000:ca_WestoftheMiss</t>
  </si>
  <si>
    <t>CNV000:ca_EastoftheMiss</t>
  </si>
  <si>
    <t>CNV000:ca_Production</t>
  </si>
  <si>
    <t>CNV000:ba_CompressedNat</t>
  </si>
  <si>
    <t>CNV000:ba_Exports</t>
  </si>
  <si>
    <t>CNV000:ba_Imports</t>
  </si>
  <si>
    <t>CNV000:ba_Production</t>
  </si>
  <si>
    <t>CNV000:ba_Nonutility</t>
  </si>
  <si>
    <t>CNV000:ba_Utility</t>
  </si>
  <si>
    <t>CNV000:ba_Consumption</t>
  </si>
  <si>
    <t>CNV000:aa_NaturalGasPla</t>
  </si>
  <si>
    <t>CNV000:aa_CrudeOilExpor</t>
  </si>
  <si>
    <t>CNV000:aa_CrudeOilImpor</t>
  </si>
  <si>
    <t>CNV000:aa_CrudeOilProdu</t>
  </si>
  <si>
    <t>CNV000:aa_Exports</t>
  </si>
  <si>
    <t>CNV000:aa_Imports</t>
  </si>
  <si>
    <t>CNV000:aa_TotalPetroleu</t>
  </si>
  <si>
    <t>CNV000:aa_UnfinishOilIm</t>
  </si>
  <si>
    <t>CNV000:aa_StillGas</t>
  </si>
  <si>
    <t>CNV000:aa_ResidualFuel</t>
  </si>
  <si>
    <t>CNV000:aa_PetroleumCoke</t>
  </si>
  <si>
    <t>CNV000:aa_PetrochemFeed</t>
  </si>
  <si>
    <t>CNV000:aa_OtherPetroleu</t>
  </si>
  <si>
    <t>CNV000:aa_PentanesPlus</t>
  </si>
  <si>
    <t>CNV000:aa_ReforMotorGas</t>
  </si>
  <si>
    <t>CNV000:aa_TradMotorGas</t>
  </si>
  <si>
    <t>CNV000:aa_MotorGasoline</t>
  </si>
  <si>
    <t>CNV000:aa_Lubricants</t>
  </si>
  <si>
    <t>CNV000:aa_JetFuel-Keros</t>
  </si>
  <si>
    <t>CNV000:aa_E85</t>
  </si>
  <si>
    <t xml:space="preserve">  Ethanol including denaturant</t>
  </si>
  <si>
    <t>CNV000:aa_Ethanol</t>
  </si>
  <si>
    <t>CNV000:aa_DistUltraLow</t>
  </si>
  <si>
    <t>CNV000:aa_DistLowSulf</t>
  </si>
  <si>
    <t>CNV000:aa_TotalDistilla</t>
  </si>
  <si>
    <t>CNV000:aa_ElectricPower</t>
  </si>
  <si>
    <t>CNV000:aa_Industrial</t>
  </si>
  <si>
    <t>CNV000:aa_Transportatio</t>
  </si>
  <si>
    <t>CNV000:aa_Commercial</t>
  </si>
  <si>
    <t>CNV000:aa_Residential</t>
  </si>
  <si>
    <t>CNV000:aa_Distillate</t>
  </si>
  <si>
    <t>CNV000:ea_Biodiesel</t>
  </si>
  <si>
    <t>CNV000:aa_AviationGasol</t>
  </si>
  <si>
    <t>CNV000:aa_AsphaltandRoa</t>
  </si>
  <si>
    <t>73. Conversion Factors</t>
  </si>
  <si>
    <t>CNV000</t>
  </si>
  <si>
    <t>Release Date</t>
  </si>
  <si>
    <t>Datekey</t>
  </si>
  <si>
    <t>Reference case</t>
  </si>
  <si>
    <t>Scenario</t>
  </si>
  <si>
    <t>Report</t>
  </si>
  <si>
    <t>Table 73</t>
  </si>
  <si>
    <t>http://www.eia.gov/forecasts/aeo/supplement/excel/suptab_73.xlsx</t>
  </si>
  <si>
    <t>Specifications of Fuels, Global Warming Potentials of Greenhouse Gases, and Carbon and Sulfur Ratios of Pollutants</t>
  </si>
  <si>
    <t>1) Specifications of Fuels</t>
  </si>
  <si>
    <t>Fuel</t>
  </si>
  <si>
    <t>Heating Value</t>
  </si>
  <si>
    <t>Density</t>
  </si>
  <si>
    <t>C ratio</t>
  </si>
  <si>
    <t>S ratio</t>
  </si>
  <si>
    <t>LHV</t>
  </si>
  <si>
    <t>HHV</t>
  </si>
  <si>
    <t>(% by wt)</t>
  </si>
  <si>
    <t>(ppm by wt)</t>
  </si>
  <si>
    <t>Actual ratio by wt</t>
  </si>
  <si>
    <t>LHV/HHV</t>
  </si>
  <si>
    <t>Use LHV or HHV in calculations?</t>
  </si>
  <si>
    <t>1 -- LHV; 2 -- HHV</t>
  </si>
  <si>
    <t>Liquid Fuels:</t>
  </si>
  <si>
    <t>Btu/gal</t>
  </si>
  <si>
    <t>grams/gal</t>
  </si>
  <si>
    <t>Crude oil</t>
  </si>
  <si>
    <t>Synthetic crude oil (SCO)</t>
  </si>
  <si>
    <t>Bitumen</t>
  </si>
  <si>
    <t>Dilbit (After Recovery)</t>
  </si>
  <si>
    <t>Dilbit (Before Recovery)</t>
  </si>
  <si>
    <t>Diluent</t>
  </si>
  <si>
    <t>Shale Oil (Bakken)</t>
  </si>
  <si>
    <t>Shale Oil (Eagle Ford)</t>
  </si>
  <si>
    <t>Gasoline blendstock</t>
  </si>
  <si>
    <t>Gasoline</t>
  </si>
  <si>
    <t>CA gasoline</t>
  </si>
  <si>
    <t>High Octane Fuel (E25)</t>
  </si>
  <si>
    <t>High Octane Fuel (E40)</t>
  </si>
  <si>
    <t>Diesel for non-road engines</t>
  </si>
  <si>
    <t>Low-sulfur diesel</t>
  </si>
  <si>
    <t>Petroleum naphtha</t>
  </si>
  <si>
    <t>Conventional Jet Fuel</t>
  </si>
  <si>
    <t>ULS Jet Fuel</t>
  </si>
  <si>
    <t>NG-based FT naphtha</t>
  </si>
  <si>
    <t>Residual oil</t>
  </si>
  <si>
    <t>Bunker fuel for ocean tanker</t>
  </si>
  <si>
    <t>Methanol</t>
  </si>
  <si>
    <t>Ethanol</t>
  </si>
  <si>
    <t>Butanol</t>
  </si>
  <si>
    <t>Acetone</t>
  </si>
  <si>
    <t>E-Diesel Additives</t>
  </si>
  <si>
    <t>Liquefied petroleum gas (LPG)</t>
  </si>
  <si>
    <t>Liquefied natural gas (LNG)</t>
  </si>
  <si>
    <t>Dimethyl ether (DME)</t>
  </si>
  <si>
    <t>Dimethoxy methane (DMM)</t>
  </si>
  <si>
    <t>Methyl ester (biodiesel, BD)</t>
  </si>
  <si>
    <t>Fischer-Tropsch diesel (FTD)</t>
  </si>
  <si>
    <t>Renewable Diesel I (SuperCetane)</t>
  </si>
  <si>
    <t>Renewable Diesel II (UOP-HDO)</t>
  </si>
  <si>
    <t>Renewable Diesel III (PNNL-HTL)</t>
  </si>
  <si>
    <t>Renewable Gasoline</t>
  </si>
  <si>
    <t>Renewable Gasoline (IDL)</t>
  </si>
  <si>
    <t xml:space="preserve">SPK (FT Jet Fuel/HRJ) </t>
  </si>
  <si>
    <t>Liquid hydrogen</t>
  </si>
  <si>
    <t>Methyl tertiary butyl ether (MTBE)</t>
  </si>
  <si>
    <t>Ethyl tertiary butyl ether (ETBE)</t>
  </si>
  <si>
    <t>Tertiary amyl methyl ether (TAME)</t>
  </si>
  <si>
    <t>Butane</t>
  </si>
  <si>
    <t>Isobutane</t>
  </si>
  <si>
    <t>Isobutylene</t>
  </si>
  <si>
    <t>Propane</t>
  </si>
  <si>
    <t>Natural gas liquids</t>
  </si>
  <si>
    <t>n-Hexane</t>
  </si>
  <si>
    <t>Still gas (in refineries)</t>
  </si>
  <si>
    <t>Gaseous Fuels (at 32F and 1atm):</t>
  </si>
  <si>
    <t>Btu/ft3</t>
  </si>
  <si>
    <t>gms/ft3</t>
  </si>
  <si>
    <t>Natural gas</t>
  </si>
  <si>
    <t>Pure Methane</t>
  </si>
  <si>
    <t>Gaseous hydrogen</t>
  </si>
  <si>
    <t>Carbon Dioxide</t>
  </si>
  <si>
    <t>Solid Fuels:</t>
  </si>
  <si>
    <t>Btu/ton</t>
  </si>
  <si>
    <t>Coal Mix for Electricity Generation</t>
  </si>
  <si>
    <t>Bituminous coal</t>
  </si>
  <si>
    <t>Subbituminous coal</t>
  </si>
  <si>
    <t>Lignite coal</t>
  </si>
  <si>
    <t>Synthetic coal</t>
  </si>
  <si>
    <t>Waste coal</t>
  </si>
  <si>
    <t>Pet Coke</t>
  </si>
  <si>
    <t>Tire Derived Fuel</t>
  </si>
  <si>
    <t>Coking coal</t>
  </si>
  <si>
    <t>Willow</t>
  </si>
  <si>
    <t>Poplar</t>
  </si>
  <si>
    <t>Switchgrass</t>
  </si>
  <si>
    <t>Miscanthus</t>
  </si>
  <si>
    <t>Corn stover</t>
  </si>
  <si>
    <t>Forest residue</t>
  </si>
  <si>
    <t>Yard trimming waste</t>
  </si>
  <si>
    <t>Sugarcane straw</t>
  </si>
  <si>
    <t>Sugarcane bagasse</t>
  </si>
  <si>
    <t>Bio-char</t>
  </si>
  <si>
    <t>Grain sorghum bagasse</t>
  </si>
  <si>
    <t>Sweet sorghum bagasse</t>
  </si>
  <si>
    <t>Forage sorghum bagasse</t>
  </si>
  <si>
    <t>Municipal solid waste (defined by EISA)</t>
  </si>
  <si>
    <t>Convertible municipal solid waste</t>
  </si>
  <si>
    <t>2) Global Warming Potentials of Greenhouse Gases: relative to CO2</t>
  </si>
  <si>
    <t>Metrics for Carbon Dioxide, Methane, Nitrous Oxide</t>
  </si>
  <si>
    <t>AR Edition/Type</t>
  </si>
  <si>
    <t>AR5/GWP</t>
  </si>
  <si>
    <t>AR5/GTP</t>
  </si>
  <si>
    <t>AR4/GWP</t>
  </si>
  <si>
    <t>AR3/GWP</t>
  </si>
  <si>
    <t>AR2/GWP</t>
  </si>
  <si>
    <t>AR1/GWP</t>
  </si>
  <si>
    <t>Time Horizon (YR)</t>
  </si>
  <si>
    <t>CO2</t>
  </si>
  <si>
    <t>CH4</t>
  </si>
  <si>
    <t>N2O</t>
  </si>
  <si>
    <t>Metrics for Near Term Climate Forcers</t>
  </si>
  <si>
    <t>Type</t>
  </si>
  <si>
    <t>None</t>
  </si>
  <si>
    <t>GWP</t>
  </si>
  <si>
    <t>GTP</t>
  </si>
  <si>
    <t>VOC</t>
  </si>
  <si>
    <t>CO</t>
  </si>
  <si>
    <t>NOx</t>
  </si>
  <si>
    <t>BC</t>
  </si>
  <si>
    <t>OC</t>
  </si>
  <si>
    <t>3) Carbon and Sulfur Ratios of Pollutants</t>
  </si>
  <si>
    <t>Carbon ratio of VOC</t>
  </si>
  <si>
    <t>Carbon ratio of CO</t>
  </si>
  <si>
    <t>Carbon ratio of CH4</t>
  </si>
  <si>
    <t>Carbon ratio of CO2</t>
  </si>
  <si>
    <t>Sulfur ratio of SO2</t>
  </si>
  <si>
    <t>4) Regulated Sulfur Content in Gasoline Blendstock and Conventional Diesel over Time</t>
  </si>
  <si>
    <t>5-year period</t>
  </si>
  <si>
    <t>Sulfur Content in Gasoline Blendstock (ppm)</t>
  </si>
  <si>
    <t>Relative Change (to yr 2010)</t>
  </si>
  <si>
    <t>Sulfur Content in Conventional Diesel (ppm)</t>
  </si>
  <si>
    <t>Sulfur Content in California Diesel (ppm)</t>
  </si>
  <si>
    <t>Sulfur Content in non-Road Diesel (ppm)</t>
  </si>
  <si>
    <t>Sulfur Content in Residual Oil (ppm)</t>
  </si>
  <si>
    <t>Sulfur Content in Marine Disttillate (ppm)</t>
  </si>
  <si>
    <t>5) Unit Conversion</t>
  </si>
  <si>
    <t>Mass</t>
  </si>
  <si>
    <t>1 g</t>
  </si>
  <si>
    <t>1 kg</t>
  </si>
  <si>
    <t>1 metric tonne</t>
  </si>
  <si>
    <t>1 lb</t>
  </si>
  <si>
    <t>1 short ton</t>
  </si>
  <si>
    <t>g</t>
  </si>
  <si>
    <t>kg</t>
  </si>
  <si>
    <t>metric tonne</t>
  </si>
  <si>
    <t>lb</t>
  </si>
  <si>
    <t>short ton</t>
  </si>
  <si>
    <t>Volume</t>
  </si>
  <si>
    <t>1 m3</t>
  </si>
  <si>
    <t>1 ml</t>
  </si>
  <si>
    <t>1 L</t>
  </si>
  <si>
    <t>1 gal</t>
  </si>
  <si>
    <t>1 ft3</t>
  </si>
  <si>
    <t>m3</t>
  </si>
  <si>
    <t>ml</t>
  </si>
  <si>
    <t>L</t>
  </si>
  <si>
    <t>gal</t>
  </si>
  <si>
    <t>ft3</t>
  </si>
  <si>
    <t>Energy</t>
  </si>
  <si>
    <t>1 J</t>
  </si>
  <si>
    <t>1kJ</t>
  </si>
  <si>
    <t>1 MJ</t>
  </si>
  <si>
    <t>1Wh</t>
  </si>
  <si>
    <t>1 kWh</t>
  </si>
  <si>
    <t>1 BTU</t>
  </si>
  <si>
    <t>1 mmBTU</t>
  </si>
  <si>
    <t>1 hph</t>
  </si>
  <si>
    <t>J</t>
  </si>
  <si>
    <t>kJ</t>
  </si>
  <si>
    <t>MJ</t>
  </si>
  <si>
    <t>Wh</t>
  </si>
  <si>
    <t>kWh</t>
  </si>
  <si>
    <t>BTU</t>
  </si>
  <si>
    <t>mmBTU</t>
  </si>
  <si>
    <t>hph</t>
  </si>
  <si>
    <t>Calculation: LHV</t>
  </si>
  <si>
    <t>U.S. conventional diesel</t>
  </si>
  <si>
    <t>Argonne National Laboratory</t>
  </si>
  <si>
    <t>Tab "Fuel_Specs"</t>
  </si>
  <si>
    <t>https://greet.es.anl.gov/</t>
  </si>
  <si>
    <t>Notes</t>
  </si>
  <si>
    <t>EIA uses higher heating values of fuels in the Annual Energy Outlook, so we</t>
  </si>
  <si>
    <t>use the higher heating value (HHV) for lignite from the GREET1 model.</t>
  </si>
  <si>
    <t>Electricity</t>
  </si>
  <si>
    <t>Natural Gas</t>
  </si>
  <si>
    <t>Biofuel Gasoline</t>
  </si>
  <si>
    <t>Biofuel Diesel</t>
  </si>
  <si>
    <t>gallons per U.S. barrel</t>
  </si>
  <si>
    <t>BCF Vehicle Fuel Economy Unit Conversion Factors</t>
  </si>
  <si>
    <t>Relevant Conversion Factors</t>
  </si>
  <si>
    <t>In the U.S. model:</t>
  </si>
  <si>
    <t>Petroleum Gasoline (fuel economy units)</t>
  </si>
  <si>
    <t>Petroleum Diesel (fuel economy units)</t>
  </si>
  <si>
    <t>Jet Fuel (fuel economy units)</t>
  </si>
  <si>
    <t>BCF BTU per Small Fuel Output Unit</t>
  </si>
  <si>
    <t>BCF BTU per Large Fuel Output Unit</t>
  </si>
  <si>
    <t>hard coal</t>
  </si>
  <si>
    <t>natural gas</t>
  </si>
  <si>
    <t>biomass</t>
  </si>
  <si>
    <t>petroleum gasoline</t>
  </si>
  <si>
    <t>petroleum diesel</t>
  </si>
  <si>
    <t>biofuel gasoline</t>
  </si>
  <si>
    <t>biofuel diesel</t>
  </si>
  <si>
    <t>lignite</t>
  </si>
  <si>
    <t>Large Fuel Output Units</t>
  </si>
  <si>
    <t>millions of short tons</t>
  </si>
  <si>
    <t>trillion cubic feet</t>
  </si>
  <si>
    <t>Fuel Economy Output Unit</t>
  </si>
  <si>
    <t>miles per gallon</t>
  </si>
  <si>
    <t>million barrels</t>
  </si>
  <si>
    <t>Small Fuel Output Units</t>
  </si>
  <si>
    <t>short tons</t>
  </si>
  <si>
    <t>thousand cubic feet</t>
  </si>
  <si>
    <t>BTU/MWh (pure unit conversion, not a heat rate)</t>
  </si>
  <si>
    <t>nuclear (not used)</t>
  </si>
  <si>
    <t>hydro (not used)</t>
  </si>
  <si>
    <t>wind (not used)</t>
  </si>
  <si>
    <t>solar (not used)</t>
  </si>
  <si>
    <t>geothermal (not used)</t>
  </si>
  <si>
    <t>hard coal, natural gas, petroleum fuels, liquid biofuels</t>
  </si>
  <si>
    <t>electricity (not used)</t>
  </si>
  <si>
    <t>heat (not used)</t>
  </si>
  <si>
    <t>gallons</t>
  </si>
  <si>
    <t>electricity, district heat</t>
  </si>
  <si>
    <t>TWh</t>
  </si>
  <si>
    <t>MWh</t>
  </si>
  <si>
    <t>electricity</t>
  </si>
  <si>
    <t>heat</t>
  </si>
  <si>
    <t>nuclear fuel (uranium oxide)</t>
  </si>
  <si>
    <t>million BTU</t>
  </si>
  <si>
    <t>nuclear fuel</t>
  </si>
  <si>
    <t>trillion BTU</t>
  </si>
  <si>
    <t>nuclear</t>
  </si>
  <si>
    <t>large output unit not used for these fuels</t>
  </si>
  <si>
    <t>large output unit not used for this fuel</t>
  </si>
  <si>
    <t>The Energy Import Export Output Unit is used to compare all import energy flows on the same graph and to</t>
  </si>
  <si>
    <t>compare all export energy flows on the same graph, so it should be smaller than web-app/BpTPEU, but like BpTPEU,</t>
  </si>
  <si>
    <t>it should be a common unit that works for all energy types.</t>
  </si>
  <si>
    <t>Energy Import Export Output Unit</t>
  </si>
  <si>
    <t>BCF BTU per Energy Import Export Output Unit</t>
  </si>
  <si>
    <t>hydrogen</t>
  </si>
  <si>
    <t>crude oil</t>
  </si>
  <si>
    <t>heavy fuel oil</t>
  </si>
  <si>
    <t>LPG propane or butane</t>
  </si>
  <si>
    <t>municipal solid waste</t>
  </si>
  <si>
    <t>jet fuel or kerosene</t>
  </si>
  <si>
    <t>Projections:  EIA, AEO2019 National Energy Modeling System run ref2019.d111618a.</t>
  </si>
  <si>
    <t>2018:  EIA, Short-Term Energy Outlook, October 2018 and EIA, AEO2019 National Energy Modeling System run ref2019.d111618a.</t>
  </si>
  <si>
    <t xml:space="preserve">   Sources:  2017 based on:  U.S. Energy Information Administration (EIA), Monthly Energy Review, September 2018.</t>
  </si>
  <si>
    <t xml:space="preserve">   Note:  Data for 2017 are model results and may differ from official EIA data reports.</t>
  </si>
  <si>
    <t xml:space="preserve">     Reformulated before Blending</t>
  </si>
  <si>
    <t>CNV000:convert_rbob</t>
  </si>
  <si>
    <t xml:space="preserve">     Conventional before Blending</t>
  </si>
  <si>
    <t>CNV000:convert_cbob</t>
  </si>
  <si>
    <t xml:space="preserve">     Conventional Motor Gasoline</t>
  </si>
  <si>
    <t>2018-</t>
  </si>
  <si>
    <t xml:space="preserve"> January 2019</t>
  </si>
  <si>
    <t>d111618a</t>
  </si>
  <si>
    <t>ref2019</t>
  </si>
  <si>
    <t>Annual Energy Outlook 2019</t>
  </si>
  <si>
    <t>ref2019.d111618a</t>
  </si>
  <si>
    <t>petroleum gasoline, petroleum diesel, biofuel gasoline, biofuel diesel, jet fuel or kerosene, crude oil, heavy fuel oil</t>
  </si>
  <si>
    <t>crude oil, heavy fuel oil</t>
  </si>
  <si>
    <t>barrels</t>
  </si>
  <si>
    <t>LPG/propane/butane</t>
  </si>
  <si>
    <t>million gallons</t>
  </si>
  <si>
    <t>petroleum gasoline, petroleum diesel, biofuel gasoline, biofuel diesel, jet fuel or kerosene, LPG/propane/butane</t>
  </si>
  <si>
    <t>hard coal, lignite, biomass, municipal solid waste</t>
  </si>
  <si>
    <t>thousand metric tons</t>
  </si>
  <si>
    <t>The Fuel Economy Output Unit is used to help compare fuel economy of different technologies of the same vehicle</t>
  </si>
  <si>
    <t>type (e.g. electric vs. gasoline LDVs).  They will use a common unit, such as miles per gallon, even though electric</t>
  </si>
  <si>
    <t>LDVs do not use liquid fuel.  The only fuel types that need data for Fuel Economy Output Unit are the "reference"</t>
  </si>
  <si>
    <t>fuel types that are used as the basis for comparing all of the vehicles of a given type, across technologies.</t>
  </si>
  <si>
    <t>(for other vehicle types).</t>
  </si>
  <si>
    <t>This could be: petroleum gasoline (for LDVs and motorbikes), jet fuel (for aircraft), and petroleum diesel</t>
  </si>
  <si>
    <t>heavy or residual fuel oil</t>
  </si>
  <si>
    <t>Lignite, Biomass, LPG, municipal solid waste, hydrogen</t>
  </si>
  <si>
    <t>Energy Import Export Output Unit (BTU/energy output unit)</t>
  </si>
  <si>
    <t>Conversion Factor (output fuel economy unit/(miles/BTU))</t>
  </si>
  <si>
    <t>BTU/large fuel output unit</t>
  </si>
  <si>
    <t>BTU/small fuel output unit</t>
  </si>
  <si>
    <t>CA diesel</t>
  </si>
  <si>
    <t>Low Octane Gasoline-Like Fuel (LOF)</t>
  </si>
  <si>
    <t>Renewable Gasoline (Ex Situ CFP)</t>
  </si>
  <si>
    <t>Catalyst Coke</t>
  </si>
  <si>
    <t>Clean Pine</t>
  </si>
  <si>
    <t>Asphalt</t>
  </si>
  <si>
    <t>Lubricants</t>
  </si>
  <si>
    <t>Length</t>
  </si>
  <si>
    <t>mm</t>
  </si>
  <si>
    <t>m</t>
  </si>
  <si>
    <t>km</t>
  </si>
  <si>
    <t>ft</t>
  </si>
  <si>
    <t>mi</t>
  </si>
  <si>
    <t>GREET1 2019</t>
  </si>
  <si>
    <t>New Mexico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</si>
</sst>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4">
    <numFmt numFmtId="43" formatCode="_(* #,##0.00_);_(* \(#,##0.00\);_(* &quot;-&quot;??_);_(@_)"/>
    <numFmt numFmtId="164" formatCode="0.0%"/>
    <numFmt numFmtId="165" formatCode="0.000E+00"/>
    <numFmt numFmtId="166" formatCode="#,##0.000"/>
    <numFmt numFmtId="167" formatCode="0.000"/>
    <numFmt numFmtId="168" formatCode="#,##0.000000"/>
    <numFmt numFmtId="169" formatCode="#,##0.0"/>
    <numFmt numFmtId="170" formatCode="0.000000"/>
    <numFmt numFmtId="171" formatCode="0.0"/>
    <numFmt numFmtId="172" formatCode="0.0000"/>
    <numFmt numFmtId="173" formatCode="#,##0.0000"/>
    <numFmt numFmtId="174" formatCode="#,##0.000000000"/>
    <numFmt numFmtId="175" formatCode="#,##0.0000000000"/>
    <numFmt numFmtId="176" formatCode="#,##0.0000000"/>
  </numFmts>
  <fonts count="39"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theme="1"/>
      <name val="Calibri"/>
      <family val="2"/>
      <scheme val="minor"/>
    </font>
    <font>
      <sz val="9"/>
      <color theme="1"/>
      <name val="Calibri"/>
      <family val="2"/>
      <scheme val="minor"/>
    </font>
    <font>
      <u/>
      <sz val="10"/>
      <color theme="4"/>
      <name val="Calibri"/>
      <family val="2"/>
      <scheme val="minor"/>
    </font>
    <font>
      <u/>
      <sz val="11"/>
      <color theme="6"/>
      <name val="Calibri"/>
      <family val="2"/>
    </font>
    <font>
      <b/>
      <sz val="12"/>
      <color theme="4"/>
      <name val="Calibri"/>
      <family val="2"/>
      <scheme val="minor"/>
    </font>
    <font>
      <u/>
      <sz val="11"/>
      <color rgb="FF0070C0"/>
      <name val="Calibri"/>
      <family val="2"/>
      <scheme val="minor"/>
    </font>
    <font>
      <b/>
      <sz val="12"/>
      <color indexed="30"/>
      <name val="Calibri"/>
      <family val="2"/>
    </font>
    <font>
      <sz val="9"/>
      <color indexed="8"/>
      <name val="Calibri"/>
      <family val="2"/>
    </font>
    <font>
      <b/>
      <sz val="9"/>
      <color indexed="8"/>
      <name val="Calibri"/>
      <family val="2"/>
    </font>
    <font>
      <sz val="9"/>
      <name val="Calibri"/>
      <family val="2"/>
    </font>
    <font>
      <sz val="8"/>
      <name val="Arial"/>
      <family val="2"/>
    </font>
    <font>
      <sz val="10"/>
      <color indexed="8"/>
      <name val="Arial"/>
      <family val="2"/>
    </font>
    <font>
      <b/>
      <sz val="12"/>
      <name val="Arial"/>
      <family val="2"/>
    </font>
    <font>
      <b/>
      <sz val="11"/>
      <name val="Arial"/>
      <family val="2"/>
    </font>
    <font>
      <b/>
      <sz val="10"/>
      <name val="Arial"/>
      <family val="2"/>
    </font>
    <font>
      <sz val="10"/>
      <name val="Arial"/>
      <family val="2"/>
    </font>
    <font>
      <sz val="8"/>
      <color indexed="81"/>
      <name val="Tahoma"/>
      <family val="2"/>
    </font>
    <font>
      <sz val="8"/>
      <color indexed="81"/>
      <name val="Arial"/>
      <family val="2"/>
    </font>
    <font>
      <sz val="9"/>
      <color indexed="81"/>
      <name val="Tahoma"/>
      <family val="2"/>
    </font>
    <font>
      <b/>
      <sz val="10"/>
      <color indexed="81"/>
      <name val="Tahoma"/>
      <family val="2"/>
    </font>
    <font>
      <sz val="10"/>
      <color indexed="81"/>
      <name val="Tahoma"/>
      <family val="2"/>
    </font>
  </fonts>
  <fills count="4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9"/>
        <bgColor indexed="64"/>
      </patternFill>
    </fill>
    <fill>
      <patternFill patternType="solid">
        <fgColor rgb="FF00FF00"/>
        <bgColor indexed="9"/>
      </patternFill>
    </fill>
    <fill>
      <patternFill patternType="solid">
        <fgColor indexed="13"/>
        <bgColor indexed="64"/>
      </patternFill>
    </fill>
    <fill>
      <patternFill patternType="solid">
        <fgColor rgb="FFFFFF00"/>
        <bgColor indexed="9"/>
      </patternFill>
    </fill>
    <fill>
      <patternFill patternType="solid">
        <fgColor theme="1" tint="0.34998626667073579"/>
        <bgColor indexed="64"/>
      </patternFill>
    </fill>
    <fill>
      <patternFill patternType="solid">
        <fgColor rgb="FFFFFF00"/>
        <bgColor indexed="64"/>
      </patternFill>
    </fill>
    <fill>
      <patternFill patternType="solid">
        <fgColor indexed="13"/>
        <bgColor indexed="9"/>
      </patternFill>
    </fill>
    <fill>
      <patternFill patternType="solid">
        <fgColor rgb="FF00FF00"/>
        <bgColor indexed="64"/>
      </patternFill>
    </fill>
    <fill>
      <patternFill patternType="solid">
        <fgColor rgb="FFFF8080"/>
        <bgColor indexed="64"/>
      </patternFill>
    </fill>
    <fill>
      <patternFill patternType="solid">
        <fgColor theme="0" tint="-0.249977111117893"/>
        <bgColor indexed="64"/>
      </patternFill>
    </fill>
    <fill>
      <patternFill patternType="solid">
        <fgColor theme="3" tint="0.59999389629810485"/>
        <bgColor indexed="64"/>
      </patternFill>
    </fill>
  </fills>
  <borders count="3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dashed">
        <color theme="0" tint="-0.24994659260841701"/>
      </bottom>
      <diagonal/>
    </border>
    <border>
      <left/>
      <right/>
      <top style="medium">
        <color theme="4"/>
      </top>
      <bottom/>
      <diagonal/>
    </border>
    <border>
      <left/>
      <right/>
      <top/>
      <bottom style="thin">
        <color theme="0" tint="-0.249977111117893"/>
      </bottom>
      <diagonal/>
    </border>
    <border>
      <left/>
      <right/>
      <top style="thin">
        <color theme="4"/>
      </top>
      <bottom style="dashed">
        <color theme="0" tint="-0.24994659260841701"/>
      </bottom>
      <diagonal/>
    </border>
    <border>
      <left/>
      <right/>
      <top style="thin">
        <color theme="4"/>
      </top>
      <bottom style="thin">
        <color theme="0" tint="-0.24994659260841701"/>
      </bottom>
      <diagonal/>
    </border>
    <border>
      <left style="thick">
        <color theme="0"/>
      </left>
      <right style="thick">
        <color theme="0"/>
      </right>
      <top/>
      <bottom style="thin">
        <color theme="0" tint="-0.24994659260841701"/>
      </bottom>
      <diagonal/>
    </border>
    <border>
      <left/>
      <right/>
      <top/>
      <bottom style="thick">
        <color rgb="FF0096D7"/>
      </bottom>
      <diagonal/>
    </border>
    <border>
      <left/>
      <right/>
      <top/>
      <bottom style="thin">
        <color rgb="FFBFBFBF"/>
      </bottom>
      <diagonal/>
    </border>
    <border>
      <left/>
      <right/>
      <top/>
      <bottom style="dashed">
        <color rgb="FFBFBFBF"/>
      </bottom>
      <diagonal/>
    </border>
    <border>
      <left/>
      <right/>
      <top style="medium">
        <color rgb="FF0096D7"/>
      </top>
      <bottom/>
      <diagonal/>
    </border>
    <border>
      <left style="thin">
        <color auto="1"/>
      </left>
      <right/>
      <top style="thin">
        <color auto="1"/>
      </top>
      <bottom/>
      <diagonal/>
    </border>
    <border>
      <left/>
      <right/>
      <top style="thin">
        <color indexed="64"/>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style="thin">
        <color auto="1"/>
      </top>
      <bottom style="thin">
        <color indexed="64"/>
      </bottom>
      <diagonal/>
    </border>
    <border>
      <left/>
      <right/>
      <top style="thin">
        <color auto="1"/>
      </top>
      <bottom style="thin">
        <color indexed="64"/>
      </bottom>
      <diagonal/>
    </border>
    <border>
      <left/>
      <right style="thin">
        <color auto="1"/>
      </right>
      <top style="thin">
        <color auto="1"/>
      </top>
      <bottom style="thin">
        <color indexed="64"/>
      </bottom>
      <diagonal/>
    </border>
    <border>
      <left style="thin">
        <color auto="1"/>
      </left>
      <right style="thin">
        <color auto="1"/>
      </right>
      <top/>
      <bottom/>
      <diagonal/>
    </border>
    <border>
      <left style="thin">
        <color indexed="64"/>
      </left>
      <right style="thin">
        <color indexed="64"/>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auto="1"/>
      </left>
      <right style="thin">
        <color indexed="64"/>
      </right>
      <top style="thin">
        <color indexed="64"/>
      </top>
      <bottom/>
      <diagonal/>
    </border>
    <border>
      <left style="thin">
        <color indexed="64"/>
      </left>
      <right/>
      <top/>
      <bottom style="thin">
        <color indexed="64"/>
      </bottom>
      <diagonal/>
    </border>
    <border>
      <left style="thin">
        <color auto="1"/>
      </left>
      <right style="thin">
        <color auto="1"/>
      </right>
      <top style="thin">
        <color auto="1"/>
      </top>
      <bottom style="thin">
        <color auto="1"/>
      </bottom>
      <diagonal/>
    </border>
  </borders>
  <cellStyleXfs count="6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1" applyNumberFormat="0" applyProtection="0">
      <alignment wrapText="1"/>
    </xf>
    <xf numFmtId="0" fontId="19" fillId="0" borderId="0" applyNumberFormat="0" applyFill="0" applyBorder="0" applyAlignment="0" applyProtection="0"/>
    <xf numFmtId="0" fontId="19" fillId="0" borderId="13" applyNumberFormat="0" applyFont="0" applyFill="0" applyProtection="0">
      <alignment wrapText="1"/>
    </xf>
    <xf numFmtId="0" fontId="19" fillId="0" borderId="11" applyNumberFormat="0" applyProtection="0">
      <alignment vertical="top" wrapText="1"/>
    </xf>
    <xf numFmtId="0" fontId="18" fillId="0" borderId="12" applyNumberFormat="0" applyProtection="0">
      <alignment wrapText="1"/>
    </xf>
    <xf numFmtId="0" fontId="20" fillId="0" borderId="0" applyNumberFormat="0" applyFill="0" applyBorder="0" applyAlignment="0" applyProtection="0">
      <alignment vertical="top"/>
      <protection locked="0"/>
    </xf>
    <xf numFmtId="0" fontId="19" fillId="0" borderId="10" applyNumberFormat="0" applyFont="0" applyProtection="0">
      <alignment wrapText="1"/>
    </xf>
    <xf numFmtId="0" fontId="18" fillId="0" borderId="14" applyNumberFormat="0" applyFill="0" applyProtection="0">
      <alignment wrapText="1"/>
    </xf>
    <xf numFmtId="0" fontId="22" fillId="0" borderId="0" applyNumberFormat="0" applyProtection="0">
      <alignment horizontal="left"/>
    </xf>
    <xf numFmtId="0" fontId="18" fillId="0" borderId="15" applyNumberFormat="0" applyProtection="0">
      <alignment horizontal="left" wrapText="1"/>
    </xf>
    <xf numFmtId="0" fontId="19" fillId="0" borderId="0" applyNumberFormat="0" applyProtection="0">
      <alignment vertical="top" wrapText="1"/>
    </xf>
    <xf numFmtId="0" fontId="21" fillId="0" borderId="0" applyNumberFormat="0" applyFill="0" applyBorder="0" applyAlignment="0" applyProtection="0">
      <alignment vertical="top"/>
      <protection locked="0"/>
    </xf>
    <xf numFmtId="0" fontId="25" fillId="0" borderId="0"/>
    <xf numFmtId="0" fontId="25" fillId="0" borderId="19" applyNumberFormat="0" applyProtection="0">
      <alignment wrapText="1"/>
    </xf>
    <xf numFmtId="0" fontId="26" fillId="0" borderId="17" applyNumberFormat="0" applyProtection="0">
      <alignment wrapText="1"/>
    </xf>
    <xf numFmtId="0" fontId="25" fillId="0" borderId="18" applyNumberFormat="0" applyFont="0" applyProtection="0">
      <alignment wrapText="1"/>
    </xf>
    <xf numFmtId="0" fontId="26" fillId="0" borderId="16" applyNumberFormat="0" applyProtection="0">
      <alignment wrapText="1"/>
    </xf>
    <xf numFmtId="0" fontId="25" fillId="0" borderId="0" applyNumberFormat="0" applyFill="0" applyBorder="0" applyAlignment="0" applyProtection="0"/>
    <xf numFmtId="0" fontId="24" fillId="0" borderId="0" applyNumberFormat="0" applyProtection="0">
      <alignment horizontal="left"/>
    </xf>
    <xf numFmtId="43" fontId="1" fillId="0" borderId="0" applyFont="0" applyFill="0" applyBorder="0" applyAlignment="0" applyProtection="0"/>
    <xf numFmtId="9" fontId="1" fillId="0" borderId="0" applyFont="0" applyFill="0" applyBorder="0" applyAlignment="0" applyProtection="0"/>
  </cellStyleXfs>
  <cellXfs count="210">
    <xf numFmtId="0" fontId="0" fillId="0" borderId="0" xfId="0"/>
    <xf numFmtId="0" fontId="16" fillId="0" borderId="0" xfId="0" applyFont="1"/>
    <xf numFmtId="0" fontId="0" fillId="0" borderId="0" xfId="0"/>
    <xf numFmtId="0" fontId="0" fillId="0" borderId="0" xfId="0" applyAlignment="1">
      <alignment horizontal="left"/>
    </xf>
    <xf numFmtId="0" fontId="23" fillId="0" borderId="0" xfId="47" applyFont="1" applyAlignment="1" applyProtection="1"/>
    <xf numFmtId="0" fontId="0" fillId="0" borderId="0" xfId="0" applyNumberFormat="1"/>
    <xf numFmtId="165" fontId="0" fillId="0" borderId="0" xfId="0" applyNumberFormat="1"/>
    <xf numFmtId="0" fontId="25" fillId="0" borderId="0" xfId="54"/>
    <xf numFmtId="0" fontId="27" fillId="0" borderId="0" xfId="54" applyFont="1"/>
    <xf numFmtId="0" fontId="28" fillId="0" borderId="0" xfId="54" applyFont="1"/>
    <xf numFmtId="164" fontId="0" fillId="0" borderId="18" xfId="57" applyNumberFormat="1" applyFont="1" applyFill="1" applyAlignment="1">
      <alignment horizontal="right" wrapText="1"/>
    </xf>
    <xf numFmtId="4" fontId="0" fillId="0" borderId="18" xfId="57" applyNumberFormat="1" applyFont="1" applyFill="1" applyAlignment="1">
      <alignment horizontal="right" wrapText="1"/>
    </xf>
    <xf numFmtId="0" fontId="0" fillId="0" borderId="18" xfId="57" applyFont="1" applyFill="1" applyBorder="1" applyAlignment="1">
      <alignment wrapText="1"/>
    </xf>
    <xf numFmtId="0" fontId="26" fillId="0" borderId="17" xfId="56" applyFont="1" applyFill="1" applyBorder="1" applyAlignment="1">
      <alignment wrapText="1"/>
    </xf>
    <xf numFmtId="166" fontId="0" fillId="0" borderId="18" xfId="57" applyNumberFormat="1" applyFont="1" applyFill="1" applyAlignment="1">
      <alignment horizontal="right" wrapText="1"/>
    </xf>
    <xf numFmtId="0" fontId="25" fillId="0" borderId="17" xfId="56" applyFont="1" applyFill="1" applyBorder="1" applyAlignment="1">
      <alignment wrapText="1"/>
    </xf>
    <xf numFmtId="0" fontId="26" fillId="0" borderId="16" xfId="58" applyFont="1" applyFill="1" applyBorder="1" applyAlignment="1">
      <alignment wrapText="1"/>
    </xf>
    <xf numFmtId="0" fontId="25" fillId="0" borderId="0" xfId="54" applyAlignment="1" applyProtection="1">
      <alignment horizontal="left"/>
    </xf>
    <xf numFmtId="0" fontId="25" fillId="0" borderId="0" xfId="59" applyFont="1"/>
    <xf numFmtId="0" fontId="24" fillId="0" borderId="0" xfId="60" applyFont="1" applyFill="1" applyBorder="1" applyAlignment="1">
      <alignment horizontal="left"/>
    </xf>
    <xf numFmtId="0" fontId="29" fillId="0" borderId="0" xfId="54" applyFont="1"/>
    <xf numFmtId="0" fontId="30" fillId="0" borderId="0" xfId="0" applyNumberFormat="1" applyFont="1" applyBorder="1" applyAlignment="1"/>
    <xf numFmtId="0" fontId="0" fillId="0" borderId="0" xfId="0" applyNumberFormat="1" applyFont="1" applyBorder="1" applyAlignment="1"/>
    <xf numFmtId="0" fontId="31" fillId="0" borderId="0" xfId="0" applyNumberFormat="1" applyFont="1" applyBorder="1" applyAlignment="1"/>
    <xf numFmtId="0" fontId="32" fillId="0" borderId="20" xfId="0" applyNumberFormat="1" applyFont="1" applyBorder="1" applyAlignment="1">
      <alignment horizontal="left"/>
    </xf>
    <xf numFmtId="0" fontId="32" fillId="0" borderId="20" xfId="0" applyNumberFormat="1" applyFont="1" applyBorder="1" applyAlignment="1">
      <alignment horizontal="centerContinuous"/>
    </xf>
    <xf numFmtId="0" fontId="32" fillId="0" borderId="21" xfId="0" applyNumberFormat="1" applyFont="1" applyBorder="1" applyAlignment="1">
      <alignment horizontal="centerContinuous"/>
    </xf>
    <xf numFmtId="0" fontId="32" fillId="0" borderId="21" xfId="0" applyNumberFormat="1" applyFont="1" applyBorder="1" applyAlignment="1">
      <alignment horizontal="right"/>
    </xf>
    <xf numFmtId="0" fontId="32" fillId="0" borderId="21" xfId="0" applyNumberFormat="1" applyFont="1" applyFill="1" applyBorder="1" applyAlignment="1">
      <alignment horizontal="right"/>
    </xf>
    <xf numFmtId="167" fontId="32" fillId="0" borderId="22" xfId="0" applyNumberFormat="1" applyFont="1" applyFill="1" applyBorder="1" applyAlignment="1">
      <alignment horizontal="right"/>
    </xf>
    <xf numFmtId="0" fontId="32" fillId="0" borderId="23" xfId="0" applyNumberFormat="1" applyFont="1" applyBorder="1" applyAlignment="1">
      <alignment horizontal="right"/>
    </xf>
    <xf numFmtId="0" fontId="32" fillId="0" borderId="23" xfId="0" applyNumberFormat="1" applyFont="1" applyBorder="1" applyAlignment="1">
      <alignment horizontal="right" wrapText="1"/>
    </xf>
    <xf numFmtId="0" fontId="32" fillId="0" borderId="0" xfId="0" applyNumberFormat="1" applyFont="1" applyBorder="1" applyAlignment="1">
      <alignment horizontal="right"/>
    </xf>
    <xf numFmtId="0" fontId="32" fillId="0" borderId="0" xfId="0" applyNumberFormat="1" applyFont="1" applyFill="1" applyBorder="1" applyAlignment="1">
      <alignment horizontal="right" wrapText="1"/>
    </xf>
    <xf numFmtId="167" fontId="32" fillId="0" borderId="24" xfId="0" applyNumberFormat="1" applyFont="1" applyFill="1" applyBorder="1" applyAlignment="1">
      <alignment horizontal="right" wrapText="1"/>
    </xf>
    <xf numFmtId="0" fontId="32" fillId="0" borderId="23" xfId="0" applyNumberFormat="1" applyFont="1" applyBorder="1" applyAlignment="1"/>
    <xf numFmtId="0" fontId="32" fillId="33" borderId="23" xfId="0" applyNumberFormat="1" applyFont="1" applyFill="1" applyBorder="1" applyAlignment="1"/>
    <xf numFmtId="0" fontId="33" fillId="0" borderId="0" xfId="0" applyNumberFormat="1" applyFont="1" applyBorder="1" applyAlignment="1"/>
    <xf numFmtId="0" fontId="32" fillId="0" borderId="0" xfId="0" applyNumberFormat="1" applyFont="1" applyBorder="1" applyAlignment="1"/>
    <xf numFmtId="0" fontId="32" fillId="0" borderId="0" xfId="0" applyNumberFormat="1" applyFont="1" applyFill="1" applyBorder="1" applyAlignment="1"/>
    <xf numFmtId="167" fontId="32" fillId="0" borderId="24" xfId="0" applyNumberFormat="1" applyFont="1" applyFill="1" applyBorder="1" applyAlignment="1"/>
    <xf numFmtId="0" fontId="32" fillId="0" borderId="25" xfId="0" applyNumberFormat="1" applyFont="1" applyBorder="1" applyAlignment="1"/>
    <xf numFmtId="0" fontId="32" fillId="0" borderId="25" xfId="0" applyNumberFormat="1" applyFont="1" applyFill="1" applyBorder="1" applyAlignment="1">
      <alignment horizontal="right"/>
    </xf>
    <xf numFmtId="0" fontId="32" fillId="0" borderId="26" xfId="0" applyNumberFormat="1" applyFont="1" applyBorder="1" applyAlignment="1">
      <alignment horizontal="right"/>
    </xf>
    <xf numFmtId="0" fontId="32" fillId="0" borderId="26" xfId="0" applyNumberFormat="1" applyFont="1" applyBorder="1" applyAlignment="1"/>
    <xf numFmtId="0" fontId="32" fillId="0" borderId="26" xfId="0" applyNumberFormat="1" applyFont="1" applyFill="1" applyBorder="1" applyAlignment="1"/>
    <xf numFmtId="167" fontId="32" fillId="0" borderId="27" xfId="0" applyNumberFormat="1" applyFont="1" applyFill="1" applyBorder="1" applyAlignment="1"/>
    <xf numFmtId="0" fontId="0" fillId="0" borderId="0" xfId="0" applyNumberFormat="1" applyBorder="1" applyAlignment="1"/>
    <xf numFmtId="0" fontId="0" fillId="0" borderId="23" xfId="0" applyNumberFormat="1" applyFont="1" applyBorder="1" applyAlignment="1"/>
    <xf numFmtId="3" fontId="33" fillId="0" borderId="23" xfId="61" applyNumberFormat="1" applyFont="1" applyFill="1" applyBorder="1" applyAlignment="1"/>
    <xf numFmtId="3" fontId="33" fillId="34" borderId="0" xfId="61" applyNumberFormat="1" applyFont="1" applyFill="1" applyBorder="1" applyAlignment="1"/>
    <xf numFmtId="164" fontId="33" fillId="34" borderId="0" xfId="62" applyNumberFormat="1" applyFont="1" applyFill="1" applyBorder="1" applyAlignment="1"/>
    <xf numFmtId="3" fontId="33" fillId="35" borderId="0" xfId="61" applyNumberFormat="1" applyFont="1" applyFill="1" applyBorder="1" applyAlignment="1"/>
    <xf numFmtId="168" fontId="33" fillId="0" borderId="0" xfId="61" applyNumberFormat="1" applyFont="1" applyFill="1" applyBorder="1" applyAlignment="1"/>
    <xf numFmtId="167" fontId="33" fillId="0" borderId="24" xfId="61" applyNumberFormat="1" applyFont="1" applyFill="1" applyBorder="1" applyAlignment="1"/>
    <xf numFmtId="0" fontId="0" fillId="0" borderId="0" xfId="0" applyNumberFormat="1" applyFill="1" applyBorder="1" applyAlignment="1"/>
    <xf numFmtId="3" fontId="33" fillId="36" borderId="0" xfId="61" applyNumberFormat="1" applyFont="1" applyFill="1" applyBorder="1" applyAlignment="1"/>
    <xf numFmtId="164" fontId="33" fillId="36" borderId="0" xfId="62" applyNumberFormat="1" applyFont="1" applyFill="1" applyBorder="1" applyAlignment="1"/>
    <xf numFmtId="3" fontId="33" fillId="0" borderId="0" xfId="61" applyNumberFormat="1" applyFont="1" applyFill="1" applyBorder="1" applyAlignment="1"/>
    <xf numFmtId="164" fontId="33" fillId="0" borderId="0" xfId="62" applyNumberFormat="1" applyFont="1" applyFill="1" applyBorder="1" applyAlignment="1"/>
    <xf numFmtId="167" fontId="33" fillId="0" borderId="0" xfId="61" applyNumberFormat="1" applyFont="1" applyFill="1" applyBorder="1" applyAlignment="1"/>
    <xf numFmtId="3" fontId="0" fillId="0" borderId="0" xfId="0" applyNumberFormat="1" applyFont="1" applyBorder="1" applyAlignment="1"/>
    <xf numFmtId="3" fontId="33" fillId="0" borderId="0" xfId="0" applyNumberFormat="1" applyFont="1" applyFill="1" applyBorder="1" applyAlignment="1">
      <alignment vertical="top"/>
    </xf>
    <xf numFmtId="0" fontId="0" fillId="37" borderId="0" xfId="0" applyNumberFormat="1" applyFont="1" applyFill="1" applyBorder="1" applyAlignment="1"/>
    <xf numFmtId="164" fontId="0" fillId="0" borderId="0" xfId="0" applyNumberFormat="1" applyFont="1" applyBorder="1" applyAlignment="1"/>
    <xf numFmtId="2" fontId="0" fillId="0" borderId="0" xfId="0" applyNumberFormat="1" applyFont="1" applyBorder="1" applyAlignment="1"/>
    <xf numFmtId="1" fontId="33" fillId="0" borderId="0" xfId="62" applyNumberFormat="1" applyFont="1" applyFill="1" applyBorder="1" applyAlignment="1"/>
    <xf numFmtId="0" fontId="0" fillId="0" borderId="23" xfId="0" applyNumberFormat="1" applyBorder="1" applyAlignment="1"/>
    <xf numFmtId="0" fontId="33" fillId="0" borderId="23" xfId="0" applyNumberFormat="1" applyFont="1" applyBorder="1" applyAlignment="1"/>
    <xf numFmtId="164" fontId="33" fillId="0" borderId="0" xfId="61" applyNumberFormat="1" applyFont="1" applyFill="1" applyBorder="1" applyAlignment="1"/>
    <xf numFmtId="0" fontId="0" fillId="0" borderId="23" xfId="0" applyNumberFormat="1" applyFill="1" applyBorder="1" applyAlignment="1"/>
    <xf numFmtId="0" fontId="0" fillId="0" borderId="23" xfId="0" applyNumberFormat="1" applyFont="1" applyFill="1" applyBorder="1" applyAlignment="1"/>
    <xf numFmtId="3" fontId="33" fillId="38" borderId="0" xfId="61" applyNumberFormat="1" applyFont="1" applyFill="1" applyBorder="1" applyAlignment="1"/>
    <xf numFmtId="0" fontId="0" fillId="0" borderId="0" xfId="0" applyNumberFormat="1" applyFont="1" applyFill="1" applyBorder="1" applyAlignment="1"/>
    <xf numFmtId="164" fontId="33" fillId="35" borderId="0" xfId="62" applyNumberFormat="1" applyFont="1" applyFill="1" applyBorder="1" applyAlignment="1"/>
    <xf numFmtId="3" fontId="0" fillId="38" borderId="0" xfId="0" applyNumberFormat="1" applyFont="1" applyFill="1" applyBorder="1" applyAlignment="1"/>
    <xf numFmtId="164" fontId="0" fillId="38" borderId="0" xfId="0" applyNumberFormat="1" applyFont="1" applyFill="1" applyBorder="1" applyAlignment="1"/>
    <xf numFmtId="3" fontId="0" fillId="0" borderId="0" xfId="0" applyNumberFormat="1" applyFont="1" applyFill="1" applyBorder="1" applyAlignment="1"/>
    <xf numFmtId="164" fontId="33" fillId="38" borderId="0" xfId="62" applyNumberFormat="1" applyFont="1" applyFill="1" applyBorder="1" applyAlignment="1"/>
    <xf numFmtId="3" fontId="33" fillId="0" borderId="0" xfId="62" applyNumberFormat="1" applyFont="1" applyFill="1" applyBorder="1" applyAlignment="1"/>
    <xf numFmtId="3" fontId="33" fillId="0" borderId="0" xfId="61" applyNumberFormat="1" applyFont="1" applyBorder="1" applyAlignment="1"/>
    <xf numFmtId="164" fontId="33" fillId="0" borderId="0" xfId="62" applyNumberFormat="1" applyFont="1" applyBorder="1" applyAlignment="1"/>
    <xf numFmtId="3" fontId="32" fillId="0" borderId="25" xfId="61" applyNumberFormat="1" applyFont="1" applyFill="1" applyBorder="1" applyAlignment="1">
      <alignment horizontal="right"/>
    </xf>
    <xf numFmtId="3" fontId="32" fillId="0" borderId="26" xfId="61" applyNumberFormat="1" applyFont="1" applyFill="1" applyBorder="1" applyAlignment="1">
      <alignment horizontal="right"/>
    </xf>
    <xf numFmtId="164" fontId="32" fillId="0" borderId="26" xfId="62" applyNumberFormat="1" applyFont="1" applyFill="1" applyBorder="1" applyAlignment="1"/>
    <xf numFmtId="3" fontId="32" fillId="0" borderId="26" xfId="61" applyNumberFormat="1" applyFont="1" applyBorder="1" applyAlignment="1"/>
    <xf numFmtId="168" fontId="32" fillId="0" borderId="26" xfId="61" applyNumberFormat="1" applyFont="1" applyFill="1" applyBorder="1" applyAlignment="1"/>
    <xf numFmtId="167" fontId="32" fillId="0" borderId="27" xfId="61" applyNumberFormat="1" applyFont="1" applyFill="1" applyBorder="1" applyAlignment="1"/>
    <xf numFmtId="169" fontId="33" fillId="34" borderId="0" xfId="61" applyNumberFormat="1" applyFont="1" applyFill="1" applyBorder="1" applyAlignment="1"/>
    <xf numFmtId="3" fontId="33" fillId="39" borderId="0" xfId="61" applyNumberFormat="1" applyFont="1" applyFill="1" applyBorder="1" applyAlignment="1"/>
    <xf numFmtId="169" fontId="33" fillId="39" borderId="0" xfId="61" applyNumberFormat="1" applyFont="1" applyFill="1" applyBorder="1" applyAlignment="1"/>
    <xf numFmtId="169" fontId="33" fillId="38" borderId="0" xfId="61" applyNumberFormat="1" applyFont="1" applyFill="1" applyBorder="1" applyAlignment="1"/>
    <xf numFmtId="169" fontId="33" fillId="36" borderId="0" xfId="61" applyNumberFormat="1" applyFont="1" applyFill="1" applyBorder="1" applyAlignment="1"/>
    <xf numFmtId="3" fontId="32" fillId="0" borderId="26" xfId="61" applyNumberFormat="1" applyFont="1" applyBorder="1" applyAlignment="1">
      <alignment horizontal="right"/>
    </xf>
    <xf numFmtId="167" fontId="33" fillId="38" borderId="24" xfId="61" applyNumberFormat="1" applyFont="1" applyFill="1" applyBorder="1" applyAlignment="1"/>
    <xf numFmtId="10" fontId="0" fillId="0" borderId="0" xfId="0" applyNumberFormat="1" applyFont="1" applyBorder="1" applyAlignment="1"/>
    <xf numFmtId="3" fontId="33" fillId="40" borderId="0" xfId="61" applyNumberFormat="1" applyFont="1" applyFill="1" applyBorder="1" applyAlignment="1"/>
    <xf numFmtId="0" fontId="33" fillId="0" borderId="0" xfId="62" applyNumberFormat="1" applyFont="1" applyBorder="1" applyAlignment="1"/>
    <xf numFmtId="170" fontId="33" fillId="0" borderId="0" xfId="61" applyNumberFormat="1" applyFont="1" applyFill="1" applyBorder="1" applyAlignment="1"/>
    <xf numFmtId="0" fontId="33" fillId="0" borderId="23" xfId="0" applyNumberFormat="1" applyFont="1" applyFill="1" applyBorder="1" applyAlignment="1"/>
    <xf numFmtId="164" fontId="33" fillId="35" borderId="0" xfId="0" applyNumberFormat="1" applyFont="1" applyFill="1" applyBorder="1" applyAlignment="1"/>
    <xf numFmtId="168" fontId="0" fillId="0" borderId="0" xfId="0" applyNumberFormat="1" applyFont="1" applyFill="1" applyBorder="1" applyAlignment="1"/>
    <xf numFmtId="167" fontId="0" fillId="0" borderId="24" xfId="0" applyNumberFormat="1" applyFont="1" applyFill="1" applyBorder="1" applyAlignment="1"/>
    <xf numFmtId="0" fontId="33" fillId="0" borderId="28" xfId="0" applyNumberFormat="1" applyFont="1" applyFill="1" applyBorder="1" applyAlignment="1"/>
    <xf numFmtId="164" fontId="33" fillId="38" borderId="0" xfId="0" applyNumberFormat="1" applyFont="1" applyFill="1" applyBorder="1" applyAlignment="1"/>
    <xf numFmtId="164" fontId="33" fillId="0" borderId="0" xfId="0" applyNumberFormat="1" applyFont="1" applyFill="1" applyBorder="1" applyAlignment="1"/>
    <xf numFmtId="0" fontId="0" fillId="0" borderId="28" xfId="0" applyNumberFormat="1" applyFont="1" applyFill="1" applyBorder="1" applyAlignment="1"/>
    <xf numFmtId="0" fontId="0" fillId="0" borderId="29" xfId="0" applyNumberFormat="1" applyFont="1" applyFill="1" applyBorder="1" applyAlignment="1"/>
    <xf numFmtId="3" fontId="33" fillId="0" borderId="30" xfId="61" applyNumberFormat="1" applyFont="1" applyFill="1" applyBorder="1" applyAlignment="1"/>
    <xf numFmtId="3" fontId="33" fillId="38" borderId="30" xfId="61" applyNumberFormat="1" applyFont="1" applyFill="1" applyBorder="1" applyAlignment="1"/>
    <xf numFmtId="164" fontId="33" fillId="38" borderId="30" xfId="0" applyNumberFormat="1" applyFont="1" applyFill="1" applyBorder="1" applyAlignment="1"/>
    <xf numFmtId="168" fontId="0" fillId="0" borderId="30" xfId="0" applyNumberFormat="1" applyFont="1" applyFill="1" applyBorder="1" applyAlignment="1"/>
    <xf numFmtId="167" fontId="0" fillId="0" borderId="31" xfId="0" applyNumberFormat="1" applyFont="1" applyFill="1" applyBorder="1" applyAlignment="1"/>
    <xf numFmtId="3" fontId="0" fillId="0" borderId="0" xfId="61" applyNumberFormat="1" applyFont="1" applyFill="1" applyBorder="1" applyAlignment="1"/>
    <xf numFmtId="0" fontId="0" fillId="0" borderId="0" xfId="61" applyNumberFormat="1" applyFont="1" applyFill="1" applyBorder="1" applyAlignment="1"/>
    <xf numFmtId="164" fontId="0" fillId="0" borderId="0" xfId="62" applyNumberFormat="1" applyFont="1" applyFill="1" applyBorder="1" applyAlignment="1"/>
    <xf numFmtId="167" fontId="0" fillId="0" borderId="0" xfId="0" applyNumberFormat="1" applyFont="1" applyFill="1" applyBorder="1" applyAlignment="1"/>
    <xf numFmtId="0" fontId="33" fillId="0" borderId="0" xfId="61" applyNumberFormat="1" applyFont="1" applyBorder="1" applyAlignment="1"/>
    <xf numFmtId="0" fontId="0" fillId="0" borderId="20" xfId="0" applyNumberFormat="1" applyFont="1" applyBorder="1" applyAlignment="1">
      <alignment horizontal="right"/>
    </xf>
    <xf numFmtId="0" fontId="33" fillId="41" borderId="32" xfId="61" applyNumberFormat="1" applyFont="1" applyFill="1" applyBorder="1" applyAlignment="1">
      <alignment horizontal="right"/>
    </xf>
    <xf numFmtId="0" fontId="0" fillId="0" borderId="21" xfId="61" applyNumberFormat="1" applyFont="1" applyBorder="1" applyAlignment="1">
      <alignment horizontal="right"/>
    </xf>
    <xf numFmtId="0" fontId="0" fillId="0" borderId="21" xfId="61" applyNumberFormat="1" applyFont="1" applyFill="1" applyBorder="1" applyAlignment="1">
      <alignment horizontal="right"/>
    </xf>
    <xf numFmtId="0" fontId="0" fillId="0" borderId="22" xfId="61" applyNumberFormat="1" applyFont="1" applyFill="1" applyBorder="1" applyAlignment="1">
      <alignment horizontal="right"/>
    </xf>
    <xf numFmtId="0" fontId="0" fillId="0" borderId="33" xfId="0" applyNumberFormat="1" applyFont="1" applyFill="1" applyBorder="1" applyAlignment="1">
      <alignment horizontal="right"/>
    </xf>
    <xf numFmtId="0" fontId="33" fillId="41" borderId="29" xfId="61" applyNumberFormat="1" applyFont="1" applyFill="1" applyBorder="1" applyAlignment="1">
      <alignment horizontal="right"/>
    </xf>
    <xf numFmtId="0" fontId="33" fillId="0" borderId="30" xfId="61" applyNumberFormat="1" applyFont="1" applyBorder="1" applyAlignment="1">
      <alignment horizontal="right"/>
    </xf>
    <xf numFmtId="0" fontId="33" fillId="0" borderId="31" xfId="61" applyNumberFormat="1" applyFont="1" applyBorder="1" applyAlignment="1">
      <alignment horizontal="right"/>
    </xf>
    <xf numFmtId="0" fontId="0" fillId="0" borderId="23" xfId="0" applyNumberFormat="1" applyFont="1" applyBorder="1" applyAlignment="1">
      <alignment horizontal="right"/>
    </xf>
    <xf numFmtId="3" fontId="0" fillId="0" borderId="28" xfId="0" applyNumberFormat="1" applyFont="1" applyBorder="1" applyAlignment="1"/>
    <xf numFmtId="0" fontId="0" fillId="0" borderId="24" xfId="0" applyNumberFormat="1" applyFont="1" applyBorder="1" applyAlignment="1"/>
    <xf numFmtId="0" fontId="0" fillId="0" borderId="33" xfId="0" applyNumberFormat="1" applyFont="1" applyBorder="1" applyAlignment="1">
      <alignment horizontal="right"/>
    </xf>
    <xf numFmtId="3" fontId="0" fillId="0" borderId="29" xfId="0" applyNumberFormat="1" applyFont="1" applyBorder="1" applyAlignment="1"/>
    <xf numFmtId="0" fontId="0" fillId="0" borderId="30" xfId="0" applyNumberFormat="1" applyFont="1" applyFill="1" applyBorder="1" applyAlignment="1"/>
    <xf numFmtId="0" fontId="0" fillId="0" borderId="30" xfId="0" applyNumberFormat="1" applyFont="1" applyBorder="1" applyAlignment="1"/>
    <xf numFmtId="0" fontId="0" fillId="0" borderId="31" xfId="0" applyNumberFormat="1" applyFont="1" applyBorder="1" applyAlignment="1"/>
    <xf numFmtId="0" fontId="0" fillId="0" borderId="0" xfId="0" applyNumberFormat="1" applyFont="1" applyBorder="1" applyAlignment="1">
      <alignment horizontal="right"/>
    </xf>
    <xf numFmtId="0" fontId="0" fillId="0" borderId="0" xfId="0" applyNumberFormat="1" applyFont="1" applyBorder="1" applyAlignment="1">
      <alignment horizontal="left"/>
    </xf>
    <xf numFmtId="0" fontId="0" fillId="0" borderId="20" xfId="0" applyNumberFormat="1" applyFont="1" applyBorder="1" applyAlignment="1">
      <alignment horizontal="left"/>
    </xf>
    <xf numFmtId="3" fontId="0" fillId="41" borderId="32" xfId="0" applyNumberFormat="1" applyFont="1" applyFill="1" applyBorder="1" applyAlignment="1">
      <alignment horizontal="right"/>
    </xf>
    <xf numFmtId="0" fontId="0" fillId="0" borderId="21" xfId="0" applyNumberFormat="1" applyFont="1" applyFill="1" applyBorder="1" applyAlignment="1">
      <alignment horizontal="right"/>
    </xf>
    <xf numFmtId="0" fontId="0" fillId="0" borderId="22" xfId="0" applyNumberFormat="1" applyFont="1" applyFill="1" applyBorder="1" applyAlignment="1">
      <alignment horizontal="right"/>
    </xf>
    <xf numFmtId="0" fontId="0" fillId="0" borderId="30" xfId="0" applyNumberFormat="1" applyFont="1" applyFill="1" applyBorder="1" applyAlignment="1">
      <alignment horizontal="right"/>
    </xf>
    <xf numFmtId="0" fontId="0" fillId="0" borderId="31" xfId="0" applyNumberFormat="1" applyFont="1" applyFill="1" applyBorder="1" applyAlignment="1">
      <alignment horizontal="right"/>
    </xf>
    <xf numFmtId="0" fontId="0" fillId="40" borderId="0" xfId="0" applyNumberFormat="1" applyFont="1" applyFill="1" applyBorder="1" applyAlignment="1"/>
    <xf numFmtId="0" fontId="0" fillId="40" borderId="24" xfId="0" applyNumberFormat="1" applyFont="1" applyFill="1" applyBorder="1" applyAlignment="1"/>
    <xf numFmtId="2" fontId="0" fillId="0" borderId="22" xfId="0" applyNumberFormat="1" applyFont="1" applyBorder="1" applyAlignment="1"/>
    <xf numFmtId="2" fontId="0" fillId="0" borderId="24" xfId="0" applyNumberFormat="1" applyFont="1" applyBorder="1" applyAlignment="1"/>
    <xf numFmtId="2" fontId="0" fillId="0" borderId="31" xfId="0" applyNumberFormat="1" applyFont="1" applyBorder="1" applyAlignment="1"/>
    <xf numFmtId="0" fontId="31" fillId="0" borderId="0" xfId="0" applyNumberFormat="1" applyFont="1" applyFill="1" applyBorder="1" applyAlignment="1"/>
    <xf numFmtId="0" fontId="0" fillId="35" borderId="0" xfId="0" applyNumberFormat="1" applyFont="1" applyFill="1" applyBorder="1" applyAlignment="1">
      <alignment horizontal="center"/>
    </xf>
    <xf numFmtId="171" fontId="0" fillId="35" borderId="0" xfId="0" applyNumberFormat="1" applyFont="1" applyFill="1" applyBorder="1" applyAlignment="1">
      <alignment horizontal="center"/>
    </xf>
    <xf numFmtId="169" fontId="0" fillId="35" borderId="0" xfId="0" applyNumberFormat="1" applyFont="1" applyFill="1" applyBorder="1" applyAlignment="1">
      <alignment horizontal="center"/>
    </xf>
    <xf numFmtId="0" fontId="0" fillId="0" borderId="0" xfId="0" applyNumberFormat="1" applyFont="1" applyBorder="1" applyAlignment="1">
      <alignment horizontal="center"/>
    </xf>
    <xf numFmtId="171" fontId="0" fillId="0" borderId="0" xfId="0" applyNumberFormat="1" applyFont="1" applyBorder="1" applyAlignment="1">
      <alignment horizontal="center"/>
    </xf>
    <xf numFmtId="169" fontId="0" fillId="0" borderId="0" xfId="0" applyNumberFormat="1" applyFont="1" applyBorder="1" applyAlignment="1">
      <alignment horizontal="center"/>
    </xf>
    <xf numFmtId="0" fontId="32" fillId="0" borderId="25" xfId="0" applyNumberFormat="1" applyFont="1" applyBorder="1" applyAlignment="1">
      <alignment horizontal="right" wrapText="1"/>
    </xf>
    <xf numFmtId="0" fontId="32" fillId="0" borderId="26" xfId="0" applyNumberFormat="1" applyFont="1" applyBorder="1" applyAlignment="1">
      <alignment horizontal="center" wrapText="1"/>
    </xf>
    <xf numFmtId="0" fontId="32" fillId="0" borderId="27" xfId="0" applyNumberFormat="1" applyFont="1" applyBorder="1" applyAlignment="1">
      <alignment horizontal="right" wrapText="1"/>
    </xf>
    <xf numFmtId="0" fontId="32" fillId="0" borderId="26" xfId="0" applyNumberFormat="1" applyFont="1" applyBorder="1" applyAlignment="1">
      <alignment horizontal="right" wrapText="1"/>
    </xf>
    <xf numFmtId="0" fontId="0" fillId="0" borderId="20" xfId="0" applyNumberFormat="1" applyFont="1" applyFill="1" applyBorder="1" applyAlignment="1">
      <alignment horizontal="center"/>
    </xf>
    <xf numFmtId="169" fontId="0" fillId="0" borderId="21" xfId="0" applyNumberFormat="1" applyFont="1" applyFill="1" applyBorder="1" applyAlignment="1">
      <alignment horizontal="center"/>
    </xf>
    <xf numFmtId="164" fontId="0" fillId="0" borderId="22" xfId="0" applyNumberFormat="1" applyFont="1" applyFill="1" applyBorder="1" applyAlignment="1">
      <alignment horizontal="center"/>
    </xf>
    <xf numFmtId="0" fontId="0" fillId="0" borderId="23" xfId="0" applyNumberFormat="1" applyFont="1" applyFill="1" applyBorder="1" applyAlignment="1">
      <alignment horizontal="center"/>
    </xf>
    <xf numFmtId="169" fontId="0" fillId="0" borderId="0" xfId="0" applyNumberFormat="1" applyFont="1" applyFill="1" applyBorder="1" applyAlignment="1">
      <alignment horizontal="center"/>
    </xf>
    <xf numFmtId="164" fontId="0" fillId="0" borderId="24" xfId="0" applyNumberFormat="1" applyFont="1" applyFill="1" applyBorder="1" applyAlignment="1">
      <alignment horizontal="center"/>
    </xf>
    <xf numFmtId="0" fontId="32" fillId="0" borderId="23" xfId="0" applyNumberFormat="1" applyFont="1" applyFill="1" applyBorder="1" applyAlignment="1">
      <alignment horizontal="center"/>
    </xf>
    <xf numFmtId="169" fontId="32" fillId="0" borderId="0" xfId="0" applyNumberFormat="1" applyFont="1" applyFill="1" applyBorder="1" applyAlignment="1">
      <alignment horizontal="center"/>
    </xf>
    <xf numFmtId="164" fontId="32" fillId="0" borderId="24" xfId="0" applyNumberFormat="1" applyFont="1" applyFill="1" applyBorder="1" applyAlignment="1">
      <alignment horizontal="center"/>
    </xf>
    <xf numFmtId="0" fontId="0" fillId="0" borderId="33" xfId="0" applyNumberFormat="1" applyFont="1" applyFill="1" applyBorder="1" applyAlignment="1">
      <alignment horizontal="center"/>
    </xf>
    <xf numFmtId="169" fontId="0" fillId="0" borderId="30" xfId="0" applyNumberFormat="1" applyFont="1" applyFill="1" applyBorder="1" applyAlignment="1">
      <alignment horizontal="center"/>
    </xf>
    <xf numFmtId="164" fontId="0" fillId="0" borderId="31" xfId="0" applyNumberFormat="1" applyFont="1" applyFill="1" applyBorder="1" applyAlignment="1">
      <alignment horizontal="center"/>
    </xf>
    <xf numFmtId="0" fontId="32" fillId="0" borderId="34" xfId="0" applyFont="1" applyFill="1" applyBorder="1" applyAlignment="1">
      <alignment horizontal="center"/>
    </xf>
    <xf numFmtId="0" fontId="0" fillId="0" borderId="26" xfId="0" applyFill="1" applyBorder="1" applyAlignment="1">
      <alignment horizontal="center"/>
    </xf>
    <xf numFmtId="0" fontId="0" fillId="0" borderId="27" xfId="0" applyFill="1" applyBorder="1" applyAlignment="1">
      <alignment horizontal="center"/>
    </xf>
    <xf numFmtId="0" fontId="0" fillId="0" borderId="0" xfId="0" applyFont="1" applyFill="1" applyBorder="1" applyAlignment="1"/>
    <xf numFmtId="0" fontId="0" fillId="0" borderId="28" xfId="0" applyFill="1" applyBorder="1" applyAlignment="1">
      <alignment horizontal="center"/>
    </xf>
    <xf numFmtId="3" fontId="0" fillId="0" borderId="0" xfId="0" applyNumberFormat="1" applyFont="1" applyFill="1" applyBorder="1" applyAlignment="1">
      <alignment horizontal="center"/>
    </xf>
    <xf numFmtId="166" fontId="0" fillId="0" borderId="0" xfId="0" applyNumberFormat="1" applyFont="1" applyFill="1" applyBorder="1" applyAlignment="1">
      <alignment horizontal="center"/>
    </xf>
    <xf numFmtId="3" fontId="0" fillId="0" borderId="24" xfId="0" applyNumberFormat="1" applyFont="1" applyFill="1" applyBorder="1" applyAlignment="1">
      <alignment horizontal="center"/>
    </xf>
    <xf numFmtId="168" fontId="0" fillId="0" borderId="0" xfId="0" applyNumberFormat="1" applyFont="1" applyFill="1" applyBorder="1" applyAlignment="1">
      <alignment horizontal="center"/>
    </xf>
    <xf numFmtId="166" fontId="0" fillId="0" borderId="24" xfId="0" applyNumberFormat="1" applyFont="1" applyFill="1" applyBorder="1" applyAlignment="1">
      <alignment horizontal="center"/>
    </xf>
    <xf numFmtId="0" fontId="0" fillId="0" borderId="29" xfId="0" applyFill="1" applyBorder="1" applyAlignment="1">
      <alignment horizontal="center"/>
    </xf>
    <xf numFmtId="168" fontId="0" fillId="0" borderId="30" xfId="0" applyNumberFormat="1" applyFont="1" applyFill="1" applyBorder="1" applyAlignment="1">
      <alignment horizontal="center"/>
    </xf>
    <xf numFmtId="166" fontId="0" fillId="0" borderId="30" xfId="0" applyNumberFormat="1" applyFont="1" applyFill="1" applyBorder="1" applyAlignment="1">
      <alignment horizontal="center"/>
    </xf>
    <xf numFmtId="3" fontId="0" fillId="0" borderId="31" xfId="0" applyNumberFormat="1" applyFont="1" applyFill="1" applyBorder="1" applyAlignment="1">
      <alignment horizontal="center"/>
    </xf>
    <xf numFmtId="0" fontId="0" fillId="0" borderId="0" xfId="0" applyFont="1" applyFill="1" applyBorder="1" applyAlignment="1">
      <alignment horizontal="center"/>
    </xf>
    <xf numFmtId="170" fontId="0" fillId="0" borderId="0" xfId="0" applyNumberFormat="1" applyFont="1" applyFill="1" applyBorder="1" applyAlignment="1">
      <alignment horizontal="center"/>
    </xf>
    <xf numFmtId="167" fontId="0" fillId="0" borderId="0" xfId="0" applyNumberFormat="1" applyFont="1" applyFill="1" applyBorder="1" applyAlignment="1">
      <alignment horizontal="center"/>
    </xf>
    <xf numFmtId="172" fontId="0" fillId="0" borderId="0" xfId="0" applyNumberFormat="1" applyFont="1" applyFill="1" applyBorder="1" applyAlignment="1">
      <alignment horizontal="center"/>
    </xf>
    <xf numFmtId="172" fontId="0" fillId="0" borderId="24" xfId="0" applyNumberFormat="1" applyFont="1" applyFill="1" applyBorder="1" applyAlignment="1">
      <alignment horizontal="center"/>
    </xf>
    <xf numFmtId="0" fontId="0" fillId="0" borderId="27" xfId="0" applyNumberFormat="1" applyFont="1" applyFill="1" applyBorder="1" applyAlignment="1">
      <alignment horizontal="center"/>
    </xf>
    <xf numFmtId="173" fontId="0" fillId="0" borderId="0" xfId="0" applyNumberFormat="1" applyFont="1" applyFill="1" applyBorder="1" applyAlignment="1">
      <alignment horizontal="center"/>
    </xf>
    <xf numFmtId="174" fontId="0" fillId="0" borderId="0" xfId="0" applyNumberFormat="1" applyFont="1" applyFill="1" applyBorder="1" applyAlignment="1">
      <alignment horizontal="center"/>
    </xf>
    <xf numFmtId="175" fontId="0" fillId="0" borderId="0" xfId="0" applyNumberFormat="1" applyFont="1" applyFill="1" applyBorder="1" applyAlignment="1">
      <alignment horizontal="center"/>
    </xf>
    <xf numFmtId="176" fontId="0" fillId="0" borderId="0" xfId="0" applyNumberFormat="1" applyFont="1" applyFill="1" applyBorder="1" applyAlignment="1">
      <alignment horizontal="center"/>
    </xf>
    <xf numFmtId="0" fontId="0" fillId="0" borderId="29" xfId="0" applyNumberFormat="1" applyFont="1" applyFill="1" applyBorder="1" applyAlignment="1">
      <alignment horizontal="center"/>
    </xf>
    <xf numFmtId="0" fontId="16" fillId="42" borderId="0" xfId="0" applyFont="1" applyFill="1"/>
    <xf numFmtId="0" fontId="0" fillId="0" borderId="0" xfId="0" applyFont="1"/>
    <xf numFmtId="0" fontId="16" fillId="43" borderId="0" xfId="0" applyFont="1" applyFill="1"/>
    <xf numFmtId="0" fontId="0" fillId="43" borderId="0" xfId="0" applyFill="1"/>
    <xf numFmtId="0" fontId="0" fillId="0" borderId="0" xfId="0" applyFill="1"/>
    <xf numFmtId="0" fontId="0" fillId="0" borderId="0" xfId="0" applyAlignment="1">
      <alignment wrapText="1"/>
    </xf>
    <xf numFmtId="0" fontId="0" fillId="42" borderId="0" xfId="0" applyFill="1"/>
    <xf numFmtId="0" fontId="0" fillId="0" borderId="0" xfId="0" applyFont="1" applyFill="1"/>
    <xf numFmtId="0" fontId="0" fillId="38" borderId="0" xfId="0" applyFill="1"/>
    <xf numFmtId="164" fontId="26" fillId="0" borderId="17" xfId="56" applyNumberFormat="1" applyFill="1" applyAlignment="1">
      <alignment horizontal="right" wrapText="1"/>
    </xf>
    <xf numFmtId="3" fontId="26" fillId="0" borderId="17" xfId="56" applyNumberFormat="1" applyFill="1" applyAlignment="1">
      <alignment horizontal="right" wrapText="1"/>
    </xf>
    <xf numFmtId="11" fontId="0" fillId="0" borderId="0" xfId="0" applyNumberFormat="1"/>
    <xf numFmtId="14" fontId="0" fillId="0" borderId="0" xfId="0" applyNumberFormat="1"/>
    <xf numFmtId="0" fontId="25" fillId="0" borderId="19" xfId="55" applyFont="1" applyFill="1" applyBorder="1" applyAlignment="1">
      <alignment wrapText="1"/>
    </xf>
  </cellXfs>
  <cellStyles count="6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Body: normal cell" xfId="48" xr:uid="{00000000-0005-0000-0000-000019000000}"/>
    <cellStyle name="Body: normal cell 2" xfId="57" xr:uid="{00000000-0005-0000-0000-00001A000000}"/>
    <cellStyle name="Calculation" xfId="11" builtinId="22" customBuiltin="1"/>
    <cellStyle name="Check Cell" xfId="13" builtinId="23" customBuiltin="1"/>
    <cellStyle name="Comma" xfId="61" builtinId="3"/>
    <cellStyle name="Explanatory Text" xfId="16" builtinId="53" customBuiltin="1"/>
    <cellStyle name="Followed Hyperlink" xfId="53" builtinId="9" customBuiltin="1"/>
    <cellStyle name="Font: Calibri, 9pt regular" xfId="43" xr:uid="{00000000-0005-0000-0000-000020000000}"/>
    <cellStyle name="Font: Calibri, 9pt regular 2" xfId="59" xr:uid="{00000000-0005-0000-0000-000021000000}"/>
    <cellStyle name="Footnotes: all except top row" xfId="52" xr:uid="{00000000-0005-0000-0000-000022000000}"/>
    <cellStyle name="Footnotes: top row" xfId="45" xr:uid="{00000000-0005-0000-0000-000023000000}"/>
    <cellStyle name="Footnotes: top row 2" xfId="55" xr:uid="{00000000-0005-0000-0000-000024000000}"/>
    <cellStyle name="Good" xfId="6" builtinId="26" customBuiltin="1"/>
    <cellStyle name="Header: bottom row" xfId="42" xr:uid="{00000000-0005-0000-0000-000026000000}"/>
    <cellStyle name="Header: bottom row 2" xfId="58" xr:uid="{00000000-0005-0000-0000-000027000000}"/>
    <cellStyle name="Header: top rows" xfId="51" xr:uid="{00000000-0005-0000-0000-000028000000}"/>
    <cellStyle name="Heading 1" xfId="2" builtinId="16" customBuiltin="1"/>
    <cellStyle name="Heading 2" xfId="3" builtinId="17" customBuiltin="1"/>
    <cellStyle name="Heading 3" xfId="4" builtinId="18" customBuiltin="1"/>
    <cellStyle name="Heading 4" xfId="5" builtinId="19" customBuiltin="1"/>
    <cellStyle name="Hyperlink" xfId="47" builtinId="8" customBuiltin="1"/>
    <cellStyle name="Input" xfId="9" builtinId="20" customBuiltin="1"/>
    <cellStyle name="Linked Cell" xfId="12" builtinId="24" customBuiltin="1"/>
    <cellStyle name="Neutral" xfId="8" builtinId="28" customBuiltin="1"/>
    <cellStyle name="Normal" xfId="0" builtinId="0"/>
    <cellStyle name="Normal 2" xfId="54" xr:uid="{00000000-0005-0000-0000-000032000000}"/>
    <cellStyle name="Note" xfId="15" builtinId="10" customBuiltin="1"/>
    <cellStyle name="Output" xfId="10" builtinId="21" customBuiltin="1"/>
    <cellStyle name="Parent row" xfId="46" xr:uid="{00000000-0005-0000-0000-000035000000}"/>
    <cellStyle name="Parent row 2" xfId="56" xr:uid="{00000000-0005-0000-0000-000036000000}"/>
    <cellStyle name="Percent" xfId="62" builtinId="5"/>
    <cellStyle name="Section Break" xfId="44" xr:uid="{00000000-0005-0000-0000-000038000000}"/>
    <cellStyle name="Section Break: parent row" xfId="49" xr:uid="{00000000-0005-0000-0000-000039000000}"/>
    <cellStyle name="Table title" xfId="50" xr:uid="{00000000-0005-0000-0000-00003A000000}"/>
    <cellStyle name="Table title 2" xfId="60" xr:uid="{00000000-0005-0000-0000-00003B000000}"/>
    <cellStyle name="Title" xfId="1" builtinId="15" customBuiltin="1"/>
    <cellStyle name="Total" xfId="17" builtinId="25" customBuiltin="1"/>
    <cellStyle name="Warning Text" xfId="14" builtinId="11" customBuiltin="1"/>
  </cellStyles>
  <dxfs count="2">
    <dxf>
      <border>
        <left/>
        <right/>
        <top/>
        <bottom style="thick">
          <color theme="4"/>
        </bottom>
        <vertical/>
        <horizontal/>
      </border>
    </dxf>
    <dxf>
      <border>
        <left/>
        <right/>
        <top/>
        <bottom/>
        <vertical/>
        <horizontal style="dotted">
          <color theme="0" tint="-0.24994659260841701"/>
        </horizontal>
      </border>
    </dxf>
  </dxfs>
  <tableStyles count="1" defaultTableStyle="TableStyleMedium2" defaultPivotStyle="PivotStyleLight16">
    <tableStyle name="Table Style 1" pivot="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64"/>
  <sheetViews>
    <sheetView tabSelected="1" workbookViewId="0">
      <selection activeCell="H14" sqref="H14"/>
    </sheetView>
  </sheetViews>
  <sheetFormatPr baseColWidth="10" defaultColWidth="8.83203125" defaultRowHeight="15" x14ac:dyDescent="0.2"/>
  <cols>
    <col min="1" max="1" width="37.33203125" customWidth="1"/>
    <col min="2" max="2" width="30.6640625" customWidth="1"/>
    <col min="3" max="3" width="39.33203125" customWidth="1"/>
  </cols>
  <sheetData>
    <row r="1" spans="1:3" x14ac:dyDescent="0.2">
      <c r="A1" s="1" t="s">
        <v>321</v>
      </c>
      <c r="B1" t="s">
        <v>422</v>
      </c>
      <c r="C1" s="208">
        <v>44374</v>
      </c>
    </row>
    <row r="2" spans="1:3" s="2" customFormat="1" x14ac:dyDescent="0.2">
      <c r="A2" s="1" t="s">
        <v>322</v>
      </c>
    </row>
    <row r="3" spans="1:3" s="2" customFormat="1" x14ac:dyDescent="0.2">
      <c r="A3" s="1" t="s">
        <v>315</v>
      </c>
    </row>
    <row r="4" spans="1:3" s="2" customFormat="1" x14ac:dyDescent="0.2">
      <c r="A4" s="1" t="s">
        <v>366</v>
      </c>
    </row>
    <row r="5" spans="1:3" s="2" customFormat="1" x14ac:dyDescent="0.2">
      <c r="A5" s="1"/>
    </row>
    <row r="6" spans="1:3" x14ac:dyDescent="0.2">
      <c r="A6" t="s">
        <v>45</v>
      </c>
      <c r="B6" s="196" t="s">
        <v>346</v>
      </c>
      <c r="C6" s="202"/>
    </row>
    <row r="7" spans="1:3" x14ac:dyDescent="0.2">
      <c r="B7" t="s">
        <v>46</v>
      </c>
    </row>
    <row r="8" spans="1:3" x14ac:dyDescent="0.2">
      <c r="B8" s="3">
        <v>2019</v>
      </c>
    </row>
    <row r="9" spans="1:3" x14ac:dyDescent="0.2">
      <c r="B9" t="s">
        <v>386</v>
      </c>
    </row>
    <row r="10" spans="1:3" x14ac:dyDescent="0.2">
      <c r="B10" s="4" t="s">
        <v>123</v>
      </c>
    </row>
    <row r="11" spans="1:3" x14ac:dyDescent="0.2">
      <c r="B11" t="s">
        <v>122</v>
      </c>
    </row>
    <row r="13" spans="1:3" x14ac:dyDescent="0.2">
      <c r="B13" s="196" t="s">
        <v>403</v>
      </c>
      <c r="C13" s="202"/>
    </row>
    <row r="14" spans="1:3" x14ac:dyDescent="0.2">
      <c r="B14" t="s">
        <v>304</v>
      </c>
    </row>
    <row r="15" spans="1:3" x14ac:dyDescent="0.2">
      <c r="B15" s="3">
        <v>2019</v>
      </c>
    </row>
    <row r="16" spans="1:3" x14ac:dyDescent="0.2">
      <c r="B16" t="s">
        <v>421</v>
      </c>
    </row>
    <row r="17" spans="1:2" x14ac:dyDescent="0.2">
      <c r="B17" t="s">
        <v>306</v>
      </c>
    </row>
    <row r="18" spans="1:2" x14ac:dyDescent="0.2">
      <c r="B18" t="s">
        <v>305</v>
      </c>
    </row>
    <row r="19" spans="1:2" s="2" customFormat="1" x14ac:dyDescent="0.2"/>
    <row r="20" spans="1:2" x14ac:dyDescent="0.2">
      <c r="A20" s="1" t="s">
        <v>307</v>
      </c>
    </row>
    <row r="21" spans="1:2" x14ac:dyDescent="0.2">
      <c r="A21" t="s">
        <v>308</v>
      </c>
    </row>
    <row r="22" spans="1:2" x14ac:dyDescent="0.2">
      <c r="A22" t="s">
        <v>309</v>
      </c>
    </row>
    <row r="23" spans="1:2" s="2" customFormat="1" x14ac:dyDescent="0.2"/>
    <row r="24" spans="1:2" s="2" customFormat="1" x14ac:dyDescent="0.2">
      <c r="A24" s="2" t="s">
        <v>396</v>
      </c>
    </row>
    <row r="25" spans="1:2" s="2" customFormat="1" x14ac:dyDescent="0.2">
      <c r="A25" s="2" t="s">
        <v>397</v>
      </c>
    </row>
    <row r="26" spans="1:2" s="2" customFormat="1" x14ac:dyDescent="0.2">
      <c r="A26" s="2" t="s">
        <v>398</v>
      </c>
    </row>
    <row r="27" spans="1:2" s="2" customFormat="1" x14ac:dyDescent="0.2">
      <c r="A27" s="2" t="s">
        <v>399</v>
      </c>
    </row>
    <row r="28" spans="1:2" s="2" customFormat="1" x14ac:dyDescent="0.2">
      <c r="A28" s="2" t="s">
        <v>401</v>
      </c>
    </row>
    <row r="29" spans="1:2" s="2" customFormat="1" x14ac:dyDescent="0.2">
      <c r="A29" s="2" t="s">
        <v>400</v>
      </c>
    </row>
    <row r="30" spans="1:2" s="2" customFormat="1" x14ac:dyDescent="0.2"/>
    <row r="31" spans="1:2" s="2" customFormat="1" x14ac:dyDescent="0.2">
      <c r="A31" s="2" t="s">
        <v>362</v>
      </c>
    </row>
    <row r="32" spans="1:2" s="2" customFormat="1" x14ac:dyDescent="0.2">
      <c r="A32" s="2" t="s">
        <v>363</v>
      </c>
    </row>
    <row r="33" spans="1:3" s="2" customFormat="1" x14ac:dyDescent="0.2">
      <c r="A33" s="2" t="s">
        <v>364</v>
      </c>
    </row>
    <row r="34" spans="1:3" s="2" customFormat="1" x14ac:dyDescent="0.2"/>
    <row r="35" spans="1:3" s="2" customFormat="1" x14ac:dyDescent="0.2">
      <c r="A35" s="1" t="s">
        <v>317</v>
      </c>
    </row>
    <row r="36" spans="1:3" s="2" customFormat="1" x14ac:dyDescent="0.2">
      <c r="A36" s="1"/>
    </row>
    <row r="37" spans="1:3" s="2" customFormat="1" x14ac:dyDescent="0.2">
      <c r="A37" s="198" t="s">
        <v>331</v>
      </c>
      <c r="B37" s="199"/>
    </row>
    <row r="38" spans="1:3" s="2" customFormat="1" x14ac:dyDescent="0.2">
      <c r="A38" s="203" t="s">
        <v>350</v>
      </c>
      <c r="B38" s="203" t="s">
        <v>351</v>
      </c>
      <c r="C38" s="204" t="s">
        <v>360</v>
      </c>
    </row>
    <row r="39" spans="1:3" s="2" customFormat="1" ht="32" x14ac:dyDescent="0.2">
      <c r="A39" s="201" t="s">
        <v>394</v>
      </c>
      <c r="B39" s="2" t="s">
        <v>332</v>
      </c>
    </row>
    <row r="40" spans="1:3" s="2" customFormat="1" x14ac:dyDescent="0.2">
      <c r="A40" s="197" t="s">
        <v>324</v>
      </c>
      <c r="B40" s="2" t="s">
        <v>333</v>
      </c>
    </row>
    <row r="41" spans="1:3" s="2" customFormat="1" x14ac:dyDescent="0.2">
      <c r="A41" s="197" t="s">
        <v>367</v>
      </c>
      <c r="B41" s="2" t="s">
        <v>395</v>
      </c>
    </row>
    <row r="42" spans="1:3" s="2" customFormat="1" ht="48" x14ac:dyDescent="0.2">
      <c r="A42" s="201" t="s">
        <v>388</v>
      </c>
      <c r="B42" s="2" t="s">
        <v>336</v>
      </c>
    </row>
    <row r="43" spans="1:3" s="2" customFormat="1" ht="16" x14ac:dyDescent="0.2">
      <c r="A43" s="201" t="s">
        <v>391</v>
      </c>
      <c r="B43" s="2" t="s">
        <v>392</v>
      </c>
    </row>
    <row r="44" spans="1:3" s="2" customFormat="1" ht="16" x14ac:dyDescent="0.2">
      <c r="A44" s="201" t="s">
        <v>357</v>
      </c>
      <c r="B44" s="2" t="s">
        <v>358</v>
      </c>
      <c r="C44" s="204" t="s">
        <v>361</v>
      </c>
    </row>
    <row r="45" spans="1:3" s="2" customFormat="1" x14ac:dyDescent="0.2">
      <c r="A45" s="201"/>
    </row>
    <row r="46" spans="1:3" s="2" customFormat="1" x14ac:dyDescent="0.2">
      <c r="A46" s="198" t="s">
        <v>337</v>
      </c>
      <c r="B46" s="199"/>
    </row>
    <row r="47" spans="1:3" s="2" customFormat="1" x14ac:dyDescent="0.2">
      <c r="A47" s="203" t="s">
        <v>350</v>
      </c>
      <c r="B47" s="203" t="s">
        <v>352</v>
      </c>
    </row>
    <row r="48" spans="1:3" s="2" customFormat="1" ht="32" x14ac:dyDescent="0.2">
      <c r="A48" s="201" t="s">
        <v>394</v>
      </c>
      <c r="B48" s="2" t="s">
        <v>338</v>
      </c>
    </row>
    <row r="49" spans="1:2" s="2" customFormat="1" x14ac:dyDescent="0.2">
      <c r="A49" s="197" t="s">
        <v>324</v>
      </c>
      <c r="B49" s="2" t="s">
        <v>339</v>
      </c>
    </row>
    <row r="50" spans="1:2" s="2" customFormat="1" x14ac:dyDescent="0.2">
      <c r="A50" s="197" t="s">
        <v>367</v>
      </c>
      <c r="B50" s="2" t="s">
        <v>270</v>
      </c>
    </row>
    <row r="51" spans="1:2" s="2" customFormat="1" ht="48" x14ac:dyDescent="0.2">
      <c r="A51" s="201" t="s">
        <v>393</v>
      </c>
      <c r="B51" s="2" t="s">
        <v>349</v>
      </c>
    </row>
    <row r="52" spans="1:2" s="2" customFormat="1" ht="16" x14ac:dyDescent="0.2">
      <c r="A52" s="201" t="s">
        <v>389</v>
      </c>
      <c r="B52" s="2" t="s">
        <v>390</v>
      </c>
    </row>
    <row r="53" spans="1:2" s="2" customFormat="1" ht="16" x14ac:dyDescent="0.2">
      <c r="A53" s="201" t="s">
        <v>355</v>
      </c>
      <c r="B53" s="2" t="s">
        <v>356</v>
      </c>
    </row>
    <row r="54" spans="1:2" s="2" customFormat="1" x14ac:dyDescent="0.2"/>
    <row r="55" spans="1:2" s="2" customFormat="1" x14ac:dyDescent="0.2">
      <c r="A55" s="198" t="s">
        <v>334</v>
      </c>
    </row>
    <row r="56" spans="1:2" s="2" customFormat="1" x14ac:dyDescent="0.2">
      <c r="A56" s="2" t="s">
        <v>335</v>
      </c>
    </row>
    <row r="57" spans="1:2" s="2" customFormat="1" x14ac:dyDescent="0.2"/>
    <row r="58" spans="1:2" s="2" customFormat="1" x14ac:dyDescent="0.2">
      <c r="A58" s="198" t="s">
        <v>365</v>
      </c>
    </row>
    <row r="59" spans="1:2" s="2" customFormat="1" x14ac:dyDescent="0.2">
      <c r="A59" s="2" t="s">
        <v>358</v>
      </c>
    </row>
    <row r="60" spans="1:2" s="2" customFormat="1" x14ac:dyDescent="0.2"/>
    <row r="61" spans="1:2" s="2" customFormat="1" x14ac:dyDescent="0.2"/>
    <row r="62" spans="1:2" s="2" customFormat="1" x14ac:dyDescent="0.2">
      <c r="A62" s="196" t="s">
        <v>316</v>
      </c>
      <c r="B62" s="202"/>
    </row>
    <row r="63" spans="1:2" x14ac:dyDescent="0.2">
      <c r="A63" s="200">
        <v>42</v>
      </c>
      <c r="B63" t="s">
        <v>314</v>
      </c>
    </row>
    <row r="64" spans="1:2" x14ac:dyDescent="0.2">
      <c r="A64">
        <f>3.142*10^6</f>
        <v>3142000</v>
      </c>
      <c r="B64" t="s">
        <v>340</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K85"/>
  <sheetViews>
    <sheetView workbookViewId="0">
      <pane xSplit="2" ySplit="1" topLeftCell="C2" activePane="bottomRight" state="frozen"/>
      <selection activeCell="C32" sqref="C32"/>
      <selection pane="topRight" activeCell="C32" sqref="C32"/>
      <selection pane="bottomLeft" activeCell="C32" sqref="C32"/>
      <selection pane="bottomRight" activeCell="B1" sqref="B1"/>
    </sheetView>
  </sheetViews>
  <sheetFormatPr baseColWidth="10" defaultColWidth="9.1640625" defaultRowHeight="15" customHeight="1" x14ac:dyDescent="0.15"/>
  <cols>
    <col min="1" max="1" width="20.83203125" style="7" hidden="1" customWidth="1"/>
    <col min="2" max="2" width="45.6640625" style="7" customWidth="1"/>
    <col min="3" max="16384" width="9.1640625" style="7"/>
  </cols>
  <sheetData>
    <row r="1" spans="1:37" ht="15" customHeight="1" thickBot="1" x14ac:dyDescent="0.2">
      <c r="B1" s="18" t="s">
        <v>387</v>
      </c>
      <c r="C1" s="16">
        <v>2017</v>
      </c>
      <c r="D1" s="16">
        <v>2018</v>
      </c>
      <c r="E1" s="16">
        <v>2019</v>
      </c>
      <c r="F1" s="16">
        <v>2020</v>
      </c>
      <c r="G1" s="16">
        <v>2021</v>
      </c>
      <c r="H1" s="16">
        <v>2022</v>
      </c>
      <c r="I1" s="16">
        <v>2023</v>
      </c>
      <c r="J1" s="16">
        <v>2024</v>
      </c>
      <c r="K1" s="16">
        <v>2025</v>
      </c>
      <c r="L1" s="16">
        <v>2026</v>
      </c>
      <c r="M1" s="16">
        <v>2027</v>
      </c>
      <c r="N1" s="16">
        <v>2028</v>
      </c>
      <c r="O1" s="16">
        <v>2029</v>
      </c>
      <c r="P1" s="16">
        <v>2030</v>
      </c>
      <c r="Q1" s="16">
        <v>2031</v>
      </c>
      <c r="R1" s="16">
        <v>2032</v>
      </c>
      <c r="S1" s="16">
        <v>2033</v>
      </c>
      <c r="T1" s="16">
        <v>2034</v>
      </c>
      <c r="U1" s="16">
        <v>2035</v>
      </c>
      <c r="V1" s="16">
        <v>2036</v>
      </c>
      <c r="W1" s="16">
        <v>2037</v>
      </c>
      <c r="X1" s="16">
        <v>2038</v>
      </c>
      <c r="Y1" s="16">
        <v>2039</v>
      </c>
      <c r="Z1" s="16">
        <v>2040</v>
      </c>
      <c r="AA1" s="16">
        <v>2041</v>
      </c>
      <c r="AB1" s="16">
        <v>2042</v>
      </c>
      <c r="AC1" s="16">
        <v>2043</v>
      </c>
      <c r="AD1" s="16">
        <v>2044</v>
      </c>
      <c r="AE1" s="16">
        <v>2045</v>
      </c>
      <c r="AF1" s="16">
        <v>2046</v>
      </c>
      <c r="AG1" s="16">
        <v>2047</v>
      </c>
      <c r="AH1" s="16">
        <v>2048</v>
      </c>
      <c r="AI1" s="16">
        <v>2049</v>
      </c>
      <c r="AJ1" s="16">
        <v>2050</v>
      </c>
    </row>
    <row r="2" spans="1:37" ht="15" customHeight="1" thickTop="1" x14ac:dyDescent="0.15"/>
    <row r="3" spans="1:37" ht="15" customHeight="1" x14ac:dyDescent="0.15">
      <c r="C3" s="20" t="s">
        <v>121</v>
      </c>
      <c r="D3" s="20" t="s">
        <v>386</v>
      </c>
      <c r="E3" s="20"/>
      <c r="F3" s="20"/>
      <c r="G3" s="20"/>
    </row>
    <row r="4" spans="1:37" ht="15" customHeight="1" x14ac:dyDescent="0.15">
      <c r="C4" s="20" t="s">
        <v>120</v>
      </c>
      <c r="D4" s="20" t="s">
        <v>385</v>
      </c>
      <c r="E4" s="20"/>
      <c r="F4" s="20"/>
      <c r="G4" s="20" t="s">
        <v>119</v>
      </c>
    </row>
    <row r="5" spans="1:37" ht="15" customHeight="1" x14ac:dyDescent="0.15">
      <c r="C5" s="20" t="s">
        <v>118</v>
      </c>
      <c r="D5" s="20" t="s">
        <v>384</v>
      </c>
      <c r="E5" s="20"/>
      <c r="F5" s="20"/>
      <c r="G5" s="20"/>
    </row>
    <row r="6" spans="1:37" ht="15" customHeight="1" x14ac:dyDescent="0.15">
      <c r="C6" s="20" t="s">
        <v>117</v>
      </c>
      <c r="D6" s="20"/>
      <c r="E6" s="20" t="s">
        <v>383</v>
      </c>
      <c r="F6" s="20"/>
      <c r="G6" s="20"/>
    </row>
    <row r="10" spans="1:37" ht="15" customHeight="1" x14ac:dyDescent="0.2">
      <c r="A10" s="9" t="s">
        <v>116</v>
      </c>
      <c r="B10" s="19" t="s">
        <v>115</v>
      </c>
    </row>
    <row r="11" spans="1:37" ht="15" customHeight="1" x14ac:dyDescent="0.15">
      <c r="B11" s="18" t="s">
        <v>0</v>
      </c>
    </row>
    <row r="12" spans="1:37" ht="15" customHeight="1" x14ac:dyDescent="0.15">
      <c r="B12" s="18" t="s">
        <v>2</v>
      </c>
      <c r="C12" s="17" t="s">
        <v>2</v>
      </c>
      <c r="D12" s="17" t="s">
        <v>2</v>
      </c>
      <c r="E12" s="17" t="s">
        <v>2</v>
      </c>
      <c r="F12" s="17" t="s">
        <v>2</v>
      </c>
      <c r="G12" s="17" t="s">
        <v>2</v>
      </c>
      <c r="H12" s="17" t="s">
        <v>2</v>
      </c>
      <c r="I12" s="17" t="s">
        <v>2</v>
      </c>
      <c r="J12" s="17" t="s">
        <v>2</v>
      </c>
      <c r="K12" s="17" t="s">
        <v>2</v>
      </c>
      <c r="L12" s="17" t="s">
        <v>2</v>
      </c>
      <c r="M12" s="17" t="s">
        <v>2</v>
      </c>
      <c r="N12" s="17" t="s">
        <v>2</v>
      </c>
      <c r="O12" s="17" t="s">
        <v>2</v>
      </c>
      <c r="P12" s="17" t="s">
        <v>2</v>
      </c>
      <c r="Q12" s="17" t="s">
        <v>2</v>
      </c>
      <c r="R12" s="17" t="s">
        <v>2</v>
      </c>
      <c r="S12" s="17" t="s">
        <v>2</v>
      </c>
      <c r="T12" s="17" t="s">
        <v>2</v>
      </c>
      <c r="U12" s="17" t="s">
        <v>2</v>
      </c>
      <c r="V12" s="17" t="s">
        <v>2</v>
      </c>
      <c r="W12" s="17" t="s">
        <v>2</v>
      </c>
      <c r="X12" s="17" t="s">
        <v>2</v>
      </c>
      <c r="Y12" s="17" t="s">
        <v>2</v>
      </c>
      <c r="Z12" s="17" t="s">
        <v>2</v>
      </c>
      <c r="AA12" s="17" t="s">
        <v>2</v>
      </c>
      <c r="AB12" s="17" t="s">
        <v>2</v>
      </c>
      <c r="AC12" s="17" t="s">
        <v>2</v>
      </c>
      <c r="AD12" s="17" t="s">
        <v>2</v>
      </c>
      <c r="AE12" s="17" t="s">
        <v>2</v>
      </c>
      <c r="AF12" s="17" t="s">
        <v>2</v>
      </c>
      <c r="AG12" s="17" t="s">
        <v>2</v>
      </c>
      <c r="AH12" s="17" t="s">
        <v>2</v>
      </c>
      <c r="AI12" s="17" t="s">
        <v>2</v>
      </c>
      <c r="AJ12" s="17" t="s">
        <v>2</v>
      </c>
      <c r="AK12" s="17" t="s">
        <v>382</v>
      </c>
    </row>
    <row r="13" spans="1:37" ht="15" customHeight="1" thickBot="1" x14ac:dyDescent="0.2">
      <c r="B13" s="16" t="s">
        <v>2</v>
      </c>
      <c r="C13" s="16">
        <v>2017</v>
      </c>
      <c r="D13" s="16">
        <v>2018</v>
      </c>
      <c r="E13" s="16">
        <v>2019</v>
      </c>
      <c r="F13" s="16">
        <v>2020</v>
      </c>
      <c r="G13" s="16">
        <v>2021</v>
      </c>
      <c r="H13" s="16">
        <v>2022</v>
      </c>
      <c r="I13" s="16">
        <v>2023</v>
      </c>
      <c r="J13" s="16">
        <v>2024</v>
      </c>
      <c r="K13" s="16">
        <v>2025</v>
      </c>
      <c r="L13" s="16">
        <v>2026</v>
      </c>
      <c r="M13" s="16">
        <v>2027</v>
      </c>
      <c r="N13" s="16">
        <v>2028</v>
      </c>
      <c r="O13" s="16">
        <v>2029</v>
      </c>
      <c r="P13" s="16">
        <v>2030</v>
      </c>
      <c r="Q13" s="16">
        <v>2031</v>
      </c>
      <c r="R13" s="16">
        <v>2032</v>
      </c>
      <c r="S13" s="16">
        <v>2033</v>
      </c>
      <c r="T13" s="16">
        <v>2034</v>
      </c>
      <c r="U13" s="16">
        <v>2035</v>
      </c>
      <c r="V13" s="16">
        <v>2036</v>
      </c>
      <c r="W13" s="16">
        <v>2037</v>
      </c>
      <c r="X13" s="16">
        <v>2038</v>
      </c>
      <c r="Y13" s="16">
        <v>2039</v>
      </c>
      <c r="Z13" s="16">
        <v>2040</v>
      </c>
      <c r="AA13" s="16">
        <v>2041</v>
      </c>
      <c r="AB13" s="16">
        <v>2042</v>
      </c>
      <c r="AC13" s="16">
        <v>2043</v>
      </c>
      <c r="AD13" s="16">
        <v>2044</v>
      </c>
      <c r="AE13" s="16">
        <v>2045</v>
      </c>
      <c r="AF13" s="16">
        <v>2046</v>
      </c>
      <c r="AG13" s="16">
        <v>2047</v>
      </c>
      <c r="AH13" s="16">
        <v>2048</v>
      </c>
      <c r="AI13" s="16">
        <v>2049</v>
      </c>
      <c r="AJ13" s="16">
        <v>2050</v>
      </c>
      <c r="AK13" s="16">
        <v>2050</v>
      </c>
    </row>
    <row r="14" spans="1:37" ht="15" customHeight="1" thickTop="1" x14ac:dyDescent="0.15">
      <c r="B14" s="13" t="s">
        <v>47</v>
      </c>
    </row>
    <row r="15" spans="1:37" ht="15" customHeight="1" x14ac:dyDescent="0.15">
      <c r="B15" s="13" t="s">
        <v>48</v>
      </c>
    </row>
    <row r="16" spans="1:37" ht="15" customHeight="1" x14ac:dyDescent="0.2">
      <c r="A16" s="9" t="s">
        <v>114</v>
      </c>
      <c r="B16" s="12" t="s">
        <v>3</v>
      </c>
      <c r="C16" s="14">
        <v>6.6360000000000001</v>
      </c>
      <c r="D16" s="14">
        <v>6.6360000000000001</v>
      </c>
      <c r="E16" s="14">
        <v>6.6360000000000001</v>
      </c>
      <c r="F16" s="14">
        <v>6.6360000000000001</v>
      </c>
      <c r="G16" s="14">
        <v>6.6360000000000001</v>
      </c>
      <c r="H16" s="14">
        <v>6.6360000000000001</v>
      </c>
      <c r="I16" s="14">
        <v>6.6360000000000001</v>
      </c>
      <c r="J16" s="14">
        <v>6.6360000000000001</v>
      </c>
      <c r="K16" s="14">
        <v>6.6360000000000001</v>
      </c>
      <c r="L16" s="14">
        <v>6.6360000000000001</v>
      </c>
      <c r="M16" s="14">
        <v>6.6360000000000001</v>
      </c>
      <c r="N16" s="14">
        <v>6.6360000000000001</v>
      </c>
      <c r="O16" s="14">
        <v>6.6360000000000001</v>
      </c>
      <c r="P16" s="14">
        <v>6.6360000000000001</v>
      </c>
      <c r="Q16" s="14">
        <v>6.6360000000000001</v>
      </c>
      <c r="R16" s="14">
        <v>6.6360000000000001</v>
      </c>
      <c r="S16" s="14">
        <v>6.6360000000000001</v>
      </c>
      <c r="T16" s="14">
        <v>6.6360000000000001</v>
      </c>
      <c r="U16" s="14">
        <v>6.6360000000000001</v>
      </c>
      <c r="V16" s="14">
        <v>6.6360000000000001</v>
      </c>
      <c r="W16" s="14">
        <v>6.6360000000000001</v>
      </c>
      <c r="X16" s="14">
        <v>6.6360000000000001</v>
      </c>
      <c r="Y16" s="14">
        <v>6.6360000000000001</v>
      </c>
      <c r="Z16" s="14">
        <v>6.6360000000000001</v>
      </c>
      <c r="AA16" s="14">
        <v>6.6360000000000001</v>
      </c>
      <c r="AB16" s="14">
        <v>6.6360000000000001</v>
      </c>
      <c r="AC16" s="14">
        <v>6.6360000000000001</v>
      </c>
      <c r="AD16" s="14">
        <v>6.6360000000000001</v>
      </c>
      <c r="AE16" s="14">
        <v>6.6360000000000001</v>
      </c>
      <c r="AF16" s="14">
        <v>6.6360000000000001</v>
      </c>
      <c r="AG16" s="14">
        <v>6.6360000000000001</v>
      </c>
      <c r="AH16" s="14">
        <v>6.6360000000000001</v>
      </c>
      <c r="AI16" s="14">
        <v>6.6360000000000001</v>
      </c>
      <c r="AJ16" s="14">
        <v>6.6360000000000001</v>
      </c>
      <c r="AK16" s="10">
        <v>0</v>
      </c>
    </row>
    <row r="17" spans="1:37" ht="15" customHeight="1" x14ac:dyDescent="0.2">
      <c r="A17" s="9" t="s">
        <v>113</v>
      </c>
      <c r="B17" s="12" t="s">
        <v>4</v>
      </c>
      <c r="C17" s="14">
        <v>5.048</v>
      </c>
      <c r="D17" s="14">
        <v>5.048</v>
      </c>
      <c r="E17" s="14">
        <v>5.048</v>
      </c>
      <c r="F17" s="14">
        <v>5.048</v>
      </c>
      <c r="G17" s="14">
        <v>5.048</v>
      </c>
      <c r="H17" s="14">
        <v>5.048</v>
      </c>
      <c r="I17" s="14">
        <v>5.048</v>
      </c>
      <c r="J17" s="14">
        <v>5.048</v>
      </c>
      <c r="K17" s="14">
        <v>5.048</v>
      </c>
      <c r="L17" s="14">
        <v>5.048</v>
      </c>
      <c r="M17" s="14">
        <v>5.048</v>
      </c>
      <c r="N17" s="14">
        <v>5.048</v>
      </c>
      <c r="O17" s="14">
        <v>5.048</v>
      </c>
      <c r="P17" s="14">
        <v>5.048</v>
      </c>
      <c r="Q17" s="14">
        <v>5.048</v>
      </c>
      <c r="R17" s="14">
        <v>5.048</v>
      </c>
      <c r="S17" s="14">
        <v>5.048</v>
      </c>
      <c r="T17" s="14">
        <v>5.048</v>
      </c>
      <c r="U17" s="14">
        <v>5.048</v>
      </c>
      <c r="V17" s="14">
        <v>5.048</v>
      </c>
      <c r="W17" s="14">
        <v>5.048</v>
      </c>
      <c r="X17" s="14">
        <v>5.048</v>
      </c>
      <c r="Y17" s="14">
        <v>5.048</v>
      </c>
      <c r="Z17" s="14">
        <v>5.048</v>
      </c>
      <c r="AA17" s="14">
        <v>5.048</v>
      </c>
      <c r="AB17" s="14">
        <v>5.048</v>
      </c>
      <c r="AC17" s="14">
        <v>5.048</v>
      </c>
      <c r="AD17" s="14">
        <v>5.048</v>
      </c>
      <c r="AE17" s="14">
        <v>5.048</v>
      </c>
      <c r="AF17" s="14">
        <v>5.048</v>
      </c>
      <c r="AG17" s="14">
        <v>5.048</v>
      </c>
      <c r="AH17" s="14">
        <v>5.048</v>
      </c>
      <c r="AI17" s="14">
        <v>5.048</v>
      </c>
      <c r="AJ17" s="14">
        <v>5.048</v>
      </c>
      <c r="AK17" s="10">
        <v>0</v>
      </c>
    </row>
    <row r="18" spans="1:37" ht="15" customHeight="1" x14ac:dyDescent="0.2">
      <c r="A18" s="9" t="s">
        <v>112</v>
      </c>
      <c r="B18" s="12" t="s">
        <v>5</v>
      </c>
      <c r="C18" s="14">
        <v>5.359</v>
      </c>
      <c r="D18" s="14">
        <v>5.359</v>
      </c>
      <c r="E18" s="14">
        <v>5.359</v>
      </c>
      <c r="F18" s="14">
        <v>5.359</v>
      </c>
      <c r="G18" s="14">
        <v>5.359</v>
      </c>
      <c r="H18" s="14">
        <v>5.359</v>
      </c>
      <c r="I18" s="14">
        <v>5.359</v>
      </c>
      <c r="J18" s="14">
        <v>5.359</v>
      </c>
      <c r="K18" s="14">
        <v>5.359</v>
      </c>
      <c r="L18" s="14">
        <v>5.359</v>
      </c>
      <c r="M18" s="14">
        <v>5.359</v>
      </c>
      <c r="N18" s="14">
        <v>5.359</v>
      </c>
      <c r="O18" s="14">
        <v>5.359</v>
      </c>
      <c r="P18" s="14">
        <v>5.359</v>
      </c>
      <c r="Q18" s="14">
        <v>5.359</v>
      </c>
      <c r="R18" s="14">
        <v>5.359</v>
      </c>
      <c r="S18" s="14">
        <v>5.359</v>
      </c>
      <c r="T18" s="14">
        <v>5.359</v>
      </c>
      <c r="U18" s="14">
        <v>5.359</v>
      </c>
      <c r="V18" s="14">
        <v>5.359</v>
      </c>
      <c r="W18" s="14">
        <v>5.359</v>
      </c>
      <c r="X18" s="14">
        <v>5.359</v>
      </c>
      <c r="Y18" s="14">
        <v>5.359</v>
      </c>
      <c r="Z18" s="14">
        <v>5.359</v>
      </c>
      <c r="AA18" s="14">
        <v>5.359</v>
      </c>
      <c r="AB18" s="14">
        <v>5.359</v>
      </c>
      <c r="AC18" s="14">
        <v>5.359</v>
      </c>
      <c r="AD18" s="14">
        <v>5.359</v>
      </c>
      <c r="AE18" s="14">
        <v>5.359</v>
      </c>
      <c r="AF18" s="14">
        <v>5.359</v>
      </c>
      <c r="AG18" s="14">
        <v>5.359</v>
      </c>
      <c r="AH18" s="14">
        <v>5.359</v>
      </c>
      <c r="AI18" s="14">
        <v>5.359</v>
      </c>
      <c r="AJ18" s="14">
        <v>5.359</v>
      </c>
      <c r="AK18" s="10">
        <v>0</v>
      </c>
    </row>
    <row r="19" spans="1:37" ht="15" customHeight="1" x14ac:dyDescent="0.2">
      <c r="A19" s="9" t="s">
        <v>111</v>
      </c>
      <c r="B19" s="12" t="s">
        <v>6</v>
      </c>
      <c r="C19" s="14">
        <v>5.8250000000000002</v>
      </c>
      <c r="D19" s="14">
        <v>5.8250000000000002</v>
      </c>
      <c r="E19" s="14">
        <v>5.8250000000000002</v>
      </c>
      <c r="F19" s="14">
        <v>5.8250000000000002</v>
      </c>
      <c r="G19" s="14">
        <v>5.8250000000000002</v>
      </c>
      <c r="H19" s="14">
        <v>5.8250000000000002</v>
      </c>
      <c r="I19" s="14">
        <v>5.8250000000000002</v>
      </c>
      <c r="J19" s="14">
        <v>5.8250000000000002</v>
      </c>
      <c r="K19" s="14">
        <v>5.8250000000000002</v>
      </c>
      <c r="L19" s="14">
        <v>5.8250000000000002</v>
      </c>
      <c r="M19" s="14">
        <v>5.8250000000000002</v>
      </c>
      <c r="N19" s="14">
        <v>5.8250000000000002</v>
      </c>
      <c r="O19" s="14">
        <v>5.8250000000000002</v>
      </c>
      <c r="P19" s="14">
        <v>5.8250000000000002</v>
      </c>
      <c r="Q19" s="14">
        <v>5.8250000000000002</v>
      </c>
      <c r="R19" s="14">
        <v>5.8250000000000002</v>
      </c>
      <c r="S19" s="14">
        <v>5.8250000000000002</v>
      </c>
      <c r="T19" s="14">
        <v>5.8250000000000002</v>
      </c>
      <c r="U19" s="14">
        <v>5.8250000000000002</v>
      </c>
      <c r="V19" s="14">
        <v>5.8250000000000002</v>
      </c>
      <c r="W19" s="14">
        <v>5.8250000000000002</v>
      </c>
      <c r="X19" s="14">
        <v>5.8250000000000002</v>
      </c>
      <c r="Y19" s="14">
        <v>5.8250000000000002</v>
      </c>
      <c r="Z19" s="14">
        <v>5.8250000000000002</v>
      </c>
      <c r="AA19" s="14">
        <v>5.8250000000000002</v>
      </c>
      <c r="AB19" s="14">
        <v>5.8250000000000002</v>
      </c>
      <c r="AC19" s="14">
        <v>5.8250000000000002</v>
      </c>
      <c r="AD19" s="14">
        <v>5.8250000000000002</v>
      </c>
      <c r="AE19" s="14">
        <v>5.8250000000000002</v>
      </c>
      <c r="AF19" s="14">
        <v>5.8250000000000002</v>
      </c>
      <c r="AG19" s="14">
        <v>5.8250000000000002</v>
      </c>
      <c r="AH19" s="14">
        <v>5.8250000000000002</v>
      </c>
      <c r="AI19" s="14">
        <v>5.8250000000000002</v>
      </c>
      <c r="AJ19" s="14">
        <v>5.8250000000000002</v>
      </c>
      <c r="AK19" s="10">
        <v>0</v>
      </c>
    </row>
    <row r="20" spans="1:37" ht="15" customHeight="1" x14ac:dyDescent="0.2">
      <c r="A20" s="9" t="s">
        <v>110</v>
      </c>
      <c r="B20" s="12" t="s">
        <v>7</v>
      </c>
      <c r="C20" s="14">
        <v>5.7746510000000004</v>
      </c>
      <c r="D20" s="14">
        <v>5.7738240000000003</v>
      </c>
      <c r="E20" s="14">
        <v>5.7736289999999997</v>
      </c>
      <c r="F20" s="14">
        <v>5.7729280000000003</v>
      </c>
      <c r="G20" s="14">
        <v>5.7731190000000003</v>
      </c>
      <c r="H20" s="14">
        <v>5.7737270000000001</v>
      </c>
      <c r="I20" s="14">
        <v>5.7724289999999998</v>
      </c>
      <c r="J20" s="14">
        <v>5.773784</v>
      </c>
      <c r="K20" s="14">
        <v>5.7726059999999997</v>
      </c>
      <c r="L20" s="14">
        <v>5.7733230000000004</v>
      </c>
      <c r="M20" s="14">
        <v>5.7745470000000001</v>
      </c>
      <c r="N20" s="14">
        <v>5.7747440000000001</v>
      </c>
      <c r="O20" s="14">
        <v>5.7735219999999998</v>
      </c>
      <c r="P20" s="14">
        <v>5.7736159999999996</v>
      </c>
      <c r="Q20" s="14">
        <v>5.7735810000000001</v>
      </c>
      <c r="R20" s="14">
        <v>5.7734930000000002</v>
      </c>
      <c r="S20" s="14">
        <v>5.7744850000000003</v>
      </c>
      <c r="T20" s="14">
        <v>5.7733730000000003</v>
      </c>
      <c r="U20" s="14">
        <v>5.7733169999999996</v>
      </c>
      <c r="V20" s="14">
        <v>5.7729939999999997</v>
      </c>
      <c r="W20" s="14">
        <v>5.7732359999999998</v>
      </c>
      <c r="X20" s="14">
        <v>5.7731630000000003</v>
      </c>
      <c r="Y20" s="14">
        <v>5.7730449999999998</v>
      </c>
      <c r="Z20" s="14">
        <v>5.773002</v>
      </c>
      <c r="AA20" s="14">
        <v>5.7729929999999996</v>
      </c>
      <c r="AB20" s="14">
        <v>5.7727380000000004</v>
      </c>
      <c r="AC20" s="14">
        <v>5.772945</v>
      </c>
      <c r="AD20" s="14">
        <v>5.7726160000000002</v>
      </c>
      <c r="AE20" s="14">
        <v>5.7726569999999997</v>
      </c>
      <c r="AF20" s="14">
        <v>5.7725039999999996</v>
      </c>
      <c r="AG20" s="14">
        <v>5.7722730000000002</v>
      </c>
      <c r="AH20" s="14">
        <v>5.7721470000000004</v>
      </c>
      <c r="AI20" s="14">
        <v>5.7719480000000001</v>
      </c>
      <c r="AJ20" s="14">
        <v>5.7717749999999999</v>
      </c>
      <c r="AK20" s="10">
        <v>-1.1E-5</v>
      </c>
    </row>
    <row r="21" spans="1:37" ht="15" customHeight="1" x14ac:dyDescent="0.2">
      <c r="A21" s="9" t="s">
        <v>109</v>
      </c>
      <c r="B21" s="12" t="s">
        <v>8</v>
      </c>
      <c r="C21" s="14">
        <v>5.7746510000000004</v>
      </c>
      <c r="D21" s="14">
        <v>5.7738240000000003</v>
      </c>
      <c r="E21" s="14">
        <v>5.7736289999999997</v>
      </c>
      <c r="F21" s="14">
        <v>5.7729280000000003</v>
      </c>
      <c r="G21" s="14">
        <v>5.7731190000000003</v>
      </c>
      <c r="H21" s="14">
        <v>5.7737270000000001</v>
      </c>
      <c r="I21" s="14">
        <v>5.7724289999999998</v>
      </c>
      <c r="J21" s="14">
        <v>5.773784</v>
      </c>
      <c r="K21" s="14">
        <v>5.7726059999999997</v>
      </c>
      <c r="L21" s="14">
        <v>5.7733230000000004</v>
      </c>
      <c r="M21" s="14">
        <v>5.7745470000000001</v>
      </c>
      <c r="N21" s="14">
        <v>5.7747440000000001</v>
      </c>
      <c r="O21" s="14">
        <v>5.7735219999999998</v>
      </c>
      <c r="P21" s="14">
        <v>5.7736159999999996</v>
      </c>
      <c r="Q21" s="14">
        <v>5.7735810000000001</v>
      </c>
      <c r="R21" s="14">
        <v>5.7734930000000002</v>
      </c>
      <c r="S21" s="14">
        <v>5.7744850000000003</v>
      </c>
      <c r="T21" s="14">
        <v>5.7733730000000003</v>
      </c>
      <c r="U21" s="14">
        <v>5.7733169999999996</v>
      </c>
      <c r="V21" s="14">
        <v>5.7729939999999997</v>
      </c>
      <c r="W21" s="14">
        <v>5.7732359999999998</v>
      </c>
      <c r="X21" s="14">
        <v>5.7731630000000003</v>
      </c>
      <c r="Y21" s="14">
        <v>5.7730449999999998</v>
      </c>
      <c r="Z21" s="14">
        <v>5.773002</v>
      </c>
      <c r="AA21" s="14">
        <v>5.7729929999999996</v>
      </c>
      <c r="AB21" s="14">
        <v>5.7727380000000004</v>
      </c>
      <c r="AC21" s="14">
        <v>5.772945</v>
      </c>
      <c r="AD21" s="14">
        <v>5.7726160000000002</v>
      </c>
      <c r="AE21" s="14">
        <v>5.7726569999999997</v>
      </c>
      <c r="AF21" s="14">
        <v>5.7725039999999996</v>
      </c>
      <c r="AG21" s="14">
        <v>5.7722730000000002</v>
      </c>
      <c r="AH21" s="14">
        <v>5.7721470000000004</v>
      </c>
      <c r="AI21" s="14">
        <v>5.7719480000000001</v>
      </c>
      <c r="AJ21" s="14">
        <v>5.7717749999999999</v>
      </c>
      <c r="AK21" s="10">
        <v>-1.1E-5</v>
      </c>
    </row>
    <row r="22" spans="1:37" ht="15" customHeight="1" x14ac:dyDescent="0.2">
      <c r="A22" s="9" t="s">
        <v>108</v>
      </c>
      <c r="B22" s="12" t="s">
        <v>9</v>
      </c>
      <c r="C22" s="14">
        <v>5.7746510000000004</v>
      </c>
      <c r="D22" s="14">
        <v>5.7738240000000003</v>
      </c>
      <c r="E22" s="14">
        <v>5.7736289999999997</v>
      </c>
      <c r="F22" s="14">
        <v>5.7729280000000003</v>
      </c>
      <c r="G22" s="14">
        <v>5.7731190000000003</v>
      </c>
      <c r="H22" s="14">
        <v>5.7737270000000001</v>
      </c>
      <c r="I22" s="14">
        <v>5.7724289999999998</v>
      </c>
      <c r="J22" s="14">
        <v>5.773784</v>
      </c>
      <c r="K22" s="14">
        <v>5.7726059999999997</v>
      </c>
      <c r="L22" s="14">
        <v>5.7733230000000004</v>
      </c>
      <c r="M22" s="14">
        <v>5.7745470000000001</v>
      </c>
      <c r="N22" s="14">
        <v>5.7747440000000001</v>
      </c>
      <c r="O22" s="14">
        <v>5.7735219999999998</v>
      </c>
      <c r="P22" s="14">
        <v>5.7736159999999996</v>
      </c>
      <c r="Q22" s="14">
        <v>5.7735810000000001</v>
      </c>
      <c r="R22" s="14">
        <v>5.7734930000000002</v>
      </c>
      <c r="S22" s="14">
        <v>5.7744850000000003</v>
      </c>
      <c r="T22" s="14">
        <v>5.7733730000000003</v>
      </c>
      <c r="U22" s="14">
        <v>5.7733169999999996</v>
      </c>
      <c r="V22" s="14">
        <v>5.7729939999999997</v>
      </c>
      <c r="W22" s="14">
        <v>5.7732359999999998</v>
      </c>
      <c r="X22" s="14">
        <v>5.7731630000000003</v>
      </c>
      <c r="Y22" s="14">
        <v>5.7730449999999998</v>
      </c>
      <c r="Z22" s="14">
        <v>5.773002</v>
      </c>
      <c r="AA22" s="14">
        <v>5.7729929999999996</v>
      </c>
      <c r="AB22" s="14">
        <v>5.7727380000000004</v>
      </c>
      <c r="AC22" s="14">
        <v>5.772945</v>
      </c>
      <c r="AD22" s="14">
        <v>5.7726160000000002</v>
      </c>
      <c r="AE22" s="14">
        <v>5.7726569999999997</v>
      </c>
      <c r="AF22" s="14">
        <v>5.7725039999999996</v>
      </c>
      <c r="AG22" s="14">
        <v>5.7722730000000002</v>
      </c>
      <c r="AH22" s="14">
        <v>5.7721470000000004</v>
      </c>
      <c r="AI22" s="14">
        <v>5.7719480000000001</v>
      </c>
      <c r="AJ22" s="14">
        <v>5.7717749999999999</v>
      </c>
      <c r="AK22" s="10">
        <v>-1.1E-5</v>
      </c>
    </row>
    <row r="23" spans="1:37" ht="15" customHeight="1" x14ac:dyDescent="0.2">
      <c r="A23" s="9" t="s">
        <v>107</v>
      </c>
      <c r="B23" s="12" t="s">
        <v>10</v>
      </c>
      <c r="C23" s="14">
        <v>5.7746510000000004</v>
      </c>
      <c r="D23" s="14">
        <v>5.7738240000000003</v>
      </c>
      <c r="E23" s="14">
        <v>5.7736289999999997</v>
      </c>
      <c r="F23" s="14">
        <v>5.7729280000000003</v>
      </c>
      <c r="G23" s="14">
        <v>5.7731190000000003</v>
      </c>
      <c r="H23" s="14">
        <v>5.7737270000000001</v>
      </c>
      <c r="I23" s="14">
        <v>5.7724289999999998</v>
      </c>
      <c r="J23" s="14">
        <v>5.773784</v>
      </c>
      <c r="K23" s="14">
        <v>5.7726059999999997</v>
      </c>
      <c r="L23" s="14">
        <v>5.7733230000000004</v>
      </c>
      <c r="M23" s="14">
        <v>5.7745470000000001</v>
      </c>
      <c r="N23" s="14">
        <v>5.7747440000000001</v>
      </c>
      <c r="O23" s="14">
        <v>5.7735219999999998</v>
      </c>
      <c r="P23" s="14">
        <v>5.7736159999999996</v>
      </c>
      <c r="Q23" s="14">
        <v>5.7735810000000001</v>
      </c>
      <c r="R23" s="14">
        <v>5.7734930000000002</v>
      </c>
      <c r="S23" s="14">
        <v>5.7744850000000003</v>
      </c>
      <c r="T23" s="14">
        <v>5.7733730000000003</v>
      </c>
      <c r="U23" s="14">
        <v>5.7733169999999996</v>
      </c>
      <c r="V23" s="14">
        <v>5.7729939999999997</v>
      </c>
      <c r="W23" s="14">
        <v>5.7732359999999998</v>
      </c>
      <c r="X23" s="14">
        <v>5.7731630000000003</v>
      </c>
      <c r="Y23" s="14">
        <v>5.7730449999999998</v>
      </c>
      <c r="Z23" s="14">
        <v>5.773002</v>
      </c>
      <c r="AA23" s="14">
        <v>5.7729929999999996</v>
      </c>
      <c r="AB23" s="14">
        <v>5.7727380000000004</v>
      </c>
      <c r="AC23" s="14">
        <v>5.772945</v>
      </c>
      <c r="AD23" s="14">
        <v>5.7726160000000002</v>
      </c>
      <c r="AE23" s="14">
        <v>5.7726569999999997</v>
      </c>
      <c r="AF23" s="14">
        <v>5.7725039999999996</v>
      </c>
      <c r="AG23" s="14">
        <v>5.7722730000000002</v>
      </c>
      <c r="AH23" s="14">
        <v>5.7721470000000004</v>
      </c>
      <c r="AI23" s="14">
        <v>5.7719480000000001</v>
      </c>
      <c r="AJ23" s="14">
        <v>5.7717749999999999</v>
      </c>
      <c r="AK23" s="10">
        <v>-1.1E-5</v>
      </c>
    </row>
    <row r="24" spans="1:37" ht="15" customHeight="1" x14ac:dyDescent="0.2">
      <c r="A24" s="9" t="s">
        <v>106</v>
      </c>
      <c r="B24" s="12" t="s">
        <v>11</v>
      </c>
      <c r="C24" s="14">
        <v>5.7746510000000004</v>
      </c>
      <c r="D24" s="14">
        <v>5.7738240000000003</v>
      </c>
      <c r="E24" s="14">
        <v>5.7736289999999997</v>
      </c>
      <c r="F24" s="14">
        <v>5.7729280000000003</v>
      </c>
      <c r="G24" s="14">
        <v>5.7731190000000003</v>
      </c>
      <c r="H24" s="14">
        <v>5.7737270000000001</v>
      </c>
      <c r="I24" s="14">
        <v>5.7724289999999998</v>
      </c>
      <c r="J24" s="14">
        <v>5.773784</v>
      </c>
      <c r="K24" s="14">
        <v>5.7726059999999997</v>
      </c>
      <c r="L24" s="14">
        <v>5.7733230000000004</v>
      </c>
      <c r="M24" s="14">
        <v>5.7745470000000001</v>
      </c>
      <c r="N24" s="14">
        <v>5.7747440000000001</v>
      </c>
      <c r="O24" s="14">
        <v>5.7735219999999998</v>
      </c>
      <c r="P24" s="14">
        <v>5.7736159999999996</v>
      </c>
      <c r="Q24" s="14">
        <v>5.7735810000000001</v>
      </c>
      <c r="R24" s="14">
        <v>5.7734930000000002</v>
      </c>
      <c r="S24" s="14">
        <v>5.7744850000000003</v>
      </c>
      <c r="T24" s="14">
        <v>5.7733730000000003</v>
      </c>
      <c r="U24" s="14">
        <v>5.7733169999999996</v>
      </c>
      <c r="V24" s="14">
        <v>5.7729939999999997</v>
      </c>
      <c r="W24" s="14">
        <v>5.7732359999999998</v>
      </c>
      <c r="X24" s="14">
        <v>5.7731630000000003</v>
      </c>
      <c r="Y24" s="14">
        <v>5.7730449999999998</v>
      </c>
      <c r="Z24" s="14">
        <v>5.773002</v>
      </c>
      <c r="AA24" s="14">
        <v>5.7729929999999996</v>
      </c>
      <c r="AB24" s="14">
        <v>5.7727380000000004</v>
      </c>
      <c r="AC24" s="14">
        <v>5.772945</v>
      </c>
      <c r="AD24" s="14">
        <v>5.7726160000000002</v>
      </c>
      <c r="AE24" s="14">
        <v>5.7726569999999997</v>
      </c>
      <c r="AF24" s="14">
        <v>5.7725039999999996</v>
      </c>
      <c r="AG24" s="14">
        <v>5.7722730000000002</v>
      </c>
      <c r="AH24" s="14">
        <v>5.7721470000000004</v>
      </c>
      <c r="AI24" s="14">
        <v>5.7719480000000001</v>
      </c>
      <c r="AJ24" s="14">
        <v>5.7717749999999999</v>
      </c>
      <c r="AK24" s="10">
        <v>-1.1E-5</v>
      </c>
    </row>
    <row r="25" spans="1:37" ht="15" customHeight="1" x14ac:dyDescent="0.2">
      <c r="A25" s="9" t="s">
        <v>105</v>
      </c>
      <c r="B25" s="12" t="s">
        <v>12</v>
      </c>
      <c r="C25" s="14">
        <v>5.7746510000000004</v>
      </c>
      <c r="D25" s="14">
        <v>5.7738240000000003</v>
      </c>
      <c r="E25" s="14">
        <v>5.7736280000000004</v>
      </c>
      <c r="F25" s="14">
        <v>5.7729270000000001</v>
      </c>
      <c r="G25" s="14">
        <v>5.7731190000000003</v>
      </c>
      <c r="H25" s="14">
        <v>5.7737270000000001</v>
      </c>
      <c r="I25" s="14">
        <v>5.7724289999999998</v>
      </c>
      <c r="J25" s="14">
        <v>5.773784</v>
      </c>
      <c r="K25" s="14">
        <v>5.7726059999999997</v>
      </c>
      <c r="L25" s="14">
        <v>5.7733220000000003</v>
      </c>
      <c r="M25" s="14">
        <v>5.7745480000000002</v>
      </c>
      <c r="N25" s="14">
        <v>5.7747440000000001</v>
      </c>
      <c r="O25" s="14">
        <v>5.7735219999999998</v>
      </c>
      <c r="P25" s="14">
        <v>5.7736159999999996</v>
      </c>
      <c r="Q25" s="14">
        <v>5.7735799999999999</v>
      </c>
      <c r="R25" s="14">
        <v>5.7734930000000002</v>
      </c>
      <c r="S25" s="14">
        <v>5.7744850000000003</v>
      </c>
      <c r="T25" s="14">
        <v>5.7733730000000003</v>
      </c>
      <c r="U25" s="14">
        <v>5.7733169999999996</v>
      </c>
      <c r="V25" s="14">
        <v>5.7729939999999997</v>
      </c>
      <c r="W25" s="14">
        <v>5.7732359999999998</v>
      </c>
      <c r="X25" s="14">
        <v>5.7731620000000001</v>
      </c>
      <c r="Y25" s="14">
        <v>5.7730439999999996</v>
      </c>
      <c r="Z25" s="14">
        <v>5.773002</v>
      </c>
      <c r="AA25" s="14">
        <v>5.7729929999999996</v>
      </c>
      <c r="AB25" s="14">
        <v>5.7727380000000004</v>
      </c>
      <c r="AC25" s="14">
        <v>5.772945</v>
      </c>
      <c r="AD25" s="14">
        <v>5.7726170000000003</v>
      </c>
      <c r="AE25" s="14">
        <v>5.7726559999999996</v>
      </c>
      <c r="AF25" s="14">
        <v>5.7725039999999996</v>
      </c>
      <c r="AG25" s="14">
        <v>5.7722740000000003</v>
      </c>
      <c r="AH25" s="14">
        <v>5.7721470000000004</v>
      </c>
      <c r="AI25" s="14">
        <v>5.7719480000000001</v>
      </c>
      <c r="AJ25" s="14">
        <v>5.7717749999999999</v>
      </c>
      <c r="AK25" s="10">
        <v>-1.1E-5</v>
      </c>
    </row>
    <row r="26" spans="1:37" ht="15" customHeight="1" x14ac:dyDescent="0.2">
      <c r="A26" s="9" t="s">
        <v>104</v>
      </c>
      <c r="B26" s="12" t="s">
        <v>13</v>
      </c>
      <c r="C26" s="14">
        <v>5.8170000000000002</v>
      </c>
      <c r="D26" s="14">
        <v>5.8170000000000002</v>
      </c>
      <c r="E26" s="14">
        <v>5.8170000000000002</v>
      </c>
      <c r="F26" s="14">
        <v>5.8170000000000002</v>
      </c>
      <c r="G26" s="14">
        <v>5.8170000000000002</v>
      </c>
      <c r="H26" s="14">
        <v>5.8170000000000002</v>
      </c>
      <c r="I26" s="14">
        <v>5.8170000000000002</v>
      </c>
      <c r="J26" s="14">
        <v>5.8170000000000002</v>
      </c>
      <c r="K26" s="14">
        <v>5.8170000000000002</v>
      </c>
      <c r="L26" s="14">
        <v>5.8170000000000002</v>
      </c>
      <c r="M26" s="14">
        <v>5.8170000000000002</v>
      </c>
      <c r="N26" s="14">
        <v>5.8170000000000002</v>
      </c>
      <c r="O26" s="14">
        <v>5.8170000000000002</v>
      </c>
      <c r="P26" s="14">
        <v>5.8170000000000002</v>
      </c>
      <c r="Q26" s="14">
        <v>5.8170000000000002</v>
      </c>
      <c r="R26" s="14">
        <v>5.8170000000000002</v>
      </c>
      <c r="S26" s="14">
        <v>5.8170000000000002</v>
      </c>
      <c r="T26" s="14">
        <v>5.8170000000000002</v>
      </c>
      <c r="U26" s="14">
        <v>5.8170000000000002</v>
      </c>
      <c r="V26" s="14">
        <v>5.8170000000000002</v>
      </c>
      <c r="W26" s="14">
        <v>5.8170000000000002</v>
      </c>
      <c r="X26" s="14">
        <v>5.8170000000000002</v>
      </c>
      <c r="Y26" s="14">
        <v>5.8170000000000002</v>
      </c>
      <c r="Z26" s="14">
        <v>5.8170000000000002</v>
      </c>
      <c r="AA26" s="14">
        <v>5.8170000000000002</v>
      </c>
      <c r="AB26" s="14">
        <v>5.8170000000000002</v>
      </c>
      <c r="AC26" s="14">
        <v>5.8170000000000002</v>
      </c>
      <c r="AD26" s="14">
        <v>5.8170000000000002</v>
      </c>
      <c r="AE26" s="14">
        <v>5.8170000000000002</v>
      </c>
      <c r="AF26" s="14">
        <v>5.8170000000000002</v>
      </c>
      <c r="AG26" s="14">
        <v>5.8170000000000002</v>
      </c>
      <c r="AH26" s="14">
        <v>5.8170000000000002</v>
      </c>
      <c r="AI26" s="14">
        <v>5.8170000000000002</v>
      </c>
      <c r="AJ26" s="14">
        <v>5.8170000000000002</v>
      </c>
      <c r="AK26" s="10">
        <v>0</v>
      </c>
    </row>
    <row r="27" spans="1:37" ht="15" customHeight="1" x14ac:dyDescent="0.2">
      <c r="A27" s="9" t="s">
        <v>103</v>
      </c>
      <c r="B27" s="12" t="s">
        <v>14</v>
      </c>
      <c r="C27" s="14">
        <v>5.77</v>
      </c>
      <c r="D27" s="14">
        <v>5.77</v>
      </c>
      <c r="E27" s="14">
        <v>5.77</v>
      </c>
      <c r="F27" s="14">
        <v>5.77</v>
      </c>
      <c r="G27" s="14">
        <v>5.77</v>
      </c>
      <c r="H27" s="14">
        <v>5.77</v>
      </c>
      <c r="I27" s="14">
        <v>5.77</v>
      </c>
      <c r="J27" s="14">
        <v>5.77</v>
      </c>
      <c r="K27" s="14">
        <v>5.77</v>
      </c>
      <c r="L27" s="14">
        <v>5.77</v>
      </c>
      <c r="M27" s="14">
        <v>5.77</v>
      </c>
      <c r="N27" s="14">
        <v>5.77</v>
      </c>
      <c r="O27" s="14">
        <v>5.77</v>
      </c>
      <c r="P27" s="14">
        <v>5.77</v>
      </c>
      <c r="Q27" s="14">
        <v>5.77</v>
      </c>
      <c r="R27" s="14">
        <v>5.77</v>
      </c>
      <c r="S27" s="14">
        <v>5.77</v>
      </c>
      <c r="T27" s="14">
        <v>5.77</v>
      </c>
      <c r="U27" s="14">
        <v>5.77</v>
      </c>
      <c r="V27" s="14">
        <v>5.77</v>
      </c>
      <c r="W27" s="14">
        <v>5.77</v>
      </c>
      <c r="X27" s="14">
        <v>5.77</v>
      </c>
      <c r="Y27" s="14">
        <v>5.77</v>
      </c>
      <c r="Z27" s="14">
        <v>5.77</v>
      </c>
      <c r="AA27" s="14">
        <v>5.77</v>
      </c>
      <c r="AB27" s="14">
        <v>5.77</v>
      </c>
      <c r="AC27" s="14">
        <v>5.77</v>
      </c>
      <c r="AD27" s="14">
        <v>5.77</v>
      </c>
      <c r="AE27" s="14">
        <v>5.77</v>
      </c>
      <c r="AF27" s="14">
        <v>5.77</v>
      </c>
      <c r="AG27" s="14">
        <v>5.77</v>
      </c>
      <c r="AH27" s="14">
        <v>5.77</v>
      </c>
      <c r="AI27" s="14">
        <v>5.77</v>
      </c>
      <c r="AJ27" s="14">
        <v>5.77</v>
      </c>
      <c r="AK27" s="10">
        <v>0</v>
      </c>
    </row>
    <row r="28" spans="1:37" ht="15" customHeight="1" x14ac:dyDescent="0.2">
      <c r="A28" s="9" t="s">
        <v>102</v>
      </c>
      <c r="B28" s="12" t="s">
        <v>101</v>
      </c>
      <c r="C28" s="14">
        <v>3.556</v>
      </c>
      <c r="D28" s="14">
        <v>3.556</v>
      </c>
      <c r="E28" s="14">
        <v>3.556</v>
      </c>
      <c r="F28" s="14">
        <v>3.556</v>
      </c>
      <c r="G28" s="14">
        <v>3.556</v>
      </c>
      <c r="H28" s="14">
        <v>3.556</v>
      </c>
      <c r="I28" s="14">
        <v>3.556</v>
      </c>
      <c r="J28" s="14">
        <v>3.556</v>
      </c>
      <c r="K28" s="14">
        <v>3.556</v>
      </c>
      <c r="L28" s="14">
        <v>3.556</v>
      </c>
      <c r="M28" s="14">
        <v>3.556</v>
      </c>
      <c r="N28" s="14">
        <v>3.556</v>
      </c>
      <c r="O28" s="14">
        <v>3.556</v>
      </c>
      <c r="P28" s="14">
        <v>3.556</v>
      </c>
      <c r="Q28" s="14">
        <v>3.556</v>
      </c>
      <c r="R28" s="14">
        <v>3.556</v>
      </c>
      <c r="S28" s="14">
        <v>3.556</v>
      </c>
      <c r="T28" s="14">
        <v>3.556</v>
      </c>
      <c r="U28" s="14">
        <v>3.556</v>
      </c>
      <c r="V28" s="14">
        <v>3.556</v>
      </c>
      <c r="W28" s="14">
        <v>3.556</v>
      </c>
      <c r="X28" s="14">
        <v>3.556</v>
      </c>
      <c r="Y28" s="14">
        <v>3.556</v>
      </c>
      <c r="Z28" s="14">
        <v>3.556</v>
      </c>
      <c r="AA28" s="14">
        <v>3.556</v>
      </c>
      <c r="AB28" s="14">
        <v>3.556</v>
      </c>
      <c r="AC28" s="14">
        <v>3.556</v>
      </c>
      <c r="AD28" s="14">
        <v>3.556</v>
      </c>
      <c r="AE28" s="14">
        <v>3.556</v>
      </c>
      <c r="AF28" s="14">
        <v>3.556</v>
      </c>
      <c r="AG28" s="14">
        <v>3.556</v>
      </c>
      <c r="AH28" s="14">
        <v>3.556</v>
      </c>
      <c r="AI28" s="14">
        <v>3.556</v>
      </c>
      <c r="AJ28" s="14">
        <v>3.556</v>
      </c>
      <c r="AK28" s="10">
        <v>0</v>
      </c>
    </row>
    <row r="29" spans="1:37" ht="15" customHeight="1" x14ac:dyDescent="0.2">
      <c r="A29" s="9" t="s">
        <v>100</v>
      </c>
      <c r="B29" s="12" t="s">
        <v>15</v>
      </c>
      <c r="C29" s="14">
        <v>3.99722</v>
      </c>
      <c r="D29" s="14">
        <v>3.989233</v>
      </c>
      <c r="E29" s="14">
        <v>3.989233</v>
      </c>
      <c r="F29" s="14">
        <v>3.989233</v>
      </c>
      <c r="G29" s="14">
        <v>3.989233</v>
      </c>
      <c r="H29" s="14">
        <v>3.989233</v>
      </c>
      <c r="I29" s="14">
        <v>3.989233</v>
      </c>
      <c r="J29" s="14">
        <v>3.989233</v>
      </c>
      <c r="K29" s="14">
        <v>3.989233</v>
      </c>
      <c r="L29" s="14">
        <v>3.989233</v>
      </c>
      <c r="M29" s="14">
        <v>3.989233</v>
      </c>
      <c r="N29" s="14">
        <v>3.989233</v>
      </c>
      <c r="O29" s="14">
        <v>3.989233</v>
      </c>
      <c r="P29" s="14">
        <v>3.989233</v>
      </c>
      <c r="Q29" s="14">
        <v>3.989233</v>
      </c>
      <c r="R29" s="14">
        <v>3.989233</v>
      </c>
      <c r="S29" s="14">
        <v>3.989233</v>
      </c>
      <c r="T29" s="14">
        <v>3.989233</v>
      </c>
      <c r="U29" s="14">
        <v>3.989233</v>
      </c>
      <c r="V29" s="14">
        <v>3.989233</v>
      </c>
      <c r="W29" s="14">
        <v>3.989233</v>
      </c>
      <c r="X29" s="14">
        <v>3.989233</v>
      </c>
      <c r="Y29" s="14">
        <v>3.989233</v>
      </c>
      <c r="Z29" s="14">
        <v>3.989233</v>
      </c>
      <c r="AA29" s="14">
        <v>3.989233</v>
      </c>
      <c r="AB29" s="14">
        <v>3.989233</v>
      </c>
      <c r="AC29" s="14">
        <v>3.989233</v>
      </c>
      <c r="AD29" s="14">
        <v>3.989233</v>
      </c>
      <c r="AE29" s="14">
        <v>3.989233</v>
      </c>
      <c r="AF29" s="14">
        <v>3.989233</v>
      </c>
      <c r="AG29" s="14">
        <v>3.989233</v>
      </c>
      <c r="AH29" s="14">
        <v>3.989233</v>
      </c>
      <c r="AI29" s="14">
        <v>3.989233</v>
      </c>
      <c r="AJ29" s="14">
        <v>3.989233</v>
      </c>
      <c r="AK29" s="10">
        <v>0</v>
      </c>
    </row>
    <row r="30" spans="1:37" ht="15" customHeight="1" x14ac:dyDescent="0.2">
      <c r="A30" s="9" t="s">
        <v>99</v>
      </c>
      <c r="B30" s="12" t="s">
        <v>16</v>
      </c>
      <c r="C30" s="14">
        <v>5.67</v>
      </c>
      <c r="D30" s="14">
        <v>5.67</v>
      </c>
      <c r="E30" s="14">
        <v>5.67</v>
      </c>
      <c r="F30" s="14">
        <v>5.67</v>
      </c>
      <c r="G30" s="14">
        <v>5.67</v>
      </c>
      <c r="H30" s="14">
        <v>5.67</v>
      </c>
      <c r="I30" s="14">
        <v>5.67</v>
      </c>
      <c r="J30" s="14">
        <v>5.67</v>
      </c>
      <c r="K30" s="14">
        <v>5.67</v>
      </c>
      <c r="L30" s="14">
        <v>5.67</v>
      </c>
      <c r="M30" s="14">
        <v>5.67</v>
      </c>
      <c r="N30" s="14">
        <v>5.67</v>
      </c>
      <c r="O30" s="14">
        <v>5.67</v>
      </c>
      <c r="P30" s="14">
        <v>5.67</v>
      </c>
      <c r="Q30" s="14">
        <v>5.67</v>
      </c>
      <c r="R30" s="14">
        <v>5.67</v>
      </c>
      <c r="S30" s="14">
        <v>5.67</v>
      </c>
      <c r="T30" s="14">
        <v>5.67</v>
      </c>
      <c r="U30" s="14">
        <v>5.67</v>
      </c>
      <c r="V30" s="14">
        <v>5.67</v>
      </c>
      <c r="W30" s="14">
        <v>5.67</v>
      </c>
      <c r="X30" s="14">
        <v>5.67</v>
      </c>
      <c r="Y30" s="14">
        <v>5.67</v>
      </c>
      <c r="Z30" s="14">
        <v>5.67</v>
      </c>
      <c r="AA30" s="14">
        <v>5.67</v>
      </c>
      <c r="AB30" s="14">
        <v>5.67</v>
      </c>
      <c r="AC30" s="14">
        <v>5.67</v>
      </c>
      <c r="AD30" s="14">
        <v>5.67</v>
      </c>
      <c r="AE30" s="14">
        <v>5.67</v>
      </c>
      <c r="AF30" s="14">
        <v>5.67</v>
      </c>
      <c r="AG30" s="14">
        <v>5.67</v>
      </c>
      <c r="AH30" s="14">
        <v>5.67</v>
      </c>
      <c r="AI30" s="14">
        <v>5.67</v>
      </c>
      <c r="AJ30" s="14">
        <v>5.67</v>
      </c>
      <c r="AK30" s="10">
        <v>0</v>
      </c>
    </row>
    <row r="31" spans="1:37" ht="15" customHeight="1" x14ac:dyDescent="0.2">
      <c r="A31" s="9" t="s">
        <v>98</v>
      </c>
      <c r="B31" s="12" t="s">
        <v>17</v>
      </c>
      <c r="C31" s="14">
        <v>6.0650000000000004</v>
      </c>
      <c r="D31" s="14">
        <v>6.0650000000000004</v>
      </c>
      <c r="E31" s="14">
        <v>6.0650000000000004</v>
      </c>
      <c r="F31" s="14">
        <v>6.0650000000000004</v>
      </c>
      <c r="G31" s="14">
        <v>6.0650000000000004</v>
      </c>
      <c r="H31" s="14">
        <v>6.0650000000000004</v>
      </c>
      <c r="I31" s="14">
        <v>6.0650000000000004</v>
      </c>
      <c r="J31" s="14">
        <v>6.0650000000000004</v>
      </c>
      <c r="K31" s="14">
        <v>6.0650000000000004</v>
      </c>
      <c r="L31" s="14">
        <v>6.0650000000000004</v>
      </c>
      <c r="M31" s="14">
        <v>6.0650000000000004</v>
      </c>
      <c r="N31" s="14">
        <v>6.0650000000000004</v>
      </c>
      <c r="O31" s="14">
        <v>6.0650000000000004</v>
      </c>
      <c r="P31" s="14">
        <v>6.0650000000000004</v>
      </c>
      <c r="Q31" s="14">
        <v>6.0650000000000004</v>
      </c>
      <c r="R31" s="14">
        <v>6.0650000000000004</v>
      </c>
      <c r="S31" s="14">
        <v>6.0650000000000004</v>
      </c>
      <c r="T31" s="14">
        <v>6.0650000000000004</v>
      </c>
      <c r="U31" s="14">
        <v>6.0650000000000004</v>
      </c>
      <c r="V31" s="14">
        <v>6.0650000000000004</v>
      </c>
      <c r="W31" s="14">
        <v>6.0650000000000004</v>
      </c>
      <c r="X31" s="14">
        <v>6.0650000000000004</v>
      </c>
      <c r="Y31" s="14">
        <v>6.0650000000000004</v>
      </c>
      <c r="Z31" s="14">
        <v>6.0650000000000004</v>
      </c>
      <c r="AA31" s="14">
        <v>6.0650000000000004</v>
      </c>
      <c r="AB31" s="14">
        <v>6.0650000000000004</v>
      </c>
      <c r="AC31" s="14">
        <v>6.0650000000000004</v>
      </c>
      <c r="AD31" s="14">
        <v>6.0650000000000004</v>
      </c>
      <c r="AE31" s="14">
        <v>6.0650000000000004</v>
      </c>
      <c r="AF31" s="14">
        <v>6.0650000000000004</v>
      </c>
      <c r="AG31" s="14">
        <v>6.0650000000000004</v>
      </c>
      <c r="AH31" s="14">
        <v>6.0650000000000004</v>
      </c>
      <c r="AI31" s="14">
        <v>6.0650000000000004</v>
      </c>
      <c r="AJ31" s="14">
        <v>6.0650000000000004</v>
      </c>
      <c r="AK31" s="10">
        <v>0</v>
      </c>
    </row>
    <row r="32" spans="1:37" ht="15" customHeight="1" x14ac:dyDescent="0.2">
      <c r="A32" s="9" t="s">
        <v>97</v>
      </c>
      <c r="B32" s="12" t="s">
        <v>18</v>
      </c>
      <c r="C32" s="14">
        <v>5.0566430000000002</v>
      </c>
      <c r="D32" s="14">
        <v>5.0552599999999996</v>
      </c>
      <c r="E32" s="14">
        <v>5.0559250000000002</v>
      </c>
      <c r="F32" s="14">
        <v>5.0562699999999996</v>
      </c>
      <c r="G32" s="14">
        <v>5.0553610000000004</v>
      </c>
      <c r="H32" s="14">
        <v>5.0533359999999998</v>
      </c>
      <c r="I32" s="14">
        <v>5.0508160000000002</v>
      </c>
      <c r="J32" s="14">
        <v>5.0500020000000001</v>
      </c>
      <c r="K32" s="14">
        <v>5.0494789999999998</v>
      </c>
      <c r="L32" s="14">
        <v>5.049067</v>
      </c>
      <c r="M32" s="14">
        <v>5.0486199999999997</v>
      </c>
      <c r="N32" s="14">
        <v>5.0481860000000003</v>
      </c>
      <c r="O32" s="14">
        <v>5.047752</v>
      </c>
      <c r="P32" s="14">
        <v>5.0478269999999998</v>
      </c>
      <c r="Q32" s="14">
        <v>5.0471120000000003</v>
      </c>
      <c r="R32" s="14">
        <v>5.0467120000000003</v>
      </c>
      <c r="S32" s="14">
        <v>5.0464640000000003</v>
      </c>
      <c r="T32" s="14">
        <v>5.0458769999999999</v>
      </c>
      <c r="U32" s="14">
        <v>5.0451860000000002</v>
      </c>
      <c r="V32" s="14">
        <v>5.0444300000000002</v>
      </c>
      <c r="W32" s="14">
        <v>5.0435809999999996</v>
      </c>
      <c r="X32" s="14">
        <v>5.0427549999999997</v>
      </c>
      <c r="Y32" s="14">
        <v>5.0416879999999997</v>
      </c>
      <c r="Z32" s="14">
        <v>5.0404980000000004</v>
      </c>
      <c r="AA32" s="14">
        <v>5.0391599999999999</v>
      </c>
      <c r="AB32" s="14">
        <v>5.0378670000000003</v>
      </c>
      <c r="AC32" s="14">
        <v>5.0362239999999998</v>
      </c>
      <c r="AD32" s="14">
        <v>5.0346019999999996</v>
      </c>
      <c r="AE32" s="14">
        <v>5.0328730000000004</v>
      </c>
      <c r="AF32" s="14">
        <v>5.030945</v>
      </c>
      <c r="AG32" s="14">
        <v>5.0285479999999998</v>
      </c>
      <c r="AH32" s="14">
        <v>5.0259179999999999</v>
      </c>
      <c r="AI32" s="14">
        <v>5.0230379999999997</v>
      </c>
      <c r="AJ32" s="14">
        <v>5.0230360000000003</v>
      </c>
      <c r="AK32" s="10">
        <v>-2.0000000000000001E-4</v>
      </c>
    </row>
    <row r="33" spans="1:37" ht="15" customHeight="1" x14ac:dyDescent="0.2">
      <c r="A33" s="9" t="s">
        <v>96</v>
      </c>
      <c r="B33" s="12" t="s">
        <v>381</v>
      </c>
      <c r="C33" s="14">
        <v>5.0566430000000002</v>
      </c>
      <c r="D33" s="14">
        <v>5.0551199999999996</v>
      </c>
      <c r="E33" s="14">
        <v>5.0557509999999999</v>
      </c>
      <c r="F33" s="14">
        <v>5.0561759999999998</v>
      </c>
      <c r="G33" s="14">
        <v>5.0552270000000004</v>
      </c>
      <c r="H33" s="14">
        <v>5.0532529999999998</v>
      </c>
      <c r="I33" s="14">
        <v>5.0502339999999997</v>
      </c>
      <c r="J33" s="14">
        <v>5.0493699999999997</v>
      </c>
      <c r="K33" s="14">
        <v>5.0488210000000002</v>
      </c>
      <c r="L33" s="14">
        <v>5.0483820000000001</v>
      </c>
      <c r="M33" s="14">
        <v>5.0479039999999999</v>
      </c>
      <c r="N33" s="14">
        <v>5.0474410000000001</v>
      </c>
      <c r="O33" s="14">
        <v>5.046983</v>
      </c>
      <c r="P33" s="14">
        <v>5.0470750000000004</v>
      </c>
      <c r="Q33" s="14">
        <v>5.0462990000000003</v>
      </c>
      <c r="R33" s="14">
        <v>5.0458439999999998</v>
      </c>
      <c r="S33" s="14">
        <v>5.0455509999999997</v>
      </c>
      <c r="T33" s="14">
        <v>5.044918</v>
      </c>
      <c r="U33" s="14">
        <v>5.0441839999999996</v>
      </c>
      <c r="V33" s="14">
        <v>5.0433690000000002</v>
      </c>
      <c r="W33" s="14">
        <v>5.0424530000000001</v>
      </c>
      <c r="X33" s="14">
        <v>5.041563</v>
      </c>
      <c r="Y33" s="14">
        <v>5.0404109999999998</v>
      </c>
      <c r="Z33" s="14">
        <v>5.0391269999999997</v>
      </c>
      <c r="AA33" s="14">
        <v>5.0376839999999996</v>
      </c>
      <c r="AB33" s="14">
        <v>5.0362900000000002</v>
      </c>
      <c r="AC33" s="14">
        <v>5.0345170000000001</v>
      </c>
      <c r="AD33" s="14">
        <v>5.0328030000000004</v>
      </c>
      <c r="AE33" s="14">
        <v>5.0309910000000002</v>
      </c>
      <c r="AF33" s="14">
        <v>5.0289089999999996</v>
      </c>
      <c r="AG33" s="14">
        <v>5.0263140000000002</v>
      </c>
      <c r="AH33" s="14">
        <v>5.0234719999999999</v>
      </c>
      <c r="AI33" s="14">
        <v>5.020365</v>
      </c>
      <c r="AJ33" s="14">
        <v>5.0203639999999998</v>
      </c>
      <c r="AK33" s="10">
        <v>-2.1599999999999999E-4</v>
      </c>
    </row>
    <row r="34" spans="1:37" ht="15" customHeight="1" x14ac:dyDescent="0.2">
      <c r="A34" s="9" t="s">
        <v>95</v>
      </c>
      <c r="B34" s="12" t="s">
        <v>19</v>
      </c>
      <c r="C34" s="14">
        <v>5.0566430000000002</v>
      </c>
      <c r="D34" s="14">
        <v>5.0550290000000002</v>
      </c>
      <c r="E34" s="14">
        <v>5.0560859999999996</v>
      </c>
      <c r="F34" s="14">
        <v>5.0563630000000002</v>
      </c>
      <c r="G34" s="14">
        <v>5.0551620000000002</v>
      </c>
      <c r="H34" s="14">
        <v>5.0521120000000002</v>
      </c>
      <c r="I34" s="14">
        <v>5.0499099999999997</v>
      </c>
      <c r="J34" s="14">
        <v>5.0489660000000001</v>
      </c>
      <c r="K34" s="14">
        <v>5.0484030000000004</v>
      </c>
      <c r="L34" s="14">
        <v>5.0479479999999999</v>
      </c>
      <c r="M34" s="14">
        <v>5.0474509999999997</v>
      </c>
      <c r="N34" s="14">
        <v>5.04697</v>
      </c>
      <c r="O34" s="14">
        <v>5.0464979999999997</v>
      </c>
      <c r="P34" s="14">
        <v>5.046602</v>
      </c>
      <c r="Q34" s="14">
        <v>5.0458410000000002</v>
      </c>
      <c r="R34" s="14">
        <v>5.0454929999999996</v>
      </c>
      <c r="S34" s="14">
        <v>5.0453320000000001</v>
      </c>
      <c r="T34" s="14">
        <v>5.0447139999999999</v>
      </c>
      <c r="U34" s="14">
        <v>5.0439569999999998</v>
      </c>
      <c r="V34" s="14">
        <v>5.0431090000000003</v>
      </c>
      <c r="W34" s="14">
        <v>5.0421550000000002</v>
      </c>
      <c r="X34" s="14">
        <v>5.041226</v>
      </c>
      <c r="Y34" s="14">
        <v>5.0400229999999997</v>
      </c>
      <c r="Z34" s="14">
        <v>5.0386810000000004</v>
      </c>
      <c r="AA34" s="14">
        <v>5.0371740000000003</v>
      </c>
      <c r="AB34" s="14">
        <v>5.035717</v>
      </c>
      <c r="AC34" s="14">
        <v>5.0338620000000001</v>
      </c>
      <c r="AD34" s="14">
        <v>5.0319269999999996</v>
      </c>
      <c r="AE34" s="14">
        <v>5.029827</v>
      </c>
      <c r="AF34" s="14">
        <v>5.0276490000000003</v>
      </c>
      <c r="AG34" s="14">
        <v>5.0249329999999999</v>
      </c>
      <c r="AH34" s="14">
        <v>5.0219589999999998</v>
      </c>
      <c r="AI34" s="14">
        <v>5.018713</v>
      </c>
      <c r="AJ34" s="14">
        <v>5.018713</v>
      </c>
      <c r="AK34" s="10">
        <v>-2.2499999999999999E-4</v>
      </c>
    </row>
    <row r="35" spans="1:37" ht="15" customHeight="1" x14ac:dyDescent="0.2">
      <c r="A35" s="9" t="s">
        <v>380</v>
      </c>
      <c r="B35" s="12" t="s">
        <v>379</v>
      </c>
      <c r="C35" s="14">
        <v>5.2222799999999996</v>
      </c>
      <c r="D35" s="14">
        <v>5.2222799999999996</v>
      </c>
      <c r="E35" s="14">
        <v>5.2222799999999996</v>
      </c>
      <c r="F35" s="14">
        <v>5.2222799999999996</v>
      </c>
      <c r="G35" s="14">
        <v>5.2222799999999996</v>
      </c>
      <c r="H35" s="14">
        <v>5.2222799999999996</v>
      </c>
      <c r="I35" s="14">
        <v>5.2222799999999996</v>
      </c>
      <c r="J35" s="14">
        <v>5.2222799999999996</v>
      </c>
      <c r="K35" s="14">
        <v>5.2222799999999996</v>
      </c>
      <c r="L35" s="14">
        <v>5.2222799999999996</v>
      </c>
      <c r="M35" s="14">
        <v>5.2222799999999996</v>
      </c>
      <c r="N35" s="14">
        <v>5.2222799999999996</v>
      </c>
      <c r="O35" s="14">
        <v>5.2222799999999996</v>
      </c>
      <c r="P35" s="14">
        <v>5.2222799999999996</v>
      </c>
      <c r="Q35" s="14">
        <v>5.2222799999999996</v>
      </c>
      <c r="R35" s="14">
        <v>5.2222799999999996</v>
      </c>
      <c r="S35" s="14">
        <v>5.2222799999999996</v>
      </c>
      <c r="T35" s="14">
        <v>5.2222799999999996</v>
      </c>
      <c r="U35" s="14">
        <v>5.2222799999999996</v>
      </c>
      <c r="V35" s="14">
        <v>5.2222799999999996</v>
      </c>
      <c r="W35" s="14">
        <v>5.2222799999999996</v>
      </c>
      <c r="X35" s="14">
        <v>5.2222799999999996</v>
      </c>
      <c r="Y35" s="14">
        <v>5.2222799999999996</v>
      </c>
      <c r="Z35" s="14">
        <v>5.2222799999999996</v>
      </c>
      <c r="AA35" s="14">
        <v>5.2222799999999996</v>
      </c>
      <c r="AB35" s="14">
        <v>5.2222799999999996</v>
      </c>
      <c r="AC35" s="14">
        <v>5.2222799999999996</v>
      </c>
      <c r="AD35" s="14">
        <v>5.2222799999999996</v>
      </c>
      <c r="AE35" s="14">
        <v>5.2222799999999996</v>
      </c>
      <c r="AF35" s="14">
        <v>5.2222799999999996</v>
      </c>
      <c r="AG35" s="14">
        <v>5.2222799999999996</v>
      </c>
      <c r="AH35" s="14">
        <v>5.2222799999999996</v>
      </c>
      <c r="AI35" s="14">
        <v>5.2222799999999996</v>
      </c>
      <c r="AJ35" s="14">
        <v>5.2222799999999996</v>
      </c>
      <c r="AK35" s="10">
        <v>0</v>
      </c>
    </row>
    <row r="36" spans="1:37" ht="15" customHeight="1" x14ac:dyDescent="0.2">
      <c r="A36" s="9" t="s">
        <v>378</v>
      </c>
      <c r="B36" s="12" t="s">
        <v>377</v>
      </c>
      <c r="C36" s="14">
        <v>5.2222799999999996</v>
      </c>
      <c r="D36" s="14">
        <v>5.2222799999999996</v>
      </c>
      <c r="E36" s="14">
        <v>5.2222799999999996</v>
      </c>
      <c r="F36" s="14">
        <v>5.2222799999999996</v>
      </c>
      <c r="G36" s="14">
        <v>5.2222799999999996</v>
      </c>
      <c r="H36" s="14">
        <v>5.2222799999999996</v>
      </c>
      <c r="I36" s="14">
        <v>5.2222799999999996</v>
      </c>
      <c r="J36" s="14">
        <v>5.2222799999999996</v>
      </c>
      <c r="K36" s="14">
        <v>5.2222799999999996</v>
      </c>
      <c r="L36" s="14">
        <v>5.2222799999999996</v>
      </c>
      <c r="M36" s="14">
        <v>5.2222799999999996</v>
      </c>
      <c r="N36" s="14">
        <v>5.2222799999999996</v>
      </c>
      <c r="O36" s="14">
        <v>5.2222799999999996</v>
      </c>
      <c r="P36" s="14">
        <v>5.2222799999999996</v>
      </c>
      <c r="Q36" s="14">
        <v>5.2222799999999996</v>
      </c>
      <c r="R36" s="14">
        <v>5.2222799999999996</v>
      </c>
      <c r="S36" s="14">
        <v>5.2222799999999996</v>
      </c>
      <c r="T36" s="14">
        <v>5.2222799999999996</v>
      </c>
      <c r="U36" s="14">
        <v>5.2222799999999996</v>
      </c>
      <c r="V36" s="14">
        <v>5.2222799999999996</v>
      </c>
      <c r="W36" s="14">
        <v>5.2222799999999996</v>
      </c>
      <c r="X36" s="14">
        <v>5.2222799999999996</v>
      </c>
      <c r="Y36" s="14">
        <v>5.2222799999999996</v>
      </c>
      <c r="Z36" s="14">
        <v>5.2222799999999996</v>
      </c>
      <c r="AA36" s="14">
        <v>5.2222799999999996</v>
      </c>
      <c r="AB36" s="14">
        <v>5.2222799999999996</v>
      </c>
      <c r="AC36" s="14">
        <v>5.2222799999999996</v>
      </c>
      <c r="AD36" s="14">
        <v>5.2222799999999996</v>
      </c>
      <c r="AE36" s="14">
        <v>5.2222799999999996</v>
      </c>
      <c r="AF36" s="14">
        <v>5.2222799999999996</v>
      </c>
      <c r="AG36" s="14">
        <v>5.2222799999999996</v>
      </c>
      <c r="AH36" s="14">
        <v>5.2222799999999996</v>
      </c>
      <c r="AI36" s="14">
        <v>5.2222799999999996</v>
      </c>
      <c r="AJ36" s="14">
        <v>5.2222799999999996</v>
      </c>
      <c r="AK36" s="10">
        <v>0</v>
      </c>
    </row>
    <row r="37" spans="1:37" ht="15" customHeight="1" x14ac:dyDescent="0.2">
      <c r="A37" s="9" t="s">
        <v>94</v>
      </c>
      <c r="B37" s="12" t="s">
        <v>20</v>
      </c>
      <c r="C37" s="14">
        <v>4.62</v>
      </c>
      <c r="D37" s="14">
        <v>4.62</v>
      </c>
      <c r="E37" s="14">
        <v>4.62</v>
      </c>
      <c r="F37" s="14">
        <v>4.62</v>
      </c>
      <c r="G37" s="14">
        <v>4.62</v>
      </c>
      <c r="H37" s="14">
        <v>4.62</v>
      </c>
      <c r="I37" s="14">
        <v>4.62</v>
      </c>
      <c r="J37" s="14">
        <v>4.62</v>
      </c>
      <c r="K37" s="14">
        <v>4.62</v>
      </c>
      <c r="L37" s="14">
        <v>4.62</v>
      </c>
      <c r="M37" s="14">
        <v>4.62</v>
      </c>
      <c r="N37" s="14">
        <v>4.62</v>
      </c>
      <c r="O37" s="14">
        <v>4.62</v>
      </c>
      <c r="P37" s="14">
        <v>4.62</v>
      </c>
      <c r="Q37" s="14">
        <v>4.62</v>
      </c>
      <c r="R37" s="14">
        <v>4.62</v>
      </c>
      <c r="S37" s="14">
        <v>4.62</v>
      </c>
      <c r="T37" s="14">
        <v>4.62</v>
      </c>
      <c r="U37" s="14">
        <v>4.62</v>
      </c>
      <c r="V37" s="14">
        <v>4.62</v>
      </c>
      <c r="W37" s="14">
        <v>4.62</v>
      </c>
      <c r="X37" s="14">
        <v>4.62</v>
      </c>
      <c r="Y37" s="14">
        <v>4.62</v>
      </c>
      <c r="Z37" s="14">
        <v>4.62</v>
      </c>
      <c r="AA37" s="14">
        <v>4.62</v>
      </c>
      <c r="AB37" s="14">
        <v>4.62</v>
      </c>
      <c r="AC37" s="14">
        <v>4.62</v>
      </c>
      <c r="AD37" s="14">
        <v>4.62</v>
      </c>
      <c r="AE37" s="14">
        <v>4.62</v>
      </c>
      <c r="AF37" s="14">
        <v>4.62</v>
      </c>
      <c r="AG37" s="14">
        <v>4.62</v>
      </c>
      <c r="AH37" s="14">
        <v>4.62</v>
      </c>
      <c r="AI37" s="14">
        <v>4.62</v>
      </c>
      <c r="AJ37" s="14">
        <v>4.62</v>
      </c>
      <c r="AK37" s="10">
        <v>0</v>
      </c>
    </row>
    <row r="38" spans="1:37" ht="15" customHeight="1" x14ac:dyDescent="0.2">
      <c r="A38" s="9" t="s">
        <v>93</v>
      </c>
      <c r="B38" s="12" t="s">
        <v>21</v>
      </c>
      <c r="C38" s="14">
        <v>5.8</v>
      </c>
      <c r="D38" s="14">
        <v>5.8</v>
      </c>
      <c r="E38" s="14">
        <v>5.8</v>
      </c>
      <c r="F38" s="14">
        <v>5.8</v>
      </c>
      <c r="G38" s="14">
        <v>5.8</v>
      </c>
      <c r="H38" s="14">
        <v>5.8</v>
      </c>
      <c r="I38" s="14">
        <v>5.8</v>
      </c>
      <c r="J38" s="14">
        <v>5.8</v>
      </c>
      <c r="K38" s="14">
        <v>5.8</v>
      </c>
      <c r="L38" s="14">
        <v>5.8</v>
      </c>
      <c r="M38" s="14">
        <v>5.8</v>
      </c>
      <c r="N38" s="14">
        <v>5.8</v>
      </c>
      <c r="O38" s="14">
        <v>5.8</v>
      </c>
      <c r="P38" s="14">
        <v>5.8</v>
      </c>
      <c r="Q38" s="14">
        <v>5.8</v>
      </c>
      <c r="R38" s="14">
        <v>5.8</v>
      </c>
      <c r="S38" s="14">
        <v>5.8</v>
      </c>
      <c r="T38" s="14">
        <v>5.8</v>
      </c>
      <c r="U38" s="14">
        <v>5.8</v>
      </c>
      <c r="V38" s="14">
        <v>5.8</v>
      </c>
      <c r="W38" s="14">
        <v>5.8</v>
      </c>
      <c r="X38" s="14">
        <v>5.8</v>
      </c>
      <c r="Y38" s="14">
        <v>5.8</v>
      </c>
      <c r="Z38" s="14">
        <v>5.8</v>
      </c>
      <c r="AA38" s="14">
        <v>5.8</v>
      </c>
      <c r="AB38" s="14">
        <v>5.8</v>
      </c>
      <c r="AC38" s="14">
        <v>5.8</v>
      </c>
      <c r="AD38" s="14">
        <v>5.8</v>
      </c>
      <c r="AE38" s="14">
        <v>5.8</v>
      </c>
      <c r="AF38" s="14">
        <v>5.8</v>
      </c>
      <c r="AG38" s="14">
        <v>5.8</v>
      </c>
      <c r="AH38" s="14">
        <v>5.8</v>
      </c>
      <c r="AI38" s="14">
        <v>5.8</v>
      </c>
      <c r="AJ38" s="14">
        <v>5.8</v>
      </c>
      <c r="AK38" s="10">
        <v>0</v>
      </c>
    </row>
    <row r="39" spans="1:37" ht="15" customHeight="1" x14ac:dyDescent="0.2">
      <c r="A39" s="9" t="s">
        <v>92</v>
      </c>
      <c r="B39" s="12" t="s">
        <v>22</v>
      </c>
      <c r="C39" s="14">
        <v>5.4510759999999996</v>
      </c>
      <c r="D39" s="14">
        <v>5.4510759999999996</v>
      </c>
      <c r="E39" s="14">
        <v>5.4510759999999996</v>
      </c>
      <c r="F39" s="14">
        <v>5.4510759999999996</v>
      </c>
      <c r="G39" s="14">
        <v>5.4510759999999996</v>
      </c>
      <c r="H39" s="14">
        <v>5.4510759999999996</v>
      </c>
      <c r="I39" s="14">
        <v>5.4510759999999996</v>
      </c>
      <c r="J39" s="14">
        <v>5.4510759999999996</v>
      </c>
      <c r="K39" s="14">
        <v>5.4510759999999996</v>
      </c>
      <c r="L39" s="14">
        <v>5.4510759999999996</v>
      </c>
      <c r="M39" s="14">
        <v>5.4510759999999996</v>
      </c>
      <c r="N39" s="14">
        <v>5.4510759999999996</v>
      </c>
      <c r="O39" s="14">
        <v>5.4510759999999996</v>
      </c>
      <c r="P39" s="14">
        <v>5.4510759999999996</v>
      </c>
      <c r="Q39" s="14">
        <v>5.4510759999999996</v>
      </c>
      <c r="R39" s="14">
        <v>5.4510759999999996</v>
      </c>
      <c r="S39" s="14">
        <v>5.4510759999999996</v>
      </c>
      <c r="T39" s="14">
        <v>5.4510759999999996</v>
      </c>
      <c r="U39" s="14">
        <v>5.4510759999999996</v>
      </c>
      <c r="V39" s="14">
        <v>5.4510759999999996</v>
      </c>
      <c r="W39" s="14">
        <v>5.4510759999999996</v>
      </c>
      <c r="X39" s="14">
        <v>5.4510759999999996</v>
      </c>
      <c r="Y39" s="14">
        <v>5.4510759999999996</v>
      </c>
      <c r="Z39" s="14">
        <v>5.4510759999999996</v>
      </c>
      <c r="AA39" s="14">
        <v>5.4510759999999996</v>
      </c>
      <c r="AB39" s="14">
        <v>5.4510759999999996</v>
      </c>
      <c r="AC39" s="14">
        <v>5.4510759999999996</v>
      </c>
      <c r="AD39" s="14">
        <v>5.4510759999999996</v>
      </c>
      <c r="AE39" s="14">
        <v>5.4510759999999996</v>
      </c>
      <c r="AF39" s="14">
        <v>5.4510759999999996</v>
      </c>
      <c r="AG39" s="14">
        <v>5.4510759999999996</v>
      </c>
      <c r="AH39" s="14">
        <v>5.4510759999999996</v>
      </c>
      <c r="AI39" s="14">
        <v>5.4510759999999996</v>
      </c>
      <c r="AJ39" s="14">
        <v>5.4510759999999996</v>
      </c>
      <c r="AK39" s="10">
        <v>0</v>
      </c>
    </row>
    <row r="40" spans="1:37" ht="15" customHeight="1" x14ac:dyDescent="0.2">
      <c r="A40" s="9" t="s">
        <v>91</v>
      </c>
      <c r="B40" s="12" t="s">
        <v>23</v>
      </c>
      <c r="C40" s="14">
        <v>6.2869999999999999</v>
      </c>
      <c r="D40" s="14">
        <v>6.2869999999999999</v>
      </c>
      <c r="E40" s="14">
        <v>6.2869999999999999</v>
      </c>
      <c r="F40" s="14">
        <v>6.2869999999999999</v>
      </c>
      <c r="G40" s="14">
        <v>6.2869999999999999</v>
      </c>
      <c r="H40" s="14">
        <v>6.2869999999999999</v>
      </c>
      <c r="I40" s="14">
        <v>6.2869999999999999</v>
      </c>
      <c r="J40" s="14">
        <v>6.2869999999999999</v>
      </c>
      <c r="K40" s="14">
        <v>6.2869999999999999</v>
      </c>
      <c r="L40" s="14">
        <v>6.2869999999999999</v>
      </c>
      <c r="M40" s="14">
        <v>6.2869999999999999</v>
      </c>
      <c r="N40" s="14">
        <v>6.2869999999999999</v>
      </c>
      <c r="O40" s="14">
        <v>6.2869999999999999</v>
      </c>
      <c r="P40" s="14">
        <v>6.2869999999999999</v>
      </c>
      <c r="Q40" s="14">
        <v>6.2869999999999999</v>
      </c>
      <c r="R40" s="14">
        <v>6.2869999999999999</v>
      </c>
      <c r="S40" s="14">
        <v>6.2869999999999999</v>
      </c>
      <c r="T40" s="14">
        <v>6.2869999999999999</v>
      </c>
      <c r="U40" s="14">
        <v>6.2869999999999999</v>
      </c>
      <c r="V40" s="14">
        <v>6.2869999999999999</v>
      </c>
      <c r="W40" s="14">
        <v>6.2869999999999999</v>
      </c>
      <c r="X40" s="14">
        <v>6.2869999999999999</v>
      </c>
      <c r="Y40" s="14">
        <v>6.2869999999999999</v>
      </c>
      <c r="Z40" s="14">
        <v>6.2869999999999999</v>
      </c>
      <c r="AA40" s="14">
        <v>6.2869999999999999</v>
      </c>
      <c r="AB40" s="14">
        <v>6.2869999999999999</v>
      </c>
      <c r="AC40" s="14">
        <v>6.2869999999999999</v>
      </c>
      <c r="AD40" s="14">
        <v>6.2869999999999999</v>
      </c>
      <c r="AE40" s="14">
        <v>6.2869999999999999</v>
      </c>
      <c r="AF40" s="14">
        <v>6.2869999999999999</v>
      </c>
      <c r="AG40" s="14">
        <v>6.2869999999999999</v>
      </c>
      <c r="AH40" s="14">
        <v>6.2869999999999999</v>
      </c>
      <c r="AI40" s="14">
        <v>6.2869999999999999</v>
      </c>
      <c r="AJ40" s="14">
        <v>6.2869999999999999</v>
      </c>
      <c r="AK40" s="10">
        <v>0</v>
      </c>
    </row>
    <row r="41" spans="1:37" ht="15" customHeight="1" x14ac:dyDescent="0.2">
      <c r="A41" s="9" t="s">
        <v>90</v>
      </c>
      <c r="B41" s="12" t="s">
        <v>24</v>
      </c>
      <c r="C41" s="14">
        <v>6.2869999999999999</v>
      </c>
      <c r="D41" s="14">
        <v>6.2869999999999999</v>
      </c>
      <c r="E41" s="14">
        <v>6.2869999999999999</v>
      </c>
      <c r="F41" s="14">
        <v>6.2869999999999999</v>
      </c>
      <c r="G41" s="14">
        <v>6.2869999999999999</v>
      </c>
      <c r="H41" s="14">
        <v>6.2869999999999999</v>
      </c>
      <c r="I41" s="14">
        <v>6.2869999999999999</v>
      </c>
      <c r="J41" s="14">
        <v>6.2869999999999999</v>
      </c>
      <c r="K41" s="14">
        <v>6.2869999999999999</v>
      </c>
      <c r="L41" s="14">
        <v>6.2869999999999999</v>
      </c>
      <c r="M41" s="14">
        <v>6.2869999999999999</v>
      </c>
      <c r="N41" s="14">
        <v>6.2869999999999999</v>
      </c>
      <c r="O41" s="14">
        <v>6.2869999999999999</v>
      </c>
      <c r="P41" s="14">
        <v>6.2869999999999999</v>
      </c>
      <c r="Q41" s="14">
        <v>6.2869999999999999</v>
      </c>
      <c r="R41" s="14">
        <v>6.2869999999999999</v>
      </c>
      <c r="S41" s="14">
        <v>6.2869999999999999</v>
      </c>
      <c r="T41" s="14">
        <v>6.2869999999999999</v>
      </c>
      <c r="U41" s="14">
        <v>6.2869999999999999</v>
      </c>
      <c r="V41" s="14">
        <v>6.2869999999999999</v>
      </c>
      <c r="W41" s="14">
        <v>6.2869999999999999</v>
      </c>
      <c r="X41" s="14">
        <v>6.2869999999999999</v>
      </c>
      <c r="Y41" s="14">
        <v>6.2869999999999999</v>
      </c>
      <c r="Z41" s="14">
        <v>6.2869999999999999</v>
      </c>
      <c r="AA41" s="14">
        <v>6.2869999999999999</v>
      </c>
      <c r="AB41" s="14">
        <v>6.2869999999999999</v>
      </c>
      <c r="AC41" s="14">
        <v>6.2869999999999999</v>
      </c>
      <c r="AD41" s="14">
        <v>6.2869999999999999</v>
      </c>
      <c r="AE41" s="14">
        <v>6.2869999999999999</v>
      </c>
      <c r="AF41" s="14">
        <v>6.2869999999999999</v>
      </c>
      <c r="AG41" s="14">
        <v>6.2869999999999999</v>
      </c>
      <c r="AH41" s="14">
        <v>6.2869999999999999</v>
      </c>
      <c r="AI41" s="14">
        <v>6.2869999999999999</v>
      </c>
      <c r="AJ41" s="14">
        <v>6.2869999999999999</v>
      </c>
      <c r="AK41" s="10">
        <v>0</v>
      </c>
    </row>
    <row r="42" spans="1:37" ht="15" customHeight="1" x14ac:dyDescent="0.2">
      <c r="A42" s="9" t="s">
        <v>89</v>
      </c>
      <c r="B42" s="12" t="s">
        <v>25</v>
      </c>
      <c r="C42" s="14">
        <v>6.2869999999999999</v>
      </c>
      <c r="D42" s="14">
        <v>6.2869999999999999</v>
      </c>
      <c r="E42" s="14">
        <v>6.2869999999999999</v>
      </c>
      <c r="F42" s="14">
        <v>6.2869999999999999</v>
      </c>
      <c r="G42" s="14">
        <v>6.2869999999999999</v>
      </c>
      <c r="H42" s="14">
        <v>6.2869999999999999</v>
      </c>
      <c r="I42" s="14">
        <v>6.2869999999999999</v>
      </c>
      <c r="J42" s="14">
        <v>6.2869999999999999</v>
      </c>
      <c r="K42" s="14">
        <v>6.2869999999999999</v>
      </c>
      <c r="L42" s="14">
        <v>6.2869999999999999</v>
      </c>
      <c r="M42" s="14">
        <v>6.2869999999999999</v>
      </c>
      <c r="N42" s="14">
        <v>6.2869999999999999</v>
      </c>
      <c r="O42" s="14">
        <v>6.2869999999999999</v>
      </c>
      <c r="P42" s="14">
        <v>6.2869999999999999</v>
      </c>
      <c r="Q42" s="14">
        <v>6.2869999999999999</v>
      </c>
      <c r="R42" s="14">
        <v>6.2869999999999999</v>
      </c>
      <c r="S42" s="14">
        <v>6.2869999999999999</v>
      </c>
      <c r="T42" s="14">
        <v>6.2869999999999999</v>
      </c>
      <c r="U42" s="14">
        <v>6.2869999999999999</v>
      </c>
      <c r="V42" s="14">
        <v>6.2869999999999999</v>
      </c>
      <c r="W42" s="14">
        <v>6.2869999999999999</v>
      </c>
      <c r="X42" s="14">
        <v>6.2869999999999999</v>
      </c>
      <c r="Y42" s="14">
        <v>6.2869999999999999</v>
      </c>
      <c r="Z42" s="14">
        <v>6.2869999999999999</v>
      </c>
      <c r="AA42" s="14">
        <v>6.2869999999999999</v>
      </c>
      <c r="AB42" s="14">
        <v>6.2869999999999999</v>
      </c>
      <c r="AC42" s="14">
        <v>6.2869999999999999</v>
      </c>
      <c r="AD42" s="14">
        <v>6.2869999999999999</v>
      </c>
      <c r="AE42" s="14">
        <v>6.2869999999999999</v>
      </c>
      <c r="AF42" s="14">
        <v>6.2869999999999999</v>
      </c>
      <c r="AG42" s="14">
        <v>6.2869999999999999</v>
      </c>
      <c r="AH42" s="14">
        <v>6.2869999999999999</v>
      </c>
      <c r="AI42" s="14">
        <v>6.2869999999999999</v>
      </c>
      <c r="AJ42" s="14">
        <v>6.2869999999999999</v>
      </c>
      <c r="AK42" s="10">
        <v>0</v>
      </c>
    </row>
    <row r="43" spans="1:37" ht="15" customHeight="1" x14ac:dyDescent="0.2">
      <c r="A43" s="9" t="s">
        <v>88</v>
      </c>
      <c r="B43" s="12" t="s">
        <v>26</v>
      </c>
      <c r="C43" s="14">
        <v>6.1473459999999998</v>
      </c>
      <c r="D43" s="14">
        <v>6.1452260000000001</v>
      </c>
      <c r="E43" s="14">
        <v>6.1456169999999997</v>
      </c>
      <c r="F43" s="14">
        <v>6.192609</v>
      </c>
      <c r="G43" s="14">
        <v>6.1871369999999999</v>
      </c>
      <c r="H43" s="14">
        <v>6.1839120000000003</v>
      </c>
      <c r="I43" s="14">
        <v>6.177295</v>
      </c>
      <c r="J43" s="14">
        <v>6.1706190000000003</v>
      </c>
      <c r="K43" s="14">
        <v>6.1645000000000003</v>
      </c>
      <c r="L43" s="14">
        <v>6.1563090000000003</v>
      </c>
      <c r="M43" s="14">
        <v>6.1576269999999997</v>
      </c>
      <c r="N43" s="14">
        <v>6.157673</v>
      </c>
      <c r="O43" s="14">
        <v>6.1597790000000003</v>
      </c>
      <c r="P43" s="14">
        <v>6.159592</v>
      </c>
      <c r="Q43" s="14">
        <v>6.1617009999999999</v>
      </c>
      <c r="R43" s="14">
        <v>6.162801</v>
      </c>
      <c r="S43" s="14">
        <v>6.1631689999999999</v>
      </c>
      <c r="T43" s="14">
        <v>6.1640280000000001</v>
      </c>
      <c r="U43" s="14">
        <v>6.1661429999999999</v>
      </c>
      <c r="V43" s="14">
        <v>6.1675360000000001</v>
      </c>
      <c r="W43" s="14">
        <v>6.1674319999999998</v>
      </c>
      <c r="X43" s="14">
        <v>6.1685819999999998</v>
      </c>
      <c r="Y43" s="14">
        <v>6.1709719999999999</v>
      </c>
      <c r="Z43" s="14">
        <v>6.171176</v>
      </c>
      <c r="AA43" s="14">
        <v>6.1722760000000001</v>
      </c>
      <c r="AB43" s="14">
        <v>6.1744009999999996</v>
      </c>
      <c r="AC43" s="14">
        <v>6.175586</v>
      </c>
      <c r="AD43" s="14">
        <v>6.1767789999999998</v>
      </c>
      <c r="AE43" s="14">
        <v>6.1779799999999998</v>
      </c>
      <c r="AF43" s="14">
        <v>6.179189</v>
      </c>
      <c r="AG43" s="14">
        <v>6.1804069999999998</v>
      </c>
      <c r="AH43" s="14">
        <v>6.1816329999999997</v>
      </c>
      <c r="AI43" s="14">
        <v>6.182868</v>
      </c>
      <c r="AJ43" s="14">
        <v>6.1841100000000004</v>
      </c>
      <c r="AK43" s="10">
        <v>1.9699999999999999E-4</v>
      </c>
    </row>
    <row r="44" spans="1:37" ht="15" customHeight="1" x14ac:dyDescent="0.2">
      <c r="A44" s="9" t="s">
        <v>87</v>
      </c>
      <c r="B44" s="12" t="s">
        <v>27</v>
      </c>
      <c r="C44" s="14">
        <v>5.1759979999999999</v>
      </c>
      <c r="D44" s="14">
        <v>5.1493409999999997</v>
      </c>
      <c r="E44" s="14">
        <v>5.1485440000000002</v>
      </c>
      <c r="F44" s="14">
        <v>5.1351180000000003</v>
      </c>
      <c r="G44" s="14">
        <v>5.1214979999999999</v>
      </c>
      <c r="H44" s="14">
        <v>5.1131700000000002</v>
      </c>
      <c r="I44" s="14">
        <v>5.1068749999999996</v>
      </c>
      <c r="J44" s="14">
        <v>5.1001250000000002</v>
      </c>
      <c r="K44" s="14">
        <v>5.0954069999999998</v>
      </c>
      <c r="L44" s="14">
        <v>5.0923059999999998</v>
      </c>
      <c r="M44" s="14">
        <v>5.0851800000000003</v>
      </c>
      <c r="N44" s="14">
        <v>5.0822000000000003</v>
      </c>
      <c r="O44" s="14">
        <v>5.0765289999999998</v>
      </c>
      <c r="P44" s="14">
        <v>5.0746789999999997</v>
      </c>
      <c r="Q44" s="14">
        <v>5.072298</v>
      </c>
      <c r="R44" s="14">
        <v>5.0691280000000001</v>
      </c>
      <c r="S44" s="14">
        <v>5.0666989999999998</v>
      </c>
      <c r="T44" s="14">
        <v>5.0689719999999996</v>
      </c>
      <c r="U44" s="14">
        <v>5.067164</v>
      </c>
      <c r="V44" s="14">
        <v>5.064692</v>
      </c>
      <c r="W44" s="14">
        <v>5.0671790000000003</v>
      </c>
      <c r="X44" s="14">
        <v>5.0644499999999999</v>
      </c>
      <c r="Y44" s="14">
        <v>5.0636330000000003</v>
      </c>
      <c r="Z44" s="14">
        <v>5.0643700000000003</v>
      </c>
      <c r="AA44" s="14">
        <v>5.0640780000000003</v>
      </c>
      <c r="AB44" s="14">
        <v>5.0626110000000004</v>
      </c>
      <c r="AC44" s="14">
        <v>5.0658269999999996</v>
      </c>
      <c r="AD44" s="14">
        <v>5.0664360000000004</v>
      </c>
      <c r="AE44" s="14">
        <v>5.0678429999999999</v>
      </c>
      <c r="AF44" s="14">
        <v>5.0690910000000002</v>
      </c>
      <c r="AG44" s="14">
        <v>5.0703579999999997</v>
      </c>
      <c r="AH44" s="14">
        <v>5.0693210000000004</v>
      </c>
      <c r="AI44" s="14">
        <v>5.0696510000000004</v>
      </c>
      <c r="AJ44" s="14">
        <v>5.0702829999999999</v>
      </c>
      <c r="AK44" s="10">
        <v>-4.8299999999999998E-4</v>
      </c>
    </row>
    <row r="45" spans="1:37" ht="15" customHeight="1" x14ac:dyDescent="0.2">
      <c r="A45" s="9" t="s">
        <v>86</v>
      </c>
      <c r="B45" s="12" t="s">
        <v>28</v>
      </c>
      <c r="C45" s="14">
        <v>5.5967529999999996</v>
      </c>
      <c r="D45" s="14">
        <v>5.6771430000000001</v>
      </c>
      <c r="E45" s="14">
        <v>5.6840089999999996</v>
      </c>
      <c r="F45" s="14">
        <v>5.7170959999999997</v>
      </c>
      <c r="G45" s="14">
        <v>5.6661299999999999</v>
      </c>
      <c r="H45" s="14">
        <v>5.6535770000000003</v>
      </c>
      <c r="I45" s="14">
        <v>5.6441179999999997</v>
      </c>
      <c r="J45" s="14">
        <v>5.6398200000000003</v>
      </c>
      <c r="K45" s="14">
        <v>5.6309760000000004</v>
      </c>
      <c r="L45" s="14">
        <v>5.6472470000000001</v>
      </c>
      <c r="M45" s="14">
        <v>5.6488060000000004</v>
      </c>
      <c r="N45" s="14">
        <v>5.6772070000000001</v>
      </c>
      <c r="O45" s="14">
        <v>5.6554729999999998</v>
      </c>
      <c r="P45" s="14">
        <v>5.6398169999999999</v>
      </c>
      <c r="Q45" s="14">
        <v>5.655303</v>
      </c>
      <c r="R45" s="14">
        <v>5.6159470000000002</v>
      </c>
      <c r="S45" s="14">
        <v>5.5804359999999997</v>
      </c>
      <c r="T45" s="14">
        <v>5.601731</v>
      </c>
      <c r="U45" s="14">
        <v>5.5999040000000004</v>
      </c>
      <c r="V45" s="14">
        <v>5.5448909999999998</v>
      </c>
      <c r="W45" s="14">
        <v>5.5638050000000003</v>
      </c>
      <c r="X45" s="14">
        <v>5.5047459999999999</v>
      </c>
      <c r="Y45" s="14">
        <v>5.4706440000000001</v>
      </c>
      <c r="Z45" s="14">
        <v>5.4392110000000002</v>
      </c>
      <c r="AA45" s="14">
        <v>5.4146479999999997</v>
      </c>
      <c r="AB45" s="14">
        <v>5.3607440000000004</v>
      </c>
      <c r="AC45" s="14">
        <v>5.3546440000000004</v>
      </c>
      <c r="AD45" s="14">
        <v>5.3370649999999999</v>
      </c>
      <c r="AE45" s="14">
        <v>5.3099679999999996</v>
      </c>
      <c r="AF45" s="14">
        <v>5.2794489999999996</v>
      </c>
      <c r="AG45" s="14">
        <v>5.249695</v>
      </c>
      <c r="AH45" s="14">
        <v>5.2043689999999998</v>
      </c>
      <c r="AI45" s="14">
        <v>5.1639299999999997</v>
      </c>
      <c r="AJ45" s="14">
        <v>5.1378079999999997</v>
      </c>
      <c r="AK45" s="10">
        <v>-3.1150000000000001E-3</v>
      </c>
    </row>
    <row r="46" spans="1:37" ht="15" customHeight="1" x14ac:dyDescent="0.2">
      <c r="A46" s="9" t="s">
        <v>85</v>
      </c>
      <c r="B46" s="12" t="s">
        <v>29</v>
      </c>
      <c r="C46" s="14">
        <v>5.1509999999999998</v>
      </c>
      <c r="D46" s="14">
        <v>5.2744179999999998</v>
      </c>
      <c r="E46" s="14">
        <v>5.2506209999999998</v>
      </c>
      <c r="F46" s="14">
        <v>5.2757480000000001</v>
      </c>
      <c r="G46" s="14">
        <v>5.2430519999999996</v>
      </c>
      <c r="H46" s="14">
        <v>5.2341490000000004</v>
      </c>
      <c r="I46" s="14">
        <v>5.2313539999999996</v>
      </c>
      <c r="J46" s="14">
        <v>5.2458450000000001</v>
      </c>
      <c r="K46" s="14">
        <v>5.2317590000000003</v>
      </c>
      <c r="L46" s="14">
        <v>5.1954609999999999</v>
      </c>
      <c r="M46" s="14">
        <v>5.1871260000000001</v>
      </c>
      <c r="N46" s="14">
        <v>5.1891119999999997</v>
      </c>
      <c r="O46" s="14">
        <v>5.1797279999999999</v>
      </c>
      <c r="P46" s="14">
        <v>5.1827779999999999</v>
      </c>
      <c r="Q46" s="14">
        <v>5.1716069999999998</v>
      </c>
      <c r="R46" s="14">
        <v>5.1720730000000001</v>
      </c>
      <c r="S46" s="14">
        <v>5.1663009999999998</v>
      </c>
      <c r="T46" s="14">
        <v>5.1594030000000002</v>
      </c>
      <c r="U46" s="14">
        <v>5.1539609999999998</v>
      </c>
      <c r="V46" s="14">
        <v>5.1569050000000001</v>
      </c>
      <c r="W46" s="14">
        <v>5.1471669999999996</v>
      </c>
      <c r="X46" s="14">
        <v>5.1453899999999999</v>
      </c>
      <c r="Y46" s="14">
        <v>5.1359450000000004</v>
      </c>
      <c r="Z46" s="14">
        <v>5.1392990000000003</v>
      </c>
      <c r="AA46" s="14">
        <v>5.1376179999999998</v>
      </c>
      <c r="AB46" s="14">
        <v>5.1223150000000004</v>
      </c>
      <c r="AC46" s="14">
        <v>5.131875</v>
      </c>
      <c r="AD46" s="14">
        <v>5.1306099999999999</v>
      </c>
      <c r="AE46" s="14">
        <v>5.1394690000000001</v>
      </c>
      <c r="AF46" s="14">
        <v>5.1280320000000001</v>
      </c>
      <c r="AG46" s="14">
        <v>5.124009</v>
      </c>
      <c r="AH46" s="14">
        <v>5.1212489999999997</v>
      </c>
      <c r="AI46" s="14">
        <v>5.1119820000000002</v>
      </c>
      <c r="AJ46" s="14">
        <v>5.1060999999999996</v>
      </c>
      <c r="AK46" s="10">
        <v>-1.013E-3</v>
      </c>
    </row>
    <row r="47" spans="1:37" ht="15" customHeight="1" x14ac:dyDescent="0.15">
      <c r="B47" s="15" t="s">
        <v>49</v>
      </c>
    </row>
    <row r="48" spans="1:37" ht="15" customHeight="1" x14ac:dyDescent="0.2">
      <c r="A48" s="9" t="s">
        <v>84</v>
      </c>
      <c r="B48" s="12" t="s">
        <v>50</v>
      </c>
      <c r="C48" s="14">
        <v>5.7229999999999999</v>
      </c>
      <c r="D48" s="14">
        <v>5.7199359999999997</v>
      </c>
      <c r="E48" s="14">
        <v>5.7093740000000004</v>
      </c>
      <c r="F48" s="14">
        <v>5.7020210000000002</v>
      </c>
      <c r="G48" s="14">
        <v>5.6990360000000004</v>
      </c>
      <c r="H48" s="14">
        <v>5.7029030000000001</v>
      </c>
      <c r="I48" s="14">
        <v>5.7014690000000003</v>
      </c>
      <c r="J48" s="14">
        <v>5.697845</v>
      </c>
      <c r="K48" s="14">
        <v>5.6965690000000002</v>
      </c>
      <c r="L48" s="14">
        <v>5.6955710000000002</v>
      </c>
      <c r="M48" s="14">
        <v>5.6916909999999996</v>
      </c>
      <c r="N48" s="14">
        <v>5.6895829999999998</v>
      </c>
      <c r="O48" s="14">
        <v>5.6873170000000002</v>
      </c>
      <c r="P48" s="14">
        <v>5.6864030000000003</v>
      </c>
      <c r="Q48" s="14">
        <v>5.6859310000000001</v>
      </c>
      <c r="R48" s="14">
        <v>5.6860549999999996</v>
      </c>
      <c r="S48" s="14">
        <v>5.6862589999999997</v>
      </c>
      <c r="T48" s="14">
        <v>5.6853819999999997</v>
      </c>
      <c r="U48" s="14">
        <v>5.6852140000000002</v>
      </c>
      <c r="V48" s="14">
        <v>5.6858959999999996</v>
      </c>
      <c r="W48" s="14">
        <v>5.6868850000000002</v>
      </c>
      <c r="X48" s="14">
        <v>5.6879220000000004</v>
      </c>
      <c r="Y48" s="14">
        <v>5.6901700000000002</v>
      </c>
      <c r="Z48" s="14">
        <v>5.6909640000000001</v>
      </c>
      <c r="AA48" s="14">
        <v>5.6894390000000001</v>
      </c>
      <c r="AB48" s="14">
        <v>5.6887540000000003</v>
      </c>
      <c r="AC48" s="14">
        <v>5.6864689999999998</v>
      </c>
      <c r="AD48" s="14">
        <v>5.6844440000000001</v>
      </c>
      <c r="AE48" s="14">
        <v>5.683516</v>
      </c>
      <c r="AF48" s="14">
        <v>5.6828880000000002</v>
      </c>
      <c r="AG48" s="14">
        <v>5.6813929999999999</v>
      </c>
      <c r="AH48" s="14">
        <v>5.6792740000000004</v>
      </c>
      <c r="AI48" s="14">
        <v>5.678185</v>
      </c>
      <c r="AJ48" s="14">
        <v>5.676202</v>
      </c>
      <c r="AK48" s="10">
        <v>-2.4000000000000001E-4</v>
      </c>
    </row>
    <row r="49" spans="1:37" ht="15" customHeight="1" x14ac:dyDescent="0.2">
      <c r="A49" s="9" t="s">
        <v>83</v>
      </c>
      <c r="B49" s="12" t="s">
        <v>51</v>
      </c>
      <c r="C49" s="14">
        <v>6.05</v>
      </c>
      <c r="D49" s="14">
        <v>6.1347209999999999</v>
      </c>
      <c r="E49" s="14">
        <v>6.1184380000000003</v>
      </c>
      <c r="F49" s="14">
        <v>6.1172810000000002</v>
      </c>
      <c r="G49" s="14">
        <v>6.117947</v>
      </c>
      <c r="H49" s="14">
        <v>6.1025400000000003</v>
      </c>
      <c r="I49" s="14">
        <v>6.1033739999999996</v>
      </c>
      <c r="J49" s="14">
        <v>6.1071629999999999</v>
      </c>
      <c r="K49" s="14">
        <v>6.1065849999999999</v>
      </c>
      <c r="L49" s="14">
        <v>6.1245560000000001</v>
      </c>
      <c r="M49" s="14">
        <v>6.090179</v>
      </c>
      <c r="N49" s="14">
        <v>6.1186819999999997</v>
      </c>
      <c r="O49" s="14">
        <v>6.0805309999999997</v>
      </c>
      <c r="P49" s="14">
        <v>6.1038079999999999</v>
      </c>
      <c r="Q49" s="14">
        <v>6.1135659999999996</v>
      </c>
      <c r="R49" s="14">
        <v>6.1076240000000004</v>
      </c>
      <c r="S49" s="14">
        <v>6.0846780000000003</v>
      </c>
      <c r="T49" s="14">
        <v>6.1340570000000003</v>
      </c>
      <c r="U49" s="14">
        <v>6.1319419999999996</v>
      </c>
      <c r="V49" s="14">
        <v>6.0897600000000001</v>
      </c>
      <c r="W49" s="14">
        <v>6.1385750000000003</v>
      </c>
      <c r="X49" s="14">
        <v>6.1383919999999996</v>
      </c>
      <c r="Y49" s="14">
        <v>6.1363960000000004</v>
      </c>
      <c r="Z49" s="14">
        <v>6.1379999999999999</v>
      </c>
      <c r="AA49" s="14">
        <v>6.1413979999999997</v>
      </c>
      <c r="AB49" s="14">
        <v>6.1053959999999998</v>
      </c>
      <c r="AC49" s="14">
        <v>6.1190619999999996</v>
      </c>
      <c r="AD49" s="14">
        <v>6.1323290000000004</v>
      </c>
      <c r="AE49" s="14">
        <v>6.1402510000000001</v>
      </c>
      <c r="AF49" s="14">
        <v>6.1441309999999998</v>
      </c>
      <c r="AG49" s="14">
        <v>6.1417869999999999</v>
      </c>
      <c r="AH49" s="14">
        <v>6.1391349999999996</v>
      </c>
      <c r="AI49" s="14">
        <v>6.1375440000000001</v>
      </c>
      <c r="AJ49" s="14">
        <v>6.1341609999999998</v>
      </c>
      <c r="AK49" s="10">
        <v>-3.0000000000000001E-6</v>
      </c>
    </row>
    <row r="50" spans="1:37" ht="15" customHeight="1" x14ac:dyDescent="0.2">
      <c r="A50" s="9" t="s">
        <v>82</v>
      </c>
      <c r="B50" s="12" t="s">
        <v>52</v>
      </c>
      <c r="C50" s="14">
        <v>5.7380000000000004</v>
      </c>
      <c r="D50" s="14">
        <v>5.5547700000000004</v>
      </c>
      <c r="E50" s="14">
        <v>5.5572369999999998</v>
      </c>
      <c r="F50" s="14">
        <v>5.5581670000000001</v>
      </c>
      <c r="G50" s="14">
        <v>5.5659510000000001</v>
      </c>
      <c r="H50" s="14">
        <v>5.562354</v>
      </c>
      <c r="I50" s="14">
        <v>5.5637150000000002</v>
      </c>
      <c r="J50" s="14">
        <v>5.562271</v>
      </c>
      <c r="K50" s="14">
        <v>5.5667879999999998</v>
      </c>
      <c r="L50" s="14">
        <v>5.565995</v>
      </c>
      <c r="M50" s="14">
        <v>5.5575130000000001</v>
      </c>
      <c r="N50" s="14">
        <v>5.5605130000000003</v>
      </c>
      <c r="O50" s="14">
        <v>5.5607730000000002</v>
      </c>
      <c r="P50" s="14">
        <v>5.5617470000000004</v>
      </c>
      <c r="Q50" s="14">
        <v>5.5626410000000002</v>
      </c>
      <c r="R50" s="14">
        <v>5.562265</v>
      </c>
      <c r="S50" s="14">
        <v>5.569706</v>
      </c>
      <c r="T50" s="14">
        <v>5.5947889999999996</v>
      </c>
      <c r="U50" s="14">
        <v>5.5964090000000004</v>
      </c>
      <c r="V50" s="14">
        <v>5.6038379999999997</v>
      </c>
      <c r="W50" s="14">
        <v>5.6030389999999999</v>
      </c>
      <c r="X50" s="14">
        <v>5.6124460000000003</v>
      </c>
      <c r="Y50" s="14">
        <v>5.6163569999999998</v>
      </c>
      <c r="Z50" s="14">
        <v>5.6223010000000002</v>
      </c>
      <c r="AA50" s="14">
        <v>5.6172779999999998</v>
      </c>
      <c r="AB50" s="14">
        <v>5.6117030000000003</v>
      </c>
      <c r="AC50" s="14">
        <v>5.5987220000000004</v>
      </c>
      <c r="AD50" s="14">
        <v>5.5860859999999999</v>
      </c>
      <c r="AE50" s="14">
        <v>5.5761089999999998</v>
      </c>
      <c r="AF50" s="14">
        <v>5.5612719999999998</v>
      </c>
      <c r="AG50" s="14">
        <v>5.5591340000000002</v>
      </c>
      <c r="AH50" s="14">
        <v>5.5583109999999998</v>
      </c>
      <c r="AI50" s="14">
        <v>5.5584769999999999</v>
      </c>
      <c r="AJ50" s="14">
        <v>5.5588160000000002</v>
      </c>
      <c r="AK50" s="10">
        <v>2.3E-5</v>
      </c>
    </row>
    <row r="51" spans="1:37" ht="15" customHeight="1" x14ac:dyDescent="0.2">
      <c r="A51" s="9" t="s">
        <v>81</v>
      </c>
      <c r="B51" s="12" t="s">
        <v>30</v>
      </c>
      <c r="C51" s="14">
        <v>3.6994319999999998</v>
      </c>
      <c r="D51" s="14">
        <v>3.6803349999999999</v>
      </c>
      <c r="E51" s="14">
        <v>3.6751779999999998</v>
      </c>
      <c r="F51" s="14">
        <v>3.6722600000000001</v>
      </c>
      <c r="G51" s="14">
        <v>3.661632</v>
      </c>
      <c r="H51" s="14">
        <v>3.661705</v>
      </c>
      <c r="I51" s="14">
        <v>3.6604510000000001</v>
      </c>
      <c r="J51" s="14">
        <v>3.65821</v>
      </c>
      <c r="K51" s="14">
        <v>3.6569090000000002</v>
      </c>
      <c r="L51" s="14">
        <v>3.6559050000000002</v>
      </c>
      <c r="M51" s="14">
        <v>3.655815</v>
      </c>
      <c r="N51" s="14">
        <v>3.6549260000000001</v>
      </c>
      <c r="O51" s="14">
        <v>3.6537899999999999</v>
      </c>
      <c r="P51" s="14">
        <v>3.6542750000000002</v>
      </c>
      <c r="Q51" s="14">
        <v>3.6541939999999999</v>
      </c>
      <c r="R51" s="14">
        <v>3.6551800000000001</v>
      </c>
      <c r="S51" s="14">
        <v>3.6552220000000002</v>
      </c>
      <c r="T51" s="14">
        <v>3.6557840000000001</v>
      </c>
      <c r="U51" s="14">
        <v>3.6554319999999998</v>
      </c>
      <c r="V51" s="14">
        <v>3.6563289999999999</v>
      </c>
      <c r="W51" s="14">
        <v>3.656425</v>
      </c>
      <c r="X51" s="14">
        <v>3.6584599999999998</v>
      </c>
      <c r="Y51" s="14">
        <v>3.659478</v>
      </c>
      <c r="Z51" s="14">
        <v>3.6604260000000002</v>
      </c>
      <c r="AA51" s="14">
        <v>3.6596030000000002</v>
      </c>
      <c r="AB51" s="14">
        <v>3.6590319999999998</v>
      </c>
      <c r="AC51" s="14">
        <v>3.657537</v>
      </c>
      <c r="AD51" s="14">
        <v>3.655983</v>
      </c>
      <c r="AE51" s="14">
        <v>3.6549179999999999</v>
      </c>
      <c r="AF51" s="14">
        <v>3.6535739999999999</v>
      </c>
      <c r="AG51" s="14">
        <v>3.651659</v>
      </c>
      <c r="AH51" s="14">
        <v>3.6501269999999999</v>
      </c>
      <c r="AI51" s="14">
        <v>3.6490499999999999</v>
      </c>
      <c r="AJ51" s="14">
        <v>3.6478000000000002</v>
      </c>
      <c r="AK51" s="10">
        <v>-2.7700000000000001E-4</v>
      </c>
    </row>
    <row r="53" spans="1:37" ht="15" customHeight="1" x14ac:dyDescent="0.15">
      <c r="B53" s="13" t="s">
        <v>31</v>
      </c>
    </row>
    <row r="54" spans="1:37" ht="15" customHeight="1" x14ac:dyDescent="0.2">
      <c r="A54" s="9" t="s">
        <v>80</v>
      </c>
      <c r="B54" s="12" t="s">
        <v>32</v>
      </c>
      <c r="C54" s="14">
        <v>1.0369999999999999</v>
      </c>
      <c r="D54" s="14">
        <v>1.0369999999999999</v>
      </c>
      <c r="E54" s="14">
        <v>1.0369999999999999</v>
      </c>
      <c r="F54" s="14">
        <v>1.0369999999999999</v>
      </c>
      <c r="G54" s="14">
        <v>1.0369999999999999</v>
      </c>
      <c r="H54" s="14">
        <v>1.0369999999999999</v>
      </c>
      <c r="I54" s="14">
        <v>1.0369999999999999</v>
      </c>
      <c r="J54" s="14">
        <v>1.0369999999999999</v>
      </c>
      <c r="K54" s="14">
        <v>1.0369999999999999</v>
      </c>
      <c r="L54" s="14">
        <v>1.0369999999999999</v>
      </c>
      <c r="M54" s="14">
        <v>1.0369999999999999</v>
      </c>
      <c r="N54" s="14">
        <v>1.0369999999999999</v>
      </c>
      <c r="O54" s="14">
        <v>1.0369999999999999</v>
      </c>
      <c r="P54" s="14">
        <v>1.0369999999999999</v>
      </c>
      <c r="Q54" s="14">
        <v>1.0369999999999999</v>
      </c>
      <c r="R54" s="14">
        <v>1.0369999999999999</v>
      </c>
      <c r="S54" s="14">
        <v>1.0369999999999999</v>
      </c>
      <c r="T54" s="14">
        <v>1.0369999999999999</v>
      </c>
      <c r="U54" s="14">
        <v>1.0369999999999999</v>
      </c>
      <c r="V54" s="14">
        <v>1.0369999999999999</v>
      </c>
      <c r="W54" s="14">
        <v>1.0369999999999999</v>
      </c>
      <c r="X54" s="14">
        <v>1.0369999999999999</v>
      </c>
      <c r="Y54" s="14">
        <v>1.0369999999999999</v>
      </c>
      <c r="Z54" s="14">
        <v>1.0369999999999999</v>
      </c>
      <c r="AA54" s="14">
        <v>1.0369999999999999</v>
      </c>
      <c r="AB54" s="14">
        <v>1.0369999999999999</v>
      </c>
      <c r="AC54" s="14">
        <v>1.0369999999999999</v>
      </c>
      <c r="AD54" s="14">
        <v>1.0369999999999999</v>
      </c>
      <c r="AE54" s="14">
        <v>1.0369999999999999</v>
      </c>
      <c r="AF54" s="14">
        <v>1.0369999999999999</v>
      </c>
      <c r="AG54" s="14">
        <v>1.0369999999999999</v>
      </c>
      <c r="AH54" s="14">
        <v>1.0369999999999999</v>
      </c>
      <c r="AI54" s="14">
        <v>1.0369999999999999</v>
      </c>
      <c r="AJ54" s="14">
        <v>1.0369999999999999</v>
      </c>
      <c r="AK54" s="10">
        <v>0</v>
      </c>
    </row>
    <row r="55" spans="1:37" ht="15" customHeight="1" x14ac:dyDescent="0.2">
      <c r="A55" s="9" t="s">
        <v>79</v>
      </c>
      <c r="B55" s="12" t="s">
        <v>53</v>
      </c>
      <c r="C55" s="14">
        <v>1.0329999999999999</v>
      </c>
      <c r="D55" s="14">
        <v>1.0329999999999999</v>
      </c>
      <c r="E55" s="14">
        <v>1.0329999999999999</v>
      </c>
      <c r="F55" s="14">
        <v>1.0329999999999999</v>
      </c>
      <c r="G55" s="14">
        <v>1.0329999999999999</v>
      </c>
      <c r="H55" s="14">
        <v>1.0329999999999999</v>
      </c>
      <c r="I55" s="14">
        <v>1.0329999999999999</v>
      </c>
      <c r="J55" s="14">
        <v>1.0329999999999999</v>
      </c>
      <c r="K55" s="14">
        <v>1.0329999999999999</v>
      </c>
      <c r="L55" s="14">
        <v>1.0329999999999999</v>
      </c>
      <c r="M55" s="14">
        <v>1.0329999999999999</v>
      </c>
      <c r="N55" s="14">
        <v>1.0329999999999999</v>
      </c>
      <c r="O55" s="14">
        <v>1.0329999999999999</v>
      </c>
      <c r="P55" s="14">
        <v>1.0329999999999999</v>
      </c>
      <c r="Q55" s="14">
        <v>1.0329999999999999</v>
      </c>
      <c r="R55" s="14">
        <v>1.0329999999999999</v>
      </c>
      <c r="S55" s="14">
        <v>1.0329999999999999</v>
      </c>
      <c r="T55" s="14">
        <v>1.0329999999999999</v>
      </c>
      <c r="U55" s="14">
        <v>1.0329999999999999</v>
      </c>
      <c r="V55" s="14">
        <v>1.0329999999999999</v>
      </c>
      <c r="W55" s="14">
        <v>1.0329999999999999</v>
      </c>
      <c r="X55" s="14">
        <v>1.0329999999999999</v>
      </c>
      <c r="Y55" s="14">
        <v>1.0329999999999999</v>
      </c>
      <c r="Z55" s="14">
        <v>1.0329999999999999</v>
      </c>
      <c r="AA55" s="14">
        <v>1.0329999999999999</v>
      </c>
      <c r="AB55" s="14">
        <v>1.0329999999999999</v>
      </c>
      <c r="AC55" s="14">
        <v>1.0329999999999999</v>
      </c>
      <c r="AD55" s="14">
        <v>1.0329999999999999</v>
      </c>
      <c r="AE55" s="14">
        <v>1.0329999999999999</v>
      </c>
      <c r="AF55" s="14">
        <v>1.0329999999999999</v>
      </c>
      <c r="AG55" s="14">
        <v>1.0329999999999999</v>
      </c>
      <c r="AH55" s="14">
        <v>1.0329999999999999</v>
      </c>
      <c r="AI55" s="14">
        <v>1.0329999999999999</v>
      </c>
      <c r="AJ55" s="14">
        <v>1.0329999999999999</v>
      </c>
      <c r="AK55" s="10">
        <v>0</v>
      </c>
    </row>
    <row r="56" spans="1:37" ht="15" customHeight="1" x14ac:dyDescent="0.2">
      <c r="A56" s="9" t="s">
        <v>78</v>
      </c>
      <c r="B56" s="12" t="s">
        <v>33</v>
      </c>
      <c r="C56" s="14">
        <v>1.0389999999999999</v>
      </c>
      <c r="D56" s="14">
        <v>1.0389999999999999</v>
      </c>
      <c r="E56" s="14">
        <v>1.0389999999999999</v>
      </c>
      <c r="F56" s="14">
        <v>1.0389999999999999</v>
      </c>
      <c r="G56" s="14">
        <v>1.0389999999999999</v>
      </c>
      <c r="H56" s="14">
        <v>1.0389999999999999</v>
      </c>
      <c r="I56" s="14">
        <v>1.0389999999999999</v>
      </c>
      <c r="J56" s="14">
        <v>1.0389999999999999</v>
      </c>
      <c r="K56" s="14">
        <v>1.0389999999999999</v>
      </c>
      <c r="L56" s="14">
        <v>1.0389999999999999</v>
      </c>
      <c r="M56" s="14">
        <v>1.0389999999999999</v>
      </c>
      <c r="N56" s="14">
        <v>1.0389999999999999</v>
      </c>
      <c r="O56" s="14">
        <v>1.0389999999999999</v>
      </c>
      <c r="P56" s="14">
        <v>1.0389999999999999</v>
      </c>
      <c r="Q56" s="14">
        <v>1.0389999999999999</v>
      </c>
      <c r="R56" s="14">
        <v>1.0389999999999999</v>
      </c>
      <c r="S56" s="14">
        <v>1.0389999999999999</v>
      </c>
      <c r="T56" s="14">
        <v>1.0389999999999999</v>
      </c>
      <c r="U56" s="14">
        <v>1.0389999999999999</v>
      </c>
      <c r="V56" s="14">
        <v>1.0389999999999999</v>
      </c>
      <c r="W56" s="14">
        <v>1.0389999999999999</v>
      </c>
      <c r="X56" s="14">
        <v>1.0389999999999999</v>
      </c>
      <c r="Y56" s="14">
        <v>1.0389999999999999</v>
      </c>
      <c r="Z56" s="14">
        <v>1.0389999999999999</v>
      </c>
      <c r="AA56" s="14">
        <v>1.0389999999999999</v>
      </c>
      <c r="AB56" s="14">
        <v>1.0389999999999999</v>
      </c>
      <c r="AC56" s="14">
        <v>1.0389999999999999</v>
      </c>
      <c r="AD56" s="14">
        <v>1.0389999999999999</v>
      </c>
      <c r="AE56" s="14">
        <v>1.0389999999999999</v>
      </c>
      <c r="AF56" s="14">
        <v>1.0389999999999999</v>
      </c>
      <c r="AG56" s="14">
        <v>1.0389999999999999</v>
      </c>
      <c r="AH56" s="14">
        <v>1.0389999999999999</v>
      </c>
      <c r="AI56" s="14">
        <v>1.0389999999999999</v>
      </c>
      <c r="AJ56" s="14">
        <v>1.0389999999999999</v>
      </c>
      <c r="AK56" s="10">
        <v>0</v>
      </c>
    </row>
    <row r="57" spans="1:37" ht="15" customHeight="1" x14ac:dyDescent="0.2">
      <c r="A57" s="9" t="s">
        <v>77</v>
      </c>
      <c r="B57" s="12" t="s">
        <v>34</v>
      </c>
      <c r="C57" s="14">
        <v>1.0369999999999999</v>
      </c>
      <c r="D57" s="14">
        <v>1.0369999999999999</v>
      </c>
      <c r="E57" s="14">
        <v>1.0369999999999999</v>
      </c>
      <c r="F57" s="14">
        <v>1.0369999999999999</v>
      </c>
      <c r="G57" s="14">
        <v>1.0369999999999999</v>
      </c>
      <c r="H57" s="14">
        <v>1.0369999999999999</v>
      </c>
      <c r="I57" s="14">
        <v>1.0369999999999999</v>
      </c>
      <c r="J57" s="14">
        <v>1.0369999999999999</v>
      </c>
      <c r="K57" s="14">
        <v>1.0369999999999999</v>
      </c>
      <c r="L57" s="14">
        <v>1.0369999999999999</v>
      </c>
      <c r="M57" s="14">
        <v>1.0369999999999999</v>
      </c>
      <c r="N57" s="14">
        <v>1.0369999999999999</v>
      </c>
      <c r="O57" s="14">
        <v>1.0369999999999999</v>
      </c>
      <c r="P57" s="14">
        <v>1.0369999999999999</v>
      </c>
      <c r="Q57" s="14">
        <v>1.0369999999999999</v>
      </c>
      <c r="R57" s="14">
        <v>1.0369999999999999</v>
      </c>
      <c r="S57" s="14">
        <v>1.0369999999999999</v>
      </c>
      <c r="T57" s="14">
        <v>1.0369999999999999</v>
      </c>
      <c r="U57" s="14">
        <v>1.0369999999999999</v>
      </c>
      <c r="V57" s="14">
        <v>1.0369999999999999</v>
      </c>
      <c r="W57" s="14">
        <v>1.0369999999999999</v>
      </c>
      <c r="X57" s="14">
        <v>1.0369999999999999</v>
      </c>
      <c r="Y57" s="14">
        <v>1.0369999999999999</v>
      </c>
      <c r="Z57" s="14">
        <v>1.0369999999999999</v>
      </c>
      <c r="AA57" s="14">
        <v>1.0369999999999999</v>
      </c>
      <c r="AB57" s="14">
        <v>1.0369999999999999</v>
      </c>
      <c r="AC57" s="14">
        <v>1.0369999999999999</v>
      </c>
      <c r="AD57" s="14">
        <v>1.0369999999999999</v>
      </c>
      <c r="AE57" s="14">
        <v>1.0369999999999999</v>
      </c>
      <c r="AF57" s="14">
        <v>1.0369999999999999</v>
      </c>
      <c r="AG57" s="14">
        <v>1.0369999999999999</v>
      </c>
      <c r="AH57" s="14">
        <v>1.0369999999999999</v>
      </c>
      <c r="AI57" s="14">
        <v>1.0369999999999999</v>
      </c>
      <c r="AJ57" s="14">
        <v>1.0369999999999999</v>
      </c>
      <c r="AK57" s="10">
        <v>0</v>
      </c>
    </row>
    <row r="58" spans="1:37" ht="15" customHeight="1" x14ac:dyDescent="0.2">
      <c r="A58" s="9" t="s">
        <v>76</v>
      </c>
      <c r="B58" s="12" t="s">
        <v>35</v>
      </c>
      <c r="C58" s="14">
        <v>1.0249999999999999</v>
      </c>
      <c r="D58" s="14">
        <v>1.0249999999999999</v>
      </c>
      <c r="E58" s="14">
        <v>1.0249999999999999</v>
      </c>
      <c r="F58" s="14">
        <v>1.0249999999999999</v>
      </c>
      <c r="G58" s="14">
        <v>1.0249999999999999</v>
      </c>
      <c r="H58" s="14">
        <v>1.0249999999999999</v>
      </c>
      <c r="I58" s="14">
        <v>1.0249999999999999</v>
      </c>
      <c r="J58" s="14">
        <v>1.0249999999999999</v>
      </c>
      <c r="K58" s="14">
        <v>1.0249999999999999</v>
      </c>
      <c r="L58" s="14">
        <v>1.0249999999999999</v>
      </c>
      <c r="M58" s="14">
        <v>1.0249999999999999</v>
      </c>
      <c r="N58" s="14">
        <v>1.0249999999999999</v>
      </c>
      <c r="O58" s="14">
        <v>1.0249999999999999</v>
      </c>
      <c r="P58" s="14">
        <v>1.0249999999999999</v>
      </c>
      <c r="Q58" s="14">
        <v>1.0249999999999999</v>
      </c>
      <c r="R58" s="14">
        <v>1.0249999999999999</v>
      </c>
      <c r="S58" s="14">
        <v>1.0249999999999999</v>
      </c>
      <c r="T58" s="14">
        <v>1.0249999999999999</v>
      </c>
      <c r="U58" s="14">
        <v>1.0249999999999999</v>
      </c>
      <c r="V58" s="14">
        <v>1.0249999999999999</v>
      </c>
      <c r="W58" s="14">
        <v>1.0249999999999999</v>
      </c>
      <c r="X58" s="14">
        <v>1.0249999999999999</v>
      </c>
      <c r="Y58" s="14">
        <v>1.0249999999999999</v>
      </c>
      <c r="Z58" s="14">
        <v>1.0249999999999999</v>
      </c>
      <c r="AA58" s="14">
        <v>1.0249999999999999</v>
      </c>
      <c r="AB58" s="14">
        <v>1.0249999999999999</v>
      </c>
      <c r="AC58" s="14">
        <v>1.0249999999999999</v>
      </c>
      <c r="AD58" s="14">
        <v>1.0249999999999999</v>
      </c>
      <c r="AE58" s="14">
        <v>1.0249999999999999</v>
      </c>
      <c r="AF58" s="14">
        <v>1.0249999999999999</v>
      </c>
      <c r="AG58" s="14">
        <v>1.0249999999999999</v>
      </c>
      <c r="AH58" s="14">
        <v>1.0249999999999999</v>
      </c>
      <c r="AI58" s="14">
        <v>1.0249999999999999</v>
      </c>
      <c r="AJ58" s="14">
        <v>1.0249999999999999</v>
      </c>
      <c r="AK58" s="10">
        <v>0</v>
      </c>
    </row>
    <row r="59" spans="1:37" ht="15" customHeight="1" x14ac:dyDescent="0.2">
      <c r="A59" s="9" t="s">
        <v>75</v>
      </c>
      <c r="B59" s="12" t="s">
        <v>36</v>
      </c>
      <c r="C59" s="14">
        <v>1.0089999999999999</v>
      </c>
      <c r="D59" s="14">
        <v>1.0089999999999999</v>
      </c>
      <c r="E59" s="14">
        <v>1.0089999999999999</v>
      </c>
      <c r="F59" s="14">
        <v>1.0089999999999999</v>
      </c>
      <c r="G59" s="14">
        <v>1.0089999999999999</v>
      </c>
      <c r="H59" s="14">
        <v>1.0089999999999999</v>
      </c>
      <c r="I59" s="14">
        <v>1.0089999999999999</v>
      </c>
      <c r="J59" s="14">
        <v>1.0089999999999999</v>
      </c>
      <c r="K59" s="14">
        <v>1.0089999999999999</v>
      </c>
      <c r="L59" s="14">
        <v>1.0089999999999999</v>
      </c>
      <c r="M59" s="14">
        <v>1.0089999999999999</v>
      </c>
      <c r="N59" s="14">
        <v>1.0089999999999999</v>
      </c>
      <c r="O59" s="14">
        <v>1.0089999999999999</v>
      </c>
      <c r="P59" s="14">
        <v>1.0089999999999999</v>
      </c>
      <c r="Q59" s="14">
        <v>1.0089999999999999</v>
      </c>
      <c r="R59" s="14">
        <v>1.0089999999999999</v>
      </c>
      <c r="S59" s="14">
        <v>1.0089999999999999</v>
      </c>
      <c r="T59" s="14">
        <v>1.0089999999999999</v>
      </c>
      <c r="U59" s="14">
        <v>1.0089999999999999</v>
      </c>
      <c r="V59" s="14">
        <v>1.0089999999999999</v>
      </c>
      <c r="W59" s="14">
        <v>1.0089999999999999</v>
      </c>
      <c r="X59" s="14">
        <v>1.0089999999999999</v>
      </c>
      <c r="Y59" s="14">
        <v>1.0089999999999999</v>
      </c>
      <c r="Z59" s="14">
        <v>1.0089999999999999</v>
      </c>
      <c r="AA59" s="14">
        <v>1.0089999999999999</v>
      </c>
      <c r="AB59" s="14">
        <v>1.0089999999999999</v>
      </c>
      <c r="AC59" s="14">
        <v>1.0089999999999999</v>
      </c>
      <c r="AD59" s="14">
        <v>1.0089999999999999</v>
      </c>
      <c r="AE59" s="14">
        <v>1.0089999999999999</v>
      </c>
      <c r="AF59" s="14">
        <v>1.0089999999999999</v>
      </c>
      <c r="AG59" s="14">
        <v>1.0089999999999999</v>
      </c>
      <c r="AH59" s="14">
        <v>1.0089999999999999</v>
      </c>
      <c r="AI59" s="14">
        <v>1.0089999999999999</v>
      </c>
      <c r="AJ59" s="14">
        <v>1.0089999999999999</v>
      </c>
      <c r="AK59" s="10">
        <v>0</v>
      </c>
    </row>
    <row r="60" spans="1:37" ht="15" customHeight="1" x14ac:dyDescent="0.2">
      <c r="A60" s="9" t="s">
        <v>74</v>
      </c>
      <c r="B60" s="12" t="s">
        <v>37</v>
      </c>
      <c r="C60" s="14">
        <v>0.96</v>
      </c>
      <c r="D60" s="14">
        <v>0.96</v>
      </c>
      <c r="E60" s="14">
        <v>0.96</v>
      </c>
      <c r="F60" s="14">
        <v>0.96</v>
      </c>
      <c r="G60" s="14">
        <v>0.96</v>
      </c>
      <c r="H60" s="14">
        <v>0.96</v>
      </c>
      <c r="I60" s="14">
        <v>0.96</v>
      </c>
      <c r="J60" s="14">
        <v>0.96</v>
      </c>
      <c r="K60" s="14">
        <v>0.96</v>
      </c>
      <c r="L60" s="14">
        <v>0.96</v>
      </c>
      <c r="M60" s="14">
        <v>0.96</v>
      </c>
      <c r="N60" s="14">
        <v>0.96</v>
      </c>
      <c r="O60" s="14">
        <v>0.96</v>
      </c>
      <c r="P60" s="14">
        <v>0.96</v>
      </c>
      <c r="Q60" s="14">
        <v>0.96</v>
      </c>
      <c r="R60" s="14">
        <v>0.96</v>
      </c>
      <c r="S60" s="14">
        <v>0.96</v>
      </c>
      <c r="T60" s="14">
        <v>0.96</v>
      </c>
      <c r="U60" s="14">
        <v>0.96</v>
      </c>
      <c r="V60" s="14">
        <v>0.96</v>
      </c>
      <c r="W60" s="14">
        <v>0.96</v>
      </c>
      <c r="X60" s="14">
        <v>0.96</v>
      </c>
      <c r="Y60" s="14">
        <v>0.96</v>
      </c>
      <c r="Z60" s="14">
        <v>0.96</v>
      </c>
      <c r="AA60" s="14">
        <v>0.96</v>
      </c>
      <c r="AB60" s="14">
        <v>0.96</v>
      </c>
      <c r="AC60" s="14">
        <v>0.96</v>
      </c>
      <c r="AD60" s="14">
        <v>0.96</v>
      </c>
      <c r="AE60" s="14">
        <v>0.96</v>
      </c>
      <c r="AF60" s="14">
        <v>0.96</v>
      </c>
      <c r="AG60" s="14">
        <v>0.96</v>
      </c>
      <c r="AH60" s="14">
        <v>0.96</v>
      </c>
      <c r="AI60" s="14">
        <v>0.96</v>
      </c>
      <c r="AJ60" s="14">
        <v>0.96</v>
      </c>
      <c r="AK60" s="10">
        <v>0</v>
      </c>
    </row>
    <row r="62" spans="1:37" ht="15" customHeight="1" x14ac:dyDescent="0.15">
      <c r="B62" s="13" t="s">
        <v>38</v>
      </c>
    </row>
    <row r="63" spans="1:37" ht="15" customHeight="1" x14ac:dyDescent="0.2">
      <c r="A63" s="9" t="s">
        <v>73</v>
      </c>
      <c r="B63" s="12" t="s">
        <v>34</v>
      </c>
      <c r="C63" s="11">
        <v>20.537140000000001</v>
      </c>
      <c r="D63" s="11">
        <v>20.439444999999999</v>
      </c>
      <c r="E63" s="11">
        <v>20.349045</v>
      </c>
      <c r="F63" s="11">
        <v>20.466270000000002</v>
      </c>
      <c r="G63" s="11">
        <v>20.363602</v>
      </c>
      <c r="H63" s="11">
        <v>20.554328999999999</v>
      </c>
      <c r="I63" s="11">
        <v>20.653105</v>
      </c>
      <c r="J63" s="11">
        <v>20.626196</v>
      </c>
      <c r="K63" s="11">
        <v>20.621486999999998</v>
      </c>
      <c r="L63" s="11">
        <v>20.64123</v>
      </c>
      <c r="M63" s="11">
        <v>20.627844</v>
      </c>
      <c r="N63" s="11">
        <v>20.536940000000001</v>
      </c>
      <c r="O63" s="11">
        <v>20.501505000000002</v>
      </c>
      <c r="P63" s="11">
        <v>20.413281999999999</v>
      </c>
      <c r="Q63" s="11">
        <v>20.399070999999999</v>
      </c>
      <c r="R63" s="11">
        <v>20.458255999999999</v>
      </c>
      <c r="S63" s="11">
        <v>20.429285</v>
      </c>
      <c r="T63" s="11">
        <v>20.364529000000001</v>
      </c>
      <c r="U63" s="11">
        <v>20.373262</v>
      </c>
      <c r="V63" s="11">
        <v>20.367173999999999</v>
      </c>
      <c r="W63" s="11">
        <v>20.397617</v>
      </c>
      <c r="X63" s="11">
        <v>20.405455</v>
      </c>
      <c r="Y63" s="11">
        <v>20.39472</v>
      </c>
      <c r="Z63" s="11">
        <v>20.372592999999998</v>
      </c>
      <c r="AA63" s="11">
        <v>20.382771999999999</v>
      </c>
      <c r="AB63" s="11">
        <v>20.366734000000001</v>
      </c>
      <c r="AC63" s="11">
        <v>20.354519</v>
      </c>
      <c r="AD63" s="11">
        <v>20.355229999999999</v>
      </c>
      <c r="AE63" s="11">
        <v>20.386980000000001</v>
      </c>
      <c r="AF63" s="11">
        <v>20.356945</v>
      </c>
      <c r="AG63" s="11">
        <v>20.336355000000001</v>
      </c>
      <c r="AH63" s="11">
        <v>20.357395</v>
      </c>
      <c r="AI63" s="11">
        <v>20.34404</v>
      </c>
      <c r="AJ63" s="11">
        <v>20.347266999999999</v>
      </c>
      <c r="AK63" s="10">
        <v>-1.4100000000000001E-4</v>
      </c>
    </row>
    <row r="64" spans="1:37" ht="15" customHeight="1" x14ac:dyDescent="0.2">
      <c r="A64" s="9" t="s">
        <v>72</v>
      </c>
      <c r="B64" s="12" t="s">
        <v>39</v>
      </c>
      <c r="C64" s="11">
        <v>25.416302000000002</v>
      </c>
      <c r="D64" s="11">
        <v>25.057079000000002</v>
      </c>
      <c r="E64" s="11">
        <v>25.074783</v>
      </c>
      <c r="F64" s="11">
        <v>25.042176999999999</v>
      </c>
      <c r="G64" s="11">
        <v>24.938278</v>
      </c>
      <c r="H64" s="11">
        <v>24.964016000000001</v>
      </c>
      <c r="I64" s="11">
        <v>24.911818</v>
      </c>
      <c r="J64" s="11">
        <v>24.91433</v>
      </c>
      <c r="K64" s="11">
        <v>24.898243000000001</v>
      </c>
      <c r="L64" s="11">
        <v>24.920572</v>
      </c>
      <c r="M64" s="11">
        <v>24.903048999999999</v>
      </c>
      <c r="N64" s="11">
        <v>24.81945</v>
      </c>
      <c r="O64" s="11">
        <v>24.850802999999999</v>
      </c>
      <c r="P64" s="11">
        <v>24.769541</v>
      </c>
      <c r="Q64" s="11">
        <v>24.735579000000001</v>
      </c>
      <c r="R64" s="11">
        <v>24.729203999999999</v>
      </c>
      <c r="S64" s="11">
        <v>24.688946000000001</v>
      </c>
      <c r="T64" s="11">
        <v>24.612100999999999</v>
      </c>
      <c r="U64" s="11">
        <v>24.600828</v>
      </c>
      <c r="V64" s="11">
        <v>24.592124999999999</v>
      </c>
      <c r="W64" s="11">
        <v>24.569109000000001</v>
      </c>
      <c r="X64" s="11">
        <v>24.53866</v>
      </c>
      <c r="Y64" s="11">
        <v>24.501373000000001</v>
      </c>
      <c r="Z64" s="11">
        <v>24.474423999999999</v>
      </c>
      <c r="AA64" s="11">
        <v>24.491461000000001</v>
      </c>
      <c r="AB64" s="11">
        <v>24.462054999999999</v>
      </c>
      <c r="AC64" s="11">
        <v>24.426752</v>
      </c>
      <c r="AD64" s="11">
        <v>24.399635</v>
      </c>
      <c r="AE64" s="11">
        <v>24.407730000000001</v>
      </c>
      <c r="AF64" s="11">
        <v>24.328617000000001</v>
      </c>
      <c r="AG64" s="11">
        <v>24.285736</v>
      </c>
      <c r="AH64" s="11">
        <v>24.280874000000001</v>
      </c>
      <c r="AI64" s="11">
        <v>24.244130999999999</v>
      </c>
      <c r="AJ64" s="11">
        <v>24.256340000000002</v>
      </c>
      <c r="AK64" s="10">
        <v>-1.0139999999999999E-3</v>
      </c>
    </row>
    <row r="65" spans="1:37" ht="15" customHeight="1" x14ac:dyDescent="0.2">
      <c r="A65" s="9" t="s">
        <v>71</v>
      </c>
      <c r="B65" s="12" t="s">
        <v>40</v>
      </c>
      <c r="C65" s="11">
        <v>17.234355999999998</v>
      </c>
      <c r="D65" s="11">
        <v>17.205303000000001</v>
      </c>
      <c r="E65" s="11">
        <v>17.117476</v>
      </c>
      <c r="F65" s="11">
        <v>17.06934</v>
      </c>
      <c r="G65" s="11">
        <v>16.988295000000001</v>
      </c>
      <c r="H65" s="11">
        <v>17.022928</v>
      </c>
      <c r="I65" s="11">
        <v>17.071612999999999</v>
      </c>
      <c r="J65" s="11">
        <v>17.059359000000001</v>
      </c>
      <c r="K65" s="11">
        <v>17.037023999999999</v>
      </c>
      <c r="L65" s="11">
        <v>17.056746</v>
      </c>
      <c r="M65" s="11">
        <v>17.031739999999999</v>
      </c>
      <c r="N65" s="11">
        <v>16.978151</v>
      </c>
      <c r="O65" s="11">
        <v>16.968306999999999</v>
      </c>
      <c r="P65" s="11">
        <v>16.998640000000002</v>
      </c>
      <c r="Q65" s="11">
        <v>16.972049999999999</v>
      </c>
      <c r="R65" s="11">
        <v>17.002645000000001</v>
      </c>
      <c r="S65" s="11">
        <v>17.003274999999999</v>
      </c>
      <c r="T65" s="11">
        <v>17.003226999999999</v>
      </c>
      <c r="U65" s="11">
        <v>17.012267999999999</v>
      </c>
      <c r="V65" s="11">
        <v>17.012785000000001</v>
      </c>
      <c r="W65" s="11">
        <v>17.036083000000001</v>
      </c>
      <c r="X65" s="11">
        <v>17.044588000000001</v>
      </c>
      <c r="Y65" s="11">
        <v>17.050751000000002</v>
      </c>
      <c r="Z65" s="11">
        <v>17.064136999999999</v>
      </c>
      <c r="AA65" s="11">
        <v>17.081581</v>
      </c>
      <c r="AB65" s="11">
        <v>17.08465</v>
      </c>
      <c r="AC65" s="11">
        <v>17.087126000000001</v>
      </c>
      <c r="AD65" s="11">
        <v>17.088546999999998</v>
      </c>
      <c r="AE65" s="11">
        <v>17.086746000000002</v>
      </c>
      <c r="AF65" s="11">
        <v>17.085443000000001</v>
      </c>
      <c r="AG65" s="11">
        <v>17.080282</v>
      </c>
      <c r="AH65" s="11">
        <v>17.077895999999999</v>
      </c>
      <c r="AI65" s="11">
        <v>17.084911000000002</v>
      </c>
      <c r="AJ65" s="11">
        <v>17.086425999999999</v>
      </c>
      <c r="AK65" s="10">
        <v>-2.1699999999999999E-4</v>
      </c>
    </row>
    <row r="66" spans="1:37" ht="15" customHeight="1" x14ac:dyDescent="0.2">
      <c r="A66" s="9" t="s">
        <v>70</v>
      </c>
      <c r="B66" s="12" t="s">
        <v>32</v>
      </c>
      <c r="C66" s="11">
        <v>19.437477000000001</v>
      </c>
      <c r="D66" s="11">
        <v>19.706896</v>
      </c>
      <c r="E66" s="11">
        <v>19.588093000000001</v>
      </c>
      <c r="F66" s="11">
        <v>19.676338000000001</v>
      </c>
      <c r="G66" s="11">
        <v>19.593861</v>
      </c>
      <c r="H66" s="11">
        <v>19.763271</v>
      </c>
      <c r="I66" s="11">
        <v>19.874037000000001</v>
      </c>
      <c r="J66" s="11">
        <v>19.832982999999999</v>
      </c>
      <c r="K66" s="11">
        <v>19.854051999999999</v>
      </c>
      <c r="L66" s="11">
        <v>19.849159</v>
      </c>
      <c r="M66" s="11">
        <v>19.841605999999999</v>
      </c>
      <c r="N66" s="11">
        <v>19.838450999999999</v>
      </c>
      <c r="O66" s="11">
        <v>19.782232</v>
      </c>
      <c r="P66" s="11">
        <v>19.750865999999998</v>
      </c>
      <c r="Q66" s="11">
        <v>19.757529999999999</v>
      </c>
      <c r="R66" s="11">
        <v>19.792145000000001</v>
      </c>
      <c r="S66" s="11">
        <v>19.787579999999998</v>
      </c>
      <c r="T66" s="11">
        <v>19.792100999999999</v>
      </c>
      <c r="U66" s="11">
        <v>19.801369000000001</v>
      </c>
      <c r="V66" s="11">
        <v>19.790552000000002</v>
      </c>
      <c r="W66" s="11">
        <v>19.813770000000002</v>
      </c>
      <c r="X66" s="11">
        <v>19.823812</v>
      </c>
      <c r="Y66" s="11">
        <v>19.819962</v>
      </c>
      <c r="Z66" s="11">
        <v>19.817592999999999</v>
      </c>
      <c r="AA66" s="11">
        <v>19.814734000000001</v>
      </c>
      <c r="AB66" s="11">
        <v>19.808729</v>
      </c>
      <c r="AC66" s="11">
        <v>19.816939999999999</v>
      </c>
      <c r="AD66" s="11">
        <v>19.822158999999999</v>
      </c>
      <c r="AE66" s="11">
        <v>19.832388000000002</v>
      </c>
      <c r="AF66" s="11">
        <v>19.856539000000001</v>
      </c>
      <c r="AG66" s="11">
        <v>19.880623</v>
      </c>
      <c r="AH66" s="11">
        <v>19.899242000000001</v>
      </c>
      <c r="AI66" s="11">
        <v>19.884989000000001</v>
      </c>
      <c r="AJ66" s="11">
        <v>19.887484000000001</v>
      </c>
      <c r="AK66" s="10">
        <v>2.8499999999999999E-4</v>
      </c>
    </row>
    <row r="67" spans="1:37" ht="15" customHeight="1" x14ac:dyDescent="0.2">
      <c r="A67" s="9" t="s">
        <v>69</v>
      </c>
      <c r="B67" s="12" t="s">
        <v>54</v>
      </c>
      <c r="C67" s="11">
        <v>20.319486999999999</v>
      </c>
      <c r="D67" s="11">
        <v>19.866795</v>
      </c>
      <c r="E67" s="11">
        <v>19.877953000000002</v>
      </c>
      <c r="F67" s="11">
        <v>19.862864999999999</v>
      </c>
      <c r="G67" s="11">
        <v>19.866108000000001</v>
      </c>
      <c r="H67" s="11">
        <v>19.864163999999999</v>
      </c>
      <c r="I67" s="11">
        <v>19.86232</v>
      </c>
      <c r="J67" s="11">
        <v>19.858194000000001</v>
      </c>
      <c r="K67" s="11">
        <v>19.854407999999999</v>
      </c>
      <c r="L67" s="11">
        <v>19.851212</v>
      </c>
      <c r="M67" s="11">
        <v>19.848103999999999</v>
      </c>
      <c r="N67" s="11">
        <v>19.846712</v>
      </c>
      <c r="O67" s="11">
        <v>19.844584000000001</v>
      </c>
      <c r="P67" s="11">
        <v>19.843212000000001</v>
      </c>
      <c r="Q67" s="11">
        <v>19.839586000000001</v>
      </c>
      <c r="R67" s="11">
        <v>19.837956999999999</v>
      </c>
      <c r="S67" s="11">
        <v>19.837420999999999</v>
      </c>
      <c r="T67" s="11">
        <v>19.835992999999998</v>
      </c>
      <c r="U67" s="11">
        <v>19.833931</v>
      </c>
      <c r="V67" s="11">
        <v>19.832113</v>
      </c>
      <c r="W67" s="11">
        <v>19.829879999999999</v>
      </c>
      <c r="X67" s="11">
        <v>19.827466999999999</v>
      </c>
      <c r="Y67" s="11">
        <v>19.826221</v>
      </c>
      <c r="Z67" s="11">
        <v>19.825344000000001</v>
      </c>
      <c r="AA67" s="11">
        <v>19.824635000000001</v>
      </c>
      <c r="AB67" s="11">
        <v>19.824231999999999</v>
      </c>
      <c r="AC67" s="11">
        <v>19.824038999999999</v>
      </c>
      <c r="AD67" s="11">
        <v>19.823008999999999</v>
      </c>
      <c r="AE67" s="11">
        <v>19.821570999999999</v>
      </c>
      <c r="AF67" s="11">
        <v>19.888694999999998</v>
      </c>
      <c r="AG67" s="11">
        <v>19.887025999999999</v>
      </c>
      <c r="AH67" s="11">
        <v>19.885117999999999</v>
      </c>
      <c r="AI67" s="11">
        <v>19.883326</v>
      </c>
      <c r="AJ67" s="11">
        <v>19.881367000000001</v>
      </c>
      <c r="AK67" s="10">
        <v>2.3E-5</v>
      </c>
    </row>
    <row r="68" spans="1:37" ht="15" customHeight="1" x14ac:dyDescent="0.2">
      <c r="A68" s="9" t="s">
        <v>68</v>
      </c>
      <c r="B68" s="12" t="s">
        <v>55</v>
      </c>
      <c r="C68" s="11">
        <v>20.775822000000002</v>
      </c>
      <c r="D68" s="11">
        <v>20.838132999999999</v>
      </c>
      <c r="E68" s="11">
        <v>20.733785999999998</v>
      </c>
      <c r="F68" s="11">
        <v>20.902740000000001</v>
      </c>
      <c r="G68" s="11">
        <v>20.866161000000002</v>
      </c>
      <c r="H68" s="11">
        <v>20.867376</v>
      </c>
      <c r="I68" s="11">
        <v>20.866620999999999</v>
      </c>
      <c r="J68" s="11">
        <v>20.916288000000002</v>
      </c>
      <c r="K68" s="11">
        <v>20.915384</v>
      </c>
      <c r="L68" s="11">
        <v>20.913564999999998</v>
      </c>
      <c r="M68" s="11">
        <v>20.910665999999999</v>
      </c>
      <c r="N68" s="11">
        <v>20.907888</v>
      </c>
      <c r="O68" s="11">
        <v>20.903262999999999</v>
      </c>
      <c r="P68" s="11">
        <v>20.898401</v>
      </c>
      <c r="Q68" s="11">
        <v>20.889793000000001</v>
      </c>
      <c r="R68" s="11">
        <v>20.836566999999999</v>
      </c>
      <c r="S68" s="11">
        <v>20.829412000000001</v>
      </c>
      <c r="T68" s="11">
        <v>20.823454000000002</v>
      </c>
      <c r="U68" s="11">
        <v>20.814209000000002</v>
      </c>
      <c r="V68" s="11">
        <v>20.812381999999999</v>
      </c>
      <c r="W68" s="11">
        <v>20.811678000000001</v>
      </c>
      <c r="X68" s="11">
        <v>20.809002</v>
      </c>
      <c r="Y68" s="11">
        <v>20.807103999999999</v>
      </c>
      <c r="Z68" s="11">
        <v>20.806034</v>
      </c>
      <c r="AA68" s="11">
        <v>20.806111999999999</v>
      </c>
      <c r="AB68" s="11">
        <v>20.804993</v>
      </c>
      <c r="AC68" s="11">
        <v>20.804296000000001</v>
      </c>
      <c r="AD68" s="11">
        <v>20.804532999999999</v>
      </c>
      <c r="AE68" s="11">
        <v>20.804535000000001</v>
      </c>
      <c r="AF68" s="11">
        <v>20.801072999999999</v>
      </c>
      <c r="AG68" s="11">
        <v>20.800825</v>
      </c>
      <c r="AH68" s="11">
        <v>20.800813999999999</v>
      </c>
      <c r="AI68" s="11">
        <v>20.801849000000001</v>
      </c>
      <c r="AJ68" s="11">
        <v>20.801618999999999</v>
      </c>
      <c r="AK68" s="10">
        <v>-5.5000000000000002E-5</v>
      </c>
    </row>
    <row r="69" spans="1:37" ht="15" customHeight="1" x14ac:dyDescent="0.2">
      <c r="A69" s="9" t="s">
        <v>67</v>
      </c>
      <c r="B69" s="12" t="s">
        <v>41</v>
      </c>
      <c r="C69" s="11">
        <v>28.674879000000001</v>
      </c>
      <c r="D69" s="11">
        <v>28.554435999999999</v>
      </c>
      <c r="E69" s="11">
        <v>28.562546000000001</v>
      </c>
      <c r="F69" s="11">
        <v>28.504807</v>
      </c>
      <c r="G69" s="11">
        <v>28.443207000000001</v>
      </c>
      <c r="H69" s="11">
        <v>28.442011000000001</v>
      </c>
      <c r="I69" s="11">
        <v>28.435804000000001</v>
      </c>
      <c r="J69" s="11">
        <v>28.436997999999999</v>
      </c>
      <c r="K69" s="11">
        <v>28.439364999999999</v>
      </c>
      <c r="L69" s="11">
        <v>28.441151000000001</v>
      </c>
      <c r="M69" s="11">
        <v>28.441541999999998</v>
      </c>
      <c r="N69" s="11">
        <v>28.444378</v>
      </c>
      <c r="O69" s="11">
        <v>28.445307</v>
      </c>
      <c r="P69" s="11">
        <v>28.448008000000002</v>
      </c>
      <c r="Q69" s="11">
        <v>28.451091999999999</v>
      </c>
      <c r="R69" s="11">
        <v>28.453724000000001</v>
      </c>
      <c r="S69" s="11">
        <v>28.456078999999999</v>
      </c>
      <c r="T69" s="11">
        <v>28.459067999999998</v>
      </c>
      <c r="U69" s="11">
        <v>28.461366999999999</v>
      </c>
      <c r="V69" s="11">
        <v>28.462769000000002</v>
      </c>
      <c r="W69" s="11">
        <v>28.465333999999999</v>
      </c>
      <c r="X69" s="11">
        <v>28.467545999999999</v>
      </c>
      <c r="Y69" s="11">
        <v>28.468142</v>
      </c>
      <c r="Z69" s="11">
        <v>28.467697000000001</v>
      </c>
      <c r="AA69" s="11">
        <v>28.468544000000001</v>
      </c>
      <c r="AB69" s="11">
        <v>28.468433000000001</v>
      </c>
      <c r="AC69" s="11">
        <v>28.468116999999999</v>
      </c>
      <c r="AD69" s="11">
        <v>28.467950999999999</v>
      </c>
      <c r="AE69" s="11">
        <v>28.468955999999999</v>
      </c>
      <c r="AF69" s="11">
        <v>28.468081999999999</v>
      </c>
      <c r="AG69" s="11">
        <v>28.468615</v>
      </c>
      <c r="AH69" s="11">
        <v>28.468512</v>
      </c>
      <c r="AI69" s="11">
        <v>28.468487</v>
      </c>
      <c r="AJ69" s="11">
        <v>28.468031</v>
      </c>
      <c r="AK69" s="10">
        <v>-9.5000000000000005E-5</v>
      </c>
    </row>
    <row r="70" spans="1:37" ht="15" customHeight="1" x14ac:dyDescent="0.2">
      <c r="A70" s="9" t="s">
        <v>66</v>
      </c>
      <c r="B70" s="12" t="s">
        <v>56</v>
      </c>
      <c r="C70" s="11">
        <v>18.994087</v>
      </c>
      <c r="D70" s="11">
        <v>19.243162000000002</v>
      </c>
      <c r="E70" s="11">
        <v>19.070353000000001</v>
      </c>
      <c r="F70" s="11">
        <v>19.169922</v>
      </c>
      <c r="G70" s="11">
        <v>19.089600000000001</v>
      </c>
      <c r="H70" s="11">
        <v>19.276790999999999</v>
      </c>
      <c r="I70" s="11">
        <v>19.411289</v>
      </c>
      <c r="J70" s="11">
        <v>19.366067999999999</v>
      </c>
      <c r="K70" s="11">
        <v>19.385352999999999</v>
      </c>
      <c r="L70" s="11">
        <v>19.372706999999998</v>
      </c>
      <c r="M70" s="11">
        <v>19.360990999999999</v>
      </c>
      <c r="N70" s="11">
        <v>19.352909</v>
      </c>
      <c r="O70" s="11">
        <v>19.300653000000001</v>
      </c>
      <c r="P70" s="11">
        <v>19.265913000000001</v>
      </c>
      <c r="Q70" s="11">
        <v>19.264596999999998</v>
      </c>
      <c r="R70" s="11">
        <v>19.290289000000001</v>
      </c>
      <c r="S70" s="11">
        <v>19.284327000000001</v>
      </c>
      <c r="T70" s="11">
        <v>19.280676</v>
      </c>
      <c r="U70" s="11">
        <v>19.290565000000001</v>
      </c>
      <c r="V70" s="11">
        <v>19.277930999999999</v>
      </c>
      <c r="W70" s="11">
        <v>19.296233999999998</v>
      </c>
      <c r="X70" s="11">
        <v>19.305914000000001</v>
      </c>
      <c r="Y70" s="11">
        <v>19.302322</v>
      </c>
      <c r="Z70" s="11">
        <v>19.303664999999999</v>
      </c>
      <c r="AA70" s="11">
        <v>19.298279000000001</v>
      </c>
      <c r="AB70" s="11">
        <v>19.294079</v>
      </c>
      <c r="AC70" s="11">
        <v>19.303532000000001</v>
      </c>
      <c r="AD70" s="11">
        <v>19.313279999999999</v>
      </c>
      <c r="AE70" s="11">
        <v>19.326996000000001</v>
      </c>
      <c r="AF70" s="11">
        <v>19.356915000000001</v>
      </c>
      <c r="AG70" s="11">
        <v>19.385812999999999</v>
      </c>
      <c r="AH70" s="11">
        <v>19.410371999999999</v>
      </c>
      <c r="AI70" s="11">
        <v>19.396623999999999</v>
      </c>
      <c r="AJ70" s="11">
        <v>19.402521</v>
      </c>
      <c r="AK70" s="10">
        <v>2.5799999999999998E-4</v>
      </c>
    </row>
    <row r="71" spans="1:37" ht="15" customHeight="1" x14ac:dyDescent="0.2">
      <c r="A71" s="9" t="s">
        <v>65</v>
      </c>
      <c r="B71" s="12" t="s">
        <v>35</v>
      </c>
      <c r="C71" s="11">
        <v>22.116496999999999</v>
      </c>
      <c r="D71" s="11">
        <v>23.789541</v>
      </c>
      <c r="E71" s="11">
        <v>23.796752999999999</v>
      </c>
      <c r="F71" s="11">
        <v>23.826194999999998</v>
      </c>
      <c r="G71" s="11">
        <v>23.907088999999999</v>
      </c>
      <c r="H71" s="11">
        <v>23.930762999999999</v>
      </c>
      <c r="I71" s="11">
        <v>23.957257999999999</v>
      </c>
      <c r="J71" s="11">
        <v>23.986702000000001</v>
      </c>
      <c r="K71" s="11">
        <v>24.019024000000002</v>
      </c>
      <c r="L71" s="11">
        <v>24.054967999999999</v>
      </c>
      <c r="M71" s="11">
        <v>24.094473000000001</v>
      </c>
      <c r="N71" s="11">
        <v>24.137136000000002</v>
      </c>
      <c r="O71" s="11">
        <v>24.18609</v>
      </c>
      <c r="P71" s="11">
        <v>24.239874</v>
      </c>
      <c r="Q71" s="11">
        <v>24.258429</v>
      </c>
      <c r="R71" s="11">
        <v>24.257082</v>
      </c>
      <c r="S71" s="11">
        <v>24.255732999999999</v>
      </c>
      <c r="T71" s="11">
        <v>24.254387000000001</v>
      </c>
      <c r="U71" s="11">
        <v>24.253038</v>
      </c>
      <c r="V71" s="11">
        <v>24.25169</v>
      </c>
      <c r="W71" s="11">
        <v>24.250340999999999</v>
      </c>
      <c r="X71" s="11">
        <v>24.248991</v>
      </c>
      <c r="Y71" s="11">
        <v>24.247643</v>
      </c>
      <c r="Z71" s="11">
        <v>24.246292</v>
      </c>
      <c r="AA71" s="11">
        <v>24.244942000000002</v>
      </c>
      <c r="AB71" s="11">
        <v>24.243590999999999</v>
      </c>
      <c r="AC71" s="11">
        <v>24.242241</v>
      </c>
      <c r="AD71" s="11">
        <v>24.240888999999999</v>
      </c>
      <c r="AE71" s="11">
        <v>24.239538</v>
      </c>
      <c r="AF71" s="11">
        <v>24.238185999999999</v>
      </c>
      <c r="AG71" s="11">
        <v>24.236834000000002</v>
      </c>
      <c r="AH71" s="11">
        <v>24.235481</v>
      </c>
      <c r="AI71" s="11">
        <v>24.234128999999999</v>
      </c>
      <c r="AJ71" s="11">
        <v>24.232776999999999</v>
      </c>
      <c r="AK71" s="10">
        <v>5.7700000000000004E-4</v>
      </c>
    </row>
    <row r="72" spans="1:37" ht="15" customHeight="1" x14ac:dyDescent="0.2">
      <c r="A72" s="9" t="s">
        <v>64</v>
      </c>
      <c r="B72" s="12" t="s">
        <v>36</v>
      </c>
      <c r="C72" s="11">
        <v>26.218889000000001</v>
      </c>
      <c r="D72" s="11">
        <v>25.447502</v>
      </c>
      <c r="E72" s="11">
        <v>25.630147999999998</v>
      </c>
      <c r="F72" s="11">
        <v>25.765919</v>
      </c>
      <c r="G72" s="11">
        <v>26.388355000000001</v>
      </c>
      <c r="H72" s="11">
        <v>26.396355</v>
      </c>
      <c r="I72" s="11">
        <v>26.389751</v>
      </c>
      <c r="J72" s="11">
        <v>26.391817</v>
      </c>
      <c r="K72" s="11">
        <v>26.385069000000001</v>
      </c>
      <c r="L72" s="11">
        <v>26.391817</v>
      </c>
      <c r="M72" s="11">
        <v>26.385069000000001</v>
      </c>
      <c r="N72" s="11">
        <v>26.175567999999998</v>
      </c>
      <c r="O72" s="11">
        <v>26.169689000000002</v>
      </c>
      <c r="P72" s="11">
        <v>25.926773000000001</v>
      </c>
      <c r="Q72" s="11">
        <v>25.745951000000002</v>
      </c>
      <c r="R72" s="11">
        <v>25.671246</v>
      </c>
      <c r="S72" s="11">
        <v>25.497976000000001</v>
      </c>
      <c r="T72" s="11">
        <v>25.343997999999999</v>
      </c>
      <c r="U72" s="11">
        <v>25.256226000000002</v>
      </c>
      <c r="V72" s="11">
        <v>25.173838</v>
      </c>
      <c r="W72" s="11">
        <v>25.175093</v>
      </c>
      <c r="X72" s="11">
        <v>25.077670999999999</v>
      </c>
      <c r="Y72" s="11">
        <v>24.968132000000001</v>
      </c>
      <c r="Z72" s="11">
        <v>24.865974000000001</v>
      </c>
      <c r="AA72" s="11">
        <v>24.881556</v>
      </c>
      <c r="AB72" s="11">
        <v>24.859068000000001</v>
      </c>
      <c r="AC72" s="11">
        <v>24.773596000000001</v>
      </c>
      <c r="AD72" s="11">
        <v>24.759015999999999</v>
      </c>
      <c r="AE72" s="11">
        <v>24.856954999999999</v>
      </c>
      <c r="AF72" s="11">
        <v>24.625306999999999</v>
      </c>
      <c r="AG72" s="11">
        <v>24.423266999999999</v>
      </c>
      <c r="AH72" s="11">
        <v>24.423266999999999</v>
      </c>
      <c r="AI72" s="11">
        <v>24.423266999999999</v>
      </c>
      <c r="AJ72" s="11">
        <v>24.423266999999999</v>
      </c>
      <c r="AK72" s="10">
        <v>-1.2830000000000001E-3</v>
      </c>
    </row>
    <row r="73" spans="1:37" ht="15" customHeight="1" x14ac:dyDescent="0.2">
      <c r="A73" s="9" t="s">
        <v>63</v>
      </c>
      <c r="B73" s="12" t="s">
        <v>42</v>
      </c>
      <c r="C73" s="11">
        <v>0</v>
      </c>
      <c r="D73" s="11">
        <v>0</v>
      </c>
      <c r="E73" s="11">
        <v>0</v>
      </c>
      <c r="F73" s="11">
        <v>0</v>
      </c>
      <c r="G73" s="11">
        <v>0</v>
      </c>
      <c r="H73" s="11">
        <v>0</v>
      </c>
      <c r="I73" s="11">
        <v>0</v>
      </c>
      <c r="J73" s="11">
        <v>0</v>
      </c>
      <c r="K73" s="11">
        <v>0</v>
      </c>
      <c r="L73" s="11">
        <v>0</v>
      </c>
      <c r="M73" s="11">
        <v>0</v>
      </c>
      <c r="N73" s="11">
        <v>0</v>
      </c>
      <c r="O73" s="11">
        <v>0</v>
      </c>
      <c r="P73" s="11">
        <v>0</v>
      </c>
      <c r="Q73" s="11">
        <v>0</v>
      </c>
      <c r="R73" s="11">
        <v>0</v>
      </c>
      <c r="S73" s="11">
        <v>0</v>
      </c>
      <c r="T73" s="11">
        <v>0</v>
      </c>
      <c r="U73" s="11">
        <v>0</v>
      </c>
      <c r="V73" s="11">
        <v>0</v>
      </c>
      <c r="W73" s="11">
        <v>0</v>
      </c>
      <c r="X73" s="11">
        <v>0</v>
      </c>
      <c r="Y73" s="11">
        <v>0</v>
      </c>
      <c r="Z73" s="11">
        <v>0</v>
      </c>
      <c r="AA73" s="11">
        <v>0</v>
      </c>
      <c r="AB73" s="11">
        <v>0</v>
      </c>
      <c r="AC73" s="11">
        <v>0</v>
      </c>
      <c r="AD73" s="11">
        <v>0</v>
      </c>
      <c r="AE73" s="11">
        <v>0</v>
      </c>
      <c r="AF73" s="11">
        <v>0</v>
      </c>
      <c r="AG73" s="11">
        <v>0</v>
      </c>
      <c r="AH73" s="11">
        <v>0</v>
      </c>
      <c r="AI73" s="11">
        <v>0</v>
      </c>
      <c r="AJ73" s="11">
        <v>0</v>
      </c>
      <c r="AK73" s="10" t="s">
        <v>1</v>
      </c>
    </row>
    <row r="74" spans="1:37" ht="15" customHeight="1" x14ac:dyDescent="0.2">
      <c r="A74" s="9" t="s">
        <v>62</v>
      </c>
      <c r="B74" s="12" t="s">
        <v>43</v>
      </c>
      <c r="C74" s="11">
        <v>12.941471999999999</v>
      </c>
      <c r="D74" s="11">
        <v>11.314271</v>
      </c>
      <c r="E74" s="11">
        <v>11.31427</v>
      </c>
      <c r="F74" s="11">
        <v>11.31427</v>
      </c>
      <c r="G74" s="11">
        <v>11.31427</v>
      </c>
      <c r="H74" s="11">
        <v>11.31427</v>
      </c>
      <c r="I74" s="11">
        <v>11.31427</v>
      </c>
      <c r="J74" s="11">
        <v>11.31427</v>
      </c>
      <c r="K74" s="11">
        <v>11.314271</v>
      </c>
      <c r="L74" s="11">
        <v>11.314271</v>
      </c>
      <c r="M74" s="11">
        <v>11.31427</v>
      </c>
      <c r="N74" s="11">
        <v>11.31427</v>
      </c>
      <c r="O74" s="11">
        <v>11.31427</v>
      </c>
      <c r="P74" s="11">
        <v>11.314271</v>
      </c>
      <c r="Q74" s="11">
        <v>11.314271</v>
      </c>
      <c r="R74" s="11">
        <v>11.31427</v>
      </c>
      <c r="S74" s="11">
        <v>11.31427</v>
      </c>
      <c r="T74" s="11">
        <v>11.31427</v>
      </c>
      <c r="U74" s="11">
        <v>11.314271</v>
      </c>
      <c r="V74" s="11">
        <v>11.31427</v>
      </c>
      <c r="W74" s="11">
        <v>11.31427</v>
      </c>
      <c r="X74" s="11">
        <v>11.314271</v>
      </c>
      <c r="Y74" s="11">
        <v>11.314271</v>
      </c>
      <c r="Z74" s="11">
        <v>11.31427</v>
      </c>
      <c r="AA74" s="11">
        <v>11.314271</v>
      </c>
      <c r="AB74" s="11">
        <v>11.314271</v>
      </c>
      <c r="AC74" s="11">
        <v>11.31427</v>
      </c>
      <c r="AD74" s="11">
        <v>11.314271</v>
      </c>
      <c r="AE74" s="11">
        <v>11.31427</v>
      </c>
      <c r="AF74" s="11">
        <v>11.31427</v>
      </c>
      <c r="AG74" s="11">
        <v>11.31427</v>
      </c>
      <c r="AH74" s="11">
        <v>11.314271</v>
      </c>
      <c r="AI74" s="11">
        <v>11.314271</v>
      </c>
      <c r="AJ74" s="11">
        <v>11.314271</v>
      </c>
      <c r="AK74" s="10">
        <v>0</v>
      </c>
    </row>
    <row r="76" spans="1:37" ht="15" customHeight="1" x14ac:dyDescent="0.15">
      <c r="A76" s="9" t="s">
        <v>61</v>
      </c>
      <c r="B76" s="13" t="s">
        <v>60</v>
      </c>
      <c r="C76" s="206">
        <v>3412</v>
      </c>
      <c r="D76" s="206">
        <v>3412</v>
      </c>
      <c r="E76" s="206">
        <v>3412</v>
      </c>
      <c r="F76" s="206">
        <v>3412</v>
      </c>
      <c r="G76" s="206">
        <v>3412</v>
      </c>
      <c r="H76" s="206">
        <v>3412</v>
      </c>
      <c r="I76" s="206">
        <v>3412</v>
      </c>
      <c r="J76" s="206">
        <v>3412</v>
      </c>
      <c r="K76" s="206">
        <v>3412</v>
      </c>
      <c r="L76" s="206">
        <v>3412</v>
      </c>
      <c r="M76" s="206">
        <v>3412</v>
      </c>
      <c r="N76" s="206">
        <v>3412</v>
      </c>
      <c r="O76" s="206">
        <v>3412</v>
      </c>
      <c r="P76" s="206">
        <v>3412</v>
      </c>
      <c r="Q76" s="206">
        <v>3412</v>
      </c>
      <c r="R76" s="206">
        <v>3412</v>
      </c>
      <c r="S76" s="206">
        <v>3412</v>
      </c>
      <c r="T76" s="206">
        <v>3412</v>
      </c>
      <c r="U76" s="206">
        <v>3412</v>
      </c>
      <c r="V76" s="206">
        <v>3412</v>
      </c>
      <c r="W76" s="206">
        <v>3412</v>
      </c>
      <c r="X76" s="206">
        <v>3412</v>
      </c>
      <c r="Y76" s="206">
        <v>3412</v>
      </c>
      <c r="Z76" s="206">
        <v>3412</v>
      </c>
      <c r="AA76" s="206">
        <v>3412</v>
      </c>
      <c r="AB76" s="206">
        <v>3412</v>
      </c>
      <c r="AC76" s="206">
        <v>3412</v>
      </c>
      <c r="AD76" s="206">
        <v>3412</v>
      </c>
      <c r="AE76" s="206">
        <v>3412</v>
      </c>
      <c r="AF76" s="206">
        <v>3412</v>
      </c>
      <c r="AG76" s="206">
        <v>3412</v>
      </c>
      <c r="AH76" s="206">
        <v>3412</v>
      </c>
      <c r="AI76" s="206">
        <v>3412</v>
      </c>
      <c r="AJ76" s="206">
        <v>3412</v>
      </c>
      <c r="AK76" s="205">
        <v>0</v>
      </c>
    </row>
    <row r="77" spans="1:37" ht="15" customHeight="1" thickBot="1" x14ac:dyDescent="0.2"/>
    <row r="78" spans="1:37" ht="15" customHeight="1" x14ac:dyDescent="0.15">
      <c r="B78" s="209" t="s">
        <v>57</v>
      </c>
      <c r="C78" s="209"/>
      <c r="D78" s="209"/>
      <c r="E78" s="209"/>
      <c r="F78" s="209"/>
      <c r="G78" s="209"/>
      <c r="H78" s="209"/>
      <c r="I78" s="209"/>
      <c r="J78" s="209"/>
      <c r="K78" s="209"/>
      <c r="L78" s="209"/>
      <c r="M78" s="209"/>
      <c r="N78" s="209"/>
      <c r="O78" s="209"/>
      <c r="P78" s="209"/>
      <c r="Q78" s="209"/>
      <c r="R78" s="209"/>
      <c r="S78" s="209"/>
      <c r="T78" s="209"/>
      <c r="U78" s="209"/>
      <c r="V78" s="209"/>
      <c r="W78" s="209"/>
      <c r="X78" s="209"/>
      <c r="Y78" s="209"/>
      <c r="Z78" s="209"/>
      <c r="AA78" s="209"/>
      <c r="AB78" s="209"/>
      <c r="AC78" s="209"/>
      <c r="AD78" s="209"/>
      <c r="AE78" s="209"/>
      <c r="AF78" s="209"/>
      <c r="AG78" s="209"/>
      <c r="AH78" s="209"/>
      <c r="AI78" s="209"/>
      <c r="AJ78" s="209"/>
      <c r="AK78" s="209"/>
    </row>
    <row r="79" spans="1:37" ht="15" customHeight="1" x14ac:dyDescent="0.15">
      <c r="B79" s="8" t="s">
        <v>58</v>
      </c>
    </row>
    <row r="80" spans="1:37" ht="15" customHeight="1" x14ac:dyDescent="0.15">
      <c r="B80" s="8" t="s">
        <v>59</v>
      </c>
    </row>
    <row r="81" spans="2:2" ht="15" customHeight="1" x14ac:dyDescent="0.15">
      <c r="B81" s="8" t="s">
        <v>44</v>
      </c>
    </row>
    <row r="82" spans="2:2" ht="15" customHeight="1" x14ac:dyDescent="0.15">
      <c r="B82" s="8" t="s">
        <v>376</v>
      </c>
    </row>
    <row r="83" spans="2:2" ht="15" customHeight="1" x14ac:dyDescent="0.15">
      <c r="B83" s="8" t="s">
        <v>375</v>
      </c>
    </row>
    <row r="84" spans="2:2" ht="15" customHeight="1" x14ac:dyDescent="0.15">
      <c r="B84" s="8" t="s">
        <v>374</v>
      </c>
    </row>
    <row r="85" spans="2:2" ht="15" customHeight="1" x14ac:dyDescent="0.15">
      <c r="B85" s="8" t="s">
        <v>373</v>
      </c>
    </row>
  </sheetData>
  <mergeCells count="1">
    <mergeCell ref="B78:AK78"/>
  </mergeCells>
  <pageMargins left="0.75" right="0.75" top="1" bottom="1" header="0.5" footer="0.5"/>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X163"/>
  <sheetViews>
    <sheetView zoomScale="80" zoomScaleNormal="80" workbookViewId="0"/>
  </sheetViews>
  <sheetFormatPr baseColWidth="10" defaultColWidth="9.1640625" defaultRowHeight="15" x14ac:dyDescent="0.2"/>
  <cols>
    <col min="1" max="1" width="33.1640625" style="22" customWidth="1"/>
    <col min="2" max="2" width="13.33203125" style="22" bestFit="1" customWidth="1"/>
    <col min="3" max="3" width="11.6640625" style="22" customWidth="1"/>
    <col min="4" max="4" width="12.83203125" style="22" bestFit="1" customWidth="1"/>
    <col min="5" max="5" width="10.33203125" style="22" bestFit="1" customWidth="1"/>
    <col min="6" max="6" width="11.33203125" style="22" customWidth="1"/>
    <col min="7" max="7" width="13.33203125" style="22" customWidth="1"/>
    <col min="8" max="8" width="12.6640625" style="22" bestFit="1" customWidth="1"/>
    <col min="9" max="9" width="9.6640625" style="22" bestFit="1" customWidth="1"/>
    <col min="10" max="10" width="9.1640625" style="22"/>
    <col min="11" max="11" width="10.33203125" style="22" customWidth="1"/>
    <col min="12" max="12" width="12.33203125" style="22" bestFit="1" customWidth="1"/>
    <col min="13" max="14" width="9.1640625" style="22"/>
    <col min="15" max="15" width="12.83203125" style="22" bestFit="1" customWidth="1"/>
    <col min="16" max="18" width="9.1640625" style="22"/>
    <col min="19" max="19" width="10.33203125" style="22" customWidth="1"/>
    <col min="20" max="22" width="9.1640625" style="22"/>
    <col min="23" max="23" width="10.6640625" style="22" customWidth="1"/>
    <col min="24" max="16384" width="9.1640625" style="22"/>
  </cols>
  <sheetData>
    <row r="1" spans="1:23" ht="16" x14ac:dyDescent="0.2">
      <c r="A1" s="21" t="s">
        <v>124</v>
      </c>
    </row>
    <row r="2" spans="1:23" x14ac:dyDescent="0.2">
      <c r="A2" s="23" t="s">
        <v>125</v>
      </c>
    </row>
    <row r="3" spans="1:23" ht="12.75" customHeight="1" x14ac:dyDescent="0.2">
      <c r="A3" s="24" t="s">
        <v>126</v>
      </c>
      <c r="B3" s="25" t="s">
        <v>127</v>
      </c>
      <c r="C3" s="26"/>
      <c r="D3" s="26"/>
      <c r="E3" s="27" t="s">
        <v>128</v>
      </c>
      <c r="F3" s="27" t="s">
        <v>129</v>
      </c>
      <c r="G3" s="27" t="s">
        <v>130</v>
      </c>
      <c r="H3" s="28" t="s">
        <v>130</v>
      </c>
      <c r="I3" s="29"/>
    </row>
    <row r="4" spans="1:23" ht="29" x14ac:dyDescent="0.2">
      <c r="A4" s="30"/>
      <c r="B4" s="31" t="s">
        <v>302</v>
      </c>
      <c r="C4" s="32" t="s">
        <v>131</v>
      </c>
      <c r="D4" s="32" t="s">
        <v>132</v>
      </c>
      <c r="E4" s="32"/>
      <c r="F4" s="32" t="s">
        <v>133</v>
      </c>
      <c r="G4" s="32" t="s">
        <v>134</v>
      </c>
      <c r="H4" s="33" t="s">
        <v>135</v>
      </c>
      <c r="I4" s="34" t="s">
        <v>136</v>
      </c>
    </row>
    <row r="5" spans="1:23" x14ac:dyDescent="0.2">
      <c r="A5" s="35" t="s">
        <v>137</v>
      </c>
      <c r="B5" s="36">
        <v>1</v>
      </c>
      <c r="C5" s="37" t="s">
        <v>138</v>
      </c>
      <c r="D5" s="37"/>
      <c r="E5" s="38"/>
      <c r="F5" s="38"/>
      <c r="G5" s="38"/>
      <c r="H5" s="39"/>
      <c r="I5" s="40"/>
    </row>
    <row r="6" spans="1:23" x14ac:dyDescent="0.2">
      <c r="A6" s="41" t="s">
        <v>139</v>
      </c>
      <c r="B6" s="42" t="s">
        <v>140</v>
      </c>
      <c r="C6" s="43" t="s">
        <v>140</v>
      </c>
      <c r="D6" s="43" t="s">
        <v>140</v>
      </c>
      <c r="E6" s="43" t="s">
        <v>141</v>
      </c>
      <c r="F6" s="44"/>
      <c r="G6" s="44"/>
      <c r="H6" s="45"/>
      <c r="I6" s="46"/>
      <c r="P6" s="47"/>
      <c r="R6" s="47"/>
      <c r="T6" s="47"/>
      <c r="V6" s="47"/>
    </row>
    <row r="7" spans="1:23" x14ac:dyDescent="0.2">
      <c r="A7" s="48" t="s">
        <v>142</v>
      </c>
      <c r="B7" s="49">
        <v>129670</v>
      </c>
      <c r="C7" s="50">
        <v>129670</v>
      </c>
      <c r="D7" s="50">
        <v>138350</v>
      </c>
      <c r="E7" s="50">
        <v>3205</v>
      </c>
      <c r="F7" s="51">
        <v>0.85299999999999998</v>
      </c>
      <c r="G7" s="52">
        <v>16000</v>
      </c>
      <c r="H7" s="53">
        <v>1.6E-2</v>
      </c>
      <c r="I7" s="54">
        <v>0.93726057101554028</v>
      </c>
      <c r="P7" s="47"/>
      <c r="Q7" s="47"/>
      <c r="R7" s="47"/>
      <c r="S7" s="47"/>
      <c r="T7" s="47"/>
      <c r="U7" s="47"/>
      <c r="V7" s="55"/>
      <c r="W7" s="55"/>
    </row>
    <row r="8" spans="1:23" x14ac:dyDescent="0.2">
      <c r="A8" s="48" t="s">
        <v>143</v>
      </c>
      <c r="B8" s="49">
        <v>135084.91292306196</v>
      </c>
      <c r="C8" s="56">
        <v>135084.91292306196</v>
      </c>
      <c r="D8" s="56">
        <v>144475.84269846199</v>
      </c>
      <c r="E8" s="56">
        <v>3266</v>
      </c>
      <c r="F8" s="57">
        <v>0.85562068501529054</v>
      </c>
      <c r="G8" s="52">
        <v>1800</v>
      </c>
      <c r="H8" s="53">
        <v>1.8E-3</v>
      </c>
      <c r="I8" s="54">
        <v>0.93500000000000005</v>
      </c>
      <c r="P8" s="47"/>
      <c r="Q8" s="47"/>
      <c r="R8" s="47"/>
      <c r="S8" s="47"/>
      <c r="T8" s="47"/>
      <c r="U8" s="47"/>
      <c r="V8" s="55"/>
      <c r="W8" s="55"/>
    </row>
    <row r="9" spans="1:23" x14ac:dyDescent="0.2">
      <c r="A9" s="48" t="s">
        <v>144</v>
      </c>
      <c r="B9" s="49">
        <v>152370.90134048002</v>
      </c>
      <c r="C9" s="56">
        <v>152370.90134048002</v>
      </c>
      <c r="D9" s="56">
        <v>162963.53084543315</v>
      </c>
      <c r="E9" s="56">
        <v>3839.6821254480283</v>
      </c>
      <c r="F9" s="57">
        <v>0.83</v>
      </c>
      <c r="G9" s="52">
        <v>48000</v>
      </c>
      <c r="H9" s="53">
        <v>4.8000000000000001E-2</v>
      </c>
      <c r="I9" s="54">
        <v>0.93500000000000016</v>
      </c>
      <c r="P9" s="47"/>
      <c r="Q9" s="47"/>
      <c r="R9" s="47"/>
      <c r="S9" s="47"/>
      <c r="T9" s="47"/>
      <c r="U9" s="47"/>
      <c r="V9" s="55"/>
      <c r="W9" s="55"/>
    </row>
    <row r="10" spans="1:23" x14ac:dyDescent="0.2">
      <c r="A10" s="48" t="s">
        <v>145</v>
      </c>
      <c r="B10" s="49">
        <v>152370.90134048002</v>
      </c>
      <c r="C10" s="58">
        <v>152370.90134048002</v>
      </c>
      <c r="D10" s="58">
        <v>162963.53084543315</v>
      </c>
      <c r="E10" s="58">
        <v>3839.6821254480283</v>
      </c>
      <c r="F10" s="59">
        <v>0.83</v>
      </c>
      <c r="G10" s="58">
        <v>48000</v>
      </c>
      <c r="H10" s="53">
        <v>4.8000000000000001E-2</v>
      </c>
      <c r="I10" s="54">
        <v>0.93500000000000016</v>
      </c>
      <c r="T10" s="47"/>
      <c r="U10" s="47"/>
      <c r="V10" s="55"/>
      <c r="W10" s="55"/>
    </row>
    <row r="11" spans="1:23" x14ac:dyDescent="0.2">
      <c r="A11" s="48" t="s">
        <v>146</v>
      </c>
      <c r="B11" s="49">
        <v>145194.18901496602</v>
      </c>
      <c r="C11" s="58">
        <v>145194.18901496602</v>
      </c>
      <c r="D11" s="58">
        <v>155287.90268980322</v>
      </c>
      <c r="E11" s="58">
        <v>3500.47748781362</v>
      </c>
      <c r="F11" s="59">
        <v>0.83245885654014951</v>
      </c>
      <c r="G11" s="58">
        <v>37227.389654331695</v>
      </c>
      <c r="H11" s="53">
        <v>3.7227389654331693E-2</v>
      </c>
      <c r="I11" s="54">
        <v>0.93500000000000005</v>
      </c>
      <c r="L11" s="58"/>
      <c r="M11" s="58"/>
      <c r="N11" s="58"/>
      <c r="O11" s="58"/>
      <c r="P11" s="59"/>
      <c r="Q11" s="58"/>
      <c r="R11" s="53"/>
      <c r="S11" s="60"/>
      <c r="T11" s="47"/>
      <c r="U11" s="47"/>
      <c r="V11" s="55"/>
      <c r="W11" s="55"/>
    </row>
    <row r="12" spans="1:23" x14ac:dyDescent="0.2">
      <c r="A12" s="48" t="s">
        <v>147</v>
      </c>
      <c r="B12" s="49">
        <v>128448.52692210001</v>
      </c>
      <c r="C12" s="56">
        <v>128448.52692210001</v>
      </c>
      <c r="D12" s="56">
        <v>137378.10365999999</v>
      </c>
      <c r="E12" s="56">
        <v>2709</v>
      </c>
      <c r="F12" s="57">
        <v>0.84059083544303792</v>
      </c>
      <c r="G12" s="52">
        <v>1600</v>
      </c>
      <c r="H12" s="53">
        <v>1.6000000000000001E-3</v>
      </c>
      <c r="I12" s="54">
        <v>0.93500000000000005</v>
      </c>
      <c r="L12" s="47"/>
      <c r="M12" s="47"/>
      <c r="N12" s="47"/>
      <c r="O12" s="47"/>
      <c r="P12" s="47"/>
      <c r="Q12" s="47"/>
      <c r="R12" s="55"/>
      <c r="S12" s="55"/>
    </row>
    <row r="13" spans="1:23" x14ac:dyDescent="0.2">
      <c r="A13" s="22" t="s">
        <v>148</v>
      </c>
      <c r="B13" s="49">
        <v>125600.90733399388</v>
      </c>
      <c r="C13" s="61">
        <v>125600.90733399388</v>
      </c>
      <c r="D13" s="61">
        <v>134008.52571649614</v>
      </c>
      <c r="E13" s="62">
        <v>3087.2372132564833</v>
      </c>
      <c r="F13" s="63">
        <v>0.85299999999999998</v>
      </c>
      <c r="G13" s="63">
        <v>16000</v>
      </c>
      <c r="H13" s="53">
        <v>1.6E-2</v>
      </c>
      <c r="I13" s="54">
        <v>0.93726057101554028</v>
      </c>
    </row>
    <row r="14" spans="1:23" x14ac:dyDescent="0.2">
      <c r="A14" s="22" t="s">
        <v>149</v>
      </c>
      <c r="B14" s="49">
        <v>122492.60888766299</v>
      </c>
      <c r="C14" s="61">
        <v>122492.60888766299</v>
      </c>
      <c r="D14" s="61">
        <v>130692.16040416578</v>
      </c>
      <c r="E14" s="62">
        <v>2984.0426545960995</v>
      </c>
      <c r="F14" s="63">
        <v>0.85299999999999998</v>
      </c>
      <c r="G14" s="63">
        <v>16000</v>
      </c>
      <c r="H14" s="53">
        <v>1.6E-2</v>
      </c>
      <c r="I14" s="54">
        <v>0.93726057101554017</v>
      </c>
    </row>
    <row r="15" spans="1:23" x14ac:dyDescent="0.2">
      <c r="A15" s="48" t="s">
        <v>150</v>
      </c>
      <c r="B15" s="49">
        <v>116090</v>
      </c>
      <c r="C15" s="50">
        <v>116090</v>
      </c>
      <c r="D15" s="50">
        <v>124340</v>
      </c>
      <c r="E15" s="50">
        <v>2819</v>
      </c>
      <c r="F15" s="51">
        <v>0.86299999999999999</v>
      </c>
      <c r="G15" s="58">
        <v>10</v>
      </c>
      <c r="H15" s="53">
        <v>1.0000000000000001E-5</v>
      </c>
      <c r="I15" s="54">
        <v>0.93364967025896739</v>
      </c>
      <c r="O15" s="47"/>
      <c r="P15" s="64"/>
      <c r="Q15" s="64"/>
      <c r="R15" s="64"/>
      <c r="S15" s="64"/>
      <c r="T15" s="64"/>
      <c r="U15" s="64"/>
      <c r="V15" s="65"/>
      <c r="W15" s="61"/>
    </row>
    <row r="16" spans="1:23" x14ac:dyDescent="0.2">
      <c r="A16" s="48" t="s">
        <v>151</v>
      </c>
      <c r="B16" s="49">
        <v>112193.52</v>
      </c>
      <c r="C16" s="58">
        <v>112193.52</v>
      </c>
      <c r="D16" s="58">
        <v>120438.62000000001</v>
      </c>
      <c r="E16" s="58">
        <v>2835.5620000000004</v>
      </c>
      <c r="F16" s="59">
        <v>0.82778546968819577</v>
      </c>
      <c r="G16" s="66">
        <v>9.0261788360871336</v>
      </c>
      <c r="H16" s="53">
        <v>9.0261788360871334E-6</v>
      </c>
      <c r="I16" s="54">
        <v>0.931541062160958</v>
      </c>
      <c r="S16" s="64"/>
      <c r="T16" s="64"/>
      <c r="U16" s="64"/>
      <c r="V16" s="65"/>
      <c r="W16" s="61"/>
    </row>
    <row r="17" spans="1:23" x14ac:dyDescent="0.2">
      <c r="A17" s="48" t="s">
        <v>152</v>
      </c>
      <c r="B17" s="49">
        <v>112193.52</v>
      </c>
      <c r="C17" s="58">
        <v>112193.52</v>
      </c>
      <c r="D17" s="58">
        <v>120438.62000000001</v>
      </c>
      <c r="E17" s="58">
        <v>2835.5620000000004</v>
      </c>
      <c r="F17" s="59">
        <v>0.82778546968819577</v>
      </c>
      <c r="G17" s="66">
        <v>9.0261788360871336</v>
      </c>
      <c r="H17" s="53">
        <v>9.0261788360871334E-6</v>
      </c>
      <c r="I17" s="54">
        <v>0.931541062160958</v>
      </c>
      <c r="O17" s="47"/>
      <c r="P17" s="64"/>
      <c r="Q17" s="64"/>
      <c r="R17" s="64"/>
      <c r="S17" s="64"/>
      <c r="T17" s="64"/>
      <c r="U17" s="64"/>
      <c r="V17" s="65"/>
      <c r="W17" s="61"/>
    </row>
    <row r="18" spans="1:23" x14ac:dyDescent="0.2">
      <c r="A18" s="48" t="s">
        <v>153</v>
      </c>
      <c r="B18" s="49">
        <v>106150</v>
      </c>
      <c r="C18" s="58">
        <v>106150</v>
      </c>
      <c r="D18" s="58">
        <v>114387.5</v>
      </c>
      <c r="E18" s="58">
        <v>2861.25</v>
      </c>
      <c r="F18" s="59">
        <v>0.77774999999999994</v>
      </c>
      <c r="G18" s="66">
        <v>7.642500028014183</v>
      </c>
      <c r="H18" s="53">
        <v>7.6425000280141833E-6</v>
      </c>
      <c r="I18" s="54">
        <v>0.92798601245765489</v>
      </c>
      <c r="S18" s="64"/>
      <c r="T18" s="64"/>
      <c r="U18" s="64"/>
      <c r="V18" s="65"/>
      <c r="W18" s="61"/>
    </row>
    <row r="19" spans="1:23" x14ac:dyDescent="0.2">
      <c r="A19" s="48" t="s">
        <v>154</v>
      </c>
      <c r="B19" s="49">
        <v>100186</v>
      </c>
      <c r="C19" s="58">
        <v>100186</v>
      </c>
      <c r="D19" s="58">
        <v>108416</v>
      </c>
      <c r="E19" s="58">
        <v>2886.6</v>
      </c>
      <c r="F19" s="59">
        <v>0.72659999999999991</v>
      </c>
      <c r="G19" s="66">
        <v>6.2280000448226929</v>
      </c>
      <c r="H19" s="53">
        <v>6.2280000448226927E-6</v>
      </c>
      <c r="I19" s="54">
        <v>0.92408869539551353</v>
      </c>
      <c r="J19" s="64"/>
      <c r="K19" s="64"/>
      <c r="L19" s="64"/>
      <c r="M19" s="65"/>
      <c r="N19" s="61"/>
    </row>
    <row r="20" spans="1:23" x14ac:dyDescent="0.2">
      <c r="A20" s="67" t="s">
        <v>303</v>
      </c>
      <c r="B20" s="49">
        <v>128450</v>
      </c>
      <c r="C20" s="50">
        <v>128450</v>
      </c>
      <c r="D20" s="50">
        <v>137380</v>
      </c>
      <c r="E20" s="50">
        <v>3167</v>
      </c>
      <c r="F20" s="51">
        <v>0.86499999999999999</v>
      </c>
      <c r="G20" s="58">
        <v>200</v>
      </c>
      <c r="H20" s="53">
        <v>2.0000000000000001E-4</v>
      </c>
      <c r="I20" s="54">
        <v>0.93499781627602274</v>
      </c>
      <c r="O20" s="55"/>
      <c r="W20" s="61"/>
    </row>
    <row r="21" spans="1:23" x14ac:dyDescent="0.2">
      <c r="A21" s="68" t="s">
        <v>408</v>
      </c>
      <c r="B21" s="49">
        <v>129487.84757606639</v>
      </c>
      <c r="C21" s="58">
        <v>129487.84757606639</v>
      </c>
      <c r="D21" s="58">
        <v>138490</v>
      </c>
      <c r="E21" s="58">
        <v>3206</v>
      </c>
      <c r="F21" s="69">
        <v>0.871</v>
      </c>
      <c r="G21" s="58">
        <v>11</v>
      </c>
      <c r="H21" s="53">
        <v>1.1E-5</v>
      </c>
      <c r="I21" s="54"/>
    </row>
    <row r="22" spans="1:23" x14ac:dyDescent="0.2">
      <c r="A22" s="48" t="s">
        <v>155</v>
      </c>
      <c r="B22" s="49">
        <v>128450</v>
      </c>
      <c r="C22" s="58">
        <v>128450</v>
      </c>
      <c r="D22" s="58">
        <v>137380</v>
      </c>
      <c r="E22" s="58">
        <v>3167</v>
      </c>
      <c r="F22" s="59">
        <v>0.86499999999999999</v>
      </c>
      <c r="G22" s="58">
        <v>11</v>
      </c>
      <c r="H22" s="53">
        <v>1.1E-5</v>
      </c>
      <c r="I22" s="54">
        <v>0.93499781627602274</v>
      </c>
    </row>
    <row r="23" spans="1:23" x14ac:dyDescent="0.2">
      <c r="A23" s="48" t="s">
        <v>156</v>
      </c>
      <c r="B23" s="49">
        <v>129487.84757606639</v>
      </c>
      <c r="C23" s="58">
        <v>129487.84757606639</v>
      </c>
      <c r="D23" s="50">
        <v>138490</v>
      </c>
      <c r="E23" s="50">
        <v>3206</v>
      </c>
      <c r="F23" s="51">
        <v>0.871</v>
      </c>
      <c r="G23" s="52">
        <v>11</v>
      </c>
      <c r="H23" s="53">
        <v>1.1E-5</v>
      </c>
      <c r="I23" s="54">
        <v>0.93499781627602274</v>
      </c>
    </row>
    <row r="24" spans="1:23" x14ac:dyDescent="0.2">
      <c r="A24" s="48" t="s">
        <v>157</v>
      </c>
      <c r="B24" s="49">
        <v>116920</v>
      </c>
      <c r="C24" s="50">
        <v>116920</v>
      </c>
      <c r="D24" s="50">
        <v>125080</v>
      </c>
      <c r="E24" s="50">
        <v>2745</v>
      </c>
      <c r="F24" s="51">
        <v>0.85</v>
      </c>
      <c r="G24" s="52">
        <v>1</v>
      </c>
      <c r="H24" s="53">
        <v>9.9999999999999995E-7</v>
      </c>
      <c r="I24" s="54">
        <v>0.93476175247841387</v>
      </c>
    </row>
    <row r="25" spans="1:23" x14ac:dyDescent="0.2">
      <c r="A25" s="70" t="s">
        <v>409</v>
      </c>
      <c r="B25" s="49">
        <v>118237.434842673</v>
      </c>
      <c r="C25" s="58">
        <v>118237.434842673</v>
      </c>
      <c r="D25" s="58">
        <v>126586.157141156</v>
      </c>
      <c r="E25" s="58">
        <v>2833.8569764657</v>
      </c>
      <c r="F25" s="59">
        <v>0.85315638757897505</v>
      </c>
      <c r="G25" s="58">
        <v>10</v>
      </c>
      <c r="H25" s="53">
        <v>1.0000000000000001E-5</v>
      </c>
      <c r="I25" s="54">
        <v>0.93404711473172097</v>
      </c>
    </row>
    <row r="26" spans="1:23" x14ac:dyDescent="0.2">
      <c r="A26" s="71" t="s">
        <v>158</v>
      </c>
      <c r="B26" s="49">
        <v>124307.03423937227</v>
      </c>
      <c r="C26" s="58">
        <v>124307.03423937227</v>
      </c>
      <c r="D26" s="58">
        <v>132948.69438683367</v>
      </c>
      <c r="E26" s="58">
        <v>3035.8996219999995</v>
      </c>
      <c r="F26" s="59">
        <v>0.86199999999999999</v>
      </c>
      <c r="G26" s="58">
        <v>700</v>
      </c>
      <c r="H26" s="53">
        <v>6.9999999999999999E-4</v>
      </c>
      <c r="I26" s="54">
        <v>0.93500003751584637</v>
      </c>
    </row>
    <row r="27" spans="1:23" x14ac:dyDescent="0.2">
      <c r="A27" s="71" t="s">
        <v>159</v>
      </c>
      <c r="B27" s="49">
        <v>123041.23110601204</v>
      </c>
      <c r="C27" s="50">
        <v>123041.23110601204</v>
      </c>
      <c r="D27" s="50">
        <v>131594.89429852215</v>
      </c>
      <c r="E27" s="72">
        <v>2998.0455119999997</v>
      </c>
      <c r="F27" s="51">
        <v>0.86</v>
      </c>
      <c r="G27" s="52">
        <v>11</v>
      </c>
      <c r="H27" s="53">
        <v>1.1E-5</v>
      </c>
      <c r="I27" s="54">
        <v>0.93500003751584626</v>
      </c>
    </row>
    <row r="28" spans="1:23" x14ac:dyDescent="0.2">
      <c r="A28" s="71" t="s">
        <v>160</v>
      </c>
      <c r="B28" s="49">
        <v>111520</v>
      </c>
      <c r="C28" s="58">
        <v>111520</v>
      </c>
      <c r="D28" s="50">
        <v>119740</v>
      </c>
      <c r="E28" s="50">
        <v>2651</v>
      </c>
      <c r="F28" s="51">
        <v>0.84199999999999997</v>
      </c>
      <c r="G28" s="52">
        <v>0</v>
      </c>
      <c r="H28" s="53">
        <v>0</v>
      </c>
      <c r="I28" s="54">
        <v>0.93135126106564226</v>
      </c>
      <c r="J28" s="73"/>
    </row>
    <row r="29" spans="1:23" x14ac:dyDescent="0.2">
      <c r="A29" s="71" t="s">
        <v>161</v>
      </c>
      <c r="B29" s="49">
        <v>140352.52220119376</v>
      </c>
      <c r="C29" s="58">
        <v>140352.52220119376</v>
      </c>
      <c r="D29" s="58">
        <v>150110</v>
      </c>
      <c r="E29" s="58">
        <v>3752</v>
      </c>
      <c r="F29" s="59">
        <v>0.86799999999999999</v>
      </c>
      <c r="G29" s="52">
        <v>5000</v>
      </c>
      <c r="H29" s="53">
        <v>5.0000000000000001E-3</v>
      </c>
      <c r="I29" s="54">
        <v>0.93499781627602263</v>
      </c>
    </row>
    <row r="30" spans="1:23" x14ac:dyDescent="0.2">
      <c r="A30" s="71" t="s">
        <v>162</v>
      </c>
      <c r="B30" s="49">
        <v>140352.52220119376</v>
      </c>
      <c r="C30" s="50">
        <v>140352.52220119376</v>
      </c>
      <c r="D30" s="50">
        <v>150110</v>
      </c>
      <c r="E30" s="50">
        <v>3752</v>
      </c>
      <c r="F30" s="74">
        <v>0.86799999999999999</v>
      </c>
      <c r="G30" s="52">
        <v>27000</v>
      </c>
      <c r="H30" s="53">
        <v>2.7E-2</v>
      </c>
      <c r="I30" s="54">
        <v>0.93499781627602263</v>
      </c>
    </row>
    <row r="31" spans="1:23" x14ac:dyDescent="0.2">
      <c r="A31" s="71" t="s">
        <v>163</v>
      </c>
      <c r="B31" s="49">
        <v>57250</v>
      </c>
      <c r="C31" s="50">
        <v>57250</v>
      </c>
      <c r="D31" s="50">
        <v>65200</v>
      </c>
      <c r="E31" s="50">
        <v>3006</v>
      </c>
      <c r="F31" s="74">
        <v>0.375</v>
      </c>
      <c r="G31" s="58">
        <v>0</v>
      </c>
      <c r="H31" s="53">
        <v>0</v>
      </c>
      <c r="I31" s="54">
        <v>0.87806748466257667</v>
      </c>
      <c r="J31" s="73"/>
    </row>
    <row r="32" spans="1:23" x14ac:dyDescent="0.2">
      <c r="A32" s="71" t="s">
        <v>164</v>
      </c>
      <c r="B32" s="49">
        <v>76330</v>
      </c>
      <c r="C32" s="75">
        <v>76330</v>
      </c>
      <c r="D32" s="72">
        <v>84530</v>
      </c>
      <c r="E32" s="75">
        <v>2988</v>
      </c>
      <c r="F32" s="76">
        <v>0.52200000000000002</v>
      </c>
      <c r="G32" s="77">
        <v>0.57000011205673218</v>
      </c>
      <c r="H32" s="53">
        <v>5.7000011205673218E-7</v>
      </c>
      <c r="I32" s="54">
        <v>0.90299302022950434</v>
      </c>
    </row>
    <row r="33" spans="1:11" x14ac:dyDescent="0.2">
      <c r="A33" s="71" t="s">
        <v>165</v>
      </c>
      <c r="B33" s="49">
        <v>99837</v>
      </c>
      <c r="C33" s="75">
        <v>99837</v>
      </c>
      <c r="D33" s="72">
        <v>108458</v>
      </c>
      <c r="E33" s="75">
        <v>3065</v>
      </c>
      <c r="F33" s="76">
        <v>0.64859999999999995</v>
      </c>
      <c r="G33" s="77">
        <v>0</v>
      </c>
      <c r="H33" s="53">
        <v>0</v>
      </c>
      <c r="I33" s="54">
        <v>0.92051300964428628</v>
      </c>
      <c r="J33" s="73"/>
    </row>
    <row r="34" spans="1:11" x14ac:dyDescent="0.2">
      <c r="A34" s="71" t="s">
        <v>166</v>
      </c>
      <c r="B34" s="49">
        <v>83127</v>
      </c>
      <c r="C34" s="58">
        <v>83127</v>
      </c>
      <c r="D34" s="58">
        <v>89511</v>
      </c>
      <c r="E34" s="58">
        <v>2964</v>
      </c>
      <c r="F34" s="59">
        <v>0.61980000000000002</v>
      </c>
      <c r="G34" s="58">
        <v>0</v>
      </c>
      <c r="H34" s="53">
        <v>0</v>
      </c>
      <c r="I34" s="54">
        <v>0.92867915675168411</v>
      </c>
    </row>
    <row r="35" spans="1:11" x14ac:dyDescent="0.2">
      <c r="A35" s="71" t="s">
        <v>167</v>
      </c>
      <c r="B35" s="49">
        <v>116090</v>
      </c>
      <c r="C35" s="50">
        <v>116090</v>
      </c>
      <c r="D35" s="50">
        <v>124340</v>
      </c>
      <c r="E35" s="52">
        <v>2819</v>
      </c>
      <c r="F35" s="74">
        <v>0.86299999999999999</v>
      </c>
      <c r="G35" s="52">
        <v>10</v>
      </c>
      <c r="H35" s="53">
        <v>1.0000000000000001E-5</v>
      </c>
      <c r="I35" s="54">
        <v>0.93364967025896739</v>
      </c>
      <c r="J35" s="73"/>
    </row>
    <row r="36" spans="1:11" x14ac:dyDescent="0.2">
      <c r="A36" s="71" t="s">
        <v>168</v>
      </c>
      <c r="B36" s="49">
        <v>84950</v>
      </c>
      <c r="C36" s="50">
        <v>84950</v>
      </c>
      <c r="D36" s="50">
        <v>91410</v>
      </c>
      <c r="E36" s="50">
        <v>1923</v>
      </c>
      <c r="F36" s="51">
        <v>0.82</v>
      </c>
      <c r="G36" s="52">
        <v>0</v>
      </c>
      <c r="H36" s="53">
        <v>0</v>
      </c>
      <c r="I36" s="54">
        <v>0.9293293950333662</v>
      </c>
      <c r="J36" s="73"/>
    </row>
    <row r="37" spans="1:11" x14ac:dyDescent="0.2">
      <c r="A37" s="71" t="s">
        <v>169</v>
      </c>
      <c r="B37" s="49">
        <v>74720</v>
      </c>
      <c r="C37" s="50">
        <v>74720</v>
      </c>
      <c r="D37" s="50">
        <v>84820</v>
      </c>
      <c r="E37" s="50">
        <v>1621</v>
      </c>
      <c r="F37" s="78">
        <v>0.75</v>
      </c>
      <c r="G37" s="52">
        <v>0</v>
      </c>
      <c r="H37" s="53">
        <v>0</v>
      </c>
      <c r="I37" s="54">
        <v>0.88092431030417351</v>
      </c>
      <c r="J37" s="73"/>
    </row>
    <row r="38" spans="1:11" x14ac:dyDescent="0.2">
      <c r="A38" s="71" t="s">
        <v>170</v>
      </c>
      <c r="B38" s="49">
        <v>68930</v>
      </c>
      <c r="C38" s="52">
        <v>68930</v>
      </c>
      <c r="D38" s="58">
        <v>75610</v>
      </c>
      <c r="E38" s="52">
        <v>2518</v>
      </c>
      <c r="F38" s="74">
        <v>0.52200000000000002</v>
      </c>
      <c r="G38" s="52">
        <v>0</v>
      </c>
      <c r="H38" s="53">
        <v>0</v>
      </c>
      <c r="I38" s="54">
        <v>0.91165189789710355</v>
      </c>
      <c r="J38" s="73"/>
    </row>
    <row r="39" spans="1:11" x14ac:dyDescent="0.2">
      <c r="A39" s="71" t="s">
        <v>171</v>
      </c>
      <c r="B39" s="49">
        <v>72200</v>
      </c>
      <c r="C39" s="50">
        <v>72200</v>
      </c>
      <c r="D39" s="50">
        <v>79196.89540113158</v>
      </c>
      <c r="E39" s="50">
        <v>3255</v>
      </c>
      <c r="F39" s="51">
        <v>0.47399999999999998</v>
      </c>
      <c r="G39" s="52">
        <v>0</v>
      </c>
      <c r="H39" s="53">
        <v>0</v>
      </c>
      <c r="I39" s="54">
        <v>0.91165189789710355</v>
      </c>
      <c r="J39" s="73"/>
      <c r="K39" s="73"/>
    </row>
    <row r="40" spans="1:11" x14ac:dyDescent="0.2">
      <c r="A40" s="71" t="s">
        <v>172</v>
      </c>
      <c r="B40" s="49">
        <v>119550</v>
      </c>
      <c r="C40" s="50">
        <v>119550</v>
      </c>
      <c r="D40" s="50">
        <v>127960</v>
      </c>
      <c r="E40" s="50">
        <v>3361</v>
      </c>
      <c r="F40" s="51">
        <v>0.77600000000000002</v>
      </c>
      <c r="G40" s="52">
        <v>0</v>
      </c>
      <c r="H40" s="53">
        <v>0</v>
      </c>
      <c r="I40" s="54">
        <v>0.93427633635511098</v>
      </c>
      <c r="J40" s="73"/>
      <c r="K40" s="73"/>
    </row>
    <row r="41" spans="1:11" x14ac:dyDescent="0.2">
      <c r="A41" s="71" t="s">
        <v>173</v>
      </c>
      <c r="B41" s="49">
        <v>123670</v>
      </c>
      <c r="C41" s="52">
        <v>123670</v>
      </c>
      <c r="D41" s="52">
        <v>130030</v>
      </c>
      <c r="E41" s="52">
        <v>3017</v>
      </c>
      <c r="F41" s="74">
        <v>0.85299999999999998</v>
      </c>
      <c r="G41" s="58">
        <v>0</v>
      </c>
      <c r="H41" s="53">
        <v>0</v>
      </c>
      <c r="I41" s="54">
        <v>0.95108821041298164</v>
      </c>
      <c r="K41" s="73"/>
    </row>
    <row r="42" spans="1:11" x14ac:dyDescent="0.2">
      <c r="A42" s="70" t="s">
        <v>174</v>
      </c>
      <c r="B42" s="49">
        <v>117059</v>
      </c>
      <c r="C42" s="72">
        <v>117059</v>
      </c>
      <c r="D42" s="72">
        <v>125293.76528649101</v>
      </c>
      <c r="E42" s="72">
        <v>2835</v>
      </c>
      <c r="F42" s="74">
        <v>0.871</v>
      </c>
      <c r="G42" s="58">
        <v>0</v>
      </c>
      <c r="H42" s="53">
        <v>0</v>
      </c>
      <c r="I42" s="54">
        <v>0.93427633635511098</v>
      </c>
      <c r="K42" s="73"/>
    </row>
    <row r="43" spans="1:11" x14ac:dyDescent="0.2">
      <c r="A43" s="70" t="s">
        <v>175</v>
      </c>
      <c r="B43" s="49">
        <v>122887</v>
      </c>
      <c r="C43" s="72">
        <v>122887</v>
      </c>
      <c r="D43" s="72">
        <v>130817</v>
      </c>
      <c r="E43" s="72">
        <v>2948</v>
      </c>
      <c r="F43" s="74">
        <v>0.871</v>
      </c>
      <c r="G43" s="58">
        <v>0</v>
      </c>
      <c r="H43" s="53">
        <v>0</v>
      </c>
      <c r="I43" s="54">
        <v>0.93938096730547249</v>
      </c>
      <c r="K43" s="73"/>
    </row>
    <row r="44" spans="1:11" x14ac:dyDescent="0.2">
      <c r="A44" s="71" t="s">
        <v>176</v>
      </c>
      <c r="B44" s="49">
        <v>123542.426446789</v>
      </c>
      <c r="C44" s="72">
        <v>123542.426446789</v>
      </c>
      <c r="D44" s="72">
        <v>133070.13702382601</v>
      </c>
      <c r="E44" s="72">
        <v>3003.2639480974099</v>
      </c>
      <c r="F44" s="74">
        <v>0.871</v>
      </c>
      <c r="G44" s="58">
        <v>0</v>
      </c>
      <c r="H44" s="53">
        <v>0</v>
      </c>
      <c r="I44" s="54">
        <v>0.92840083590406852</v>
      </c>
      <c r="K44" s="73"/>
    </row>
    <row r="45" spans="1:11" x14ac:dyDescent="0.2">
      <c r="A45" s="22" t="s">
        <v>177</v>
      </c>
      <c r="B45" s="49">
        <v>115983</v>
      </c>
      <c r="C45" s="56">
        <v>115983</v>
      </c>
      <c r="D45" s="58">
        <v>124230</v>
      </c>
      <c r="E45" s="56">
        <v>2830</v>
      </c>
      <c r="F45" s="57">
        <v>0.84</v>
      </c>
      <c r="G45" s="52">
        <v>0</v>
      </c>
      <c r="H45" s="53">
        <v>0</v>
      </c>
      <c r="I45" s="54">
        <v>0.93361506882395562</v>
      </c>
    </row>
    <row r="46" spans="1:11" x14ac:dyDescent="0.2">
      <c r="A46" s="71" t="s">
        <v>178</v>
      </c>
      <c r="B46" s="49">
        <v>113309</v>
      </c>
      <c r="C46" s="58">
        <v>113309</v>
      </c>
      <c r="D46" s="58">
        <v>121365.86456635887</v>
      </c>
      <c r="E46" s="58">
        <v>2713</v>
      </c>
      <c r="F46" s="59">
        <v>0.83109999999999995</v>
      </c>
      <c r="G46" s="79">
        <v>10</v>
      </c>
      <c r="H46" s="53">
        <v>1.0000000000000001E-5</v>
      </c>
      <c r="I46" s="54">
        <v>0.93361506882395551</v>
      </c>
      <c r="K46" s="73"/>
    </row>
    <row r="47" spans="1:11" x14ac:dyDescent="0.2">
      <c r="A47" s="48" t="s">
        <v>410</v>
      </c>
      <c r="B47" s="49">
        <v>112060.7</v>
      </c>
      <c r="C47" s="50">
        <v>112060.7</v>
      </c>
      <c r="D47" s="50">
        <v>120028.80388505213</v>
      </c>
      <c r="E47" s="50">
        <v>2819</v>
      </c>
      <c r="F47" s="74">
        <v>0.86430000000000007</v>
      </c>
      <c r="G47" s="52">
        <v>10</v>
      </c>
      <c r="H47" s="53">
        <v>1.0000000000000001E-5</v>
      </c>
      <c r="I47" s="54">
        <v>0.93361506882395551</v>
      </c>
    </row>
    <row r="48" spans="1:11" x14ac:dyDescent="0.2">
      <c r="A48" s="48" t="s">
        <v>179</v>
      </c>
      <c r="B48" s="49">
        <v>119776.6214942081</v>
      </c>
      <c r="C48" s="50">
        <v>119776.6214942081</v>
      </c>
      <c r="D48" s="50">
        <v>128103.33335647394</v>
      </c>
      <c r="E48" s="50">
        <v>2865.5561269999994</v>
      </c>
      <c r="F48" s="74">
        <v>0.84699999999999998</v>
      </c>
      <c r="G48" s="52">
        <v>0</v>
      </c>
      <c r="H48" s="53">
        <v>0</v>
      </c>
      <c r="I48" s="54">
        <v>0.93500003751584626</v>
      </c>
    </row>
    <row r="49" spans="1:12" x14ac:dyDescent="0.2">
      <c r="A49" s="48" t="s">
        <v>180</v>
      </c>
      <c r="B49" s="49">
        <v>30500</v>
      </c>
      <c r="C49" s="50">
        <v>30500</v>
      </c>
      <c r="D49" s="50">
        <v>36020</v>
      </c>
      <c r="E49" s="50">
        <v>268</v>
      </c>
      <c r="F49" s="74">
        <v>0</v>
      </c>
      <c r="G49" s="52">
        <v>0</v>
      </c>
      <c r="H49" s="53">
        <v>0</v>
      </c>
      <c r="I49" s="54">
        <v>0.84675180455302612</v>
      </c>
      <c r="J49" s="73"/>
    </row>
    <row r="50" spans="1:12" x14ac:dyDescent="0.2">
      <c r="A50" s="48" t="s">
        <v>181</v>
      </c>
      <c r="B50" s="49">
        <v>93540</v>
      </c>
      <c r="C50" s="50">
        <v>93540</v>
      </c>
      <c r="D50" s="50">
        <v>101130</v>
      </c>
      <c r="E50" s="50">
        <v>2811</v>
      </c>
      <c r="F50" s="74">
        <v>0.68100000000000005</v>
      </c>
      <c r="G50" s="52">
        <v>0</v>
      </c>
      <c r="H50" s="53">
        <v>0</v>
      </c>
      <c r="I50" s="54">
        <v>0.92494808662118067</v>
      </c>
      <c r="J50" s="73"/>
    </row>
    <row r="51" spans="1:12" x14ac:dyDescent="0.2">
      <c r="A51" s="48" t="s">
        <v>182</v>
      </c>
      <c r="B51" s="49">
        <v>96720</v>
      </c>
      <c r="C51" s="50">
        <v>96720</v>
      </c>
      <c r="D51" s="50">
        <v>104530</v>
      </c>
      <c r="E51" s="50">
        <v>2810</v>
      </c>
      <c r="F51" s="74">
        <v>0.70599999999999996</v>
      </c>
      <c r="G51" s="52">
        <v>0</v>
      </c>
      <c r="H51" s="53">
        <v>0</v>
      </c>
      <c r="I51" s="54">
        <v>0.92528460728977324</v>
      </c>
      <c r="J51" s="73"/>
    </row>
    <row r="52" spans="1:12" x14ac:dyDescent="0.2">
      <c r="A52" s="48" t="s">
        <v>183</v>
      </c>
      <c r="B52" s="49">
        <v>100480</v>
      </c>
      <c r="C52" s="50">
        <v>100480</v>
      </c>
      <c r="D52" s="50">
        <v>108570</v>
      </c>
      <c r="E52" s="50">
        <v>2913</v>
      </c>
      <c r="F52" s="74">
        <v>0.70599999999999996</v>
      </c>
      <c r="G52" s="52">
        <v>0</v>
      </c>
      <c r="H52" s="53">
        <v>0</v>
      </c>
      <c r="I52" s="54">
        <v>0.92548586165607438</v>
      </c>
      <c r="J52" s="73"/>
    </row>
    <row r="53" spans="1:12" x14ac:dyDescent="0.2">
      <c r="A53" s="48" t="s">
        <v>184</v>
      </c>
      <c r="B53" s="49">
        <v>94970</v>
      </c>
      <c r="C53" s="50">
        <v>94970</v>
      </c>
      <c r="D53" s="50">
        <v>103220</v>
      </c>
      <c r="E53" s="50">
        <v>2213</v>
      </c>
      <c r="F53" s="74">
        <v>0.82799999999999996</v>
      </c>
      <c r="G53" s="52">
        <v>0</v>
      </c>
      <c r="H53" s="53">
        <v>0</v>
      </c>
      <c r="I53" s="54">
        <v>0.92007362914163926</v>
      </c>
      <c r="J53" s="73"/>
    </row>
    <row r="54" spans="1:12" x14ac:dyDescent="0.2">
      <c r="A54" s="48" t="s">
        <v>185</v>
      </c>
      <c r="B54" s="49">
        <v>90060</v>
      </c>
      <c r="C54" s="50">
        <v>90060</v>
      </c>
      <c r="D54" s="50">
        <v>98560</v>
      </c>
      <c r="E54" s="50">
        <v>2118</v>
      </c>
      <c r="F54" s="74">
        <v>0.82799999999999996</v>
      </c>
      <c r="G54" s="52">
        <v>0</v>
      </c>
      <c r="H54" s="53">
        <v>0</v>
      </c>
      <c r="I54" s="54">
        <v>0.91375811688311692</v>
      </c>
      <c r="J54" s="73"/>
    </row>
    <row r="55" spans="1:12" x14ac:dyDescent="0.2">
      <c r="A55" s="48" t="s">
        <v>186</v>
      </c>
      <c r="B55" s="49">
        <v>95720</v>
      </c>
      <c r="C55" s="58">
        <v>95720</v>
      </c>
      <c r="D55" s="50">
        <v>103010</v>
      </c>
      <c r="E55" s="58">
        <v>2253</v>
      </c>
      <c r="F55" s="59">
        <v>0.85699999999999998</v>
      </c>
      <c r="G55" s="52">
        <v>0</v>
      </c>
      <c r="H55" s="53">
        <v>0</v>
      </c>
      <c r="I55" s="54">
        <v>0.92923017182797785</v>
      </c>
      <c r="J55" s="73"/>
    </row>
    <row r="56" spans="1:12" x14ac:dyDescent="0.2">
      <c r="A56" s="67" t="s">
        <v>187</v>
      </c>
      <c r="B56" s="49">
        <v>84250</v>
      </c>
      <c r="C56" s="80">
        <v>84250</v>
      </c>
      <c r="D56" s="58">
        <v>91420</v>
      </c>
      <c r="E56" s="80">
        <v>1920</v>
      </c>
      <c r="F56" s="81">
        <v>0.81799999999999995</v>
      </c>
      <c r="G56" s="52">
        <v>0</v>
      </c>
      <c r="H56" s="53">
        <v>0</v>
      </c>
      <c r="I56" s="54">
        <v>0.92157077225989936</v>
      </c>
    </row>
    <row r="57" spans="1:12" x14ac:dyDescent="0.2">
      <c r="A57" s="48" t="s">
        <v>188</v>
      </c>
      <c r="B57" s="49">
        <v>83686.11202275462</v>
      </c>
      <c r="C57" s="52">
        <v>83686.11202275462</v>
      </c>
      <c r="D57" s="52">
        <v>90050</v>
      </c>
      <c r="E57" s="80">
        <v>2532</v>
      </c>
      <c r="F57" s="81"/>
      <c r="G57" s="52">
        <v>0</v>
      </c>
      <c r="H57" s="53">
        <v>0</v>
      </c>
      <c r="I57" s="54">
        <v>0.92932939503336609</v>
      </c>
    </row>
    <row r="58" spans="1:12" x14ac:dyDescent="0.2">
      <c r="A58" s="41" t="s">
        <v>189</v>
      </c>
      <c r="B58" s="82">
        <v>105124.8</v>
      </c>
      <c r="C58" s="83">
        <v>105124.8</v>
      </c>
      <c r="D58" s="83">
        <v>112166.3</v>
      </c>
      <c r="E58" s="83">
        <v>2478.6999999999998</v>
      </c>
      <c r="F58" s="84">
        <v>0.83625099999999997</v>
      </c>
      <c r="G58" s="85">
        <v>0</v>
      </c>
      <c r="H58" s="86">
        <v>0</v>
      </c>
      <c r="I58" s="87">
        <v>0.93722267739953979</v>
      </c>
    </row>
    <row r="59" spans="1:12" x14ac:dyDescent="0.2">
      <c r="A59" s="48" t="s">
        <v>191</v>
      </c>
      <c r="B59" s="49" t="s">
        <v>192</v>
      </c>
      <c r="C59" s="50" t="s">
        <v>192</v>
      </c>
      <c r="D59" s="50" t="s">
        <v>192</v>
      </c>
      <c r="E59" s="88" t="s">
        <v>193</v>
      </c>
      <c r="F59" s="51"/>
      <c r="G59" s="52"/>
      <c r="H59" s="53"/>
      <c r="I59" s="54" t="s">
        <v>136</v>
      </c>
    </row>
    <row r="60" spans="1:12" x14ac:dyDescent="0.2">
      <c r="A60" s="67" t="s">
        <v>194</v>
      </c>
      <c r="B60" s="49">
        <v>983</v>
      </c>
      <c r="C60" s="89">
        <v>983</v>
      </c>
      <c r="D60" s="89">
        <v>1089</v>
      </c>
      <c r="E60" s="90">
        <v>22</v>
      </c>
      <c r="F60" s="74">
        <v>0.72399999999999998</v>
      </c>
      <c r="G60" s="52">
        <v>6</v>
      </c>
      <c r="H60" s="53">
        <v>6.0000000000000002E-6</v>
      </c>
      <c r="I60" s="54">
        <v>0.90266299357208446</v>
      </c>
    </row>
    <row r="61" spans="1:12" x14ac:dyDescent="0.2">
      <c r="A61" s="48" t="s">
        <v>195</v>
      </c>
      <c r="B61" s="49">
        <v>962.18504920853229</v>
      </c>
      <c r="C61" s="89">
        <v>962.18504920853229</v>
      </c>
      <c r="D61" s="89">
        <v>1068.0254046214709</v>
      </c>
      <c r="E61" s="90">
        <v>20.303179298999996</v>
      </c>
      <c r="F61" s="74">
        <v>0.75</v>
      </c>
      <c r="G61" s="52">
        <v>0</v>
      </c>
      <c r="H61" s="53">
        <v>0</v>
      </c>
      <c r="I61" s="54">
        <v>0.9009009009009008</v>
      </c>
      <c r="L61" s="47"/>
    </row>
    <row r="62" spans="1:12" x14ac:dyDescent="0.2">
      <c r="A62" s="48" t="s">
        <v>196</v>
      </c>
      <c r="B62" s="49">
        <v>290</v>
      </c>
      <c r="C62" s="58">
        <v>290</v>
      </c>
      <c r="D62" s="58">
        <v>343</v>
      </c>
      <c r="E62" s="91">
        <v>2.5499999999999998</v>
      </c>
      <c r="F62" s="78">
        <v>0</v>
      </c>
      <c r="G62" s="52">
        <v>0</v>
      </c>
      <c r="H62" s="53">
        <v>0</v>
      </c>
      <c r="I62" s="54">
        <v>0.84548104956268222</v>
      </c>
    </row>
    <row r="63" spans="1:12" x14ac:dyDescent="0.2">
      <c r="A63" s="71" t="s">
        <v>197</v>
      </c>
      <c r="B63" s="49"/>
      <c r="C63" s="56"/>
      <c r="D63" s="56"/>
      <c r="E63" s="92">
        <v>55.977829999999997</v>
      </c>
      <c r="F63" s="78">
        <v>0.27272727272727271</v>
      </c>
      <c r="G63" s="72">
        <v>0</v>
      </c>
      <c r="H63" s="53">
        <v>0</v>
      </c>
      <c r="I63" s="54"/>
    </row>
    <row r="64" spans="1:12" x14ac:dyDescent="0.2">
      <c r="A64" s="41" t="s">
        <v>190</v>
      </c>
      <c r="B64" s="82">
        <v>1159.2737122826286</v>
      </c>
      <c r="C64" s="93">
        <v>1159.2737122826286</v>
      </c>
      <c r="D64" s="83">
        <v>1279.7381453012381</v>
      </c>
      <c r="E64" s="85">
        <v>25.019852271678111</v>
      </c>
      <c r="F64" s="84">
        <v>0.76981385823883608</v>
      </c>
      <c r="G64" s="85">
        <v>6</v>
      </c>
      <c r="H64" s="86">
        <v>6.0000000000000002E-6</v>
      </c>
      <c r="I64" s="87">
        <v>0.90586790472651468</v>
      </c>
      <c r="K64" s="47"/>
    </row>
    <row r="65" spans="1:13" x14ac:dyDescent="0.2">
      <c r="A65" s="67" t="s">
        <v>198</v>
      </c>
      <c r="B65" s="49" t="s">
        <v>199</v>
      </c>
      <c r="C65" s="58" t="s">
        <v>199</v>
      </c>
      <c r="D65" s="58" t="s">
        <v>199</v>
      </c>
      <c r="E65" s="58"/>
      <c r="F65" s="59"/>
      <c r="G65" s="58"/>
      <c r="H65" s="53"/>
      <c r="I65" s="54" t="s">
        <v>136</v>
      </c>
    </row>
    <row r="66" spans="1:13" x14ac:dyDescent="0.2">
      <c r="A66" s="68" t="s">
        <v>200</v>
      </c>
      <c r="B66" s="49">
        <v>19474169.219601419</v>
      </c>
      <c r="C66" s="58">
        <v>19474169.219601419</v>
      </c>
      <c r="D66" s="50">
        <v>20673610.116392747</v>
      </c>
      <c r="E66" s="80"/>
      <c r="F66" s="51">
        <v>0.58571109877499994</v>
      </c>
      <c r="G66" s="72">
        <v>10455.988337376644</v>
      </c>
      <c r="H66" s="53">
        <v>1.0455988337376645E-2</v>
      </c>
      <c r="I66" s="94"/>
      <c r="K66" s="95"/>
    </row>
    <row r="67" spans="1:13" x14ac:dyDescent="0.2">
      <c r="A67" s="68" t="s">
        <v>201</v>
      </c>
      <c r="B67" s="49">
        <v>22639319.979813498</v>
      </c>
      <c r="C67" s="58">
        <v>22639319.979813498</v>
      </c>
      <c r="D67" s="50">
        <v>23633492.9618803</v>
      </c>
      <c r="E67" s="80"/>
      <c r="F67" s="78">
        <v>0.61199999999999999</v>
      </c>
      <c r="G67" s="72">
        <v>15352.092718927001</v>
      </c>
      <c r="H67" s="53">
        <v>1.5352092718927001E-2</v>
      </c>
      <c r="I67" s="94">
        <v>0.95793372635732021</v>
      </c>
      <c r="K67" s="95"/>
    </row>
    <row r="68" spans="1:13" x14ac:dyDescent="0.2">
      <c r="A68" s="68" t="s">
        <v>202</v>
      </c>
      <c r="B68" s="49">
        <v>16085444.010446707</v>
      </c>
      <c r="C68" s="58">
        <v>16085444.010446707</v>
      </c>
      <c r="D68" s="72">
        <v>17449319.671483699</v>
      </c>
      <c r="E68" s="80"/>
      <c r="F68" s="78">
        <v>0.53700000000000003</v>
      </c>
      <c r="G68" s="72">
        <v>3568.253687975</v>
      </c>
      <c r="H68" s="53">
        <v>3.5682536879749998E-3</v>
      </c>
      <c r="I68" s="94">
        <v>0.92183788899999997</v>
      </c>
      <c r="K68" s="95"/>
    </row>
    <row r="69" spans="1:13" x14ac:dyDescent="0.2">
      <c r="A69" s="68" t="s">
        <v>203</v>
      </c>
      <c r="B69" s="49">
        <v>10805182.822031699</v>
      </c>
      <c r="C69" s="58">
        <v>10805182.822031699</v>
      </c>
      <c r="D69" s="72">
        <v>12992301.9717196</v>
      </c>
      <c r="E69" s="80"/>
      <c r="F69" s="57">
        <v>0.49099999999999999</v>
      </c>
      <c r="G69" s="72">
        <v>9064.2347162629994</v>
      </c>
      <c r="H69" s="53">
        <v>9.0642347162629994E-3</v>
      </c>
      <c r="I69" s="54">
        <v>0.83166038209020898</v>
      </c>
      <c r="K69" s="95"/>
    </row>
    <row r="70" spans="1:13" x14ac:dyDescent="0.2">
      <c r="A70" s="68" t="s">
        <v>204</v>
      </c>
      <c r="B70" s="49">
        <v>22639319.979813498</v>
      </c>
      <c r="C70" s="58">
        <v>22639319.979813498</v>
      </c>
      <c r="D70" s="56">
        <v>23633492.9618803</v>
      </c>
      <c r="E70" s="80"/>
      <c r="F70" s="57">
        <v>0.80642049800000004</v>
      </c>
      <c r="G70" s="72">
        <v>16142.739251388</v>
      </c>
      <c r="H70" s="53">
        <v>1.6142739251388E-2</v>
      </c>
      <c r="I70" s="54">
        <v>0.95793372635732021</v>
      </c>
      <c r="K70" s="95"/>
      <c r="M70" s="73"/>
    </row>
    <row r="71" spans="1:13" x14ac:dyDescent="0.2">
      <c r="A71" s="71" t="s">
        <v>205</v>
      </c>
      <c r="B71" s="49">
        <v>9945646.340310514</v>
      </c>
      <c r="C71" s="58">
        <v>9945646.340310514</v>
      </c>
      <c r="D71" s="72">
        <v>11958783.362163</v>
      </c>
      <c r="E71" s="58"/>
      <c r="F71" s="78">
        <v>0.32642858499999999</v>
      </c>
      <c r="G71" s="96">
        <v>9064.2347162629994</v>
      </c>
      <c r="H71" s="53">
        <v>9.0642347162629994E-3</v>
      </c>
      <c r="I71" s="94">
        <v>0.83166038209020898</v>
      </c>
      <c r="K71" s="95"/>
      <c r="L71" s="95"/>
    </row>
    <row r="72" spans="1:13" x14ac:dyDescent="0.2">
      <c r="A72" s="70" t="s">
        <v>206</v>
      </c>
      <c r="B72" s="49">
        <v>26949428.734871496</v>
      </c>
      <c r="C72" s="58">
        <v>26949428.734871496</v>
      </c>
      <c r="D72" s="72">
        <v>28595925.1717753</v>
      </c>
      <c r="E72" s="58"/>
      <c r="F72" s="78">
        <v>0.86670000000000003</v>
      </c>
      <c r="G72" s="58">
        <v>45137.714412408997</v>
      </c>
      <c r="H72" s="53">
        <v>4.5137714412408998E-2</v>
      </c>
      <c r="I72" s="54">
        <v>0.94242199100000001</v>
      </c>
      <c r="K72" s="95"/>
    </row>
    <row r="73" spans="1:13" x14ac:dyDescent="0.2">
      <c r="A73" s="48" t="s">
        <v>207</v>
      </c>
      <c r="B73" s="49">
        <v>26664354.295994278</v>
      </c>
      <c r="C73" s="58">
        <v>26664354.295994278</v>
      </c>
      <c r="D73" s="50">
        <v>28293433.886979699</v>
      </c>
      <c r="E73" s="80"/>
      <c r="F73" s="78">
        <v>0.48798697000000002</v>
      </c>
      <c r="G73" s="52">
        <v>45137.714412408997</v>
      </c>
      <c r="H73" s="53">
        <v>4.5137714412408998E-2</v>
      </c>
      <c r="I73" s="54">
        <v>0.94242199100000001</v>
      </c>
    </row>
    <row r="74" spans="1:13" ht="12.5" customHeight="1" x14ac:dyDescent="0.2">
      <c r="A74" s="48" t="s">
        <v>208</v>
      </c>
      <c r="B74" s="49">
        <v>24599421.97472629</v>
      </c>
      <c r="C74" s="72">
        <v>24599421.97472629</v>
      </c>
      <c r="D74" s="72">
        <v>25679670</v>
      </c>
      <c r="E74" s="80"/>
      <c r="F74" s="78">
        <v>0.747</v>
      </c>
      <c r="G74" s="52">
        <v>11800</v>
      </c>
      <c r="H74" s="53">
        <v>1.18E-2</v>
      </c>
      <c r="I74" s="54">
        <v>0.95793372635732044</v>
      </c>
      <c r="K74" s="97"/>
    </row>
    <row r="75" spans="1:13" x14ac:dyDescent="0.2">
      <c r="A75" s="48" t="s">
        <v>411</v>
      </c>
      <c r="B75" s="49">
        <v>28385750.368920002</v>
      </c>
      <c r="C75" s="72">
        <v>28385750.368920002</v>
      </c>
      <c r="D75" s="72">
        <v>30120000</v>
      </c>
      <c r="E75" s="58"/>
      <c r="F75" s="78">
        <v>0.8641323406231759</v>
      </c>
      <c r="G75" s="72">
        <v>45137.714412408997</v>
      </c>
      <c r="H75" s="53">
        <v>4.5137714412408998E-2</v>
      </c>
      <c r="I75" s="54">
        <v>0.94242199100000001</v>
      </c>
      <c r="K75" s="97"/>
    </row>
    <row r="76" spans="1:13" x14ac:dyDescent="0.2">
      <c r="A76" s="48" t="s">
        <v>209</v>
      </c>
      <c r="B76" s="49">
        <v>15396000</v>
      </c>
      <c r="C76" s="72">
        <v>15396000</v>
      </c>
      <c r="D76" s="50">
        <v>16524000</v>
      </c>
      <c r="E76" s="80"/>
      <c r="F76" s="51">
        <v>0.48699999999999999</v>
      </c>
      <c r="G76" s="52">
        <v>500</v>
      </c>
      <c r="H76" s="53">
        <v>5.0000000000000001E-4</v>
      </c>
      <c r="I76" s="54">
        <v>0.93173565722585328</v>
      </c>
    </row>
    <row r="77" spans="1:13" x14ac:dyDescent="0.2">
      <c r="A77" s="70" t="s">
        <v>210</v>
      </c>
      <c r="B77" s="49">
        <v>15929000</v>
      </c>
      <c r="C77" s="96">
        <v>15929000</v>
      </c>
      <c r="D77" s="50">
        <v>17062000</v>
      </c>
      <c r="E77" s="80"/>
      <c r="F77" s="51">
        <v>0.501</v>
      </c>
      <c r="G77" s="52">
        <v>200</v>
      </c>
      <c r="H77" s="53">
        <v>2.0000000000000001E-4</v>
      </c>
      <c r="I77" s="54">
        <v>0.93359512366662756</v>
      </c>
      <c r="J77" s="55"/>
      <c r="K77" s="98"/>
    </row>
    <row r="78" spans="1:13" x14ac:dyDescent="0.2">
      <c r="A78" s="71" t="s">
        <v>211</v>
      </c>
      <c r="B78" s="49">
        <v>14447000</v>
      </c>
      <c r="C78" s="52">
        <v>14447000</v>
      </c>
      <c r="D78" s="52">
        <v>15583000</v>
      </c>
      <c r="E78" s="58"/>
      <c r="F78" s="74">
        <v>0.46600000000000003</v>
      </c>
      <c r="G78" s="52">
        <v>1100</v>
      </c>
      <c r="H78" s="53">
        <v>1.1000000000000001E-3</v>
      </c>
      <c r="I78" s="54">
        <v>0.92710004492074694</v>
      </c>
      <c r="K78" s="97"/>
    </row>
    <row r="79" spans="1:13" x14ac:dyDescent="0.2">
      <c r="A79" s="71" t="s">
        <v>212</v>
      </c>
      <c r="B79" s="49">
        <v>15342000</v>
      </c>
      <c r="C79" s="52">
        <v>15342000</v>
      </c>
      <c r="D79" s="52">
        <v>16377000</v>
      </c>
      <c r="E79" s="58"/>
      <c r="F79" s="74">
        <v>0.47599999999999998</v>
      </c>
      <c r="G79" s="52">
        <v>800</v>
      </c>
      <c r="H79" s="53">
        <v>8.0000000000000004E-4</v>
      </c>
      <c r="I79" s="54">
        <v>0.93680161201685286</v>
      </c>
    </row>
    <row r="80" spans="1:13" x14ac:dyDescent="0.2">
      <c r="A80" s="71" t="s">
        <v>213</v>
      </c>
      <c r="B80" s="49">
        <v>14716000</v>
      </c>
      <c r="C80" s="52">
        <v>14716000</v>
      </c>
      <c r="D80" s="58">
        <v>15774000</v>
      </c>
      <c r="E80" s="58"/>
      <c r="F80" s="74">
        <v>0.46700000000000003</v>
      </c>
      <c r="G80" s="52">
        <v>1000</v>
      </c>
      <c r="H80" s="53">
        <v>1E-3</v>
      </c>
      <c r="I80" s="54">
        <v>0.93292760238366934</v>
      </c>
    </row>
    <row r="81" spans="1:14" x14ac:dyDescent="0.2">
      <c r="A81" s="71" t="s">
        <v>214</v>
      </c>
      <c r="B81" s="49">
        <v>17289000</v>
      </c>
      <c r="C81" s="72">
        <v>17289000</v>
      </c>
      <c r="D81" s="58">
        <v>17906000</v>
      </c>
      <c r="E81" s="58"/>
      <c r="F81" s="74">
        <v>0.503</v>
      </c>
      <c r="G81" s="58">
        <v>400</v>
      </c>
      <c r="H81" s="53">
        <v>4.0000000000000002E-4</v>
      </c>
      <c r="I81" s="54">
        <v>0.96554227633195577</v>
      </c>
    </row>
    <row r="82" spans="1:14" x14ac:dyDescent="0.2">
      <c r="A82" s="71" t="s">
        <v>412</v>
      </c>
      <c r="B82" s="49">
        <v>15929000</v>
      </c>
      <c r="C82" s="52">
        <v>15929000</v>
      </c>
      <c r="D82" s="72">
        <v>17062000</v>
      </c>
      <c r="E82" s="58"/>
      <c r="F82" s="74">
        <v>0.501</v>
      </c>
      <c r="G82" s="58">
        <v>200</v>
      </c>
      <c r="H82" s="53">
        <v>2.0000000000000001E-4</v>
      </c>
      <c r="I82" s="54">
        <v>0.93359512366662756</v>
      </c>
    </row>
    <row r="83" spans="1:14" x14ac:dyDescent="0.2">
      <c r="A83" s="99" t="s">
        <v>215</v>
      </c>
      <c r="B83" s="49">
        <v>14999999.999999998</v>
      </c>
      <c r="C83" s="52">
        <v>14999999.999999998</v>
      </c>
      <c r="D83" s="52"/>
      <c r="E83" s="58"/>
      <c r="F83" s="100">
        <v>0.47799999999999998</v>
      </c>
      <c r="G83" s="52">
        <v>400</v>
      </c>
      <c r="H83" s="101">
        <v>4.0000000000000002E-4</v>
      </c>
      <c r="I83" s="102"/>
    </row>
    <row r="84" spans="1:14" x14ac:dyDescent="0.2">
      <c r="A84" s="103" t="s">
        <v>216</v>
      </c>
      <c r="B84" s="58">
        <v>13454048.892850777</v>
      </c>
      <c r="C84" s="72">
        <v>13454048.892850777</v>
      </c>
      <c r="D84" s="72">
        <v>15774000</v>
      </c>
      <c r="E84" s="58"/>
      <c r="F84" s="104">
        <v>0.5</v>
      </c>
      <c r="G84" s="52"/>
      <c r="H84" s="101"/>
      <c r="I84" s="102">
        <v>0.85292563033160751</v>
      </c>
    </row>
    <row r="85" spans="1:14" x14ac:dyDescent="0.2">
      <c r="A85" s="103" t="s">
        <v>217</v>
      </c>
      <c r="B85" s="58">
        <v>12381771.311916806</v>
      </c>
      <c r="C85" s="72">
        <v>12381771.311916806</v>
      </c>
      <c r="D85" s="72">
        <v>14062678</v>
      </c>
      <c r="E85" s="58"/>
      <c r="F85" s="104">
        <v>0.46300000000000002</v>
      </c>
      <c r="G85" s="52"/>
      <c r="H85" s="101"/>
      <c r="I85" s="102">
        <v>0.88047037071579148</v>
      </c>
    </row>
    <row r="86" spans="1:14" x14ac:dyDescent="0.2">
      <c r="A86" s="103" t="s">
        <v>218</v>
      </c>
      <c r="B86" s="58">
        <v>18916910.5715716</v>
      </c>
      <c r="C86" s="58">
        <v>18916910.5715716</v>
      </c>
      <c r="D86" s="58">
        <v>18916910.5715716</v>
      </c>
      <c r="E86" s="58"/>
      <c r="F86" s="105">
        <v>0.51200000000000001</v>
      </c>
      <c r="G86" s="72">
        <v>0</v>
      </c>
      <c r="H86" s="101">
        <v>0</v>
      </c>
      <c r="I86" s="102">
        <v>1</v>
      </c>
    </row>
    <row r="87" spans="1:14" x14ac:dyDescent="0.2">
      <c r="A87" s="106" t="s">
        <v>219</v>
      </c>
      <c r="B87" s="58">
        <v>12781599.343864119</v>
      </c>
      <c r="C87" s="72">
        <v>12781599.343864119</v>
      </c>
      <c r="D87" s="72">
        <v>14131556.354955051</v>
      </c>
      <c r="E87" s="58"/>
      <c r="F87" s="104">
        <v>0.39339999999999997</v>
      </c>
      <c r="G87" s="52">
        <v>0</v>
      </c>
      <c r="H87" s="101">
        <v>0</v>
      </c>
      <c r="I87" s="102">
        <v>0.90447216306662592</v>
      </c>
    </row>
    <row r="88" spans="1:14" x14ac:dyDescent="0.2">
      <c r="A88" s="107" t="s">
        <v>220</v>
      </c>
      <c r="B88" s="108">
        <v>14409931.248165678</v>
      </c>
      <c r="C88" s="109">
        <v>14409931.248165678</v>
      </c>
      <c r="D88" s="109">
        <v>15305245.093897162</v>
      </c>
      <c r="E88" s="108"/>
      <c r="F88" s="110">
        <v>0.41985</v>
      </c>
      <c r="G88" s="109">
        <v>0</v>
      </c>
      <c r="H88" s="111">
        <v>0</v>
      </c>
      <c r="I88" s="112">
        <v>0.94150280898876404</v>
      </c>
    </row>
    <row r="89" spans="1:14" s="73" customFormat="1" x14ac:dyDescent="0.2">
      <c r="A89" s="73" t="s">
        <v>221</v>
      </c>
      <c r="B89" s="58">
        <v>14409931.248165678</v>
      </c>
      <c r="C89" s="113">
        <v>14409931.248165678</v>
      </c>
      <c r="D89" s="113">
        <v>15305245.093897162</v>
      </c>
      <c r="E89" s="114"/>
      <c r="F89" s="115">
        <v>0.41985</v>
      </c>
      <c r="G89" s="77">
        <v>0</v>
      </c>
      <c r="H89" s="101">
        <v>0</v>
      </c>
      <c r="I89" s="116">
        <v>0.94150280898876404</v>
      </c>
    </row>
    <row r="90" spans="1:14" x14ac:dyDescent="0.2">
      <c r="A90" s="23" t="s">
        <v>222</v>
      </c>
      <c r="B90" s="117">
        <v>11209638.734587256</v>
      </c>
      <c r="C90" s="117">
        <v>11209638.734587256</v>
      </c>
      <c r="D90" s="117">
        <v>13583444.58426456</v>
      </c>
      <c r="E90" s="117"/>
      <c r="F90" s="117">
        <v>0.49161518093556933</v>
      </c>
      <c r="G90" s="22">
        <v>1765.2250661959399</v>
      </c>
      <c r="H90" s="22">
        <v>1.7652250661959398E-3</v>
      </c>
      <c r="I90" s="22">
        <v>0.8252427184466018</v>
      </c>
    </row>
    <row r="91" spans="1:14" x14ac:dyDescent="0.2">
      <c r="A91" s="73" t="s">
        <v>223</v>
      </c>
      <c r="B91" s="117">
        <v>14155275.214870876</v>
      </c>
      <c r="C91" s="117">
        <v>14155275.214870876</v>
      </c>
      <c r="D91" s="117">
        <v>16144032.889687445</v>
      </c>
      <c r="E91" s="117"/>
      <c r="F91" s="117">
        <v>0.50491510277033058</v>
      </c>
      <c r="G91" s="22">
        <v>1787.3100983020554</v>
      </c>
      <c r="H91" s="22">
        <v>1.7873100983020554E-3</v>
      </c>
      <c r="I91" s="22">
        <v>0.87681159420289856</v>
      </c>
    </row>
    <row r="92" spans="1:14" x14ac:dyDescent="0.2">
      <c r="A92" s="118" t="s">
        <v>413</v>
      </c>
      <c r="B92" s="119">
        <v>152370.90134048002</v>
      </c>
      <c r="C92" s="120">
        <v>152370.90134048002</v>
      </c>
      <c r="D92" s="120">
        <v>162963.53084543315</v>
      </c>
      <c r="E92" s="120">
        <v>3839.6821254480283</v>
      </c>
      <c r="F92" s="120">
        <v>0.83</v>
      </c>
      <c r="G92" s="121">
        <v>48000</v>
      </c>
      <c r="H92" s="121">
        <v>4.8000000000000001E-2</v>
      </c>
      <c r="I92" s="121">
        <v>0.93500000000000016</v>
      </c>
      <c r="J92" s="121"/>
      <c r="K92" s="121"/>
      <c r="L92" s="121"/>
      <c r="M92" s="121"/>
      <c r="N92" s="122"/>
    </row>
    <row r="93" spans="1:14" x14ac:dyDescent="0.2">
      <c r="A93" s="123" t="s">
        <v>414</v>
      </c>
      <c r="B93" s="124">
        <v>144230</v>
      </c>
      <c r="C93" s="125"/>
      <c r="D93" s="125"/>
      <c r="E93" s="125">
        <v>3785.4109999999991</v>
      </c>
      <c r="F93" s="125">
        <v>0.80800504236780391</v>
      </c>
      <c r="G93" s="125">
        <v>3510</v>
      </c>
      <c r="H93" s="125"/>
      <c r="I93" s="125"/>
      <c r="J93" s="125"/>
      <c r="K93" s="125"/>
      <c r="L93" s="125"/>
      <c r="M93" s="125"/>
      <c r="N93" s="126"/>
    </row>
    <row r="94" spans="1:14" x14ac:dyDescent="0.2">
      <c r="A94" s="127"/>
      <c r="B94" s="128"/>
      <c r="N94" s="129"/>
    </row>
    <row r="95" spans="1:14" x14ac:dyDescent="0.2">
      <c r="A95" s="127" t="s">
        <v>224</v>
      </c>
      <c r="B95" s="128"/>
      <c r="F95" s="73"/>
      <c r="G95" s="73"/>
      <c r="H95" s="73"/>
      <c r="I95" s="73"/>
      <c r="J95" s="73"/>
      <c r="K95" s="73"/>
      <c r="L95" s="73"/>
      <c r="M95" s="73"/>
      <c r="N95" s="129"/>
    </row>
    <row r="96" spans="1:14" x14ac:dyDescent="0.2">
      <c r="A96" s="130" t="s">
        <v>225</v>
      </c>
      <c r="B96" s="131"/>
      <c r="C96" s="132"/>
      <c r="D96" s="132"/>
      <c r="E96" s="132"/>
      <c r="F96" s="132"/>
      <c r="G96" s="133"/>
      <c r="H96" s="133"/>
      <c r="I96" s="132"/>
      <c r="J96" s="133"/>
      <c r="K96" s="133"/>
      <c r="L96" s="133"/>
      <c r="M96" s="133"/>
      <c r="N96" s="134"/>
    </row>
    <row r="97" spans="1:14" x14ac:dyDescent="0.2">
      <c r="A97" s="135" t="s">
        <v>226</v>
      </c>
      <c r="B97" s="61" t="s">
        <v>227</v>
      </c>
      <c r="C97" s="73" t="s">
        <v>227</v>
      </c>
      <c r="D97" s="73" t="s">
        <v>227</v>
      </c>
      <c r="E97" s="73" t="s">
        <v>228</v>
      </c>
      <c r="F97" s="73" t="s">
        <v>228</v>
      </c>
      <c r="G97" s="22" t="s">
        <v>229</v>
      </c>
      <c r="H97" s="22" t="s">
        <v>229</v>
      </c>
      <c r="I97" s="73" t="s">
        <v>230</v>
      </c>
      <c r="J97" s="22" t="s">
        <v>230</v>
      </c>
      <c r="K97" s="22" t="s">
        <v>231</v>
      </c>
      <c r="L97" s="22" t="s">
        <v>231</v>
      </c>
      <c r="M97" s="22" t="s">
        <v>232</v>
      </c>
      <c r="N97" s="22" t="s">
        <v>232</v>
      </c>
    </row>
    <row r="98" spans="1:14" x14ac:dyDescent="0.2">
      <c r="A98" s="136" t="s">
        <v>233</v>
      </c>
      <c r="B98" s="61">
        <v>100</v>
      </c>
      <c r="C98" s="73">
        <v>100</v>
      </c>
      <c r="D98" s="73">
        <v>20</v>
      </c>
      <c r="E98" s="73">
        <v>100</v>
      </c>
      <c r="F98" s="73">
        <v>20</v>
      </c>
      <c r="G98" s="22">
        <v>100</v>
      </c>
      <c r="H98" s="22">
        <v>20</v>
      </c>
      <c r="I98" s="73">
        <v>100</v>
      </c>
      <c r="J98" s="22">
        <v>20</v>
      </c>
      <c r="K98" s="22">
        <v>100</v>
      </c>
      <c r="L98" s="22">
        <v>20</v>
      </c>
      <c r="M98" s="22">
        <v>100</v>
      </c>
      <c r="N98" s="22">
        <v>20</v>
      </c>
    </row>
    <row r="99" spans="1:14" x14ac:dyDescent="0.2">
      <c r="A99" s="137" t="s">
        <v>234</v>
      </c>
      <c r="B99" s="138">
        <v>1</v>
      </c>
      <c r="C99" s="139">
        <v>1</v>
      </c>
      <c r="D99" s="139">
        <v>1</v>
      </c>
      <c r="E99" s="139">
        <v>1</v>
      </c>
      <c r="F99" s="139">
        <v>1</v>
      </c>
      <c r="G99" s="140">
        <v>1</v>
      </c>
      <c r="H99" s="22">
        <v>1</v>
      </c>
      <c r="I99" s="73">
        <v>1</v>
      </c>
      <c r="J99" s="22">
        <v>1</v>
      </c>
      <c r="K99" s="22">
        <v>1</v>
      </c>
      <c r="L99" s="22">
        <v>1</v>
      </c>
      <c r="M99" s="22">
        <v>1</v>
      </c>
      <c r="N99" s="22">
        <v>1</v>
      </c>
    </row>
    <row r="100" spans="1:14" x14ac:dyDescent="0.2">
      <c r="A100" s="123" t="s">
        <v>235</v>
      </c>
      <c r="B100" s="124">
        <v>30</v>
      </c>
      <c r="C100" s="141">
        <v>30</v>
      </c>
      <c r="D100" s="141">
        <v>85</v>
      </c>
      <c r="E100" s="141">
        <v>6</v>
      </c>
      <c r="F100" s="141">
        <v>68</v>
      </c>
      <c r="G100" s="142">
        <v>25</v>
      </c>
      <c r="H100" s="22">
        <v>72</v>
      </c>
      <c r="I100" s="73">
        <v>23</v>
      </c>
      <c r="J100" s="22">
        <v>62</v>
      </c>
      <c r="K100" s="22">
        <v>21</v>
      </c>
      <c r="L100" s="22">
        <v>56</v>
      </c>
      <c r="M100" s="22">
        <v>21</v>
      </c>
      <c r="N100" s="22">
        <v>63</v>
      </c>
    </row>
    <row r="101" spans="1:14" x14ac:dyDescent="0.2">
      <c r="A101" s="127" t="s">
        <v>236</v>
      </c>
      <c r="B101" s="128">
        <v>265</v>
      </c>
      <c r="C101" s="22">
        <v>265</v>
      </c>
      <c r="D101" s="22">
        <v>264</v>
      </c>
      <c r="E101" s="61">
        <v>234</v>
      </c>
      <c r="F101" s="22">
        <v>277</v>
      </c>
      <c r="G101" s="129">
        <v>298</v>
      </c>
      <c r="H101" s="22">
        <v>289</v>
      </c>
      <c r="I101" s="22">
        <v>296</v>
      </c>
      <c r="J101" s="22">
        <v>275</v>
      </c>
      <c r="K101" s="22">
        <v>310</v>
      </c>
      <c r="L101" s="22">
        <v>280</v>
      </c>
      <c r="M101" s="22">
        <v>290</v>
      </c>
      <c r="N101" s="22">
        <v>270</v>
      </c>
    </row>
    <row r="102" spans="1:14" x14ac:dyDescent="0.2">
      <c r="A102" s="127"/>
      <c r="B102" s="128"/>
      <c r="F102" s="73"/>
      <c r="G102" s="129"/>
    </row>
    <row r="103" spans="1:14" x14ac:dyDescent="0.2">
      <c r="A103" s="127" t="s">
        <v>237</v>
      </c>
      <c r="B103" s="128"/>
      <c r="D103" s="73"/>
      <c r="F103" s="73"/>
      <c r="G103" s="129"/>
    </row>
    <row r="104" spans="1:14" x14ac:dyDescent="0.2">
      <c r="A104" s="127" t="s">
        <v>238</v>
      </c>
      <c r="B104" s="128" t="s">
        <v>239</v>
      </c>
      <c r="C104" s="73" t="s">
        <v>239</v>
      </c>
      <c r="D104" s="143" t="s">
        <v>240</v>
      </c>
      <c r="E104" s="143" t="s">
        <v>240</v>
      </c>
      <c r="F104" s="143" t="s">
        <v>241</v>
      </c>
      <c r="G104" s="144" t="s">
        <v>241</v>
      </c>
    </row>
    <row r="105" spans="1:14" x14ac:dyDescent="0.2">
      <c r="A105" s="130" t="s">
        <v>233</v>
      </c>
      <c r="B105" s="131">
        <v>100</v>
      </c>
      <c r="C105" s="133"/>
      <c r="D105" s="133">
        <v>100</v>
      </c>
      <c r="E105" s="133">
        <v>20</v>
      </c>
      <c r="F105" s="133">
        <v>100</v>
      </c>
      <c r="G105" s="134">
        <v>20</v>
      </c>
    </row>
    <row r="106" spans="1:14" x14ac:dyDescent="0.2">
      <c r="A106" s="22" t="s">
        <v>242</v>
      </c>
      <c r="B106" s="22">
        <v>0</v>
      </c>
      <c r="C106" s="22">
        <v>0</v>
      </c>
      <c r="D106" s="22">
        <v>4.5</v>
      </c>
      <c r="E106" s="22">
        <v>14</v>
      </c>
      <c r="F106" s="22">
        <v>0.66</v>
      </c>
      <c r="G106" s="22">
        <v>7.5</v>
      </c>
    </row>
    <row r="107" spans="1:14" x14ac:dyDescent="0.2">
      <c r="A107" s="23" t="s">
        <v>243</v>
      </c>
      <c r="B107" s="22">
        <v>0</v>
      </c>
      <c r="C107" s="22">
        <v>0</v>
      </c>
      <c r="D107" s="22">
        <v>2.65</v>
      </c>
      <c r="E107" s="22">
        <v>7.65</v>
      </c>
      <c r="F107" s="22">
        <v>0.42</v>
      </c>
      <c r="G107" s="22">
        <v>4.9000000000000004</v>
      </c>
    </row>
    <row r="108" spans="1:14" x14ac:dyDescent="0.2">
      <c r="A108" s="118" t="s">
        <v>244</v>
      </c>
      <c r="B108" s="145">
        <v>0</v>
      </c>
      <c r="C108" s="22">
        <v>0</v>
      </c>
      <c r="D108" s="22">
        <v>-11</v>
      </c>
      <c r="E108" s="22">
        <v>19</v>
      </c>
      <c r="F108" s="22">
        <v>-2.9</v>
      </c>
      <c r="G108" s="22">
        <v>-87</v>
      </c>
    </row>
    <row r="109" spans="1:14" x14ac:dyDescent="0.2">
      <c r="A109" s="127" t="s">
        <v>245</v>
      </c>
      <c r="B109" s="146">
        <v>0</v>
      </c>
      <c r="C109" s="22">
        <v>0</v>
      </c>
      <c r="D109" s="22">
        <v>900</v>
      </c>
      <c r="E109" s="22">
        <v>3200</v>
      </c>
      <c r="F109" s="73">
        <v>130</v>
      </c>
      <c r="G109" s="22">
        <v>920</v>
      </c>
    </row>
    <row r="110" spans="1:14" x14ac:dyDescent="0.2">
      <c r="A110" s="127" t="s">
        <v>246</v>
      </c>
      <c r="B110" s="146">
        <v>0</v>
      </c>
      <c r="C110" s="22">
        <v>0</v>
      </c>
      <c r="D110" s="22">
        <v>-69</v>
      </c>
      <c r="E110" s="22">
        <v>-240</v>
      </c>
      <c r="F110" s="22">
        <v>-10</v>
      </c>
      <c r="G110" s="22">
        <v>-71</v>
      </c>
    </row>
    <row r="111" spans="1:14" x14ac:dyDescent="0.2">
      <c r="A111" s="127"/>
      <c r="B111" s="146"/>
    </row>
    <row r="112" spans="1:14" x14ac:dyDescent="0.2">
      <c r="A112" s="130" t="s">
        <v>247</v>
      </c>
      <c r="B112" s="147"/>
    </row>
    <row r="113" spans="1:24" x14ac:dyDescent="0.2">
      <c r="A113" s="22" t="s">
        <v>248</v>
      </c>
      <c r="B113" s="22">
        <v>0.85</v>
      </c>
    </row>
    <row r="114" spans="1:24" x14ac:dyDescent="0.2">
      <c r="A114" s="148" t="s">
        <v>249</v>
      </c>
      <c r="B114" s="73">
        <v>0.42857142857142855</v>
      </c>
      <c r="C114" s="73"/>
      <c r="D114" s="73"/>
    </row>
    <row r="115" spans="1:24" x14ac:dyDescent="0.2">
      <c r="A115" s="73" t="s">
        <v>250</v>
      </c>
      <c r="B115" s="22">
        <v>0.75</v>
      </c>
    </row>
    <row r="116" spans="1:24" x14ac:dyDescent="0.2">
      <c r="A116" s="22" t="s">
        <v>251</v>
      </c>
      <c r="B116" s="149">
        <v>0.27272727272727271</v>
      </c>
      <c r="F116" s="150"/>
      <c r="J116" s="150"/>
      <c r="N116" s="150"/>
      <c r="R116" s="151"/>
      <c r="V116" s="151"/>
    </row>
    <row r="117" spans="1:24" x14ac:dyDescent="0.2">
      <c r="A117" s="22" t="s">
        <v>252</v>
      </c>
      <c r="B117" s="152">
        <v>0.5</v>
      </c>
      <c r="F117" s="153"/>
      <c r="J117" s="153"/>
      <c r="N117" s="153"/>
      <c r="R117" s="154"/>
      <c r="V117" s="154"/>
    </row>
    <row r="118" spans="1:24" x14ac:dyDescent="0.2">
      <c r="B118" s="155"/>
      <c r="C118" s="156"/>
      <c r="D118" s="157"/>
      <c r="F118" s="155"/>
      <c r="G118" s="156"/>
      <c r="H118" s="157"/>
      <c r="J118" s="155"/>
      <c r="K118" s="158"/>
      <c r="L118" s="157"/>
      <c r="N118" s="155"/>
      <c r="O118" s="158"/>
      <c r="P118" s="157"/>
      <c r="R118" s="155"/>
      <c r="S118" s="158"/>
      <c r="T118" s="157"/>
      <c r="V118" s="155"/>
      <c r="W118" s="158"/>
      <c r="X118" s="157"/>
    </row>
    <row r="119" spans="1:24" s="73" customFormat="1" x14ac:dyDescent="0.2">
      <c r="A119" s="73" t="s">
        <v>253</v>
      </c>
      <c r="B119" s="159"/>
      <c r="C119" s="160"/>
      <c r="D119" s="161"/>
      <c r="F119" s="159"/>
      <c r="G119" s="160"/>
      <c r="H119" s="161"/>
      <c r="J119" s="159"/>
      <c r="K119" s="160"/>
      <c r="L119" s="161"/>
      <c r="N119" s="159"/>
      <c r="O119" s="160"/>
      <c r="P119" s="161"/>
      <c r="R119" s="159"/>
      <c r="S119" s="160"/>
      <c r="T119" s="161"/>
      <c r="V119" s="159"/>
      <c r="W119" s="160"/>
      <c r="X119" s="161"/>
    </row>
    <row r="120" spans="1:24" s="73" customFormat="1" x14ac:dyDescent="0.2">
      <c r="B120" s="162"/>
      <c r="C120" s="163"/>
      <c r="D120" s="164"/>
      <c r="F120" s="162"/>
      <c r="G120" s="163"/>
      <c r="H120" s="164"/>
      <c r="J120" s="162"/>
      <c r="K120" s="163"/>
      <c r="L120" s="164"/>
      <c r="N120" s="162"/>
      <c r="O120" s="163"/>
      <c r="P120" s="164"/>
      <c r="R120" s="162"/>
      <c r="S120" s="163"/>
      <c r="T120" s="164"/>
      <c r="V120" s="162"/>
      <c r="W120" s="163"/>
      <c r="X120" s="164"/>
    </row>
    <row r="121" spans="1:24" s="73" customFormat="1" x14ac:dyDescent="0.2">
      <c r="B121" s="162">
        <v>10</v>
      </c>
      <c r="C121" s="163"/>
      <c r="D121" s="164"/>
      <c r="F121" s="162">
        <v>200</v>
      </c>
      <c r="G121" s="163"/>
      <c r="H121" s="164"/>
      <c r="J121" s="162">
        <v>11</v>
      </c>
      <c r="K121" s="163"/>
      <c r="L121" s="164"/>
      <c r="N121" s="162">
        <v>11</v>
      </c>
      <c r="O121" s="163"/>
      <c r="P121" s="164"/>
      <c r="R121" s="162">
        <v>27000</v>
      </c>
      <c r="S121" s="163"/>
      <c r="T121" s="164"/>
      <c r="V121" s="162">
        <v>1000</v>
      </c>
      <c r="W121" s="163"/>
      <c r="X121" s="164"/>
    </row>
    <row r="122" spans="1:24" s="73" customFormat="1" x14ac:dyDescent="0.2">
      <c r="B122" s="162">
        <v>10</v>
      </c>
      <c r="C122" s="163"/>
      <c r="D122" s="164"/>
      <c r="F122" s="162">
        <v>200</v>
      </c>
      <c r="G122" s="163"/>
      <c r="H122" s="164"/>
      <c r="J122" s="162">
        <v>11</v>
      </c>
      <c r="K122" s="163"/>
      <c r="L122" s="164"/>
      <c r="N122" s="162">
        <v>11</v>
      </c>
      <c r="O122" s="163"/>
      <c r="P122" s="164"/>
      <c r="R122" s="162">
        <v>27000</v>
      </c>
      <c r="S122" s="163"/>
      <c r="T122" s="164"/>
      <c r="V122" s="162">
        <v>1000</v>
      </c>
      <c r="W122" s="163"/>
      <c r="X122" s="164"/>
    </row>
    <row r="123" spans="1:24" s="73" customFormat="1" x14ac:dyDescent="0.2">
      <c r="B123" s="162" t="s">
        <v>254</v>
      </c>
      <c r="C123" s="163" t="s">
        <v>255</v>
      </c>
      <c r="D123" s="164" t="s">
        <v>256</v>
      </c>
      <c r="F123" s="165" t="s">
        <v>254</v>
      </c>
      <c r="G123" s="166" t="s">
        <v>257</v>
      </c>
      <c r="H123" s="167" t="s">
        <v>256</v>
      </c>
      <c r="J123" s="165" t="s">
        <v>254</v>
      </c>
      <c r="K123" s="166" t="s">
        <v>258</v>
      </c>
      <c r="L123" s="167" t="s">
        <v>256</v>
      </c>
      <c r="N123" s="165" t="s">
        <v>254</v>
      </c>
      <c r="O123" s="166" t="s">
        <v>259</v>
      </c>
      <c r="P123" s="167" t="s">
        <v>256</v>
      </c>
      <c r="R123" s="165" t="s">
        <v>254</v>
      </c>
      <c r="S123" s="166" t="s">
        <v>260</v>
      </c>
      <c r="T123" s="167" t="s">
        <v>256</v>
      </c>
      <c r="V123" s="165" t="s">
        <v>254</v>
      </c>
      <c r="W123" s="166" t="s">
        <v>261</v>
      </c>
      <c r="X123" s="167" t="s">
        <v>256</v>
      </c>
    </row>
    <row r="124" spans="1:24" s="73" customFormat="1" x14ac:dyDescent="0.2">
      <c r="B124" s="162">
        <v>1990</v>
      </c>
      <c r="C124" s="163">
        <v>500</v>
      </c>
      <c r="D124" s="164">
        <v>19.607843137254903</v>
      </c>
      <c r="F124" s="162">
        <v>1990</v>
      </c>
      <c r="G124" s="163">
        <v>600</v>
      </c>
      <c r="H124" s="164">
        <v>3</v>
      </c>
      <c r="J124" s="162">
        <v>1990</v>
      </c>
      <c r="K124" s="163">
        <v>350</v>
      </c>
      <c r="L124" s="164">
        <v>31.818181818181817</v>
      </c>
      <c r="N124" s="162">
        <v>1990</v>
      </c>
      <c r="O124" s="163">
        <v>2283</v>
      </c>
      <c r="P124" s="164">
        <v>14.006134969325153</v>
      </c>
      <c r="R124" s="162">
        <v>1990</v>
      </c>
      <c r="S124" s="163">
        <v>27000</v>
      </c>
      <c r="T124" s="164">
        <v>1</v>
      </c>
      <c r="V124" s="162">
        <v>1990</v>
      </c>
      <c r="W124" s="163">
        <v>2000</v>
      </c>
      <c r="X124" s="164">
        <v>1</v>
      </c>
    </row>
    <row r="125" spans="1:24" s="73" customFormat="1" x14ac:dyDescent="0.2">
      <c r="B125" s="162">
        <v>1995</v>
      </c>
      <c r="C125" s="163">
        <v>340</v>
      </c>
      <c r="D125" s="164">
        <v>13.333333333333334</v>
      </c>
      <c r="F125" s="168">
        <v>1995</v>
      </c>
      <c r="G125" s="169">
        <v>350</v>
      </c>
      <c r="H125" s="170">
        <v>1.75</v>
      </c>
      <c r="J125" s="168">
        <v>1995</v>
      </c>
      <c r="K125" s="169">
        <v>200</v>
      </c>
      <c r="L125" s="170">
        <v>18.181818181818183</v>
      </c>
      <c r="N125" s="168">
        <v>1995</v>
      </c>
      <c r="O125" s="169">
        <v>2283</v>
      </c>
      <c r="P125" s="170">
        <v>14.006134969325153</v>
      </c>
      <c r="R125" s="168">
        <v>1995</v>
      </c>
      <c r="S125" s="169">
        <v>27000</v>
      </c>
      <c r="T125" s="170">
        <v>1</v>
      </c>
      <c r="V125" s="168">
        <v>1995</v>
      </c>
      <c r="W125" s="169">
        <v>2000</v>
      </c>
      <c r="X125" s="170">
        <v>1</v>
      </c>
    </row>
    <row r="126" spans="1:24" x14ac:dyDescent="0.2">
      <c r="B126" s="168">
        <v>2000</v>
      </c>
      <c r="C126" s="169">
        <v>200</v>
      </c>
      <c r="D126" s="170">
        <v>7.8431372549019605</v>
      </c>
      <c r="F126" s="22">
        <v>2000</v>
      </c>
      <c r="G126" s="22">
        <v>200</v>
      </c>
      <c r="H126" s="22">
        <v>1</v>
      </c>
      <c r="J126" s="22">
        <v>2000</v>
      </c>
      <c r="K126" s="22">
        <v>120</v>
      </c>
      <c r="L126" s="22">
        <v>10.909090909090908</v>
      </c>
      <c r="N126" s="22">
        <v>2000</v>
      </c>
      <c r="O126" s="22">
        <v>2283</v>
      </c>
      <c r="P126" s="22">
        <v>14.006134969325153</v>
      </c>
      <c r="R126" s="22">
        <v>2000</v>
      </c>
      <c r="S126" s="22">
        <v>27000</v>
      </c>
      <c r="T126" s="22">
        <v>1</v>
      </c>
      <c r="V126" s="22">
        <v>2000</v>
      </c>
      <c r="W126" s="22">
        <v>2000</v>
      </c>
      <c r="X126" s="22">
        <v>1</v>
      </c>
    </row>
    <row r="127" spans="1:24" x14ac:dyDescent="0.2">
      <c r="B127" s="22">
        <v>2005</v>
      </c>
      <c r="C127" s="22">
        <v>25.5</v>
      </c>
      <c r="D127" s="22">
        <v>1</v>
      </c>
      <c r="F127" s="22">
        <v>2005</v>
      </c>
      <c r="G127" s="22">
        <v>200</v>
      </c>
      <c r="H127" s="22">
        <v>1</v>
      </c>
      <c r="J127" s="22">
        <v>2005</v>
      </c>
      <c r="K127" s="22">
        <v>120</v>
      </c>
      <c r="L127" s="22">
        <v>10.909090909090908</v>
      </c>
      <c r="N127" s="22">
        <v>2005</v>
      </c>
      <c r="O127" s="22">
        <v>2283</v>
      </c>
      <c r="P127" s="22">
        <v>14.006134969325153</v>
      </c>
      <c r="R127" s="22">
        <v>2005</v>
      </c>
      <c r="S127" s="22">
        <v>27000</v>
      </c>
      <c r="T127" s="22">
        <v>1</v>
      </c>
      <c r="V127" s="22">
        <v>2005</v>
      </c>
      <c r="W127" s="22">
        <v>2000</v>
      </c>
      <c r="X127" s="22">
        <v>1</v>
      </c>
    </row>
    <row r="128" spans="1:24" x14ac:dyDescent="0.2">
      <c r="A128" s="148"/>
      <c r="B128" s="22">
        <v>2010</v>
      </c>
      <c r="C128" s="22">
        <v>25.5</v>
      </c>
      <c r="D128" s="22">
        <v>1</v>
      </c>
      <c r="F128" s="22">
        <v>2010</v>
      </c>
      <c r="G128" s="22">
        <v>200</v>
      </c>
      <c r="H128" s="22">
        <v>1</v>
      </c>
      <c r="J128" s="22">
        <v>2010</v>
      </c>
      <c r="K128" s="22">
        <v>11</v>
      </c>
      <c r="L128" s="22">
        <v>1</v>
      </c>
      <c r="N128" s="22">
        <v>2010</v>
      </c>
      <c r="O128" s="22">
        <v>163</v>
      </c>
      <c r="P128" s="22">
        <v>1</v>
      </c>
      <c r="R128" s="22">
        <v>2010</v>
      </c>
      <c r="S128" s="22">
        <v>27000</v>
      </c>
      <c r="T128" s="22">
        <v>1</v>
      </c>
      <c r="V128" s="22">
        <v>2010</v>
      </c>
      <c r="W128" s="22">
        <v>2000</v>
      </c>
      <c r="X128" s="22">
        <v>1</v>
      </c>
    </row>
    <row r="129" spans="1:24" x14ac:dyDescent="0.2">
      <c r="A129" s="171"/>
      <c r="B129" s="172">
        <v>2015</v>
      </c>
      <c r="C129" s="172">
        <v>25.5</v>
      </c>
      <c r="D129" s="172">
        <v>1</v>
      </c>
      <c r="E129" s="172"/>
      <c r="F129" s="173">
        <v>2015</v>
      </c>
      <c r="G129" s="174">
        <v>200</v>
      </c>
      <c r="H129" s="174">
        <v>1</v>
      </c>
      <c r="J129" s="22">
        <v>2015</v>
      </c>
      <c r="K129" s="22">
        <v>11</v>
      </c>
      <c r="L129" s="22">
        <v>1</v>
      </c>
      <c r="N129" s="22">
        <v>2015</v>
      </c>
      <c r="O129" s="22">
        <v>11</v>
      </c>
      <c r="P129" s="22">
        <v>6.7484662576687116E-2</v>
      </c>
      <c r="R129" s="22">
        <v>2015</v>
      </c>
      <c r="S129" s="22">
        <v>27000</v>
      </c>
      <c r="T129" s="22">
        <v>1</v>
      </c>
      <c r="V129" s="22">
        <v>2015</v>
      </c>
      <c r="W129" s="22">
        <v>1000</v>
      </c>
      <c r="X129" s="22">
        <v>0.5</v>
      </c>
    </row>
    <row r="130" spans="1:24" x14ac:dyDescent="0.2">
      <c r="A130" s="175"/>
      <c r="B130" s="176">
        <v>2017</v>
      </c>
      <c r="C130" s="176">
        <v>10</v>
      </c>
      <c r="D130" s="176">
        <v>0.39215686274509803</v>
      </c>
      <c r="E130" s="177"/>
      <c r="F130" s="178">
        <v>2020</v>
      </c>
      <c r="G130" s="174">
        <v>200</v>
      </c>
      <c r="H130" s="174">
        <v>1</v>
      </c>
      <c r="J130" s="22">
        <v>2020</v>
      </c>
      <c r="K130" s="22">
        <v>11</v>
      </c>
      <c r="L130" s="22">
        <v>1</v>
      </c>
      <c r="N130" s="22">
        <v>2020</v>
      </c>
      <c r="O130" s="22">
        <v>11</v>
      </c>
      <c r="P130" s="22">
        <v>6.7484662576687116E-2</v>
      </c>
      <c r="R130" s="22">
        <v>2020</v>
      </c>
      <c r="S130" s="22">
        <v>5000</v>
      </c>
      <c r="T130" s="22">
        <v>0.185</v>
      </c>
      <c r="V130" s="22">
        <v>2020</v>
      </c>
      <c r="W130" s="22">
        <v>1000</v>
      </c>
      <c r="X130" s="22">
        <v>0.5</v>
      </c>
    </row>
    <row r="131" spans="1:24" x14ac:dyDescent="0.2">
      <c r="A131" s="175"/>
      <c r="B131" s="179">
        <v>2020</v>
      </c>
      <c r="C131" s="176">
        <v>10</v>
      </c>
      <c r="D131" s="176">
        <v>0.39215686274509803</v>
      </c>
      <c r="E131" s="177"/>
      <c r="F131" s="180"/>
      <c r="G131" s="174"/>
      <c r="H131" s="174"/>
    </row>
    <row r="132" spans="1:24" x14ac:dyDescent="0.2">
      <c r="A132" s="175"/>
      <c r="B132" s="179"/>
      <c r="C132" s="179"/>
      <c r="D132" s="176"/>
      <c r="E132" s="179"/>
      <c r="F132" s="180"/>
      <c r="G132" s="174"/>
      <c r="H132" s="174"/>
    </row>
    <row r="133" spans="1:24" x14ac:dyDescent="0.2">
      <c r="A133" s="175" t="s">
        <v>262</v>
      </c>
      <c r="B133" s="179"/>
      <c r="C133" s="177"/>
      <c r="D133" s="176"/>
      <c r="E133" s="176"/>
      <c r="F133" s="178"/>
      <c r="G133" s="174"/>
      <c r="H133" s="174"/>
    </row>
    <row r="134" spans="1:24" x14ac:dyDescent="0.2">
      <c r="A134" s="181" t="s">
        <v>263</v>
      </c>
      <c r="B134" s="182" t="s">
        <v>264</v>
      </c>
      <c r="C134" s="182" t="s">
        <v>265</v>
      </c>
      <c r="D134" s="183" t="s">
        <v>266</v>
      </c>
      <c r="E134" s="182" t="s">
        <v>267</v>
      </c>
      <c r="F134" s="184" t="s">
        <v>268</v>
      </c>
      <c r="G134" s="174"/>
      <c r="H134" s="174"/>
    </row>
    <row r="135" spans="1:24" x14ac:dyDescent="0.2">
      <c r="A135" s="174" t="s">
        <v>269</v>
      </c>
      <c r="B135" s="174">
        <v>1</v>
      </c>
      <c r="C135" s="174">
        <v>1000</v>
      </c>
      <c r="D135" s="174">
        <v>1000000</v>
      </c>
      <c r="E135" s="174">
        <v>453.59237000000002</v>
      </c>
      <c r="F135" s="174">
        <v>907184.74</v>
      </c>
      <c r="G135" s="174"/>
      <c r="H135" s="174"/>
    </row>
    <row r="136" spans="1:24" x14ac:dyDescent="0.2">
      <c r="A136" s="171" t="s">
        <v>270</v>
      </c>
      <c r="B136" s="172">
        <v>1E-3</v>
      </c>
      <c r="C136" s="172">
        <v>1</v>
      </c>
      <c r="D136" s="172">
        <v>1000</v>
      </c>
      <c r="E136" s="172">
        <v>0.45359237000000002</v>
      </c>
      <c r="F136" s="173">
        <v>907.18474000000003</v>
      </c>
      <c r="G136" s="174"/>
      <c r="H136" s="174"/>
    </row>
    <row r="137" spans="1:24" x14ac:dyDescent="0.2">
      <c r="A137" s="175" t="s">
        <v>271</v>
      </c>
      <c r="B137" s="185">
        <v>9.9999999999999995E-7</v>
      </c>
      <c r="C137" s="186">
        <v>1E-3</v>
      </c>
      <c r="D137" s="187">
        <v>1</v>
      </c>
      <c r="E137" s="188">
        <v>4.5359237000000004E-4</v>
      </c>
      <c r="F137" s="189">
        <v>0.90718474000000004</v>
      </c>
      <c r="G137" s="174"/>
      <c r="H137" s="174"/>
    </row>
    <row r="138" spans="1:24" x14ac:dyDescent="0.2">
      <c r="A138" s="175" t="s">
        <v>272</v>
      </c>
      <c r="B138" s="176">
        <v>2.2046226218487759E-3</v>
      </c>
      <c r="C138" s="176">
        <v>2.2046226218487757</v>
      </c>
      <c r="D138" s="176">
        <v>2204.6226218487759</v>
      </c>
      <c r="E138" s="176">
        <v>1</v>
      </c>
      <c r="F138" s="178">
        <v>2000</v>
      </c>
      <c r="G138" s="174"/>
      <c r="H138" s="174"/>
    </row>
    <row r="139" spans="1:24" x14ac:dyDescent="0.2">
      <c r="A139" s="175" t="s">
        <v>273</v>
      </c>
      <c r="B139" s="176">
        <v>1.102311310924388E-6</v>
      </c>
      <c r="C139" s="177">
        <v>1.1023113109243879E-3</v>
      </c>
      <c r="D139" s="176">
        <v>1.1023113109243878</v>
      </c>
      <c r="E139" s="177">
        <v>5.0000000000000001E-4</v>
      </c>
      <c r="F139" s="180">
        <v>1</v>
      </c>
      <c r="G139" s="174"/>
      <c r="H139" s="174"/>
    </row>
    <row r="140" spans="1:24" x14ac:dyDescent="0.2">
      <c r="A140" s="175"/>
      <c r="B140" s="163"/>
      <c r="C140" s="179"/>
      <c r="D140" s="177"/>
      <c r="E140" s="176"/>
      <c r="F140" s="180"/>
      <c r="G140" s="174"/>
      <c r="H140" s="174"/>
    </row>
    <row r="141" spans="1:24" x14ac:dyDescent="0.2">
      <c r="A141" s="181" t="s">
        <v>274</v>
      </c>
      <c r="B141" s="169" t="s">
        <v>275</v>
      </c>
      <c r="C141" s="182" t="s">
        <v>276</v>
      </c>
      <c r="D141" s="183" t="s">
        <v>277</v>
      </c>
      <c r="E141" s="183" t="s">
        <v>278</v>
      </c>
      <c r="F141" s="184" t="s">
        <v>279</v>
      </c>
      <c r="G141" s="174"/>
      <c r="H141" s="174"/>
    </row>
    <row r="142" spans="1:24" x14ac:dyDescent="0.2">
      <c r="A142" s="174" t="s">
        <v>280</v>
      </c>
      <c r="B142" s="174">
        <v>1</v>
      </c>
      <c r="C142" s="174">
        <v>9.9999999999999995E-7</v>
      </c>
      <c r="D142" s="174">
        <v>1E-3</v>
      </c>
      <c r="E142" s="174">
        <v>3.7854109999999998E-3</v>
      </c>
      <c r="F142" s="174">
        <v>2.8316846999999999E-2</v>
      </c>
      <c r="G142" s="174"/>
      <c r="H142" s="174"/>
    </row>
    <row r="143" spans="1:24" x14ac:dyDescent="0.2">
      <c r="A143" s="171" t="s">
        <v>281</v>
      </c>
      <c r="B143" s="172">
        <v>1000000</v>
      </c>
      <c r="C143" s="172">
        <v>1</v>
      </c>
      <c r="D143" s="172">
        <v>1000.0000000000001</v>
      </c>
      <c r="E143" s="172">
        <v>3785.4110000000001</v>
      </c>
      <c r="F143" s="172">
        <v>28316.847000000002</v>
      </c>
      <c r="G143" s="172"/>
      <c r="H143" s="172"/>
      <c r="I143" s="190"/>
    </row>
    <row r="144" spans="1:24" x14ac:dyDescent="0.2">
      <c r="A144" s="175" t="s">
        <v>282</v>
      </c>
      <c r="B144" s="176">
        <v>1000</v>
      </c>
      <c r="C144" s="176">
        <v>1E-3</v>
      </c>
      <c r="D144" s="176">
        <v>1</v>
      </c>
      <c r="E144" s="176">
        <v>3.7854109999999999</v>
      </c>
      <c r="F144" s="176">
        <v>28.316846999999999</v>
      </c>
      <c r="G144" s="176"/>
      <c r="H144" s="176"/>
      <c r="I144" s="129"/>
    </row>
    <row r="145" spans="1:9" x14ac:dyDescent="0.2">
      <c r="A145" s="175" t="s">
        <v>283</v>
      </c>
      <c r="B145" s="177">
        <v>264.17210707106841</v>
      </c>
      <c r="C145" s="176">
        <v>2.6417210707106839E-4</v>
      </c>
      <c r="D145" s="176">
        <v>0.26417210707106842</v>
      </c>
      <c r="E145" s="163">
        <v>1</v>
      </c>
      <c r="F145" s="176">
        <v>7.4805211375990615</v>
      </c>
      <c r="G145" s="177"/>
      <c r="H145" s="176"/>
      <c r="I145" s="129"/>
    </row>
    <row r="146" spans="1:9" x14ac:dyDescent="0.2">
      <c r="A146" s="175" t="s">
        <v>284</v>
      </c>
      <c r="B146" s="179">
        <v>35.314666212661322</v>
      </c>
      <c r="C146" s="177">
        <v>3.5314666212661319E-5</v>
      </c>
      <c r="D146" s="176">
        <v>3.5314666212661321E-2</v>
      </c>
      <c r="E146" s="191">
        <v>0.13368052594273649</v>
      </c>
      <c r="F146" s="163">
        <v>1</v>
      </c>
      <c r="G146" s="179"/>
      <c r="H146" s="176"/>
      <c r="I146" s="129"/>
    </row>
    <row r="147" spans="1:9" x14ac:dyDescent="0.2">
      <c r="A147" s="175"/>
      <c r="B147" s="179"/>
      <c r="C147" s="177"/>
      <c r="D147" s="176"/>
      <c r="E147" s="176"/>
      <c r="F147" s="176"/>
      <c r="G147" s="177"/>
      <c r="H147" s="176"/>
      <c r="I147" s="129"/>
    </row>
    <row r="148" spans="1:9" x14ac:dyDescent="0.2">
      <c r="A148" s="175" t="s">
        <v>285</v>
      </c>
      <c r="B148" s="192" t="s">
        <v>286</v>
      </c>
      <c r="C148" s="179" t="s">
        <v>287</v>
      </c>
      <c r="D148" s="177" t="s">
        <v>288</v>
      </c>
      <c r="E148" s="177" t="s">
        <v>289</v>
      </c>
      <c r="F148" s="176" t="s">
        <v>290</v>
      </c>
      <c r="G148" s="179" t="s">
        <v>291</v>
      </c>
      <c r="H148" s="176" t="s">
        <v>292</v>
      </c>
      <c r="I148" s="129" t="s">
        <v>293</v>
      </c>
    </row>
    <row r="149" spans="1:9" x14ac:dyDescent="0.2">
      <c r="A149" s="175" t="s">
        <v>294</v>
      </c>
      <c r="B149" s="179">
        <v>1</v>
      </c>
      <c r="C149" s="177">
        <v>1000</v>
      </c>
      <c r="D149" s="176">
        <v>1000000</v>
      </c>
      <c r="E149" s="177">
        <v>3600</v>
      </c>
      <c r="F149" s="176">
        <v>3600000</v>
      </c>
      <c r="G149" s="176">
        <v>1055.05585</v>
      </c>
      <c r="H149" s="176">
        <v>1055055850</v>
      </c>
      <c r="I149" s="129">
        <v>2684519.5376862194</v>
      </c>
    </row>
    <row r="150" spans="1:9" x14ac:dyDescent="0.2">
      <c r="A150" s="175" t="s">
        <v>295</v>
      </c>
      <c r="B150" s="193">
        <v>1E-3</v>
      </c>
      <c r="C150" s="179">
        <v>1</v>
      </c>
      <c r="D150" s="179">
        <v>1000</v>
      </c>
      <c r="E150" s="194">
        <v>3.6</v>
      </c>
      <c r="F150" s="179">
        <v>3600</v>
      </c>
      <c r="G150" s="179">
        <v>1.05505585</v>
      </c>
      <c r="H150" s="176">
        <v>1055055.8500000001</v>
      </c>
      <c r="I150" s="129">
        <v>2684.5195376862198</v>
      </c>
    </row>
    <row r="151" spans="1:9" x14ac:dyDescent="0.2">
      <c r="A151" s="195" t="s">
        <v>296</v>
      </c>
      <c r="B151" s="133">
        <v>9.9999999999999995E-7</v>
      </c>
      <c r="C151" s="133">
        <v>1E-3</v>
      </c>
      <c r="D151" s="133">
        <v>1</v>
      </c>
      <c r="E151" s="133">
        <v>3.5999999999999999E-3</v>
      </c>
      <c r="F151" s="133">
        <v>3.6</v>
      </c>
      <c r="G151" s="133">
        <v>1.0550558499999999E-3</v>
      </c>
      <c r="H151" s="133">
        <v>1055.05585</v>
      </c>
      <c r="I151" s="134">
        <v>2.6845195376862194</v>
      </c>
    </row>
    <row r="152" spans="1:9" x14ac:dyDescent="0.2">
      <c r="A152" s="22" t="s">
        <v>297</v>
      </c>
      <c r="B152" s="22">
        <v>2.7777777777777778E-4</v>
      </c>
      <c r="C152" s="22">
        <v>0.27777777777777779</v>
      </c>
      <c r="D152" s="22">
        <v>277.77777777777777</v>
      </c>
      <c r="E152" s="22">
        <v>1</v>
      </c>
      <c r="F152" s="22">
        <v>1000</v>
      </c>
      <c r="G152" s="22">
        <v>0.29307106944444444</v>
      </c>
      <c r="H152" s="22">
        <v>293071.06944444444</v>
      </c>
      <c r="I152" s="22">
        <v>745.69987157950538</v>
      </c>
    </row>
    <row r="153" spans="1:9" x14ac:dyDescent="0.2">
      <c r="A153" s="22" t="s">
        <v>298</v>
      </c>
      <c r="B153" s="22">
        <v>2.7777777777777776E-7</v>
      </c>
      <c r="C153" s="22">
        <v>2.7777777777777778E-4</v>
      </c>
      <c r="D153" s="22">
        <v>0.27777777777777779</v>
      </c>
      <c r="E153" s="22">
        <v>1E-3</v>
      </c>
      <c r="F153" s="22">
        <v>1</v>
      </c>
      <c r="G153" s="22">
        <v>2.9307106944444444E-4</v>
      </c>
      <c r="H153" s="22">
        <v>293.07106944444445</v>
      </c>
      <c r="I153" s="22">
        <v>0.74569987157950535</v>
      </c>
    </row>
    <row r="154" spans="1:9" x14ac:dyDescent="0.2">
      <c r="A154" s="22" t="s">
        <v>299</v>
      </c>
      <c r="B154" s="22">
        <v>9.4781712266701337E-4</v>
      </c>
      <c r="C154" s="22">
        <v>0.94781712266701335</v>
      </c>
      <c r="D154" s="22">
        <v>947.81712266701334</v>
      </c>
      <c r="E154" s="22">
        <v>3.4121416416012482</v>
      </c>
      <c r="F154" s="22">
        <v>3412.141641601248</v>
      </c>
      <c r="G154" s="22">
        <v>1</v>
      </c>
      <c r="H154" s="22">
        <v>1000000</v>
      </c>
      <c r="I154" s="22">
        <v>2544.4335839531336</v>
      </c>
    </row>
    <row r="155" spans="1:9" x14ac:dyDescent="0.2">
      <c r="A155" s="22" t="s">
        <v>300</v>
      </c>
      <c r="B155" s="22">
        <v>9.4781712266701324E-10</v>
      </c>
      <c r="C155" s="22">
        <v>9.4781712266701326E-7</v>
      </c>
      <c r="D155" s="22">
        <v>9.4781712266701326E-4</v>
      </c>
      <c r="E155" s="22">
        <v>3.4121416416012478E-6</v>
      </c>
      <c r="F155" s="22">
        <v>3.4121416416012479E-3</v>
      </c>
      <c r="G155" s="22">
        <v>9.9999999999999995E-7</v>
      </c>
      <c r="H155" s="22">
        <v>1</v>
      </c>
      <c r="I155" s="22">
        <v>2.5444335839531337E-3</v>
      </c>
    </row>
    <row r="156" spans="1:9" x14ac:dyDescent="0.2">
      <c r="A156" s="22" t="s">
        <v>301</v>
      </c>
      <c r="B156" s="22">
        <v>3.72506136E-7</v>
      </c>
      <c r="C156" s="22">
        <v>3.7250613599999999E-4</v>
      </c>
      <c r="D156" s="22">
        <v>0.37250613599999999</v>
      </c>
      <c r="E156" s="22">
        <v>1.3410220896E-3</v>
      </c>
      <c r="F156" s="22">
        <v>1.3410220896</v>
      </c>
      <c r="G156" s="22">
        <v>3.9301477794769559E-4</v>
      </c>
      <c r="H156" s="22">
        <v>393.01477794769556</v>
      </c>
      <c r="I156" s="22">
        <v>1</v>
      </c>
    </row>
    <row r="158" spans="1:9" x14ac:dyDescent="0.2">
      <c r="A158" s="22" t="s">
        <v>415</v>
      </c>
      <c r="B158" s="22" t="s">
        <v>416</v>
      </c>
      <c r="C158" s="22" t="s">
        <v>417</v>
      </c>
      <c r="D158" s="22" t="s">
        <v>418</v>
      </c>
      <c r="E158" s="22" t="s">
        <v>419</v>
      </c>
      <c r="F158" s="22" t="s">
        <v>420</v>
      </c>
    </row>
    <row r="159" spans="1:9" x14ac:dyDescent="0.2">
      <c r="A159" s="22" t="s">
        <v>416</v>
      </c>
      <c r="B159" s="22">
        <v>1</v>
      </c>
      <c r="C159" s="22">
        <v>1000</v>
      </c>
      <c r="D159" s="22">
        <v>1000000</v>
      </c>
      <c r="E159" s="22">
        <v>304.8</v>
      </c>
      <c r="F159" s="22">
        <v>1609340</v>
      </c>
    </row>
    <row r="160" spans="1:9" x14ac:dyDescent="0.2">
      <c r="A160" s="22" t="s">
        <v>417</v>
      </c>
      <c r="B160" s="22">
        <v>1E-3</v>
      </c>
      <c r="C160" s="22">
        <v>1</v>
      </c>
      <c r="D160" s="22">
        <v>1000</v>
      </c>
      <c r="E160" s="22">
        <v>0.30480000000000002</v>
      </c>
      <c r="F160" s="22">
        <v>1609.34</v>
      </c>
    </row>
    <row r="161" spans="1:6" x14ac:dyDescent="0.2">
      <c r="A161" s="22" t="s">
        <v>418</v>
      </c>
      <c r="B161" s="22">
        <v>9.9999999999999995E-7</v>
      </c>
      <c r="C161" s="22">
        <v>1E-3</v>
      </c>
      <c r="D161" s="22">
        <v>1</v>
      </c>
      <c r="E161" s="22">
        <v>3.0480000000000004E-4</v>
      </c>
      <c r="F161" s="22">
        <v>1.60934</v>
      </c>
    </row>
    <row r="162" spans="1:6" x14ac:dyDescent="0.2">
      <c r="A162" s="22" t="s">
        <v>419</v>
      </c>
      <c r="B162" s="22">
        <v>3.2808398950131233E-3</v>
      </c>
      <c r="C162" s="22">
        <v>3.2808398950131235</v>
      </c>
      <c r="D162" s="22">
        <v>3280.8398950131236</v>
      </c>
      <c r="E162" s="22">
        <v>1</v>
      </c>
      <c r="F162" s="22">
        <v>5280</v>
      </c>
    </row>
    <row r="163" spans="1:6" x14ac:dyDescent="0.2">
      <c r="A163" s="22" t="s">
        <v>420</v>
      </c>
      <c r="B163" s="22">
        <v>6.2137273664980671E-7</v>
      </c>
      <c r="C163" s="22">
        <v>6.2137273664980672E-4</v>
      </c>
      <c r="D163" s="22">
        <v>0.62137273664980675</v>
      </c>
      <c r="E163" s="22">
        <v>1.8939393939393939E-4</v>
      </c>
      <c r="F163" s="22">
        <v>1</v>
      </c>
    </row>
  </sheetData>
  <dataValidations count="5">
    <dataValidation type="list" allowBlank="1" showInputMessage="1" showErrorMessage="1" sqref="B100" xr:uid="{00000000-0002-0000-0200-000000000000}">
      <formula1>$D$100:$E$100</formula1>
    </dataValidation>
    <dataValidation type="list" allowBlank="1" showInputMessage="1" showErrorMessage="1" sqref="B99" xr:uid="{00000000-0002-0000-0200-000001000000}">
      <formula1>"None, GWP, GTP"</formula1>
    </dataValidation>
    <dataValidation type="list" allowBlank="1" showInputMessage="1" showErrorMessage="1" sqref="B93" xr:uid="{00000000-0002-0000-0200-000002000000}">
      <formula1>$C$93:$D$93</formula1>
    </dataValidation>
    <dataValidation type="list" allowBlank="1" showInputMessage="1" showErrorMessage="1" sqref="B92" xr:uid="{00000000-0002-0000-0200-000003000000}">
      <formula1>"AR5/GWP,AR5/GTP,AR4/GWP,AR3/GWP,AR2/GWP,AR1/GWP"</formula1>
    </dataValidation>
    <dataValidation type="list" allowBlank="1" showInputMessage="1" showErrorMessage="1" sqref="B5" xr:uid="{00000000-0002-0000-0200-000004000000}">
      <formula1>"1,2"</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AI22"/>
  <sheetViews>
    <sheetView topLeftCell="U13" workbookViewId="0">
      <selection activeCell="B22" sqref="B22:AI22"/>
    </sheetView>
  </sheetViews>
  <sheetFormatPr baseColWidth="10" defaultColWidth="8.83203125" defaultRowHeight="15" x14ac:dyDescent="0.2"/>
  <cols>
    <col min="1" max="1" width="30.83203125" customWidth="1"/>
    <col min="2" max="2" width="12" bestFit="1" customWidth="1"/>
    <col min="3" max="35" width="10" bestFit="1" customWidth="1"/>
  </cols>
  <sheetData>
    <row r="1" spans="1:35" s="2" customFormat="1" x14ac:dyDescent="0.2">
      <c r="A1" s="1" t="s">
        <v>407</v>
      </c>
      <c r="B1" s="5">
        <v>2017</v>
      </c>
      <c r="C1" s="5">
        <v>2018</v>
      </c>
      <c r="D1" s="5">
        <v>2019</v>
      </c>
      <c r="E1" s="5">
        <v>2020</v>
      </c>
      <c r="F1" s="5">
        <v>2021</v>
      </c>
      <c r="G1" s="5">
        <v>2022</v>
      </c>
      <c r="H1" s="5">
        <v>2023</v>
      </c>
      <c r="I1" s="5">
        <v>2024</v>
      </c>
      <c r="J1" s="5">
        <v>2025</v>
      </c>
      <c r="K1" s="5">
        <v>2026</v>
      </c>
      <c r="L1" s="5">
        <v>2027</v>
      </c>
      <c r="M1" s="5">
        <v>2028</v>
      </c>
      <c r="N1" s="5">
        <v>2029</v>
      </c>
      <c r="O1" s="5">
        <v>2030</v>
      </c>
      <c r="P1" s="5">
        <v>2031</v>
      </c>
      <c r="Q1" s="5">
        <v>2032</v>
      </c>
      <c r="R1" s="5">
        <v>2033</v>
      </c>
      <c r="S1" s="5">
        <v>2034</v>
      </c>
      <c r="T1" s="5">
        <v>2035</v>
      </c>
      <c r="U1" s="5">
        <v>2036</v>
      </c>
      <c r="V1" s="5">
        <v>2037</v>
      </c>
      <c r="W1" s="5">
        <v>2038</v>
      </c>
      <c r="X1" s="5">
        <v>2039</v>
      </c>
      <c r="Y1" s="5">
        <v>2040</v>
      </c>
      <c r="Z1" s="5">
        <v>2041</v>
      </c>
      <c r="AA1" s="5">
        <v>2042</v>
      </c>
      <c r="AB1" s="5">
        <v>2043</v>
      </c>
      <c r="AC1" s="5">
        <v>2044</v>
      </c>
      <c r="AD1" s="5">
        <v>2045</v>
      </c>
      <c r="AE1" s="5">
        <v>2046</v>
      </c>
      <c r="AF1" s="5">
        <v>2047</v>
      </c>
      <c r="AG1" s="5">
        <v>2048</v>
      </c>
      <c r="AH1" s="5">
        <v>2049</v>
      </c>
      <c r="AI1" s="5">
        <v>2050</v>
      </c>
    </row>
    <row r="2" spans="1:35" x14ac:dyDescent="0.2">
      <c r="A2" t="s">
        <v>347</v>
      </c>
      <c r="B2" s="5">
        <f>About!$A$64*10^6</f>
        <v>3142000000000</v>
      </c>
      <c r="C2" s="5">
        <f>About!$A$64*10^6</f>
        <v>3142000000000</v>
      </c>
      <c r="D2" s="5">
        <f>About!$A$64*10^6</f>
        <v>3142000000000</v>
      </c>
      <c r="E2" s="5">
        <f>About!$A$64*10^6</f>
        <v>3142000000000</v>
      </c>
      <c r="F2" s="5">
        <f>About!$A$64*10^6</f>
        <v>3142000000000</v>
      </c>
      <c r="G2" s="5">
        <f>About!$A$64*10^6</f>
        <v>3142000000000</v>
      </c>
      <c r="H2" s="5">
        <f>About!$A$64*10^6</f>
        <v>3142000000000</v>
      </c>
      <c r="I2" s="5">
        <f>About!$A$64*10^6</f>
        <v>3142000000000</v>
      </c>
      <c r="J2" s="5">
        <f>About!$A$64*10^6</f>
        <v>3142000000000</v>
      </c>
      <c r="K2" s="5">
        <f>About!$A$64*10^6</f>
        <v>3142000000000</v>
      </c>
      <c r="L2" s="5">
        <f>About!$A$64*10^6</f>
        <v>3142000000000</v>
      </c>
      <c r="M2" s="5">
        <f>About!$A$64*10^6</f>
        <v>3142000000000</v>
      </c>
      <c r="N2" s="5">
        <f>About!$A$64*10^6</f>
        <v>3142000000000</v>
      </c>
      <c r="O2" s="5">
        <f>About!$A$64*10^6</f>
        <v>3142000000000</v>
      </c>
      <c r="P2" s="5">
        <f>About!$A$64*10^6</f>
        <v>3142000000000</v>
      </c>
      <c r="Q2" s="5">
        <f>About!$A$64*10^6</f>
        <v>3142000000000</v>
      </c>
      <c r="R2" s="5">
        <f>About!$A$64*10^6</f>
        <v>3142000000000</v>
      </c>
      <c r="S2" s="5">
        <f>About!$A$64*10^6</f>
        <v>3142000000000</v>
      </c>
      <c r="T2" s="5">
        <f>About!$A$64*10^6</f>
        <v>3142000000000</v>
      </c>
      <c r="U2" s="5">
        <f>About!$A$64*10^6</f>
        <v>3142000000000</v>
      </c>
      <c r="V2" s="5">
        <f>About!$A$64*10^6</f>
        <v>3142000000000</v>
      </c>
      <c r="W2" s="5">
        <f>About!$A$64*10^6</f>
        <v>3142000000000</v>
      </c>
      <c r="X2" s="5">
        <f>About!$A$64*10^6</f>
        <v>3142000000000</v>
      </c>
      <c r="Y2" s="5">
        <f>About!$A$64*10^6</f>
        <v>3142000000000</v>
      </c>
      <c r="Z2" s="5">
        <f>About!$A$64*10^6</f>
        <v>3142000000000</v>
      </c>
      <c r="AA2" s="5">
        <f>About!$A$64*10^6</f>
        <v>3142000000000</v>
      </c>
      <c r="AB2" s="5">
        <f>About!$A$64*10^6</f>
        <v>3142000000000</v>
      </c>
      <c r="AC2" s="5">
        <f>About!$A$64*10^6</f>
        <v>3142000000000</v>
      </c>
      <c r="AD2" s="5">
        <f>About!$A$64*10^6</f>
        <v>3142000000000</v>
      </c>
      <c r="AE2" s="5">
        <f>About!$A$64*10^6</f>
        <v>3142000000000</v>
      </c>
      <c r="AF2" s="5">
        <f>About!$A$64*10^6</f>
        <v>3142000000000</v>
      </c>
      <c r="AG2" s="5">
        <f>About!$A$64*10^6</f>
        <v>3142000000000</v>
      </c>
      <c r="AH2" s="5">
        <f>About!$A$64*10^6</f>
        <v>3142000000000</v>
      </c>
      <c r="AI2" s="5">
        <f>About!$A$64*10^6</f>
        <v>3142000000000</v>
      </c>
    </row>
    <row r="3" spans="1:35" x14ac:dyDescent="0.2">
      <c r="A3" t="s">
        <v>323</v>
      </c>
      <c r="B3" s="5">
        <f>'AEO Table 73'!C66*10^12</f>
        <v>19437477000000</v>
      </c>
      <c r="C3" s="5">
        <f>'AEO Table 73'!D66*10^12</f>
        <v>19706896000000</v>
      </c>
      <c r="D3" s="5">
        <f>'AEO Table 73'!E66*10^12</f>
        <v>19588093000000</v>
      </c>
      <c r="E3" s="5">
        <f>'AEO Table 73'!F66*10^12</f>
        <v>19676338000000</v>
      </c>
      <c r="F3" s="5">
        <f>'AEO Table 73'!G66*10^12</f>
        <v>19593861000000</v>
      </c>
      <c r="G3" s="5">
        <f>'AEO Table 73'!H66*10^12</f>
        <v>19763271000000</v>
      </c>
      <c r="H3" s="5">
        <f>'AEO Table 73'!I66*10^12</f>
        <v>19874037000000</v>
      </c>
      <c r="I3" s="5">
        <f>'AEO Table 73'!J66*10^12</f>
        <v>19832983000000</v>
      </c>
      <c r="J3" s="5">
        <f>'AEO Table 73'!K66*10^12</f>
        <v>19854052000000</v>
      </c>
      <c r="K3" s="5">
        <f>'AEO Table 73'!L66*10^12</f>
        <v>19849159000000</v>
      </c>
      <c r="L3" s="5">
        <f>'AEO Table 73'!M66*10^12</f>
        <v>19841606000000</v>
      </c>
      <c r="M3" s="5">
        <f>'AEO Table 73'!N66*10^12</f>
        <v>19838451000000</v>
      </c>
      <c r="N3" s="5">
        <f>'AEO Table 73'!O66*10^12</f>
        <v>19782232000000</v>
      </c>
      <c r="O3" s="5">
        <f>'AEO Table 73'!P66*10^12</f>
        <v>19750866000000</v>
      </c>
      <c r="P3" s="5">
        <f>'AEO Table 73'!Q66*10^12</f>
        <v>19757530000000</v>
      </c>
      <c r="Q3" s="5">
        <f>'AEO Table 73'!R66*10^12</f>
        <v>19792145000000</v>
      </c>
      <c r="R3" s="5">
        <f>'AEO Table 73'!S66*10^12</f>
        <v>19787580000000</v>
      </c>
      <c r="S3" s="5">
        <f>'AEO Table 73'!T66*10^12</f>
        <v>19792101000000</v>
      </c>
      <c r="T3" s="5">
        <f>'AEO Table 73'!U66*10^12</f>
        <v>19801369000000</v>
      </c>
      <c r="U3" s="5">
        <f>'AEO Table 73'!V66*10^12</f>
        <v>19790552000000</v>
      </c>
      <c r="V3" s="5">
        <f>'AEO Table 73'!W66*10^12</f>
        <v>19813770000000</v>
      </c>
      <c r="W3" s="5">
        <f>'AEO Table 73'!X66*10^12</f>
        <v>19823812000000</v>
      </c>
      <c r="X3" s="5">
        <f>'AEO Table 73'!Y66*10^12</f>
        <v>19819962000000</v>
      </c>
      <c r="Y3" s="5">
        <f>'AEO Table 73'!Z66*10^12</f>
        <v>19817593000000</v>
      </c>
      <c r="Z3" s="5">
        <f>'AEO Table 73'!AA66*10^12</f>
        <v>19814734000000</v>
      </c>
      <c r="AA3" s="5">
        <f>'AEO Table 73'!AB66*10^12</f>
        <v>19808729000000</v>
      </c>
      <c r="AB3" s="5">
        <f>'AEO Table 73'!AC66*10^12</f>
        <v>19816940000000</v>
      </c>
      <c r="AC3" s="5">
        <f>'AEO Table 73'!AD66*10^12</f>
        <v>19822159000000</v>
      </c>
      <c r="AD3" s="5">
        <f>'AEO Table 73'!AE66*10^12</f>
        <v>19832388000000</v>
      </c>
      <c r="AE3" s="5">
        <f>'AEO Table 73'!AF66*10^12</f>
        <v>19856539000000</v>
      </c>
      <c r="AF3" s="5">
        <f>'AEO Table 73'!AG66*10^12</f>
        <v>19880623000000</v>
      </c>
      <c r="AG3" s="5">
        <f>'AEO Table 73'!AH66*10^12</f>
        <v>19899242000000</v>
      </c>
      <c r="AH3" s="5">
        <f>'AEO Table 73'!AI66*10^12</f>
        <v>19884989000000</v>
      </c>
      <c r="AI3" s="5">
        <f>'AEO Table 73'!AJ66*10^12</f>
        <v>19887484000000</v>
      </c>
    </row>
    <row r="4" spans="1:35" x14ac:dyDescent="0.2">
      <c r="A4" t="s">
        <v>324</v>
      </c>
      <c r="B4" s="5">
        <f>'AEO Table 73'!C54*10^15</f>
        <v>1036999999999999.9</v>
      </c>
      <c r="C4" s="5">
        <f>'AEO Table 73'!D54*10^15</f>
        <v>1036999999999999.9</v>
      </c>
      <c r="D4" s="5">
        <f>'AEO Table 73'!E54*10^15</f>
        <v>1036999999999999.9</v>
      </c>
      <c r="E4" s="5">
        <f>'AEO Table 73'!F54*10^15</f>
        <v>1036999999999999.9</v>
      </c>
      <c r="F4" s="5">
        <f>'AEO Table 73'!G54*10^15</f>
        <v>1036999999999999.9</v>
      </c>
      <c r="G4" s="5">
        <f>'AEO Table 73'!H54*10^15</f>
        <v>1036999999999999.9</v>
      </c>
      <c r="H4" s="5">
        <f>'AEO Table 73'!I54*10^15</f>
        <v>1036999999999999.9</v>
      </c>
      <c r="I4" s="5">
        <f>'AEO Table 73'!J54*10^15</f>
        <v>1036999999999999.9</v>
      </c>
      <c r="J4" s="5">
        <f>'AEO Table 73'!K54*10^15</f>
        <v>1036999999999999.9</v>
      </c>
      <c r="K4" s="5">
        <f>'AEO Table 73'!L54*10^15</f>
        <v>1036999999999999.9</v>
      </c>
      <c r="L4" s="5">
        <f>'AEO Table 73'!M54*10^15</f>
        <v>1036999999999999.9</v>
      </c>
      <c r="M4" s="5">
        <f>'AEO Table 73'!N54*10^15</f>
        <v>1036999999999999.9</v>
      </c>
      <c r="N4" s="5">
        <f>'AEO Table 73'!O54*10^15</f>
        <v>1036999999999999.9</v>
      </c>
      <c r="O4" s="5">
        <f>'AEO Table 73'!P54*10^15</f>
        <v>1036999999999999.9</v>
      </c>
      <c r="P4" s="5">
        <f>'AEO Table 73'!Q54*10^15</f>
        <v>1036999999999999.9</v>
      </c>
      <c r="Q4" s="5">
        <f>'AEO Table 73'!R54*10^15</f>
        <v>1036999999999999.9</v>
      </c>
      <c r="R4" s="5">
        <f>'AEO Table 73'!S54*10^15</f>
        <v>1036999999999999.9</v>
      </c>
      <c r="S4" s="5">
        <f>'AEO Table 73'!T54*10^15</f>
        <v>1036999999999999.9</v>
      </c>
      <c r="T4" s="5">
        <f>'AEO Table 73'!U54*10^15</f>
        <v>1036999999999999.9</v>
      </c>
      <c r="U4" s="5">
        <f>'AEO Table 73'!V54*10^15</f>
        <v>1036999999999999.9</v>
      </c>
      <c r="V4" s="5">
        <f>'AEO Table 73'!W54*10^15</f>
        <v>1036999999999999.9</v>
      </c>
      <c r="W4" s="5">
        <f>'AEO Table 73'!X54*10^15</f>
        <v>1036999999999999.9</v>
      </c>
      <c r="X4" s="5">
        <f>'AEO Table 73'!Y54*10^15</f>
        <v>1036999999999999.9</v>
      </c>
      <c r="Y4" s="5">
        <f>'AEO Table 73'!Z54*10^15</f>
        <v>1036999999999999.9</v>
      </c>
      <c r="Z4" s="5">
        <f>'AEO Table 73'!AA54*10^15</f>
        <v>1036999999999999.9</v>
      </c>
      <c r="AA4" s="5">
        <f>'AEO Table 73'!AB54*10^15</f>
        <v>1036999999999999.9</v>
      </c>
      <c r="AB4" s="5">
        <f>'AEO Table 73'!AC54*10^15</f>
        <v>1036999999999999.9</v>
      </c>
      <c r="AC4" s="5">
        <f>'AEO Table 73'!AD54*10^15</f>
        <v>1036999999999999.9</v>
      </c>
      <c r="AD4" s="5">
        <f>'AEO Table 73'!AE54*10^15</f>
        <v>1036999999999999.9</v>
      </c>
      <c r="AE4" s="5">
        <f>'AEO Table 73'!AF54*10^15</f>
        <v>1036999999999999.9</v>
      </c>
      <c r="AF4" s="5">
        <f>'AEO Table 73'!AG54*10^15</f>
        <v>1036999999999999.9</v>
      </c>
      <c r="AG4" s="5">
        <f>'AEO Table 73'!AH54*10^15</f>
        <v>1036999999999999.9</v>
      </c>
      <c r="AH4" s="5">
        <f>'AEO Table 73'!AI54*10^15</f>
        <v>1036999999999999.9</v>
      </c>
      <c r="AI4" s="5">
        <f>'AEO Table 73'!AJ54*10^15</f>
        <v>1036999999999999.9</v>
      </c>
    </row>
    <row r="5" spans="1:35" x14ac:dyDescent="0.2">
      <c r="A5" s="2" t="s">
        <v>341</v>
      </c>
      <c r="B5" s="5">
        <f t="shared" ref="B5:AI5" si="0">10^12</f>
        <v>1000000000000</v>
      </c>
      <c r="C5" s="5">
        <f t="shared" si="0"/>
        <v>1000000000000</v>
      </c>
      <c r="D5" s="5">
        <f t="shared" si="0"/>
        <v>1000000000000</v>
      </c>
      <c r="E5" s="5">
        <f t="shared" si="0"/>
        <v>1000000000000</v>
      </c>
      <c r="F5" s="5">
        <f t="shared" si="0"/>
        <v>1000000000000</v>
      </c>
      <c r="G5" s="5">
        <f t="shared" si="0"/>
        <v>1000000000000</v>
      </c>
      <c r="H5" s="5">
        <f t="shared" si="0"/>
        <v>1000000000000</v>
      </c>
      <c r="I5" s="5">
        <f t="shared" si="0"/>
        <v>1000000000000</v>
      </c>
      <c r="J5" s="5">
        <f t="shared" si="0"/>
        <v>1000000000000</v>
      </c>
      <c r="K5" s="5">
        <f t="shared" si="0"/>
        <v>1000000000000</v>
      </c>
      <c r="L5" s="5">
        <f t="shared" si="0"/>
        <v>1000000000000</v>
      </c>
      <c r="M5" s="5">
        <f t="shared" si="0"/>
        <v>1000000000000</v>
      </c>
      <c r="N5" s="5">
        <f t="shared" si="0"/>
        <v>1000000000000</v>
      </c>
      <c r="O5" s="5">
        <f t="shared" si="0"/>
        <v>1000000000000</v>
      </c>
      <c r="P5" s="5">
        <f t="shared" si="0"/>
        <v>1000000000000</v>
      </c>
      <c r="Q5" s="5">
        <f t="shared" si="0"/>
        <v>1000000000000</v>
      </c>
      <c r="R5" s="5">
        <f t="shared" si="0"/>
        <v>1000000000000</v>
      </c>
      <c r="S5" s="5">
        <f t="shared" si="0"/>
        <v>1000000000000</v>
      </c>
      <c r="T5" s="5">
        <f t="shared" si="0"/>
        <v>1000000000000</v>
      </c>
      <c r="U5" s="5">
        <f t="shared" si="0"/>
        <v>1000000000000</v>
      </c>
      <c r="V5" s="5">
        <f t="shared" si="0"/>
        <v>1000000000000</v>
      </c>
      <c r="W5" s="5">
        <f t="shared" si="0"/>
        <v>1000000000000</v>
      </c>
      <c r="X5" s="5">
        <f t="shared" si="0"/>
        <v>1000000000000</v>
      </c>
      <c r="Y5" s="5">
        <f t="shared" si="0"/>
        <v>1000000000000</v>
      </c>
      <c r="Z5" s="5">
        <f t="shared" si="0"/>
        <v>1000000000000</v>
      </c>
      <c r="AA5" s="5">
        <f t="shared" si="0"/>
        <v>1000000000000</v>
      </c>
      <c r="AB5" s="5">
        <f t="shared" si="0"/>
        <v>1000000000000</v>
      </c>
      <c r="AC5" s="5">
        <f t="shared" si="0"/>
        <v>1000000000000</v>
      </c>
      <c r="AD5" s="5">
        <f t="shared" si="0"/>
        <v>1000000000000</v>
      </c>
      <c r="AE5" s="5">
        <f t="shared" si="0"/>
        <v>1000000000000</v>
      </c>
      <c r="AF5" s="5">
        <f t="shared" si="0"/>
        <v>1000000000000</v>
      </c>
      <c r="AG5" s="5">
        <f t="shared" si="0"/>
        <v>1000000000000</v>
      </c>
      <c r="AH5" s="5">
        <f t="shared" si="0"/>
        <v>1000000000000</v>
      </c>
      <c r="AI5" s="5">
        <f t="shared" si="0"/>
        <v>1000000000000</v>
      </c>
    </row>
    <row r="6" spans="1:35" x14ac:dyDescent="0.2">
      <c r="A6" s="2" t="s">
        <v>342</v>
      </c>
      <c r="B6" s="5">
        <v>0</v>
      </c>
      <c r="C6" s="5">
        <v>0</v>
      </c>
      <c r="D6" s="5">
        <v>0</v>
      </c>
      <c r="E6" s="5">
        <v>0</v>
      </c>
      <c r="F6" s="5">
        <v>0</v>
      </c>
      <c r="G6" s="5">
        <v>0</v>
      </c>
      <c r="H6" s="5">
        <v>0</v>
      </c>
      <c r="I6" s="5">
        <v>0</v>
      </c>
      <c r="J6" s="5">
        <v>0</v>
      </c>
      <c r="K6" s="5">
        <v>0</v>
      </c>
      <c r="L6" s="5">
        <v>0</v>
      </c>
      <c r="M6" s="5">
        <v>0</v>
      </c>
      <c r="N6" s="5">
        <v>0</v>
      </c>
      <c r="O6" s="5">
        <v>0</v>
      </c>
      <c r="P6" s="5">
        <v>0</v>
      </c>
      <c r="Q6" s="5">
        <v>0</v>
      </c>
      <c r="R6" s="5">
        <v>0</v>
      </c>
      <c r="S6" s="5">
        <v>0</v>
      </c>
      <c r="T6" s="5">
        <v>0</v>
      </c>
      <c r="U6" s="5">
        <v>0</v>
      </c>
      <c r="V6" s="5">
        <v>0</v>
      </c>
      <c r="W6" s="5">
        <v>0</v>
      </c>
      <c r="X6" s="5">
        <v>0</v>
      </c>
      <c r="Y6" s="5">
        <v>0</v>
      </c>
      <c r="Z6" s="5">
        <v>0</v>
      </c>
      <c r="AA6" s="5">
        <v>0</v>
      </c>
      <c r="AB6" s="5">
        <v>0</v>
      </c>
      <c r="AC6" s="5">
        <v>0</v>
      </c>
      <c r="AD6" s="5">
        <v>0</v>
      </c>
      <c r="AE6" s="5">
        <v>0</v>
      </c>
      <c r="AF6" s="5">
        <v>0</v>
      </c>
      <c r="AG6" s="5">
        <v>0</v>
      </c>
      <c r="AH6" s="5">
        <v>0</v>
      </c>
      <c r="AI6" s="5">
        <v>0</v>
      </c>
    </row>
    <row r="7" spans="1:35" x14ac:dyDescent="0.2">
      <c r="A7" s="2" t="s">
        <v>343</v>
      </c>
      <c r="B7" s="5">
        <v>0</v>
      </c>
      <c r="C7" s="5">
        <v>0</v>
      </c>
      <c r="D7" s="5">
        <v>0</v>
      </c>
      <c r="E7" s="5">
        <v>0</v>
      </c>
      <c r="F7" s="5">
        <v>0</v>
      </c>
      <c r="G7" s="5">
        <v>0</v>
      </c>
      <c r="H7" s="5">
        <v>0</v>
      </c>
      <c r="I7" s="5">
        <v>0</v>
      </c>
      <c r="J7" s="5">
        <v>0</v>
      </c>
      <c r="K7" s="5">
        <v>0</v>
      </c>
      <c r="L7" s="5">
        <v>0</v>
      </c>
      <c r="M7" s="5">
        <v>0</v>
      </c>
      <c r="N7" s="5">
        <v>0</v>
      </c>
      <c r="O7" s="5">
        <v>0</v>
      </c>
      <c r="P7" s="5">
        <v>0</v>
      </c>
      <c r="Q7" s="5">
        <v>0</v>
      </c>
      <c r="R7" s="5">
        <v>0</v>
      </c>
      <c r="S7" s="5">
        <v>0</v>
      </c>
      <c r="T7" s="5">
        <v>0</v>
      </c>
      <c r="U7" s="5">
        <v>0</v>
      </c>
      <c r="V7" s="5">
        <v>0</v>
      </c>
      <c r="W7" s="5">
        <v>0</v>
      </c>
      <c r="X7" s="5">
        <v>0</v>
      </c>
      <c r="Y7" s="5">
        <v>0</v>
      </c>
      <c r="Z7" s="5">
        <v>0</v>
      </c>
      <c r="AA7" s="5">
        <v>0</v>
      </c>
      <c r="AB7" s="5">
        <v>0</v>
      </c>
      <c r="AC7" s="5">
        <v>0</v>
      </c>
      <c r="AD7" s="5">
        <v>0</v>
      </c>
      <c r="AE7" s="5">
        <v>0</v>
      </c>
      <c r="AF7" s="5">
        <v>0</v>
      </c>
      <c r="AG7" s="5">
        <v>0</v>
      </c>
      <c r="AH7" s="5">
        <v>0</v>
      </c>
      <c r="AI7" s="5">
        <v>0</v>
      </c>
    </row>
    <row r="8" spans="1:35" x14ac:dyDescent="0.2">
      <c r="A8" s="2" t="s">
        <v>344</v>
      </c>
      <c r="B8" s="5">
        <v>0</v>
      </c>
      <c r="C8" s="5">
        <v>0</v>
      </c>
      <c r="D8" s="5">
        <v>0</v>
      </c>
      <c r="E8" s="5">
        <v>0</v>
      </c>
      <c r="F8" s="5">
        <v>0</v>
      </c>
      <c r="G8" s="5">
        <v>0</v>
      </c>
      <c r="H8" s="5">
        <v>0</v>
      </c>
      <c r="I8" s="5">
        <v>0</v>
      </c>
      <c r="J8" s="5">
        <v>0</v>
      </c>
      <c r="K8" s="5">
        <v>0</v>
      </c>
      <c r="L8" s="5">
        <v>0</v>
      </c>
      <c r="M8" s="5">
        <v>0</v>
      </c>
      <c r="N8" s="5">
        <v>0</v>
      </c>
      <c r="O8" s="5">
        <v>0</v>
      </c>
      <c r="P8" s="5">
        <v>0</v>
      </c>
      <c r="Q8" s="5">
        <v>0</v>
      </c>
      <c r="R8" s="5">
        <v>0</v>
      </c>
      <c r="S8" s="5">
        <v>0</v>
      </c>
      <c r="T8" s="5">
        <v>0</v>
      </c>
      <c r="U8" s="5">
        <v>0</v>
      </c>
      <c r="V8" s="5">
        <v>0</v>
      </c>
      <c r="W8" s="5">
        <v>0</v>
      </c>
      <c r="X8" s="5">
        <v>0</v>
      </c>
      <c r="Y8" s="5">
        <v>0</v>
      </c>
      <c r="Z8" s="5">
        <v>0</v>
      </c>
      <c r="AA8" s="5">
        <v>0</v>
      </c>
      <c r="AB8" s="5">
        <v>0</v>
      </c>
      <c r="AC8" s="5">
        <v>0</v>
      </c>
      <c r="AD8" s="5">
        <v>0</v>
      </c>
      <c r="AE8" s="5">
        <v>0</v>
      </c>
      <c r="AF8" s="5">
        <v>0</v>
      </c>
      <c r="AG8" s="5">
        <v>0</v>
      </c>
      <c r="AH8" s="5">
        <v>0</v>
      </c>
      <c r="AI8" s="5">
        <v>0</v>
      </c>
    </row>
    <row r="9" spans="1:35" x14ac:dyDescent="0.2">
      <c r="A9" s="2" t="s">
        <v>325</v>
      </c>
      <c r="B9" s="5">
        <f>'GREET1 Fuel_Specs'!$D$81*10^6</f>
        <v>17906000000000</v>
      </c>
      <c r="C9" s="5">
        <f>'GREET1 Fuel_Specs'!$D$81*10^6</f>
        <v>17906000000000</v>
      </c>
      <c r="D9" s="5">
        <f>'GREET1 Fuel_Specs'!$D$81*10^6</f>
        <v>17906000000000</v>
      </c>
      <c r="E9" s="5">
        <f>'GREET1 Fuel_Specs'!$D$81*10^6</f>
        <v>17906000000000</v>
      </c>
      <c r="F9" s="5">
        <f>'GREET1 Fuel_Specs'!$D$81*10^6</f>
        <v>17906000000000</v>
      </c>
      <c r="G9" s="5">
        <f>'GREET1 Fuel_Specs'!$D$81*10^6</f>
        <v>17906000000000</v>
      </c>
      <c r="H9" s="5">
        <f>'GREET1 Fuel_Specs'!$D$81*10^6</f>
        <v>17906000000000</v>
      </c>
      <c r="I9" s="5">
        <f>'GREET1 Fuel_Specs'!$D$81*10^6</f>
        <v>17906000000000</v>
      </c>
      <c r="J9" s="5">
        <f>'GREET1 Fuel_Specs'!$D$81*10^6</f>
        <v>17906000000000</v>
      </c>
      <c r="K9" s="5">
        <f>'GREET1 Fuel_Specs'!$D$81*10^6</f>
        <v>17906000000000</v>
      </c>
      <c r="L9" s="5">
        <f>'GREET1 Fuel_Specs'!$D$81*10^6</f>
        <v>17906000000000</v>
      </c>
      <c r="M9" s="5">
        <f>'GREET1 Fuel_Specs'!$D$81*10^6</f>
        <v>17906000000000</v>
      </c>
      <c r="N9" s="5">
        <f>'GREET1 Fuel_Specs'!$D$81*10^6</f>
        <v>17906000000000</v>
      </c>
      <c r="O9" s="5">
        <f>'GREET1 Fuel_Specs'!$D$81*10^6</f>
        <v>17906000000000</v>
      </c>
      <c r="P9" s="5">
        <f>'GREET1 Fuel_Specs'!$D$81*10^6</f>
        <v>17906000000000</v>
      </c>
      <c r="Q9" s="5">
        <f>'GREET1 Fuel_Specs'!$D$81*10^6</f>
        <v>17906000000000</v>
      </c>
      <c r="R9" s="5">
        <f>'GREET1 Fuel_Specs'!$D$81*10^6</f>
        <v>17906000000000</v>
      </c>
      <c r="S9" s="5">
        <f>'GREET1 Fuel_Specs'!$D$81*10^6</f>
        <v>17906000000000</v>
      </c>
      <c r="T9" s="5">
        <f>'GREET1 Fuel_Specs'!$D$81*10^6</f>
        <v>17906000000000</v>
      </c>
      <c r="U9" s="5">
        <f>'GREET1 Fuel_Specs'!$D$81*10^6</f>
        <v>17906000000000</v>
      </c>
      <c r="V9" s="5">
        <f>'GREET1 Fuel_Specs'!$D$81*10^6</f>
        <v>17906000000000</v>
      </c>
      <c r="W9" s="5">
        <f>'GREET1 Fuel_Specs'!$D$81*10^6</f>
        <v>17906000000000</v>
      </c>
      <c r="X9" s="5">
        <f>'GREET1 Fuel_Specs'!$D$81*10^6</f>
        <v>17906000000000</v>
      </c>
      <c r="Y9" s="5">
        <f>'GREET1 Fuel_Specs'!$D$81*10^6</f>
        <v>17906000000000</v>
      </c>
      <c r="Z9" s="5">
        <f>'GREET1 Fuel_Specs'!$D$81*10^6</f>
        <v>17906000000000</v>
      </c>
      <c r="AA9" s="5">
        <f>'GREET1 Fuel_Specs'!$D$81*10^6</f>
        <v>17906000000000</v>
      </c>
      <c r="AB9" s="5">
        <f>'GREET1 Fuel_Specs'!$D$81*10^6</f>
        <v>17906000000000</v>
      </c>
      <c r="AC9" s="5">
        <f>'GREET1 Fuel_Specs'!$D$81*10^6</f>
        <v>17906000000000</v>
      </c>
      <c r="AD9" s="5">
        <f>'GREET1 Fuel_Specs'!$D$81*10^6</f>
        <v>17906000000000</v>
      </c>
      <c r="AE9" s="5">
        <f>'GREET1 Fuel_Specs'!$D$81*10^6</f>
        <v>17906000000000</v>
      </c>
      <c r="AF9" s="5">
        <f>'GREET1 Fuel_Specs'!$D$81*10^6</f>
        <v>17906000000000</v>
      </c>
      <c r="AG9" s="5">
        <f>'GREET1 Fuel_Specs'!$D$81*10^6</f>
        <v>17906000000000</v>
      </c>
      <c r="AH9" s="5">
        <f>'GREET1 Fuel_Specs'!$D$81*10^6</f>
        <v>17906000000000</v>
      </c>
      <c r="AI9" s="5">
        <f>'GREET1 Fuel_Specs'!$D$81*10^6</f>
        <v>17906000000000</v>
      </c>
    </row>
    <row r="10" spans="1:35" x14ac:dyDescent="0.2">
      <c r="A10" s="2" t="s">
        <v>326</v>
      </c>
      <c r="B10" s="5">
        <f>'AEO Table 73'!C32*10^12</f>
        <v>5056643000000</v>
      </c>
      <c r="C10" s="5">
        <f>'AEO Table 73'!D32*10^12</f>
        <v>5055260000000</v>
      </c>
      <c r="D10" s="5">
        <f>'AEO Table 73'!E32*10^12</f>
        <v>5055925000000</v>
      </c>
      <c r="E10" s="5">
        <f>'AEO Table 73'!F32*10^12</f>
        <v>5056270000000</v>
      </c>
      <c r="F10" s="5">
        <f>'AEO Table 73'!G32*10^12</f>
        <v>5055361000000</v>
      </c>
      <c r="G10" s="5">
        <f>'AEO Table 73'!H32*10^12</f>
        <v>5053336000000</v>
      </c>
      <c r="H10" s="5">
        <f>'AEO Table 73'!I32*10^12</f>
        <v>5050816000000</v>
      </c>
      <c r="I10" s="5">
        <f>'AEO Table 73'!J32*10^12</f>
        <v>5050002000000</v>
      </c>
      <c r="J10" s="5">
        <f>'AEO Table 73'!K32*10^12</f>
        <v>5049479000000</v>
      </c>
      <c r="K10" s="5">
        <f>'AEO Table 73'!L32*10^12</f>
        <v>5049067000000</v>
      </c>
      <c r="L10" s="5">
        <f>'AEO Table 73'!M32*10^12</f>
        <v>5048620000000</v>
      </c>
      <c r="M10" s="5">
        <f>'AEO Table 73'!N32*10^12</f>
        <v>5048186000000</v>
      </c>
      <c r="N10" s="5">
        <f>'AEO Table 73'!O32*10^12</f>
        <v>5047752000000</v>
      </c>
      <c r="O10" s="5">
        <f>'AEO Table 73'!P32*10^12</f>
        <v>5047827000000</v>
      </c>
      <c r="P10" s="5">
        <f>'AEO Table 73'!Q32*10^12</f>
        <v>5047112000000</v>
      </c>
      <c r="Q10" s="5">
        <f>'AEO Table 73'!R32*10^12</f>
        <v>5046712000000</v>
      </c>
      <c r="R10" s="5">
        <f>'AEO Table 73'!S32*10^12</f>
        <v>5046464000000</v>
      </c>
      <c r="S10" s="5">
        <f>'AEO Table 73'!T32*10^12</f>
        <v>5045877000000</v>
      </c>
      <c r="T10" s="5">
        <f>'AEO Table 73'!U32*10^12</f>
        <v>5045186000000</v>
      </c>
      <c r="U10" s="5">
        <f>'AEO Table 73'!V32*10^12</f>
        <v>5044430000000</v>
      </c>
      <c r="V10" s="5">
        <f>'AEO Table 73'!W32*10^12</f>
        <v>5043581000000</v>
      </c>
      <c r="W10" s="5">
        <f>'AEO Table 73'!X32*10^12</f>
        <v>5042755000000</v>
      </c>
      <c r="X10" s="5">
        <f>'AEO Table 73'!Y32*10^12</f>
        <v>5041688000000</v>
      </c>
      <c r="Y10" s="5">
        <f>'AEO Table 73'!Z32*10^12</f>
        <v>5040498000000</v>
      </c>
      <c r="Z10" s="5">
        <f>'AEO Table 73'!AA32*10^12</f>
        <v>5039160000000</v>
      </c>
      <c r="AA10" s="5">
        <f>'AEO Table 73'!AB32*10^12</f>
        <v>5037867000000</v>
      </c>
      <c r="AB10" s="5">
        <f>'AEO Table 73'!AC32*10^12</f>
        <v>5036224000000</v>
      </c>
      <c r="AC10" s="5">
        <f>'AEO Table 73'!AD32*10^12</f>
        <v>5034602000000</v>
      </c>
      <c r="AD10" s="5">
        <f>'AEO Table 73'!AE32*10^12</f>
        <v>5032873000000</v>
      </c>
      <c r="AE10" s="5">
        <f>'AEO Table 73'!AF32*10^12</f>
        <v>5030945000000</v>
      </c>
      <c r="AF10" s="5">
        <f>'AEO Table 73'!AG32*10^12</f>
        <v>5028548000000</v>
      </c>
      <c r="AG10" s="5">
        <f>'AEO Table 73'!AH32*10^12</f>
        <v>5025918000000</v>
      </c>
      <c r="AH10" s="5">
        <f>'AEO Table 73'!AI32*10^12</f>
        <v>5023038000000</v>
      </c>
      <c r="AI10" s="5">
        <f>'AEO Table 73'!AJ32*10^12</f>
        <v>5023036000000</v>
      </c>
    </row>
    <row r="11" spans="1:35" x14ac:dyDescent="0.2">
      <c r="A11" s="2" t="s">
        <v>327</v>
      </c>
      <c r="B11" s="5">
        <f>'AEO Table 73'!C19*10^12</f>
        <v>5825000000000</v>
      </c>
      <c r="C11" s="5">
        <f>'AEO Table 73'!D19*10^12</f>
        <v>5825000000000</v>
      </c>
      <c r="D11" s="5">
        <f>'AEO Table 73'!E19*10^12</f>
        <v>5825000000000</v>
      </c>
      <c r="E11" s="5">
        <f>'AEO Table 73'!F19*10^12</f>
        <v>5825000000000</v>
      </c>
      <c r="F11" s="5">
        <f>'AEO Table 73'!G19*10^12</f>
        <v>5825000000000</v>
      </c>
      <c r="G11" s="5">
        <f>'AEO Table 73'!H19*10^12</f>
        <v>5825000000000</v>
      </c>
      <c r="H11" s="5">
        <f>'AEO Table 73'!I19*10^12</f>
        <v>5825000000000</v>
      </c>
      <c r="I11" s="5">
        <f>'AEO Table 73'!J19*10^12</f>
        <v>5825000000000</v>
      </c>
      <c r="J11" s="5">
        <f>'AEO Table 73'!K19*10^12</f>
        <v>5825000000000</v>
      </c>
      <c r="K11" s="5">
        <f>'AEO Table 73'!L19*10^12</f>
        <v>5825000000000</v>
      </c>
      <c r="L11" s="5">
        <f>'AEO Table 73'!M19*10^12</f>
        <v>5825000000000</v>
      </c>
      <c r="M11" s="5">
        <f>'AEO Table 73'!N19*10^12</f>
        <v>5825000000000</v>
      </c>
      <c r="N11" s="5">
        <f>'AEO Table 73'!O19*10^12</f>
        <v>5825000000000</v>
      </c>
      <c r="O11" s="5">
        <f>'AEO Table 73'!P19*10^12</f>
        <v>5825000000000</v>
      </c>
      <c r="P11" s="5">
        <f>'AEO Table 73'!Q19*10^12</f>
        <v>5825000000000</v>
      </c>
      <c r="Q11" s="5">
        <f>'AEO Table 73'!R19*10^12</f>
        <v>5825000000000</v>
      </c>
      <c r="R11" s="5">
        <f>'AEO Table 73'!S19*10^12</f>
        <v>5825000000000</v>
      </c>
      <c r="S11" s="5">
        <f>'AEO Table 73'!T19*10^12</f>
        <v>5825000000000</v>
      </c>
      <c r="T11" s="5">
        <f>'AEO Table 73'!U19*10^12</f>
        <v>5825000000000</v>
      </c>
      <c r="U11" s="5">
        <f>'AEO Table 73'!V19*10^12</f>
        <v>5825000000000</v>
      </c>
      <c r="V11" s="5">
        <f>'AEO Table 73'!W19*10^12</f>
        <v>5825000000000</v>
      </c>
      <c r="W11" s="5">
        <f>'AEO Table 73'!X19*10^12</f>
        <v>5825000000000</v>
      </c>
      <c r="X11" s="5">
        <f>'AEO Table 73'!Y19*10^12</f>
        <v>5825000000000</v>
      </c>
      <c r="Y11" s="5">
        <f>'AEO Table 73'!Z19*10^12</f>
        <v>5825000000000</v>
      </c>
      <c r="Z11" s="5">
        <f>'AEO Table 73'!AA19*10^12</f>
        <v>5825000000000</v>
      </c>
      <c r="AA11" s="5">
        <f>'AEO Table 73'!AB19*10^12</f>
        <v>5825000000000</v>
      </c>
      <c r="AB11" s="5">
        <f>'AEO Table 73'!AC19*10^12</f>
        <v>5825000000000</v>
      </c>
      <c r="AC11" s="5">
        <f>'AEO Table 73'!AD19*10^12</f>
        <v>5825000000000</v>
      </c>
      <c r="AD11" s="5">
        <f>'AEO Table 73'!AE19*10^12</f>
        <v>5825000000000</v>
      </c>
      <c r="AE11" s="5">
        <f>'AEO Table 73'!AF19*10^12</f>
        <v>5825000000000</v>
      </c>
      <c r="AF11" s="5">
        <f>'AEO Table 73'!AG19*10^12</f>
        <v>5825000000000</v>
      </c>
      <c r="AG11" s="5">
        <f>'AEO Table 73'!AH19*10^12</f>
        <v>5825000000000</v>
      </c>
      <c r="AH11" s="5">
        <f>'AEO Table 73'!AI19*10^12</f>
        <v>5825000000000</v>
      </c>
      <c r="AI11" s="5">
        <f>'AEO Table 73'!AJ19*10^12</f>
        <v>5825000000000</v>
      </c>
    </row>
    <row r="12" spans="1:35" x14ac:dyDescent="0.2">
      <c r="A12" s="2" t="s">
        <v>328</v>
      </c>
      <c r="B12" s="5">
        <f>'AEO Table 73'!C29*10^12</f>
        <v>3997220000000</v>
      </c>
      <c r="C12" s="5">
        <f>'AEO Table 73'!D29*10^12</f>
        <v>3989233000000</v>
      </c>
      <c r="D12" s="5">
        <f>'AEO Table 73'!E29*10^12</f>
        <v>3989233000000</v>
      </c>
      <c r="E12" s="5">
        <f>'AEO Table 73'!F29*10^12</f>
        <v>3989233000000</v>
      </c>
      <c r="F12" s="5">
        <f>'AEO Table 73'!G29*10^12</f>
        <v>3989233000000</v>
      </c>
      <c r="G12" s="5">
        <f>'AEO Table 73'!H29*10^12</f>
        <v>3989233000000</v>
      </c>
      <c r="H12" s="5">
        <f>'AEO Table 73'!I29*10^12</f>
        <v>3989233000000</v>
      </c>
      <c r="I12" s="5">
        <f>'AEO Table 73'!J29*10^12</f>
        <v>3989233000000</v>
      </c>
      <c r="J12" s="5">
        <f>'AEO Table 73'!K29*10^12</f>
        <v>3989233000000</v>
      </c>
      <c r="K12" s="5">
        <f>'AEO Table 73'!L29*10^12</f>
        <v>3989233000000</v>
      </c>
      <c r="L12" s="5">
        <f>'AEO Table 73'!M29*10^12</f>
        <v>3989233000000</v>
      </c>
      <c r="M12" s="5">
        <f>'AEO Table 73'!N29*10^12</f>
        <v>3989233000000</v>
      </c>
      <c r="N12" s="5">
        <f>'AEO Table 73'!O29*10^12</f>
        <v>3989233000000</v>
      </c>
      <c r="O12" s="5">
        <f>'AEO Table 73'!P29*10^12</f>
        <v>3989233000000</v>
      </c>
      <c r="P12" s="5">
        <f>'AEO Table 73'!Q29*10^12</f>
        <v>3989233000000</v>
      </c>
      <c r="Q12" s="5">
        <f>'AEO Table 73'!R29*10^12</f>
        <v>3989233000000</v>
      </c>
      <c r="R12" s="5">
        <f>'AEO Table 73'!S29*10^12</f>
        <v>3989233000000</v>
      </c>
      <c r="S12" s="5">
        <f>'AEO Table 73'!T29*10^12</f>
        <v>3989233000000</v>
      </c>
      <c r="T12" s="5">
        <f>'AEO Table 73'!U29*10^12</f>
        <v>3989233000000</v>
      </c>
      <c r="U12" s="5">
        <f>'AEO Table 73'!V29*10^12</f>
        <v>3989233000000</v>
      </c>
      <c r="V12" s="5">
        <f>'AEO Table 73'!W29*10^12</f>
        <v>3989233000000</v>
      </c>
      <c r="W12" s="5">
        <f>'AEO Table 73'!X29*10^12</f>
        <v>3989233000000</v>
      </c>
      <c r="X12" s="5">
        <f>'AEO Table 73'!Y29*10^12</f>
        <v>3989233000000</v>
      </c>
      <c r="Y12" s="5">
        <f>'AEO Table 73'!Z29*10^12</f>
        <v>3989233000000</v>
      </c>
      <c r="Z12" s="5">
        <f>'AEO Table 73'!AA29*10^12</f>
        <v>3989233000000</v>
      </c>
      <c r="AA12" s="5">
        <f>'AEO Table 73'!AB29*10^12</f>
        <v>3989233000000</v>
      </c>
      <c r="AB12" s="5">
        <f>'AEO Table 73'!AC29*10^12</f>
        <v>3989233000000</v>
      </c>
      <c r="AC12" s="5">
        <f>'AEO Table 73'!AD29*10^12</f>
        <v>3989233000000</v>
      </c>
      <c r="AD12" s="5">
        <f>'AEO Table 73'!AE29*10^12</f>
        <v>3989233000000</v>
      </c>
      <c r="AE12" s="5">
        <f>'AEO Table 73'!AF29*10^12</f>
        <v>3989233000000</v>
      </c>
      <c r="AF12" s="5">
        <f>'AEO Table 73'!AG29*10^12</f>
        <v>3989233000000</v>
      </c>
      <c r="AG12" s="5">
        <f>'AEO Table 73'!AH29*10^12</f>
        <v>3989233000000</v>
      </c>
      <c r="AH12" s="5">
        <f>'AEO Table 73'!AI29*10^12</f>
        <v>3989233000000</v>
      </c>
      <c r="AI12" s="5">
        <f>'AEO Table 73'!AJ29*10^12</f>
        <v>3989233000000</v>
      </c>
    </row>
    <row r="13" spans="1:35" x14ac:dyDescent="0.2">
      <c r="A13" s="2" t="s">
        <v>329</v>
      </c>
      <c r="B13" s="5">
        <f>'AEO Table 73'!C18*10^12</f>
        <v>5359000000000</v>
      </c>
      <c r="C13" s="5">
        <f>'AEO Table 73'!D18*10^12</f>
        <v>5359000000000</v>
      </c>
      <c r="D13" s="5">
        <f>'AEO Table 73'!E18*10^12</f>
        <v>5359000000000</v>
      </c>
      <c r="E13" s="5">
        <f>'AEO Table 73'!F18*10^12</f>
        <v>5359000000000</v>
      </c>
      <c r="F13" s="5">
        <f>'AEO Table 73'!G18*10^12</f>
        <v>5359000000000</v>
      </c>
      <c r="G13" s="5">
        <f>'AEO Table 73'!H18*10^12</f>
        <v>5359000000000</v>
      </c>
      <c r="H13" s="5">
        <f>'AEO Table 73'!I18*10^12</f>
        <v>5359000000000</v>
      </c>
      <c r="I13" s="5">
        <f>'AEO Table 73'!J18*10^12</f>
        <v>5359000000000</v>
      </c>
      <c r="J13" s="5">
        <f>'AEO Table 73'!K18*10^12</f>
        <v>5359000000000</v>
      </c>
      <c r="K13" s="5">
        <f>'AEO Table 73'!L18*10^12</f>
        <v>5359000000000</v>
      </c>
      <c r="L13" s="5">
        <f>'AEO Table 73'!M18*10^12</f>
        <v>5359000000000</v>
      </c>
      <c r="M13" s="5">
        <f>'AEO Table 73'!N18*10^12</f>
        <v>5359000000000</v>
      </c>
      <c r="N13" s="5">
        <f>'AEO Table 73'!O18*10^12</f>
        <v>5359000000000</v>
      </c>
      <c r="O13" s="5">
        <f>'AEO Table 73'!P18*10^12</f>
        <v>5359000000000</v>
      </c>
      <c r="P13" s="5">
        <f>'AEO Table 73'!Q18*10^12</f>
        <v>5359000000000</v>
      </c>
      <c r="Q13" s="5">
        <f>'AEO Table 73'!R18*10^12</f>
        <v>5359000000000</v>
      </c>
      <c r="R13" s="5">
        <f>'AEO Table 73'!S18*10^12</f>
        <v>5359000000000</v>
      </c>
      <c r="S13" s="5">
        <f>'AEO Table 73'!T18*10^12</f>
        <v>5359000000000</v>
      </c>
      <c r="T13" s="5">
        <f>'AEO Table 73'!U18*10^12</f>
        <v>5359000000000</v>
      </c>
      <c r="U13" s="5">
        <f>'AEO Table 73'!V18*10^12</f>
        <v>5359000000000</v>
      </c>
      <c r="V13" s="5">
        <f>'AEO Table 73'!W18*10^12</f>
        <v>5359000000000</v>
      </c>
      <c r="W13" s="5">
        <f>'AEO Table 73'!X18*10^12</f>
        <v>5359000000000</v>
      </c>
      <c r="X13" s="5">
        <f>'AEO Table 73'!Y18*10^12</f>
        <v>5359000000000</v>
      </c>
      <c r="Y13" s="5">
        <f>'AEO Table 73'!Z18*10^12</f>
        <v>5359000000000</v>
      </c>
      <c r="Z13" s="5">
        <f>'AEO Table 73'!AA18*10^12</f>
        <v>5359000000000</v>
      </c>
      <c r="AA13" s="5">
        <f>'AEO Table 73'!AB18*10^12</f>
        <v>5359000000000</v>
      </c>
      <c r="AB13" s="5">
        <f>'AEO Table 73'!AC18*10^12</f>
        <v>5359000000000</v>
      </c>
      <c r="AC13" s="5">
        <f>'AEO Table 73'!AD18*10^12</f>
        <v>5359000000000</v>
      </c>
      <c r="AD13" s="5">
        <f>'AEO Table 73'!AE18*10^12</f>
        <v>5359000000000</v>
      </c>
      <c r="AE13" s="5">
        <f>'AEO Table 73'!AF18*10^12</f>
        <v>5359000000000</v>
      </c>
      <c r="AF13" s="5">
        <f>'AEO Table 73'!AG18*10^12</f>
        <v>5359000000000</v>
      </c>
      <c r="AG13" s="5">
        <f>'AEO Table 73'!AH18*10^12</f>
        <v>5359000000000</v>
      </c>
      <c r="AH13" s="5">
        <f>'AEO Table 73'!AI18*10^12</f>
        <v>5359000000000</v>
      </c>
      <c r="AI13" s="5">
        <f>'AEO Table 73'!AJ18*10^12</f>
        <v>5359000000000</v>
      </c>
    </row>
    <row r="14" spans="1:35" x14ac:dyDescent="0.2">
      <c r="A14" s="2" t="s">
        <v>372</v>
      </c>
      <c r="B14" s="5">
        <f>'AEO Table 73'!C30*10^12</f>
        <v>5670000000000</v>
      </c>
      <c r="C14" s="5">
        <f>'AEO Table 73'!D30*10^12</f>
        <v>5670000000000</v>
      </c>
      <c r="D14" s="5">
        <f>'AEO Table 73'!E30*10^12</f>
        <v>5670000000000</v>
      </c>
      <c r="E14" s="5">
        <f>'AEO Table 73'!F30*10^12</f>
        <v>5670000000000</v>
      </c>
      <c r="F14" s="5">
        <f>'AEO Table 73'!G30*10^12</f>
        <v>5670000000000</v>
      </c>
      <c r="G14" s="5">
        <f>'AEO Table 73'!H30*10^12</f>
        <v>5670000000000</v>
      </c>
      <c r="H14" s="5">
        <f>'AEO Table 73'!I30*10^12</f>
        <v>5670000000000</v>
      </c>
      <c r="I14" s="5">
        <f>'AEO Table 73'!J30*10^12</f>
        <v>5670000000000</v>
      </c>
      <c r="J14" s="5">
        <f>'AEO Table 73'!K30*10^12</f>
        <v>5670000000000</v>
      </c>
      <c r="K14" s="5">
        <f>'AEO Table 73'!L30*10^12</f>
        <v>5670000000000</v>
      </c>
      <c r="L14" s="5">
        <f>'AEO Table 73'!M30*10^12</f>
        <v>5670000000000</v>
      </c>
      <c r="M14" s="5">
        <f>'AEO Table 73'!N30*10^12</f>
        <v>5670000000000</v>
      </c>
      <c r="N14" s="5">
        <f>'AEO Table 73'!O30*10^12</f>
        <v>5670000000000</v>
      </c>
      <c r="O14" s="5">
        <f>'AEO Table 73'!P30*10^12</f>
        <v>5670000000000</v>
      </c>
      <c r="P14" s="5">
        <f>'AEO Table 73'!Q30*10^12</f>
        <v>5670000000000</v>
      </c>
      <c r="Q14" s="5">
        <f>'AEO Table 73'!R30*10^12</f>
        <v>5670000000000</v>
      </c>
      <c r="R14" s="5">
        <f>'AEO Table 73'!S30*10^12</f>
        <v>5670000000000</v>
      </c>
      <c r="S14" s="5">
        <f>'AEO Table 73'!T30*10^12</f>
        <v>5670000000000</v>
      </c>
      <c r="T14" s="5">
        <f>'AEO Table 73'!U30*10^12</f>
        <v>5670000000000</v>
      </c>
      <c r="U14" s="5">
        <f>'AEO Table 73'!V30*10^12</f>
        <v>5670000000000</v>
      </c>
      <c r="V14" s="5">
        <f>'AEO Table 73'!W30*10^12</f>
        <v>5670000000000</v>
      </c>
      <c r="W14" s="5">
        <f>'AEO Table 73'!X30*10^12</f>
        <v>5670000000000</v>
      </c>
      <c r="X14" s="5">
        <f>'AEO Table 73'!Y30*10^12</f>
        <v>5670000000000</v>
      </c>
      <c r="Y14" s="5">
        <f>'AEO Table 73'!Z30*10^12</f>
        <v>5670000000000</v>
      </c>
      <c r="Z14" s="5">
        <f>'AEO Table 73'!AA30*10^12</f>
        <v>5670000000000</v>
      </c>
      <c r="AA14" s="5">
        <f>'AEO Table 73'!AB30*10^12</f>
        <v>5670000000000</v>
      </c>
      <c r="AB14" s="5">
        <f>'AEO Table 73'!AC30*10^12</f>
        <v>5670000000000</v>
      </c>
      <c r="AC14" s="5">
        <f>'AEO Table 73'!AD30*10^12</f>
        <v>5670000000000</v>
      </c>
      <c r="AD14" s="5">
        <f>'AEO Table 73'!AE30*10^12</f>
        <v>5670000000000</v>
      </c>
      <c r="AE14" s="5">
        <f>'AEO Table 73'!AF30*10^12</f>
        <v>5670000000000</v>
      </c>
      <c r="AF14" s="5">
        <f>'AEO Table 73'!AG30*10^12</f>
        <v>5670000000000</v>
      </c>
      <c r="AG14" s="5">
        <f>'AEO Table 73'!AH30*10^12</f>
        <v>5670000000000</v>
      </c>
      <c r="AH14" s="5">
        <f>'AEO Table 73'!AI30*10^12</f>
        <v>5670000000000</v>
      </c>
      <c r="AI14" s="5">
        <f>'AEO Table 73'!AJ30*10^12</f>
        <v>5670000000000</v>
      </c>
    </row>
    <row r="15" spans="1:35" x14ac:dyDescent="0.2">
      <c r="A15" s="2" t="s">
        <v>348</v>
      </c>
      <c r="B15" s="5">
        <f>About!$A$64*10^6</f>
        <v>3142000000000</v>
      </c>
      <c r="C15" s="5">
        <f>About!$A$64*10^6</f>
        <v>3142000000000</v>
      </c>
      <c r="D15" s="5">
        <f>About!$A$64*10^6</f>
        <v>3142000000000</v>
      </c>
      <c r="E15" s="5">
        <f>About!$A$64*10^6</f>
        <v>3142000000000</v>
      </c>
      <c r="F15" s="5">
        <f>About!$A$64*10^6</f>
        <v>3142000000000</v>
      </c>
      <c r="G15" s="5">
        <f>About!$A$64*10^6</f>
        <v>3142000000000</v>
      </c>
      <c r="H15" s="5">
        <f>About!$A$64*10^6</f>
        <v>3142000000000</v>
      </c>
      <c r="I15" s="5">
        <f>About!$A$64*10^6</f>
        <v>3142000000000</v>
      </c>
      <c r="J15" s="5">
        <f>About!$A$64*10^6</f>
        <v>3142000000000</v>
      </c>
      <c r="K15" s="5">
        <f>About!$A$64*10^6</f>
        <v>3142000000000</v>
      </c>
      <c r="L15" s="5">
        <f>About!$A$64*10^6</f>
        <v>3142000000000</v>
      </c>
      <c r="M15" s="5">
        <f>About!$A$64*10^6</f>
        <v>3142000000000</v>
      </c>
      <c r="N15" s="5">
        <f>About!$A$64*10^6</f>
        <v>3142000000000</v>
      </c>
      <c r="O15" s="5">
        <f>About!$A$64*10^6</f>
        <v>3142000000000</v>
      </c>
      <c r="P15" s="5">
        <f>About!$A$64*10^6</f>
        <v>3142000000000</v>
      </c>
      <c r="Q15" s="5">
        <f>About!$A$64*10^6</f>
        <v>3142000000000</v>
      </c>
      <c r="R15" s="5">
        <f>About!$A$64*10^6</f>
        <v>3142000000000</v>
      </c>
      <c r="S15" s="5">
        <f>About!$A$64*10^6</f>
        <v>3142000000000</v>
      </c>
      <c r="T15" s="5">
        <f>About!$A$64*10^6</f>
        <v>3142000000000</v>
      </c>
      <c r="U15" s="5">
        <f>About!$A$64*10^6</f>
        <v>3142000000000</v>
      </c>
      <c r="V15" s="5">
        <f>About!$A$64*10^6</f>
        <v>3142000000000</v>
      </c>
      <c r="W15" s="5">
        <f>About!$A$64*10^6</f>
        <v>3142000000000</v>
      </c>
      <c r="X15" s="5">
        <f>About!$A$64*10^6</f>
        <v>3142000000000</v>
      </c>
      <c r="Y15" s="5">
        <f>About!$A$64*10^6</f>
        <v>3142000000000</v>
      </c>
      <c r="Z15" s="5">
        <f>About!$A$64*10^6</f>
        <v>3142000000000</v>
      </c>
      <c r="AA15" s="5">
        <f>About!$A$64*10^6</f>
        <v>3142000000000</v>
      </c>
      <c r="AB15" s="5">
        <f>About!$A$64*10^6</f>
        <v>3142000000000</v>
      </c>
      <c r="AC15" s="5">
        <f>About!$A$64*10^6</f>
        <v>3142000000000</v>
      </c>
      <c r="AD15" s="5">
        <f>About!$A$64*10^6</f>
        <v>3142000000000</v>
      </c>
      <c r="AE15" s="5">
        <f>About!$A$64*10^6</f>
        <v>3142000000000</v>
      </c>
      <c r="AF15" s="5">
        <f>About!$A$64*10^6</f>
        <v>3142000000000</v>
      </c>
      <c r="AG15" s="5">
        <f>About!$A$64*10^6</f>
        <v>3142000000000</v>
      </c>
      <c r="AH15" s="5">
        <f>About!$A$64*10^6</f>
        <v>3142000000000</v>
      </c>
      <c r="AI15" s="5">
        <f>About!$A$64*10^6</f>
        <v>3142000000000</v>
      </c>
    </row>
    <row r="16" spans="1:35" x14ac:dyDescent="0.2">
      <c r="A16" s="2" t="s">
        <v>345</v>
      </c>
      <c r="B16" s="5">
        <v>0</v>
      </c>
      <c r="C16" s="5">
        <v>0</v>
      </c>
      <c r="D16" s="5">
        <v>0</v>
      </c>
      <c r="E16" s="5">
        <v>0</v>
      </c>
      <c r="F16" s="5">
        <v>0</v>
      </c>
      <c r="G16" s="5">
        <v>0</v>
      </c>
      <c r="H16" s="5">
        <v>0</v>
      </c>
      <c r="I16" s="5">
        <v>0</v>
      </c>
      <c r="J16" s="5">
        <v>0</v>
      </c>
      <c r="K16" s="5">
        <v>0</v>
      </c>
      <c r="L16" s="5">
        <v>0</v>
      </c>
      <c r="M16" s="5">
        <v>0</v>
      </c>
      <c r="N16" s="5">
        <v>0</v>
      </c>
      <c r="O16" s="5">
        <v>0</v>
      </c>
      <c r="P16" s="5">
        <v>0</v>
      </c>
      <c r="Q16" s="5">
        <v>0</v>
      </c>
      <c r="R16" s="5">
        <v>0</v>
      </c>
      <c r="S16" s="5">
        <v>0</v>
      </c>
      <c r="T16" s="5">
        <v>0</v>
      </c>
      <c r="U16" s="5">
        <v>0</v>
      </c>
      <c r="V16" s="5">
        <v>0</v>
      </c>
      <c r="W16" s="5">
        <v>0</v>
      </c>
      <c r="X16" s="5">
        <v>0</v>
      </c>
      <c r="Y16" s="5">
        <v>0</v>
      </c>
      <c r="Z16" s="5">
        <v>0</v>
      </c>
      <c r="AA16" s="5">
        <v>0</v>
      </c>
      <c r="AB16" s="5">
        <v>0</v>
      </c>
      <c r="AC16" s="5">
        <v>0</v>
      </c>
      <c r="AD16" s="5">
        <v>0</v>
      </c>
      <c r="AE16" s="5">
        <v>0</v>
      </c>
      <c r="AF16" s="5">
        <v>0</v>
      </c>
      <c r="AG16" s="5">
        <v>0</v>
      </c>
      <c r="AH16" s="5">
        <v>0</v>
      </c>
      <c r="AI16" s="5">
        <v>0</v>
      </c>
    </row>
    <row r="17" spans="1:35" x14ac:dyDescent="0.2">
      <c r="A17" t="s">
        <v>330</v>
      </c>
      <c r="B17" s="5">
        <f>'GREET1 Fuel_Specs'!$D$69*10^6</f>
        <v>12992301971719.6</v>
      </c>
      <c r="C17" s="5">
        <f>'GREET1 Fuel_Specs'!$D$69*10^6</f>
        <v>12992301971719.6</v>
      </c>
      <c r="D17" s="5">
        <f>'GREET1 Fuel_Specs'!$D$69*10^6</f>
        <v>12992301971719.6</v>
      </c>
      <c r="E17" s="5">
        <f>'GREET1 Fuel_Specs'!$D$69*10^6</f>
        <v>12992301971719.6</v>
      </c>
      <c r="F17" s="5">
        <f>'GREET1 Fuel_Specs'!$D$69*10^6</f>
        <v>12992301971719.6</v>
      </c>
      <c r="G17" s="5">
        <f>'GREET1 Fuel_Specs'!$D$69*10^6</f>
        <v>12992301971719.6</v>
      </c>
      <c r="H17" s="5">
        <f>'GREET1 Fuel_Specs'!$D$69*10^6</f>
        <v>12992301971719.6</v>
      </c>
      <c r="I17" s="5">
        <f>'GREET1 Fuel_Specs'!$D$69*10^6</f>
        <v>12992301971719.6</v>
      </c>
      <c r="J17" s="5">
        <f>'GREET1 Fuel_Specs'!$D$69*10^6</f>
        <v>12992301971719.6</v>
      </c>
      <c r="K17" s="5">
        <f>'GREET1 Fuel_Specs'!$D$69*10^6</f>
        <v>12992301971719.6</v>
      </c>
      <c r="L17" s="5">
        <f>'GREET1 Fuel_Specs'!$D$69*10^6</f>
        <v>12992301971719.6</v>
      </c>
      <c r="M17" s="5">
        <f>'GREET1 Fuel_Specs'!$D$69*10^6</f>
        <v>12992301971719.6</v>
      </c>
      <c r="N17" s="5">
        <f>'GREET1 Fuel_Specs'!$D$69*10^6</f>
        <v>12992301971719.6</v>
      </c>
      <c r="O17" s="5">
        <f>'GREET1 Fuel_Specs'!$D$69*10^6</f>
        <v>12992301971719.6</v>
      </c>
      <c r="P17" s="5">
        <f>'GREET1 Fuel_Specs'!$D$69*10^6</f>
        <v>12992301971719.6</v>
      </c>
      <c r="Q17" s="5">
        <f>'GREET1 Fuel_Specs'!$D$69*10^6</f>
        <v>12992301971719.6</v>
      </c>
      <c r="R17" s="5">
        <f>'GREET1 Fuel_Specs'!$D$69*10^6</f>
        <v>12992301971719.6</v>
      </c>
      <c r="S17" s="5">
        <f>'GREET1 Fuel_Specs'!$D$69*10^6</f>
        <v>12992301971719.6</v>
      </c>
      <c r="T17" s="5">
        <f>'GREET1 Fuel_Specs'!$D$69*10^6</f>
        <v>12992301971719.6</v>
      </c>
      <c r="U17" s="5">
        <f>'GREET1 Fuel_Specs'!$D$69*10^6</f>
        <v>12992301971719.6</v>
      </c>
      <c r="V17" s="5">
        <f>'GREET1 Fuel_Specs'!$D$69*10^6</f>
        <v>12992301971719.6</v>
      </c>
      <c r="W17" s="5">
        <f>'GREET1 Fuel_Specs'!$D$69*10^6</f>
        <v>12992301971719.6</v>
      </c>
      <c r="X17" s="5">
        <f>'GREET1 Fuel_Specs'!$D$69*10^6</f>
        <v>12992301971719.6</v>
      </c>
      <c r="Y17" s="5">
        <f>'GREET1 Fuel_Specs'!$D$69*10^6</f>
        <v>12992301971719.6</v>
      </c>
      <c r="Z17" s="5">
        <f>'GREET1 Fuel_Specs'!$D$69*10^6</f>
        <v>12992301971719.6</v>
      </c>
      <c r="AA17" s="5">
        <f>'GREET1 Fuel_Specs'!$D$69*10^6</f>
        <v>12992301971719.6</v>
      </c>
      <c r="AB17" s="5">
        <f>'GREET1 Fuel_Specs'!$D$69*10^6</f>
        <v>12992301971719.6</v>
      </c>
      <c r="AC17" s="5">
        <f>'GREET1 Fuel_Specs'!$D$69*10^6</f>
        <v>12992301971719.6</v>
      </c>
      <c r="AD17" s="5">
        <f>'GREET1 Fuel_Specs'!$D$69*10^6</f>
        <v>12992301971719.6</v>
      </c>
      <c r="AE17" s="5">
        <f>'GREET1 Fuel_Specs'!$D$69*10^6</f>
        <v>12992301971719.6</v>
      </c>
      <c r="AF17" s="5">
        <f>'GREET1 Fuel_Specs'!$D$69*10^6</f>
        <v>12992301971719.6</v>
      </c>
      <c r="AG17" s="5">
        <f>'GREET1 Fuel_Specs'!$D$69*10^6</f>
        <v>12992301971719.6</v>
      </c>
      <c r="AH17" s="5">
        <f>'GREET1 Fuel_Specs'!$D$69*10^6</f>
        <v>12992301971719.6</v>
      </c>
      <c r="AI17" s="5">
        <f>'GREET1 Fuel_Specs'!$D$69*10^6</f>
        <v>12992301971719.6</v>
      </c>
    </row>
    <row r="18" spans="1:35" x14ac:dyDescent="0.2">
      <c r="A18" t="s">
        <v>368</v>
      </c>
      <c r="B18" s="5">
        <f>'AEO Table 73'!C48*10^12</f>
        <v>5723000000000</v>
      </c>
      <c r="C18" s="5">
        <f>'AEO Table 73'!D48*10^12</f>
        <v>5719936000000</v>
      </c>
      <c r="D18" s="5">
        <f>'AEO Table 73'!E48*10^12</f>
        <v>5709374000000</v>
      </c>
      <c r="E18" s="5">
        <f>'AEO Table 73'!F48*10^12</f>
        <v>5702021000000</v>
      </c>
      <c r="F18" s="5">
        <f>'AEO Table 73'!G48*10^12</f>
        <v>5699036000000</v>
      </c>
      <c r="G18" s="5">
        <f>'AEO Table 73'!H48*10^12</f>
        <v>5702903000000</v>
      </c>
      <c r="H18" s="5">
        <f>'AEO Table 73'!I48*10^12</f>
        <v>5701469000000</v>
      </c>
      <c r="I18" s="5">
        <f>'AEO Table 73'!J48*10^12</f>
        <v>5697845000000</v>
      </c>
      <c r="J18" s="5">
        <f>'AEO Table 73'!K48*10^12</f>
        <v>5696569000000</v>
      </c>
      <c r="K18" s="5">
        <f>'AEO Table 73'!L48*10^12</f>
        <v>5695571000000</v>
      </c>
      <c r="L18" s="5">
        <f>'AEO Table 73'!M48*10^12</f>
        <v>5691691000000</v>
      </c>
      <c r="M18" s="5">
        <f>'AEO Table 73'!N48*10^12</f>
        <v>5689583000000</v>
      </c>
      <c r="N18" s="5">
        <f>'AEO Table 73'!O48*10^12</f>
        <v>5687317000000</v>
      </c>
      <c r="O18" s="5">
        <f>'AEO Table 73'!P48*10^12</f>
        <v>5686403000000</v>
      </c>
      <c r="P18" s="5">
        <f>'AEO Table 73'!Q48*10^12</f>
        <v>5685931000000</v>
      </c>
      <c r="Q18" s="5">
        <f>'AEO Table 73'!R48*10^12</f>
        <v>5686055000000</v>
      </c>
      <c r="R18" s="5">
        <f>'AEO Table 73'!S48*10^12</f>
        <v>5686259000000</v>
      </c>
      <c r="S18" s="5">
        <f>'AEO Table 73'!T48*10^12</f>
        <v>5685382000000</v>
      </c>
      <c r="T18" s="5">
        <f>'AEO Table 73'!U48*10^12</f>
        <v>5685214000000</v>
      </c>
      <c r="U18" s="5">
        <f>'AEO Table 73'!V48*10^12</f>
        <v>5685896000000</v>
      </c>
      <c r="V18" s="5">
        <f>'AEO Table 73'!W48*10^12</f>
        <v>5686885000000</v>
      </c>
      <c r="W18" s="5">
        <f>'AEO Table 73'!X48*10^12</f>
        <v>5687922000000</v>
      </c>
      <c r="X18" s="5">
        <f>'AEO Table 73'!Y48*10^12</f>
        <v>5690170000000</v>
      </c>
      <c r="Y18" s="5">
        <f>'AEO Table 73'!Z48*10^12</f>
        <v>5690964000000</v>
      </c>
      <c r="Z18" s="5">
        <f>'AEO Table 73'!AA48*10^12</f>
        <v>5689439000000</v>
      </c>
      <c r="AA18" s="5">
        <f>'AEO Table 73'!AB48*10^12</f>
        <v>5688754000000</v>
      </c>
      <c r="AB18" s="5">
        <f>'AEO Table 73'!AC48*10^12</f>
        <v>5686469000000</v>
      </c>
      <c r="AC18" s="5">
        <f>'AEO Table 73'!AD48*10^12</f>
        <v>5684444000000</v>
      </c>
      <c r="AD18" s="5">
        <f>'AEO Table 73'!AE48*10^12</f>
        <v>5683516000000</v>
      </c>
      <c r="AE18" s="5">
        <f>'AEO Table 73'!AF48*10^12</f>
        <v>5682888000000</v>
      </c>
      <c r="AF18" s="5">
        <f>'AEO Table 73'!AG48*10^12</f>
        <v>5681393000000</v>
      </c>
      <c r="AG18" s="5">
        <f>'AEO Table 73'!AH48*10^12</f>
        <v>5679274000000</v>
      </c>
      <c r="AH18" s="5">
        <f>'AEO Table 73'!AI48*10^12</f>
        <v>5678185000000</v>
      </c>
      <c r="AI18" s="5">
        <f>'AEO Table 73'!AJ48*10^12</f>
        <v>5676202000000</v>
      </c>
    </row>
    <row r="19" spans="1:35" x14ac:dyDescent="0.2">
      <c r="A19" t="s">
        <v>369</v>
      </c>
      <c r="B19" s="5">
        <f>'AEO Table 73'!C41*10^12</f>
        <v>6287000000000</v>
      </c>
      <c r="C19" s="5">
        <f>'AEO Table 73'!D41*10^12</f>
        <v>6287000000000</v>
      </c>
      <c r="D19" s="5">
        <f>'AEO Table 73'!E41*10^12</f>
        <v>6287000000000</v>
      </c>
      <c r="E19" s="5">
        <f>'AEO Table 73'!F41*10^12</f>
        <v>6287000000000</v>
      </c>
      <c r="F19" s="5">
        <f>'AEO Table 73'!G41*10^12</f>
        <v>6287000000000</v>
      </c>
      <c r="G19" s="5">
        <f>'AEO Table 73'!H41*10^12</f>
        <v>6287000000000</v>
      </c>
      <c r="H19" s="5">
        <f>'AEO Table 73'!I41*10^12</f>
        <v>6287000000000</v>
      </c>
      <c r="I19" s="5">
        <f>'AEO Table 73'!J41*10^12</f>
        <v>6287000000000</v>
      </c>
      <c r="J19" s="5">
        <f>'AEO Table 73'!K41*10^12</f>
        <v>6287000000000</v>
      </c>
      <c r="K19" s="5">
        <f>'AEO Table 73'!L41*10^12</f>
        <v>6287000000000</v>
      </c>
      <c r="L19" s="5">
        <f>'AEO Table 73'!M41*10^12</f>
        <v>6287000000000</v>
      </c>
      <c r="M19" s="5">
        <f>'AEO Table 73'!N41*10^12</f>
        <v>6287000000000</v>
      </c>
      <c r="N19" s="5">
        <f>'AEO Table 73'!O41*10^12</f>
        <v>6287000000000</v>
      </c>
      <c r="O19" s="5">
        <f>'AEO Table 73'!P41*10^12</f>
        <v>6287000000000</v>
      </c>
      <c r="P19" s="5">
        <f>'AEO Table 73'!Q41*10^12</f>
        <v>6287000000000</v>
      </c>
      <c r="Q19" s="5">
        <f>'AEO Table 73'!R41*10^12</f>
        <v>6287000000000</v>
      </c>
      <c r="R19" s="5">
        <f>'AEO Table 73'!S41*10^12</f>
        <v>6287000000000</v>
      </c>
      <c r="S19" s="5">
        <f>'AEO Table 73'!T41*10^12</f>
        <v>6287000000000</v>
      </c>
      <c r="T19" s="5">
        <f>'AEO Table 73'!U41*10^12</f>
        <v>6287000000000</v>
      </c>
      <c r="U19" s="5">
        <f>'AEO Table 73'!V41*10^12</f>
        <v>6287000000000</v>
      </c>
      <c r="V19" s="5">
        <f>'AEO Table 73'!W41*10^12</f>
        <v>6287000000000</v>
      </c>
      <c r="W19" s="5">
        <f>'AEO Table 73'!X41*10^12</f>
        <v>6287000000000</v>
      </c>
      <c r="X19" s="5">
        <f>'AEO Table 73'!Y41*10^12</f>
        <v>6287000000000</v>
      </c>
      <c r="Y19" s="5">
        <f>'AEO Table 73'!Z41*10^12</f>
        <v>6287000000000</v>
      </c>
      <c r="Z19" s="5">
        <f>'AEO Table 73'!AA41*10^12</f>
        <v>6287000000000</v>
      </c>
      <c r="AA19" s="5">
        <f>'AEO Table 73'!AB41*10^12</f>
        <v>6287000000000</v>
      </c>
      <c r="AB19" s="5">
        <f>'AEO Table 73'!AC41*10^12</f>
        <v>6287000000000</v>
      </c>
      <c r="AC19" s="5">
        <f>'AEO Table 73'!AD41*10^12</f>
        <v>6287000000000</v>
      </c>
      <c r="AD19" s="5">
        <f>'AEO Table 73'!AE41*10^12</f>
        <v>6287000000000</v>
      </c>
      <c r="AE19" s="5">
        <f>'AEO Table 73'!AF41*10^12</f>
        <v>6287000000000</v>
      </c>
      <c r="AF19" s="5">
        <f>'AEO Table 73'!AG41*10^12</f>
        <v>6287000000000</v>
      </c>
      <c r="AG19" s="5">
        <f>'AEO Table 73'!AH41*10^12</f>
        <v>6287000000000</v>
      </c>
      <c r="AH19" s="5">
        <f>'AEO Table 73'!AI41*10^12</f>
        <v>6287000000000</v>
      </c>
      <c r="AI19" s="5">
        <f>'AEO Table 73'!AJ41*10^12</f>
        <v>6287000000000</v>
      </c>
    </row>
    <row r="20" spans="1:35" x14ac:dyDescent="0.2">
      <c r="A20" t="s">
        <v>370</v>
      </c>
      <c r="B20" s="6">
        <f>'GREET1 Fuel_Specs'!$D$36*10^6</f>
        <v>91410000000</v>
      </c>
      <c r="C20" s="6">
        <f>'GREET1 Fuel_Specs'!$D$36*10^6</f>
        <v>91410000000</v>
      </c>
      <c r="D20" s="6">
        <f>'GREET1 Fuel_Specs'!$D$36*10^6</f>
        <v>91410000000</v>
      </c>
      <c r="E20" s="6">
        <f>'GREET1 Fuel_Specs'!$D$36*10^6</f>
        <v>91410000000</v>
      </c>
      <c r="F20" s="6">
        <f>'GREET1 Fuel_Specs'!$D$36*10^6</f>
        <v>91410000000</v>
      </c>
      <c r="G20" s="6">
        <f>'GREET1 Fuel_Specs'!$D$36*10^6</f>
        <v>91410000000</v>
      </c>
      <c r="H20" s="6">
        <f>'GREET1 Fuel_Specs'!$D$36*10^6</f>
        <v>91410000000</v>
      </c>
      <c r="I20" s="6">
        <f>'GREET1 Fuel_Specs'!$D$36*10^6</f>
        <v>91410000000</v>
      </c>
      <c r="J20" s="6">
        <f>'GREET1 Fuel_Specs'!$D$36*10^6</f>
        <v>91410000000</v>
      </c>
      <c r="K20" s="6">
        <f>'GREET1 Fuel_Specs'!$D$36*10^6</f>
        <v>91410000000</v>
      </c>
      <c r="L20" s="6">
        <f>'GREET1 Fuel_Specs'!$D$36*10^6</f>
        <v>91410000000</v>
      </c>
      <c r="M20" s="6">
        <f>'GREET1 Fuel_Specs'!$D$36*10^6</f>
        <v>91410000000</v>
      </c>
      <c r="N20" s="6">
        <f>'GREET1 Fuel_Specs'!$D$36*10^6</f>
        <v>91410000000</v>
      </c>
      <c r="O20" s="6">
        <f>'GREET1 Fuel_Specs'!$D$36*10^6</f>
        <v>91410000000</v>
      </c>
      <c r="P20" s="6">
        <f>'GREET1 Fuel_Specs'!$D$36*10^6</f>
        <v>91410000000</v>
      </c>
      <c r="Q20" s="6">
        <f>'GREET1 Fuel_Specs'!$D$36*10^6</f>
        <v>91410000000</v>
      </c>
      <c r="R20" s="6">
        <f>'GREET1 Fuel_Specs'!$D$36*10^6</f>
        <v>91410000000</v>
      </c>
      <c r="S20" s="6">
        <f>'GREET1 Fuel_Specs'!$D$36*10^6</f>
        <v>91410000000</v>
      </c>
      <c r="T20" s="6">
        <f>'GREET1 Fuel_Specs'!$D$36*10^6</f>
        <v>91410000000</v>
      </c>
      <c r="U20" s="6">
        <f>'GREET1 Fuel_Specs'!$D$36*10^6</f>
        <v>91410000000</v>
      </c>
      <c r="V20" s="6">
        <f>'GREET1 Fuel_Specs'!$D$36*10^6</f>
        <v>91410000000</v>
      </c>
      <c r="W20" s="6">
        <f>'GREET1 Fuel_Specs'!$D$36*10^6</f>
        <v>91410000000</v>
      </c>
      <c r="X20" s="6">
        <f>'GREET1 Fuel_Specs'!$D$36*10^6</f>
        <v>91410000000</v>
      </c>
      <c r="Y20" s="6">
        <f>'GREET1 Fuel_Specs'!$D$36*10^6</f>
        <v>91410000000</v>
      </c>
      <c r="Z20" s="6">
        <f>'GREET1 Fuel_Specs'!$D$36*10^6</f>
        <v>91410000000</v>
      </c>
      <c r="AA20" s="6">
        <f>'GREET1 Fuel_Specs'!$D$36*10^6</f>
        <v>91410000000</v>
      </c>
      <c r="AB20" s="6">
        <f>'GREET1 Fuel_Specs'!$D$36*10^6</f>
        <v>91410000000</v>
      </c>
      <c r="AC20" s="6">
        <f>'GREET1 Fuel_Specs'!$D$36*10^6</f>
        <v>91410000000</v>
      </c>
      <c r="AD20" s="6">
        <f>'GREET1 Fuel_Specs'!$D$36*10^6</f>
        <v>91410000000</v>
      </c>
      <c r="AE20" s="6">
        <f>'GREET1 Fuel_Specs'!$D$36*10^6</f>
        <v>91410000000</v>
      </c>
      <c r="AF20" s="6">
        <f>'GREET1 Fuel_Specs'!$D$36*10^6</f>
        <v>91410000000</v>
      </c>
      <c r="AG20" s="6">
        <f>'GREET1 Fuel_Specs'!$D$36*10^6</f>
        <v>91410000000</v>
      </c>
      <c r="AH20" s="6">
        <f>'GREET1 Fuel_Specs'!$D$36*10^6</f>
        <v>91410000000</v>
      </c>
      <c r="AI20" s="6">
        <f>'GREET1 Fuel_Specs'!$D$36*10^6</f>
        <v>91410000000</v>
      </c>
    </row>
    <row r="21" spans="1:35" x14ac:dyDescent="0.2">
      <c r="A21" t="s">
        <v>371</v>
      </c>
      <c r="B21" s="5">
        <f>'GREET1 Fuel_Specs'!$D$90*10^6</f>
        <v>13583444584264.561</v>
      </c>
      <c r="C21" s="5">
        <f>'GREET1 Fuel_Specs'!$D$90*10^6</f>
        <v>13583444584264.561</v>
      </c>
      <c r="D21" s="5">
        <f>'GREET1 Fuel_Specs'!$D$90*10^6</f>
        <v>13583444584264.561</v>
      </c>
      <c r="E21" s="5">
        <f>'GREET1 Fuel_Specs'!$D$90*10^6</f>
        <v>13583444584264.561</v>
      </c>
      <c r="F21" s="5">
        <f>'GREET1 Fuel_Specs'!$D$90*10^6</f>
        <v>13583444584264.561</v>
      </c>
      <c r="G21" s="5">
        <f>'GREET1 Fuel_Specs'!$D$90*10^6</f>
        <v>13583444584264.561</v>
      </c>
      <c r="H21" s="5">
        <f>'GREET1 Fuel_Specs'!$D$90*10^6</f>
        <v>13583444584264.561</v>
      </c>
      <c r="I21" s="5">
        <f>'GREET1 Fuel_Specs'!$D$90*10^6</f>
        <v>13583444584264.561</v>
      </c>
      <c r="J21" s="5">
        <f>'GREET1 Fuel_Specs'!$D$90*10^6</f>
        <v>13583444584264.561</v>
      </c>
      <c r="K21" s="5">
        <f>'GREET1 Fuel_Specs'!$D$90*10^6</f>
        <v>13583444584264.561</v>
      </c>
      <c r="L21" s="5">
        <f>'GREET1 Fuel_Specs'!$D$90*10^6</f>
        <v>13583444584264.561</v>
      </c>
      <c r="M21" s="5">
        <f>'GREET1 Fuel_Specs'!$D$90*10^6</f>
        <v>13583444584264.561</v>
      </c>
      <c r="N21" s="5">
        <f>'GREET1 Fuel_Specs'!$D$90*10^6</f>
        <v>13583444584264.561</v>
      </c>
      <c r="O21" s="5">
        <f>'GREET1 Fuel_Specs'!$D$90*10^6</f>
        <v>13583444584264.561</v>
      </c>
      <c r="P21" s="5">
        <f>'GREET1 Fuel_Specs'!$D$90*10^6</f>
        <v>13583444584264.561</v>
      </c>
      <c r="Q21" s="5">
        <f>'GREET1 Fuel_Specs'!$D$90*10^6</f>
        <v>13583444584264.561</v>
      </c>
      <c r="R21" s="5">
        <f>'GREET1 Fuel_Specs'!$D$90*10^6</f>
        <v>13583444584264.561</v>
      </c>
      <c r="S21" s="5">
        <f>'GREET1 Fuel_Specs'!$D$90*10^6</f>
        <v>13583444584264.561</v>
      </c>
      <c r="T21" s="5">
        <f>'GREET1 Fuel_Specs'!$D$90*10^6</f>
        <v>13583444584264.561</v>
      </c>
      <c r="U21" s="5">
        <f>'GREET1 Fuel_Specs'!$D$90*10^6</f>
        <v>13583444584264.561</v>
      </c>
      <c r="V21" s="5">
        <f>'GREET1 Fuel_Specs'!$D$90*10^6</f>
        <v>13583444584264.561</v>
      </c>
      <c r="W21" s="5">
        <f>'GREET1 Fuel_Specs'!$D$90*10^6</f>
        <v>13583444584264.561</v>
      </c>
      <c r="X21" s="5">
        <f>'GREET1 Fuel_Specs'!$D$90*10^6</f>
        <v>13583444584264.561</v>
      </c>
      <c r="Y21" s="5">
        <f>'GREET1 Fuel_Specs'!$D$90*10^6</f>
        <v>13583444584264.561</v>
      </c>
      <c r="Z21" s="5">
        <f>'GREET1 Fuel_Specs'!$D$90*10^6</f>
        <v>13583444584264.561</v>
      </c>
      <c r="AA21" s="5">
        <f>'GREET1 Fuel_Specs'!$D$90*10^6</f>
        <v>13583444584264.561</v>
      </c>
      <c r="AB21" s="5">
        <f>'GREET1 Fuel_Specs'!$D$90*10^6</f>
        <v>13583444584264.561</v>
      </c>
      <c r="AC21" s="5">
        <f>'GREET1 Fuel_Specs'!$D$90*10^6</f>
        <v>13583444584264.561</v>
      </c>
      <c r="AD21" s="5">
        <f>'GREET1 Fuel_Specs'!$D$90*10^6</f>
        <v>13583444584264.561</v>
      </c>
      <c r="AE21" s="5">
        <f>'GREET1 Fuel_Specs'!$D$90*10^6</f>
        <v>13583444584264.561</v>
      </c>
      <c r="AF21" s="5">
        <f>'GREET1 Fuel_Specs'!$D$90*10^6</f>
        <v>13583444584264.561</v>
      </c>
      <c r="AG21" s="5">
        <f>'GREET1 Fuel_Specs'!$D$90*10^6</f>
        <v>13583444584264.561</v>
      </c>
      <c r="AH21" s="5">
        <f>'GREET1 Fuel_Specs'!$D$90*10^6</f>
        <v>13583444584264.561</v>
      </c>
      <c r="AI21" s="5">
        <f>'GREET1 Fuel_Specs'!$D$90*10^6</f>
        <v>13583444584264.561</v>
      </c>
    </row>
    <row r="22" spans="1:35" x14ac:dyDescent="0.2">
      <c r="A22" t="s">
        <v>367</v>
      </c>
      <c r="B22" s="207">
        <f>'GREET1 Fuel_Specs'!$D$62/'GREET1 Fuel_Specs'!$E$62*10^9</f>
        <v>134509803921.56865</v>
      </c>
      <c r="C22" s="207">
        <f>'GREET1 Fuel_Specs'!$D$62/'GREET1 Fuel_Specs'!$E$62*10^9</f>
        <v>134509803921.56865</v>
      </c>
      <c r="D22" s="207">
        <f>'GREET1 Fuel_Specs'!$D$62/'GREET1 Fuel_Specs'!$E$62*10^9</f>
        <v>134509803921.56865</v>
      </c>
      <c r="E22" s="207">
        <f>'GREET1 Fuel_Specs'!$D$62/'GREET1 Fuel_Specs'!$E$62*10^9</f>
        <v>134509803921.56865</v>
      </c>
      <c r="F22" s="207">
        <f>'GREET1 Fuel_Specs'!$D$62/'GREET1 Fuel_Specs'!$E$62*10^9</f>
        <v>134509803921.56865</v>
      </c>
      <c r="G22" s="207">
        <f>'GREET1 Fuel_Specs'!$D$62/'GREET1 Fuel_Specs'!$E$62*10^9</f>
        <v>134509803921.56865</v>
      </c>
      <c r="H22" s="207">
        <f>'GREET1 Fuel_Specs'!$D$62/'GREET1 Fuel_Specs'!$E$62*10^9</f>
        <v>134509803921.56865</v>
      </c>
      <c r="I22" s="207">
        <f>'GREET1 Fuel_Specs'!$D$62/'GREET1 Fuel_Specs'!$E$62*10^9</f>
        <v>134509803921.56865</v>
      </c>
      <c r="J22" s="207">
        <f>'GREET1 Fuel_Specs'!$D$62/'GREET1 Fuel_Specs'!$E$62*10^9</f>
        <v>134509803921.56865</v>
      </c>
      <c r="K22" s="207">
        <f>'GREET1 Fuel_Specs'!$D$62/'GREET1 Fuel_Specs'!$E$62*10^9</f>
        <v>134509803921.56865</v>
      </c>
      <c r="L22" s="207">
        <f>'GREET1 Fuel_Specs'!$D$62/'GREET1 Fuel_Specs'!$E$62*10^9</f>
        <v>134509803921.56865</v>
      </c>
      <c r="M22" s="207">
        <f>'GREET1 Fuel_Specs'!$D$62/'GREET1 Fuel_Specs'!$E$62*10^9</f>
        <v>134509803921.56865</v>
      </c>
      <c r="N22" s="207">
        <f>'GREET1 Fuel_Specs'!$D$62/'GREET1 Fuel_Specs'!$E$62*10^9</f>
        <v>134509803921.56865</v>
      </c>
      <c r="O22" s="207">
        <f>'GREET1 Fuel_Specs'!$D$62/'GREET1 Fuel_Specs'!$E$62*10^9</f>
        <v>134509803921.56865</v>
      </c>
      <c r="P22" s="207">
        <f>'GREET1 Fuel_Specs'!$D$62/'GREET1 Fuel_Specs'!$E$62*10^9</f>
        <v>134509803921.56865</v>
      </c>
      <c r="Q22" s="207">
        <f>'GREET1 Fuel_Specs'!$D$62/'GREET1 Fuel_Specs'!$E$62*10^9</f>
        <v>134509803921.56865</v>
      </c>
      <c r="R22" s="207">
        <f>'GREET1 Fuel_Specs'!$D$62/'GREET1 Fuel_Specs'!$E$62*10^9</f>
        <v>134509803921.56865</v>
      </c>
      <c r="S22" s="207">
        <f>'GREET1 Fuel_Specs'!$D$62/'GREET1 Fuel_Specs'!$E$62*10^9</f>
        <v>134509803921.56865</v>
      </c>
      <c r="T22" s="207">
        <f>'GREET1 Fuel_Specs'!$D$62/'GREET1 Fuel_Specs'!$E$62*10^9</f>
        <v>134509803921.56865</v>
      </c>
      <c r="U22" s="207">
        <f>'GREET1 Fuel_Specs'!$D$62/'GREET1 Fuel_Specs'!$E$62*10^9</f>
        <v>134509803921.56865</v>
      </c>
      <c r="V22" s="207">
        <f>'GREET1 Fuel_Specs'!$D$62/'GREET1 Fuel_Specs'!$E$62*10^9</f>
        <v>134509803921.56865</v>
      </c>
      <c r="W22" s="207">
        <f>'GREET1 Fuel_Specs'!$D$62/'GREET1 Fuel_Specs'!$E$62*10^9</f>
        <v>134509803921.56865</v>
      </c>
      <c r="X22" s="207">
        <f>'GREET1 Fuel_Specs'!$D$62/'GREET1 Fuel_Specs'!$E$62*10^9</f>
        <v>134509803921.56865</v>
      </c>
      <c r="Y22" s="207">
        <f>'GREET1 Fuel_Specs'!$D$62/'GREET1 Fuel_Specs'!$E$62*10^9</f>
        <v>134509803921.56865</v>
      </c>
      <c r="Z22" s="207">
        <f>'GREET1 Fuel_Specs'!$D$62/'GREET1 Fuel_Specs'!$E$62*10^9</f>
        <v>134509803921.56865</v>
      </c>
      <c r="AA22" s="207">
        <f>'GREET1 Fuel_Specs'!$D$62/'GREET1 Fuel_Specs'!$E$62*10^9</f>
        <v>134509803921.56865</v>
      </c>
      <c r="AB22" s="207">
        <f>'GREET1 Fuel_Specs'!$D$62/'GREET1 Fuel_Specs'!$E$62*10^9</f>
        <v>134509803921.56865</v>
      </c>
      <c r="AC22" s="207">
        <f>'GREET1 Fuel_Specs'!$D$62/'GREET1 Fuel_Specs'!$E$62*10^9</f>
        <v>134509803921.56865</v>
      </c>
      <c r="AD22" s="207">
        <f>'GREET1 Fuel_Specs'!$D$62/'GREET1 Fuel_Specs'!$E$62*10^9</f>
        <v>134509803921.56865</v>
      </c>
      <c r="AE22" s="207">
        <f>'GREET1 Fuel_Specs'!$D$62/'GREET1 Fuel_Specs'!$E$62*10^9</f>
        <v>134509803921.56865</v>
      </c>
      <c r="AF22" s="207">
        <f>'GREET1 Fuel_Specs'!$D$62/'GREET1 Fuel_Specs'!$E$62*10^9</f>
        <v>134509803921.56865</v>
      </c>
      <c r="AG22" s="207">
        <f>'GREET1 Fuel_Specs'!$D$62/'GREET1 Fuel_Specs'!$E$62*10^9</f>
        <v>134509803921.56865</v>
      </c>
      <c r="AH22" s="207">
        <f>'GREET1 Fuel_Specs'!$D$62/'GREET1 Fuel_Specs'!$E$62*10^9</f>
        <v>134509803921.56865</v>
      </c>
      <c r="AI22" s="207">
        <f>'GREET1 Fuel_Specs'!$D$62/'GREET1 Fuel_Specs'!$E$62*10^9</f>
        <v>134509803921.56865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3"/>
  </sheetPr>
  <dimension ref="A1:AI22"/>
  <sheetViews>
    <sheetView topLeftCell="U10" workbookViewId="0">
      <selection activeCell="B22" sqref="B22:AI22"/>
    </sheetView>
  </sheetViews>
  <sheetFormatPr baseColWidth="10" defaultColWidth="9.1640625" defaultRowHeight="15" x14ac:dyDescent="0.2"/>
  <cols>
    <col min="1" max="1" width="30.83203125" style="2" customWidth="1"/>
    <col min="2" max="35" width="10" style="2" customWidth="1"/>
    <col min="36" max="16384" width="9.1640625" style="2"/>
  </cols>
  <sheetData>
    <row r="1" spans="1:35" x14ac:dyDescent="0.2">
      <c r="A1" s="1" t="s">
        <v>406</v>
      </c>
      <c r="B1" s="5">
        <v>2017</v>
      </c>
      <c r="C1" s="5">
        <v>2018</v>
      </c>
      <c r="D1" s="5">
        <v>2019</v>
      </c>
      <c r="E1" s="5">
        <v>2020</v>
      </c>
      <c r="F1" s="5">
        <v>2021</v>
      </c>
      <c r="G1" s="5">
        <v>2022</v>
      </c>
      <c r="H1" s="5">
        <v>2023</v>
      </c>
      <c r="I1" s="5">
        <v>2024</v>
      </c>
      <c r="J1" s="5">
        <v>2025</v>
      </c>
      <c r="K1" s="5">
        <v>2026</v>
      </c>
      <c r="L1" s="5">
        <v>2027</v>
      </c>
      <c r="M1" s="5">
        <v>2028</v>
      </c>
      <c r="N1" s="5">
        <v>2029</v>
      </c>
      <c r="O1" s="5">
        <v>2030</v>
      </c>
      <c r="P1" s="5">
        <v>2031</v>
      </c>
      <c r="Q1" s="5">
        <v>2032</v>
      </c>
      <c r="R1" s="5">
        <v>2033</v>
      </c>
      <c r="S1" s="5">
        <v>2034</v>
      </c>
      <c r="T1" s="5">
        <v>2035</v>
      </c>
      <c r="U1" s="5">
        <v>2036</v>
      </c>
      <c r="V1" s="5">
        <v>2037</v>
      </c>
      <c r="W1" s="5">
        <v>2038</v>
      </c>
      <c r="X1" s="5">
        <v>2039</v>
      </c>
      <c r="Y1" s="5">
        <v>2040</v>
      </c>
      <c r="Z1" s="5">
        <v>2041</v>
      </c>
      <c r="AA1" s="5">
        <v>2042</v>
      </c>
      <c r="AB1" s="5">
        <v>2043</v>
      </c>
      <c r="AC1" s="5">
        <v>2044</v>
      </c>
      <c r="AD1" s="5">
        <v>2045</v>
      </c>
      <c r="AE1" s="5">
        <v>2046</v>
      </c>
      <c r="AF1" s="5">
        <v>2047</v>
      </c>
      <c r="AG1" s="5">
        <v>2048</v>
      </c>
      <c r="AH1" s="5">
        <v>2049</v>
      </c>
      <c r="AI1" s="5">
        <v>2050</v>
      </c>
    </row>
    <row r="2" spans="1:35" x14ac:dyDescent="0.2">
      <c r="A2" s="2" t="s">
        <v>353</v>
      </c>
      <c r="B2" s="5">
        <f>About!$A$64</f>
        <v>3142000</v>
      </c>
      <c r="C2" s="5">
        <f>About!$A$64</f>
        <v>3142000</v>
      </c>
      <c r="D2" s="5">
        <f>About!$A$64</f>
        <v>3142000</v>
      </c>
      <c r="E2" s="5">
        <f>About!$A$64</f>
        <v>3142000</v>
      </c>
      <c r="F2" s="5">
        <f>About!$A$64</f>
        <v>3142000</v>
      </c>
      <c r="G2" s="5">
        <f>About!$A$64</f>
        <v>3142000</v>
      </c>
      <c r="H2" s="5">
        <f>About!$A$64</f>
        <v>3142000</v>
      </c>
      <c r="I2" s="5">
        <f>About!$A$64</f>
        <v>3142000</v>
      </c>
      <c r="J2" s="5">
        <f>About!$A$64</f>
        <v>3142000</v>
      </c>
      <c r="K2" s="5">
        <f>About!$A$64</f>
        <v>3142000</v>
      </c>
      <c r="L2" s="5">
        <f>About!$A$64</f>
        <v>3142000</v>
      </c>
      <c r="M2" s="5">
        <f>About!$A$64</f>
        <v>3142000</v>
      </c>
      <c r="N2" s="5">
        <f>About!$A$64</f>
        <v>3142000</v>
      </c>
      <c r="O2" s="5">
        <f>About!$A$64</f>
        <v>3142000</v>
      </c>
      <c r="P2" s="5">
        <f>About!$A$64</f>
        <v>3142000</v>
      </c>
      <c r="Q2" s="5">
        <f>About!$A$64</f>
        <v>3142000</v>
      </c>
      <c r="R2" s="5">
        <f>About!$A$64</f>
        <v>3142000</v>
      </c>
      <c r="S2" s="5">
        <f>About!$A$64</f>
        <v>3142000</v>
      </c>
      <c r="T2" s="5">
        <f>About!$A$64</f>
        <v>3142000</v>
      </c>
      <c r="U2" s="5">
        <f>About!$A$64</f>
        <v>3142000</v>
      </c>
      <c r="V2" s="5">
        <f>About!$A$64</f>
        <v>3142000</v>
      </c>
      <c r="W2" s="5">
        <f>About!$A$64</f>
        <v>3142000</v>
      </c>
      <c r="X2" s="5">
        <f>About!$A$64</f>
        <v>3142000</v>
      </c>
      <c r="Y2" s="5">
        <f>About!$A$64</f>
        <v>3142000</v>
      </c>
      <c r="Z2" s="5">
        <f>About!$A$64</f>
        <v>3142000</v>
      </c>
      <c r="AA2" s="5">
        <f>About!$A$64</f>
        <v>3142000</v>
      </c>
      <c r="AB2" s="5">
        <f>About!$A$64</f>
        <v>3142000</v>
      </c>
      <c r="AC2" s="5">
        <f>About!$A$64</f>
        <v>3142000</v>
      </c>
      <c r="AD2" s="5">
        <f>About!$A$64</f>
        <v>3142000</v>
      </c>
      <c r="AE2" s="5">
        <f>About!$A$64</f>
        <v>3142000</v>
      </c>
      <c r="AF2" s="5">
        <f>About!$A$64</f>
        <v>3142000</v>
      </c>
      <c r="AG2" s="5">
        <f>About!$A$64</f>
        <v>3142000</v>
      </c>
      <c r="AH2" s="5">
        <f>About!$A$64</f>
        <v>3142000</v>
      </c>
      <c r="AI2" s="5">
        <f>About!$A$64</f>
        <v>3142000</v>
      </c>
    </row>
    <row r="3" spans="1:35" x14ac:dyDescent="0.2">
      <c r="A3" s="2" t="s">
        <v>323</v>
      </c>
      <c r="B3" s="5">
        <f>'AEO Table 73'!C66*10^6</f>
        <v>19437477</v>
      </c>
      <c r="C3" s="5">
        <f>'AEO Table 73'!D66*10^6</f>
        <v>19706896</v>
      </c>
      <c r="D3" s="5">
        <f>'AEO Table 73'!E66*10^6</f>
        <v>19588093</v>
      </c>
      <c r="E3" s="5">
        <f>'AEO Table 73'!F66*10^6</f>
        <v>19676338</v>
      </c>
      <c r="F3" s="5">
        <f>'AEO Table 73'!G66*10^6</f>
        <v>19593861</v>
      </c>
      <c r="G3" s="5">
        <f>'AEO Table 73'!H66*10^6</f>
        <v>19763271</v>
      </c>
      <c r="H3" s="5">
        <f>'AEO Table 73'!I66*10^6</f>
        <v>19874037</v>
      </c>
      <c r="I3" s="5">
        <f>'AEO Table 73'!J66*10^6</f>
        <v>19832983</v>
      </c>
      <c r="J3" s="5">
        <f>'AEO Table 73'!K66*10^6</f>
        <v>19854052</v>
      </c>
      <c r="K3" s="5">
        <f>'AEO Table 73'!L66*10^6</f>
        <v>19849159</v>
      </c>
      <c r="L3" s="5">
        <f>'AEO Table 73'!M66*10^6</f>
        <v>19841606</v>
      </c>
      <c r="M3" s="5">
        <f>'AEO Table 73'!N66*10^6</f>
        <v>19838451</v>
      </c>
      <c r="N3" s="5">
        <f>'AEO Table 73'!O66*10^6</f>
        <v>19782232</v>
      </c>
      <c r="O3" s="5">
        <f>'AEO Table 73'!P66*10^6</f>
        <v>19750866</v>
      </c>
      <c r="P3" s="5">
        <f>'AEO Table 73'!Q66*10^6</f>
        <v>19757530</v>
      </c>
      <c r="Q3" s="5">
        <f>'AEO Table 73'!R66*10^6</f>
        <v>19792145</v>
      </c>
      <c r="R3" s="5">
        <f>'AEO Table 73'!S66*10^6</f>
        <v>19787580</v>
      </c>
      <c r="S3" s="5">
        <f>'AEO Table 73'!T66*10^6</f>
        <v>19792101</v>
      </c>
      <c r="T3" s="5">
        <f>'AEO Table 73'!U66*10^6</f>
        <v>19801369</v>
      </c>
      <c r="U3" s="5">
        <f>'AEO Table 73'!V66*10^6</f>
        <v>19790552</v>
      </c>
      <c r="V3" s="5">
        <f>'AEO Table 73'!W66*10^6</f>
        <v>19813770</v>
      </c>
      <c r="W3" s="5">
        <f>'AEO Table 73'!X66*10^6</f>
        <v>19823812</v>
      </c>
      <c r="X3" s="5">
        <f>'AEO Table 73'!Y66*10^6</f>
        <v>19819962</v>
      </c>
      <c r="Y3" s="5">
        <f>'AEO Table 73'!Z66*10^6</f>
        <v>19817593</v>
      </c>
      <c r="Z3" s="5">
        <f>'AEO Table 73'!AA66*10^6</f>
        <v>19814734</v>
      </c>
      <c r="AA3" s="5">
        <f>'AEO Table 73'!AB66*10^6</f>
        <v>19808729</v>
      </c>
      <c r="AB3" s="5">
        <f>'AEO Table 73'!AC66*10^6</f>
        <v>19816940</v>
      </c>
      <c r="AC3" s="5">
        <f>'AEO Table 73'!AD66*10^6</f>
        <v>19822159</v>
      </c>
      <c r="AD3" s="5">
        <f>'AEO Table 73'!AE66*10^6</f>
        <v>19832388</v>
      </c>
      <c r="AE3" s="5">
        <f>'AEO Table 73'!AF66*10^6</f>
        <v>19856539</v>
      </c>
      <c r="AF3" s="5">
        <f>'AEO Table 73'!AG66*10^6</f>
        <v>19880623</v>
      </c>
      <c r="AG3" s="5">
        <f>'AEO Table 73'!AH66*10^6</f>
        <v>19899242</v>
      </c>
      <c r="AH3" s="5">
        <f>'AEO Table 73'!AI66*10^6</f>
        <v>19884989</v>
      </c>
      <c r="AI3" s="5">
        <f>'AEO Table 73'!AJ66*10^6</f>
        <v>19887484</v>
      </c>
    </row>
    <row r="4" spans="1:35" x14ac:dyDescent="0.2">
      <c r="A4" s="2" t="s">
        <v>324</v>
      </c>
      <c r="B4" s="5">
        <f>'AEO Table 73'!C54*10^6</f>
        <v>1036999.9999999999</v>
      </c>
      <c r="C4" s="5">
        <f>'AEO Table 73'!D54*10^6</f>
        <v>1036999.9999999999</v>
      </c>
      <c r="D4" s="5">
        <f>'AEO Table 73'!E54*10^6</f>
        <v>1036999.9999999999</v>
      </c>
      <c r="E4" s="5">
        <f>'AEO Table 73'!F54*10^6</f>
        <v>1036999.9999999999</v>
      </c>
      <c r="F4" s="5">
        <f>'AEO Table 73'!G54*10^6</f>
        <v>1036999.9999999999</v>
      </c>
      <c r="G4" s="5">
        <f>'AEO Table 73'!H54*10^6</f>
        <v>1036999.9999999999</v>
      </c>
      <c r="H4" s="5">
        <f>'AEO Table 73'!I54*10^6</f>
        <v>1036999.9999999999</v>
      </c>
      <c r="I4" s="5">
        <f>'AEO Table 73'!J54*10^6</f>
        <v>1036999.9999999999</v>
      </c>
      <c r="J4" s="5">
        <f>'AEO Table 73'!K54*10^6</f>
        <v>1036999.9999999999</v>
      </c>
      <c r="K4" s="5">
        <f>'AEO Table 73'!L54*10^6</f>
        <v>1036999.9999999999</v>
      </c>
      <c r="L4" s="5">
        <f>'AEO Table 73'!M54*10^6</f>
        <v>1036999.9999999999</v>
      </c>
      <c r="M4" s="5">
        <f>'AEO Table 73'!N54*10^6</f>
        <v>1036999.9999999999</v>
      </c>
      <c r="N4" s="5">
        <f>'AEO Table 73'!O54*10^6</f>
        <v>1036999.9999999999</v>
      </c>
      <c r="O4" s="5">
        <f>'AEO Table 73'!P54*10^6</f>
        <v>1036999.9999999999</v>
      </c>
      <c r="P4" s="5">
        <f>'AEO Table 73'!Q54*10^6</f>
        <v>1036999.9999999999</v>
      </c>
      <c r="Q4" s="5">
        <f>'AEO Table 73'!R54*10^6</f>
        <v>1036999.9999999999</v>
      </c>
      <c r="R4" s="5">
        <f>'AEO Table 73'!S54*10^6</f>
        <v>1036999.9999999999</v>
      </c>
      <c r="S4" s="5">
        <f>'AEO Table 73'!T54*10^6</f>
        <v>1036999.9999999999</v>
      </c>
      <c r="T4" s="5">
        <f>'AEO Table 73'!U54*10^6</f>
        <v>1036999.9999999999</v>
      </c>
      <c r="U4" s="5">
        <f>'AEO Table 73'!V54*10^6</f>
        <v>1036999.9999999999</v>
      </c>
      <c r="V4" s="5">
        <f>'AEO Table 73'!W54*10^6</f>
        <v>1036999.9999999999</v>
      </c>
      <c r="W4" s="5">
        <f>'AEO Table 73'!X54*10^6</f>
        <v>1036999.9999999999</v>
      </c>
      <c r="X4" s="5">
        <f>'AEO Table 73'!Y54*10^6</f>
        <v>1036999.9999999999</v>
      </c>
      <c r="Y4" s="5">
        <f>'AEO Table 73'!Z54*10^6</f>
        <v>1036999.9999999999</v>
      </c>
      <c r="Z4" s="5">
        <f>'AEO Table 73'!AA54*10^6</f>
        <v>1036999.9999999999</v>
      </c>
      <c r="AA4" s="5">
        <f>'AEO Table 73'!AB54*10^6</f>
        <v>1036999.9999999999</v>
      </c>
      <c r="AB4" s="5">
        <f>'AEO Table 73'!AC54*10^6</f>
        <v>1036999.9999999999</v>
      </c>
      <c r="AC4" s="5">
        <f>'AEO Table 73'!AD54*10^6</f>
        <v>1036999.9999999999</v>
      </c>
      <c r="AD4" s="5">
        <f>'AEO Table 73'!AE54*10^6</f>
        <v>1036999.9999999999</v>
      </c>
      <c r="AE4" s="5">
        <f>'AEO Table 73'!AF54*10^6</f>
        <v>1036999.9999999999</v>
      </c>
      <c r="AF4" s="5">
        <f>'AEO Table 73'!AG54*10^6</f>
        <v>1036999.9999999999</v>
      </c>
      <c r="AG4" s="5">
        <f>'AEO Table 73'!AH54*10^6</f>
        <v>1036999.9999999999</v>
      </c>
      <c r="AH4" s="5">
        <f>'AEO Table 73'!AI54*10^6</f>
        <v>1036999.9999999999</v>
      </c>
      <c r="AI4" s="5">
        <f>'AEO Table 73'!AJ54*10^6</f>
        <v>1036999.9999999999</v>
      </c>
    </row>
    <row r="5" spans="1:35" x14ac:dyDescent="0.2">
      <c r="A5" s="2" t="s">
        <v>359</v>
      </c>
      <c r="B5" s="5">
        <f t="shared" ref="B5:AI5" si="0">10^6</f>
        <v>1000000</v>
      </c>
      <c r="C5" s="5">
        <f t="shared" si="0"/>
        <v>1000000</v>
      </c>
      <c r="D5" s="5">
        <f t="shared" si="0"/>
        <v>1000000</v>
      </c>
      <c r="E5" s="5">
        <f t="shared" si="0"/>
        <v>1000000</v>
      </c>
      <c r="F5" s="5">
        <f t="shared" si="0"/>
        <v>1000000</v>
      </c>
      <c r="G5" s="5">
        <f t="shared" si="0"/>
        <v>1000000</v>
      </c>
      <c r="H5" s="5">
        <f t="shared" si="0"/>
        <v>1000000</v>
      </c>
      <c r="I5" s="5">
        <f t="shared" si="0"/>
        <v>1000000</v>
      </c>
      <c r="J5" s="5">
        <f t="shared" si="0"/>
        <v>1000000</v>
      </c>
      <c r="K5" s="5">
        <f t="shared" si="0"/>
        <v>1000000</v>
      </c>
      <c r="L5" s="5">
        <f t="shared" si="0"/>
        <v>1000000</v>
      </c>
      <c r="M5" s="5">
        <f t="shared" si="0"/>
        <v>1000000</v>
      </c>
      <c r="N5" s="5">
        <f t="shared" si="0"/>
        <v>1000000</v>
      </c>
      <c r="O5" s="5">
        <f t="shared" si="0"/>
        <v>1000000</v>
      </c>
      <c r="P5" s="5">
        <f t="shared" si="0"/>
        <v>1000000</v>
      </c>
      <c r="Q5" s="5">
        <f t="shared" si="0"/>
        <v>1000000</v>
      </c>
      <c r="R5" s="5">
        <f t="shared" si="0"/>
        <v>1000000</v>
      </c>
      <c r="S5" s="5">
        <f t="shared" si="0"/>
        <v>1000000</v>
      </c>
      <c r="T5" s="5">
        <f t="shared" si="0"/>
        <v>1000000</v>
      </c>
      <c r="U5" s="5">
        <f t="shared" si="0"/>
        <v>1000000</v>
      </c>
      <c r="V5" s="5">
        <f t="shared" si="0"/>
        <v>1000000</v>
      </c>
      <c r="W5" s="5">
        <f t="shared" si="0"/>
        <v>1000000</v>
      </c>
      <c r="X5" s="5">
        <f t="shared" si="0"/>
        <v>1000000</v>
      </c>
      <c r="Y5" s="5">
        <f t="shared" si="0"/>
        <v>1000000</v>
      </c>
      <c r="Z5" s="5">
        <f t="shared" si="0"/>
        <v>1000000</v>
      </c>
      <c r="AA5" s="5">
        <f t="shared" si="0"/>
        <v>1000000</v>
      </c>
      <c r="AB5" s="5">
        <f t="shared" si="0"/>
        <v>1000000</v>
      </c>
      <c r="AC5" s="5">
        <f t="shared" si="0"/>
        <v>1000000</v>
      </c>
      <c r="AD5" s="5">
        <f t="shared" si="0"/>
        <v>1000000</v>
      </c>
      <c r="AE5" s="5">
        <f t="shared" si="0"/>
        <v>1000000</v>
      </c>
      <c r="AF5" s="5">
        <f t="shared" si="0"/>
        <v>1000000</v>
      </c>
      <c r="AG5" s="5">
        <f t="shared" si="0"/>
        <v>1000000</v>
      </c>
      <c r="AH5" s="5">
        <f t="shared" si="0"/>
        <v>1000000</v>
      </c>
      <c r="AI5" s="5">
        <f t="shared" si="0"/>
        <v>1000000</v>
      </c>
    </row>
    <row r="6" spans="1:35" x14ac:dyDescent="0.2">
      <c r="A6" s="2" t="s">
        <v>342</v>
      </c>
      <c r="B6" s="5">
        <v>0</v>
      </c>
      <c r="C6" s="5">
        <v>0</v>
      </c>
      <c r="D6" s="5">
        <v>0</v>
      </c>
      <c r="E6" s="5">
        <v>0</v>
      </c>
      <c r="F6" s="5">
        <v>0</v>
      </c>
      <c r="G6" s="5">
        <v>0</v>
      </c>
      <c r="H6" s="5">
        <v>0</v>
      </c>
      <c r="I6" s="5">
        <v>0</v>
      </c>
      <c r="J6" s="5">
        <v>0</v>
      </c>
      <c r="K6" s="5">
        <v>0</v>
      </c>
      <c r="L6" s="5">
        <v>0</v>
      </c>
      <c r="M6" s="5">
        <v>0</v>
      </c>
      <c r="N6" s="5">
        <v>0</v>
      </c>
      <c r="O6" s="5">
        <v>0</v>
      </c>
      <c r="P6" s="5">
        <v>0</v>
      </c>
      <c r="Q6" s="5">
        <v>0</v>
      </c>
      <c r="R6" s="5">
        <v>0</v>
      </c>
      <c r="S6" s="5">
        <v>0</v>
      </c>
      <c r="T6" s="5">
        <v>0</v>
      </c>
      <c r="U6" s="5">
        <v>0</v>
      </c>
      <c r="V6" s="5">
        <v>0</v>
      </c>
      <c r="W6" s="5">
        <v>0</v>
      </c>
      <c r="X6" s="5">
        <v>0</v>
      </c>
      <c r="Y6" s="5">
        <v>0</v>
      </c>
      <c r="Z6" s="5">
        <v>0</v>
      </c>
      <c r="AA6" s="5">
        <v>0</v>
      </c>
      <c r="AB6" s="5">
        <v>0</v>
      </c>
      <c r="AC6" s="5">
        <v>0</v>
      </c>
      <c r="AD6" s="5">
        <v>0</v>
      </c>
      <c r="AE6" s="5">
        <v>0</v>
      </c>
      <c r="AF6" s="5">
        <v>0</v>
      </c>
      <c r="AG6" s="5">
        <v>0</v>
      </c>
      <c r="AH6" s="5">
        <v>0</v>
      </c>
      <c r="AI6" s="5">
        <v>0</v>
      </c>
    </row>
    <row r="7" spans="1:35" x14ac:dyDescent="0.2">
      <c r="A7" s="2" t="s">
        <v>343</v>
      </c>
      <c r="B7" s="5">
        <v>0</v>
      </c>
      <c r="C7" s="5">
        <v>0</v>
      </c>
      <c r="D7" s="5">
        <v>0</v>
      </c>
      <c r="E7" s="5">
        <v>0</v>
      </c>
      <c r="F7" s="5">
        <v>0</v>
      </c>
      <c r="G7" s="5">
        <v>0</v>
      </c>
      <c r="H7" s="5">
        <v>0</v>
      </c>
      <c r="I7" s="5">
        <v>0</v>
      </c>
      <c r="J7" s="5">
        <v>0</v>
      </c>
      <c r="K7" s="5">
        <v>0</v>
      </c>
      <c r="L7" s="5">
        <v>0</v>
      </c>
      <c r="M7" s="5">
        <v>0</v>
      </c>
      <c r="N7" s="5">
        <v>0</v>
      </c>
      <c r="O7" s="5">
        <v>0</v>
      </c>
      <c r="P7" s="5">
        <v>0</v>
      </c>
      <c r="Q7" s="5">
        <v>0</v>
      </c>
      <c r="R7" s="5">
        <v>0</v>
      </c>
      <c r="S7" s="5">
        <v>0</v>
      </c>
      <c r="T7" s="5">
        <v>0</v>
      </c>
      <c r="U7" s="5">
        <v>0</v>
      </c>
      <c r="V7" s="5">
        <v>0</v>
      </c>
      <c r="W7" s="5">
        <v>0</v>
      </c>
      <c r="X7" s="5">
        <v>0</v>
      </c>
      <c r="Y7" s="5">
        <v>0</v>
      </c>
      <c r="Z7" s="5">
        <v>0</v>
      </c>
      <c r="AA7" s="5">
        <v>0</v>
      </c>
      <c r="AB7" s="5">
        <v>0</v>
      </c>
      <c r="AC7" s="5">
        <v>0</v>
      </c>
      <c r="AD7" s="5">
        <v>0</v>
      </c>
      <c r="AE7" s="5">
        <v>0</v>
      </c>
      <c r="AF7" s="5">
        <v>0</v>
      </c>
      <c r="AG7" s="5">
        <v>0</v>
      </c>
      <c r="AH7" s="5">
        <v>0</v>
      </c>
      <c r="AI7" s="5">
        <v>0</v>
      </c>
    </row>
    <row r="8" spans="1:35" x14ac:dyDescent="0.2">
      <c r="A8" s="2" t="s">
        <v>344</v>
      </c>
      <c r="B8" s="5">
        <v>0</v>
      </c>
      <c r="C8" s="5">
        <v>0</v>
      </c>
      <c r="D8" s="5">
        <v>0</v>
      </c>
      <c r="E8" s="5">
        <v>0</v>
      </c>
      <c r="F8" s="5">
        <v>0</v>
      </c>
      <c r="G8" s="5">
        <v>0</v>
      </c>
      <c r="H8" s="5">
        <v>0</v>
      </c>
      <c r="I8" s="5">
        <v>0</v>
      </c>
      <c r="J8" s="5">
        <v>0</v>
      </c>
      <c r="K8" s="5">
        <v>0</v>
      </c>
      <c r="L8" s="5">
        <v>0</v>
      </c>
      <c r="M8" s="5">
        <v>0</v>
      </c>
      <c r="N8" s="5">
        <v>0</v>
      </c>
      <c r="O8" s="5">
        <v>0</v>
      </c>
      <c r="P8" s="5">
        <v>0</v>
      </c>
      <c r="Q8" s="5">
        <v>0</v>
      </c>
      <c r="R8" s="5">
        <v>0</v>
      </c>
      <c r="S8" s="5">
        <v>0</v>
      </c>
      <c r="T8" s="5">
        <v>0</v>
      </c>
      <c r="U8" s="5">
        <v>0</v>
      </c>
      <c r="V8" s="5">
        <v>0</v>
      </c>
      <c r="W8" s="5">
        <v>0</v>
      </c>
      <c r="X8" s="5">
        <v>0</v>
      </c>
      <c r="Y8" s="5">
        <v>0</v>
      </c>
      <c r="Z8" s="5">
        <v>0</v>
      </c>
      <c r="AA8" s="5">
        <v>0</v>
      </c>
      <c r="AB8" s="5">
        <v>0</v>
      </c>
      <c r="AC8" s="5">
        <v>0</v>
      </c>
      <c r="AD8" s="5">
        <v>0</v>
      </c>
      <c r="AE8" s="5">
        <v>0</v>
      </c>
      <c r="AF8" s="5">
        <v>0</v>
      </c>
      <c r="AG8" s="5">
        <v>0</v>
      </c>
      <c r="AH8" s="5">
        <v>0</v>
      </c>
      <c r="AI8" s="5">
        <v>0</v>
      </c>
    </row>
    <row r="9" spans="1:35" x14ac:dyDescent="0.2">
      <c r="A9" s="2" t="s">
        <v>325</v>
      </c>
      <c r="B9" s="5">
        <f>'GREET1 Fuel_Specs'!$D$81</f>
        <v>17906000</v>
      </c>
      <c r="C9" s="5">
        <f>'GREET1 Fuel_Specs'!$D$81</f>
        <v>17906000</v>
      </c>
      <c r="D9" s="5">
        <f>'GREET1 Fuel_Specs'!$D$81</f>
        <v>17906000</v>
      </c>
      <c r="E9" s="5">
        <f>'GREET1 Fuel_Specs'!$D$81</f>
        <v>17906000</v>
      </c>
      <c r="F9" s="5">
        <f>'GREET1 Fuel_Specs'!$D$81</f>
        <v>17906000</v>
      </c>
      <c r="G9" s="5">
        <f>'GREET1 Fuel_Specs'!$D$81</f>
        <v>17906000</v>
      </c>
      <c r="H9" s="5">
        <f>'GREET1 Fuel_Specs'!$D$81</f>
        <v>17906000</v>
      </c>
      <c r="I9" s="5">
        <f>'GREET1 Fuel_Specs'!$D$81</f>
        <v>17906000</v>
      </c>
      <c r="J9" s="5">
        <f>'GREET1 Fuel_Specs'!$D$81</f>
        <v>17906000</v>
      </c>
      <c r="K9" s="5">
        <f>'GREET1 Fuel_Specs'!$D$81</f>
        <v>17906000</v>
      </c>
      <c r="L9" s="5">
        <f>'GREET1 Fuel_Specs'!$D$81</f>
        <v>17906000</v>
      </c>
      <c r="M9" s="5">
        <f>'GREET1 Fuel_Specs'!$D$81</f>
        <v>17906000</v>
      </c>
      <c r="N9" s="5">
        <f>'GREET1 Fuel_Specs'!$D$81</f>
        <v>17906000</v>
      </c>
      <c r="O9" s="5">
        <f>'GREET1 Fuel_Specs'!$D$81</f>
        <v>17906000</v>
      </c>
      <c r="P9" s="5">
        <f>'GREET1 Fuel_Specs'!$D$81</f>
        <v>17906000</v>
      </c>
      <c r="Q9" s="5">
        <f>'GREET1 Fuel_Specs'!$D$81</f>
        <v>17906000</v>
      </c>
      <c r="R9" s="5">
        <f>'GREET1 Fuel_Specs'!$D$81</f>
        <v>17906000</v>
      </c>
      <c r="S9" s="5">
        <f>'GREET1 Fuel_Specs'!$D$81</f>
        <v>17906000</v>
      </c>
      <c r="T9" s="5">
        <f>'GREET1 Fuel_Specs'!$D$81</f>
        <v>17906000</v>
      </c>
      <c r="U9" s="5">
        <f>'GREET1 Fuel_Specs'!$D$81</f>
        <v>17906000</v>
      </c>
      <c r="V9" s="5">
        <f>'GREET1 Fuel_Specs'!$D$81</f>
        <v>17906000</v>
      </c>
      <c r="W9" s="5">
        <f>'GREET1 Fuel_Specs'!$D$81</f>
        <v>17906000</v>
      </c>
      <c r="X9" s="5">
        <f>'GREET1 Fuel_Specs'!$D$81</f>
        <v>17906000</v>
      </c>
      <c r="Y9" s="5">
        <f>'GREET1 Fuel_Specs'!$D$81</f>
        <v>17906000</v>
      </c>
      <c r="Z9" s="5">
        <f>'GREET1 Fuel_Specs'!$D$81</f>
        <v>17906000</v>
      </c>
      <c r="AA9" s="5">
        <f>'GREET1 Fuel_Specs'!$D$81</f>
        <v>17906000</v>
      </c>
      <c r="AB9" s="5">
        <f>'GREET1 Fuel_Specs'!$D$81</f>
        <v>17906000</v>
      </c>
      <c r="AC9" s="5">
        <f>'GREET1 Fuel_Specs'!$D$81</f>
        <v>17906000</v>
      </c>
      <c r="AD9" s="5">
        <f>'GREET1 Fuel_Specs'!$D$81</f>
        <v>17906000</v>
      </c>
      <c r="AE9" s="5">
        <f>'GREET1 Fuel_Specs'!$D$81</f>
        <v>17906000</v>
      </c>
      <c r="AF9" s="5">
        <f>'GREET1 Fuel_Specs'!$D$81</f>
        <v>17906000</v>
      </c>
      <c r="AG9" s="5">
        <f>'GREET1 Fuel_Specs'!$D$81</f>
        <v>17906000</v>
      </c>
      <c r="AH9" s="5">
        <f>'GREET1 Fuel_Specs'!$D$81</f>
        <v>17906000</v>
      </c>
      <c r="AI9" s="5">
        <f>'GREET1 Fuel_Specs'!$D$81</f>
        <v>17906000</v>
      </c>
    </row>
    <row r="10" spans="1:35" x14ac:dyDescent="0.2">
      <c r="A10" s="2" t="s">
        <v>326</v>
      </c>
      <c r="B10" s="5">
        <f>'AEO Table 73'!C32*10^6/gal_per_barrel</f>
        <v>120396.26190476191</v>
      </c>
      <c r="C10" s="5">
        <f>'AEO Table 73'!D32*10^6/gal_per_barrel</f>
        <v>120363.33333333333</v>
      </c>
      <c r="D10" s="5">
        <f>'AEO Table 73'!E32*10^6/gal_per_barrel</f>
        <v>120379.16666666667</v>
      </c>
      <c r="E10" s="5">
        <f>'AEO Table 73'!F32*10^6/gal_per_barrel</f>
        <v>120387.38095238095</v>
      </c>
      <c r="F10" s="5">
        <f>'AEO Table 73'!G32*10^6/gal_per_barrel</f>
        <v>120365.73809523809</v>
      </c>
      <c r="G10" s="5">
        <f>'AEO Table 73'!H32*10^6/gal_per_barrel</f>
        <v>120317.52380952382</v>
      </c>
      <c r="H10" s="5">
        <f>'AEO Table 73'!I32*10^6/gal_per_barrel</f>
        <v>120257.52380952382</v>
      </c>
      <c r="I10" s="5">
        <f>'AEO Table 73'!J32*10^6/gal_per_barrel</f>
        <v>120238.14285714286</v>
      </c>
      <c r="J10" s="5">
        <f>'AEO Table 73'!K32*10^6/gal_per_barrel</f>
        <v>120225.69047619047</v>
      </c>
      <c r="K10" s="5">
        <f>'AEO Table 73'!L32*10^6/gal_per_barrel</f>
        <v>120215.88095238095</v>
      </c>
      <c r="L10" s="5">
        <f>'AEO Table 73'!M32*10^6/gal_per_barrel</f>
        <v>120205.23809523809</v>
      </c>
      <c r="M10" s="5">
        <f>'AEO Table 73'!N32*10^6/gal_per_barrel</f>
        <v>120194.90476190476</v>
      </c>
      <c r="N10" s="5">
        <f>'AEO Table 73'!O32*10^6/gal_per_barrel</f>
        <v>120184.57142857143</v>
      </c>
      <c r="O10" s="5">
        <f>'AEO Table 73'!P32*10^6/gal_per_barrel</f>
        <v>120186.35714285714</v>
      </c>
      <c r="P10" s="5">
        <f>'AEO Table 73'!Q32*10^6/gal_per_barrel</f>
        <v>120169.33333333333</v>
      </c>
      <c r="Q10" s="5">
        <f>'AEO Table 73'!R32*10^6/gal_per_barrel</f>
        <v>120159.80952380953</v>
      </c>
      <c r="R10" s="5">
        <f>'AEO Table 73'!S32*10^6/gal_per_barrel</f>
        <v>120153.90476190476</v>
      </c>
      <c r="S10" s="5">
        <f>'AEO Table 73'!T32*10^6/gal_per_barrel</f>
        <v>120139.92857142857</v>
      </c>
      <c r="T10" s="5">
        <f>'AEO Table 73'!U32*10^6/gal_per_barrel</f>
        <v>120123.47619047618</v>
      </c>
      <c r="U10" s="5">
        <f>'AEO Table 73'!V32*10^6/gal_per_barrel</f>
        <v>120105.47619047618</v>
      </c>
      <c r="V10" s="5">
        <f>'AEO Table 73'!W32*10^6/gal_per_barrel</f>
        <v>120085.26190476191</v>
      </c>
      <c r="W10" s="5">
        <f>'AEO Table 73'!X32*10^6/gal_per_barrel</f>
        <v>120065.59523809524</v>
      </c>
      <c r="X10" s="5">
        <f>'AEO Table 73'!Y32*10^6/gal_per_barrel</f>
        <v>120040.19047619047</v>
      </c>
      <c r="Y10" s="5">
        <f>'AEO Table 73'!Z32*10^6/gal_per_barrel</f>
        <v>120011.85714285714</v>
      </c>
      <c r="Z10" s="5">
        <f>'AEO Table 73'!AA32*10^6/gal_per_barrel</f>
        <v>119980</v>
      </c>
      <c r="AA10" s="5">
        <f>'AEO Table 73'!AB32*10^6/gal_per_barrel</f>
        <v>119949.21428571429</v>
      </c>
      <c r="AB10" s="5">
        <f>'AEO Table 73'!AC32*10^6/gal_per_barrel</f>
        <v>119910.09523809524</v>
      </c>
      <c r="AC10" s="5">
        <f>'AEO Table 73'!AD32*10^6/gal_per_barrel</f>
        <v>119871.47619047618</v>
      </c>
      <c r="AD10" s="5">
        <f>'AEO Table 73'!AE32*10^6/gal_per_barrel</f>
        <v>119830.30952380953</v>
      </c>
      <c r="AE10" s="5">
        <f>'AEO Table 73'!AF32*10^6/gal_per_barrel</f>
        <v>119784.40476190476</v>
      </c>
      <c r="AF10" s="5">
        <f>'AEO Table 73'!AG32*10^6/gal_per_barrel</f>
        <v>119727.33333333333</v>
      </c>
      <c r="AG10" s="5">
        <f>'AEO Table 73'!AH32*10^6/gal_per_barrel</f>
        <v>119664.71428571429</v>
      </c>
      <c r="AH10" s="5">
        <f>'AEO Table 73'!AI32*10^6/gal_per_barrel</f>
        <v>119596.14285714286</v>
      </c>
      <c r="AI10" s="5">
        <f>'AEO Table 73'!AJ32*10^6/gal_per_barrel</f>
        <v>119596.09523809524</v>
      </c>
    </row>
    <row r="11" spans="1:35" x14ac:dyDescent="0.2">
      <c r="A11" s="2" t="s">
        <v>327</v>
      </c>
      <c r="B11" s="5">
        <f>'AEO Table 73'!C19*10^6/gal_per_barrel</f>
        <v>138690.47619047618</v>
      </c>
      <c r="C11" s="5">
        <f>'AEO Table 73'!D19*10^6/gal_per_barrel</f>
        <v>138690.47619047618</v>
      </c>
      <c r="D11" s="5">
        <f>'AEO Table 73'!E19*10^6/gal_per_barrel</f>
        <v>138690.47619047618</v>
      </c>
      <c r="E11" s="5">
        <f>'AEO Table 73'!F19*10^6/gal_per_barrel</f>
        <v>138690.47619047618</v>
      </c>
      <c r="F11" s="5">
        <f>'AEO Table 73'!G19*10^6/gal_per_barrel</f>
        <v>138690.47619047618</v>
      </c>
      <c r="G11" s="5">
        <f>'AEO Table 73'!H19*10^6/gal_per_barrel</f>
        <v>138690.47619047618</v>
      </c>
      <c r="H11" s="5">
        <f>'AEO Table 73'!I19*10^6/gal_per_barrel</f>
        <v>138690.47619047618</v>
      </c>
      <c r="I11" s="5">
        <f>'AEO Table 73'!J19*10^6/gal_per_barrel</f>
        <v>138690.47619047618</v>
      </c>
      <c r="J11" s="5">
        <f>'AEO Table 73'!K19*10^6/gal_per_barrel</f>
        <v>138690.47619047618</v>
      </c>
      <c r="K11" s="5">
        <f>'AEO Table 73'!L19*10^6/gal_per_barrel</f>
        <v>138690.47619047618</v>
      </c>
      <c r="L11" s="5">
        <f>'AEO Table 73'!M19*10^6/gal_per_barrel</f>
        <v>138690.47619047618</v>
      </c>
      <c r="M11" s="5">
        <f>'AEO Table 73'!N19*10^6/gal_per_barrel</f>
        <v>138690.47619047618</v>
      </c>
      <c r="N11" s="5">
        <f>'AEO Table 73'!O19*10^6/gal_per_barrel</f>
        <v>138690.47619047618</v>
      </c>
      <c r="O11" s="5">
        <f>'AEO Table 73'!P19*10^6/gal_per_barrel</f>
        <v>138690.47619047618</v>
      </c>
      <c r="P11" s="5">
        <f>'AEO Table 73'!Q19*10^6/gal_per_barrel</f>
        <v>138690.47619047618</v>
      </c>
      <c r="Q11" s="5">
        <f>'AEO Table 73'!R19*10^6/gal_per_barrel</f>
        <v>138690.47619047618</v>
      </c>
      <c r="R11" s="5">
        <f>'AEO Table 73'!S19*10^6/gal_per_barrel</f>
        <v>138690.47619047618</v>
      </c>
      <c r="S11" s="5">
        <f>'AEO Table 73'!T19*10^6/gal_per_barrel</f>
        <v>138690.47619047618</v>
      </c>
      <c r="T11" s="5">
        <f>'AEO Table 73'!U19*10^6/gal_per_barrel</f>
        <v>138690.47619047618</v>
      </c>
      <c r="U11" s="5">
        <f>'AEO Table 73'!V19*10^6/gal_per_barrel</f>
        <v>138690.47619047618</v>
      </c>
      <c r="V11" s="5">
        <f>'AEO Table 73'!W19*10^6/gal_per_barrel</f>
        <v>138690.47619047618</v>
      </c>
      <c r="W11" s="5">
        <f>'AEO Table 73'!X19*10^6/gal_per_barrel</f>
        <v>138690.47619047618</v>
      </c>
      <c r="X11" s="5">
        <f>'AEO Table 73'!Y19*10^6/gal_per_barrel</f>
        <v>138690.47619047618</v>
      </c>
      <c r="Y11" s="5">
        <f>'AEO Table 73'!Z19*10^6/gal_per_barrel</f>
        <v>138690.47619047618</v>
      </c>
      <c r="Z11" s="5">
        <f>'AEO Table 73'!AA19*10^6/gal_per_barrel</f>
        <v>138690.47619047618</v>
      </c>
      <c r="AA11" s="5">
        <f>'AEO Table 73'!AB19*10^6/gal_per_barrel</f>
        <v>138690.47619047618</v>
      </c>
      <c r="AB11" s="5">
        <f>'AEO Table 73'!AC19*10^6/gal_per_barrel</f>
        <v>138690.47619047618</v>
      </c>
      <c r="AC11" s="5">
        <f>'AEO Table 73'!AD19*10^6/gal_per_barrel</f>
        <v>138690.47619047618</v>
      </c>
      <c r="AD11" s="5">
        <f>'AEO Table 73'!AE19*10^6/gal_per_barrel</f>
        <v>138690.47619047618</v>
      </c>
      <c r="AE11" s="5">
        <f>'AEO Table 73'!AF19*10^6/gal_per_barrel</f>
        <v>138690.47619047618</v>
      </c>
      <c r="AF11" s="5">
        <f>'AEO Table 73'!AG19*10^6/gal_per_barrel</f>
        <v>138690.47619047618</v>
      </c>
      <c r="AG11" s="5">
        <f>'AEO Table 73'!AH19*10^6/gal_per_barrel</f>
        <v>138690.47619047618</v>
      </c>
      <c r="AH11" s="5">
        <f>'AEO Table 73'!AI19*10^6/gal_per_barrel</f>
        <v>138690.47619047618</v>
      </c>
      <c r="AI11" s="5">
        <f>'AEO Table 73'!AJ19*10^6/gal_per_barrel</f>
        <v>138690.47619047618</v>
      </c>
    </row>
    <row r="12" spans="1:35" x14ac:dyDescent="0.2">
      <c r="A12" s="2" t="s">
        <v>328</v>
      </c>
      <c r="B12" s="5">
        <f>'AEO Table 73'!C29*10^6/gal_per_barrel</f>
        <v>95171.904761904763</v>
      </c>
      <c r="C12" s="5">
        <f>'AEO Table 73'!D29*10^6/gal_per_barrel</f>
        <v>94981.738095238092</v>
      </c>
      <c r="D12" s="5">
        <f>'AEO Table 73'!E29*10^6/gal_per_barrel</f>
        <v>94981.738095238092</v>
      </c>
      <c r="E12" s="5">
        <f>'AEO Table 73'!F29*10^6/gal_per_barrel</f>
        <v>94981.738095238092</v>
      </c>
      <c r="F12" s="5">
        <f>'AEO Table 73'!G29*10^6/gal_per_barrel</f>
        <v>94981.738095238092</v>
      </c>
      <c r="G12" s="5">
        <f>'AEO Table 73'!H29*10^6/gal_per_barrel</f>
        <v>94981.738095238092</v>
      </c>
      <c r="H12" s="5">
        <f>'AEO Table 73'!I29*10^6/gal_per_barrel</f>
        <v>94981.738095238092</v>
      </c>
      <c r="I12" s="5">
        <f>'AEO Table 73'!J29*10^6/gal_per_barrel</f>
        <v>94981.738095238092</v>
      </c>
      <c r="J12" s="5">
        <f>'AEO Table 73'!K29*10^6/gal_per_barrel</f>
        <v>94981.738095238092</v>
      </c>
      <c r="K12" s="5">
        <f>'AEO Table 73'!L29*10^6/gal_per_barrel</f>
        <v>94981.738095238092</v>
      </c>
      <c r="L12" s="5">
        <f>'AEO Table 73'!M29*10^6/gal_per_barrel</f>
        <v>94981.738095238092</v>
      </c>
      <c r="M12" s="5">
        <f>'AEO Table 73'!N29*10^6/gal_per_barrel</f>
        <v>94981.738095238092</v>
      </c>
      <c r="N12" s="5">
        <f>'AEO Table 73'!O29*10^6/gal_per_barrel</f>
        <v>94981.738095238092</v>
      </c>
      <c r="O12" s="5">
        <f>'AEO Table 73'!P29*10^6/gal_per_barrel</f>
        <v>94981.738095238092</v>
      </c>
      <c r="P12" s="5">
        <f>'AEO Table 73'!Q29*10^6/gal_per_barrel</f>
        <v>94981.738095238092</v>
      </c>
      <c r="Q12" s="5">
        <f>'AEO Table 73'!R29*10^6/gal_per_barrel</f>
        <v>94981.738095238092</v>
      </c>
      <c r="R12" s="5">
        <f>'AEO Table 73'!S29*10^6/gal_per_barrel</f>
        <v>94981.738095238092</v>
      </c>
      <c r="S12" s="5">
        <f>'AEO Table 73'!T29*10^6/gal_per_barrel</f>
        <v>94981.738095238092</v>
      </c>
      <c r="T12" s="5">
        <f>'AEO Table 73'!U29*10^6/gal_per_barrel</f>
        <v>94981.738095238092</v>
      </c>
      <c r="U12" s="5">
        <f>'AEO Table 73'!V29*10^6/gal_per_barrel</f>
        <v>94981.738095238092</v>
      </c>
      <c r="V12" s="5">
        <f>'AEO Table 73'!W29*10^6/gal_per_barrel</f>
        <v>94981.738095238092</v>
      </c>
      <c r="W12" s="5">
        <f>'AEO Table 73'!X29*10^6/gal_per_barrel</f>
        <v>94981.738095238092</v>
      </c>
      <c r="X12" s="5">
        <f>'AEO Table 73'!Y29*10^6/gal_per_barrel</f>
        <v>94981.738095238092</v>
      </c>
      <c r="Y12" s="5">
        <f>'AEO Table 73'!Z29*10^6/gal_per_barrel</f>
        <v>94981.738095238092</v>
      </c>
      <c r="Z12" s="5">
        <f>'AEO Table 73'!AA29*10^6/gal_per_barrel</f>
        <v>94981.738095238092</v>
      </c>
      <c r="AA12" s="5">
        <f>'AEO Table 73'!AB29*10^6/gal_per_barrel</f>
        <v>94981.738095238092</v>
      </c>
      <c r="AB12" s="5">
        <f>'AEO Table 73'!AC29*10^6/gal_per_barrel</f>
        <v>94981.738095238092</v>
      </c>
      <c r="AC12" s="5">
        <f>'AEO Table 73'!AD29*10^6/gal_per_barrel</f>
        <v>94981.738095238092</v>
      </c>
      <c r="AD12" s="5">
        <f>'AEO Table 73'!AE29*10^6/gal_per_barrel</f>
        <v>94981.738095238092</v>
      </c>
      <c r="AE12" s="5">
        <f>'AEO Table 73'!AF29*10^6/gal_per_barrel</f>
        <v>94981.738095238092</v>
      </c>
      <c r="AF12" s="5">
        <f>'AEO Table 73'!AG29*10^6/gal_per_barrel</f>
        <v>94981.738095238092</v>
      </c>
      <c r="AG12" s="5">
        <f>'AEO Table 73'!AH29*10^6/gal_per_barrel</f>
        <v>94981.738095238092</v>
      </c>
      <c r="AH12" s="5">
        <f>'AEO Table 73'!AI29*10^6/gal_per_barrel</f>
        <v>94981.738095238092</v>
      </c>
      <c r="AI12" s="5">
        <f>'AEO Table 73'!AJ29*10^6/gal_per_barrel</f>
        <v>94981.738095238092</v>
      </c>
    </row>
    <row r="13" spans="1:35" x14ac:dyDescent="0.2">
      <c r="A13" s="2" t="s">
        <v>329</v>
      </c>
      <c r="B13" s="5">
        <f>'AEO Table 73'!C18*10^6/gal_per_barrel</f>
        <v>127595.23809523809</v>
      </c>
      <c r="C13" s="5">
        <f>'AEO Table 73'!D18*10^6/gal_per_barrel</f>
        <v>127595.23809523809</v>
      </c>
      <c r="D13" s="5">
        <f>'AEO Table 73'!E18*10^6/gal_per_barrel</f>
        <v>127595.23809523809</v>
      </c>
      <c r="E13" s="5">
        <f>'AEO Table 73'!F18*10^6/gal_per_barrel</f>
        <v>127595.23809523809</v>
      </c>
      <c r="F13" s="5">
        <f>'AEO Table 73'!G18*10^6/gal_per_barrel</f>
        <v>127595.23809523809</v>
      </c>
      <c r="G13" s="5">
        <f>'AEO Table 73'!H18*10^6/gal_per_barrel</f>
        <v>127595.23809523809</v>
      </c>
      <c r="H13" s="5">
        <f>'AEO Table 73'!I18*10^6/gal_per_barrel</f>
        <v>127595.23809523809</v>
      </c>
      <c r="I13" s="5">
        <f>'AEO Table 73'!J18*10^6/gal_per_barrel</f>
        <v>127595.23809523809</v>
      </c>
      <c r="J13" s="5">
        <f>'AEO Table 73'!K18*10^6/gal_per_barrel</f>
        <v>127595.23809523809</v>
      </c>
      <c r="K13" s="5">
        <f>'AEO Table 73'!L18*10^6/gal_per_barrel</f>
        <v>127595.23809523809</v>
      </c>
      <c r="L13" s="5">
        <f>'AEO Table 73'!M18*10^6/gal_per_barrel</f>
        <v>127595.23809523809</v>
      </c>
      <c r="M13" s="5">
        <f>'AEO Table 73'!N18*10^6/gal_per_barrel</f>
        <v>127595.23809523809</v>
      </c>
      <c r="N13" s="5">
        <f>'AEO Table 73'!O18*10^6/gal_per_barrel</f>
        <v>127595.23809523809</v>
      </c>
      <c r="O13" s="5">
        <f>'AEO Table 73'!P18*10^6/gal_per_barrel</f>
        <v>127595.23809523809</v>
      </c>
      <c r="P13" s="5">
        <f>'AEO Table 73'!Q18*10^6/gal_per_barrel</f>
        <v>127595.23809523809</v>
      </c>
      <c r="Q13" s="5">
        <f>'AEO Table 73'!R18*10^6/gal_per_barrel</f>
        <v>127595.23809523809</v>
      </c>
      <c r="R13" s="5">
        <f>'AEO Table 73'!S18*10^6/gal_per_barrel</f>
        <v>127595.23809523809</v>
      </c>
      <c r="S13" s="5">
        <f>'AEO Table 73'!T18*10^6/gal_per_barrel</f>
        <v>127595.23809523809</v>
      </c>
      <c r="T13" s="5">
        <f>'AEO Table 73'!U18*10^6/gal_per_barrel</f>
        <v>127595.23809523809</v>
      </c>
      <c r="U13" s="5">
        <f>'AEO Table 73'!V18*10^6/gal_per_barrel</f>
        <v>127595.23809523809</v>
      </c>
      <c r="V13" s="5">
        <f>'AEO Table 73'!W18*10^6/gal_per_barrel</f>
        <v>127595.23809523809</v>
      </c>
      <c r="W13" s="5">
        <f>'AEO Table 73'!X18*10^6/gal_per_barrel</f>
        <v>127595.23809523809</v>
      </c>
      <c r="X13" s="5">
        <f>'AEO Table 73'!Y18*10^6/gal_per_barrel</f>
        <v>127595.23809523809</v>
      </c>
      <c r="Y13" s="5">
        <f>'AEO Table 73'!Z18*10^6/gal_per_barrel</f>
        <v>127595.23809523809</v>
      </c>
      <c r="Z13" s="5">
        <f>'AEO Table 73'!AA18*10^6/gal_per_barrel</f>
        <v>127595.23809523809</v>
      </c>
      <c r="AA13" s="5">
        <f>'AEO Table 73'!AB18*10^6/gal_per_barrel</f>
        <v>127595.23809523809</v>
      </c>
      <c r="AB13" s="5">
        <f>'AEO Table 73'!AC18*10^6/gal_per_barrel</f>
        <v>127595.23809523809</v>
      </c>
      <c r="AC13" s="5">
        <f>'AEO Table 73'!AD18*10^6/gal_per_barrel</f>
        <v>127595.23809523809</v>
      </c>
      <c r="AD13" s="5">
        <f>'AEO Table 73'!AE18*10^6/gal_per_barrel</f>
        <v>127595.23809523809</v>
      </c>
      <c r="AE13" s="5">
        <f>'AEO Table 73'!AF18*10^6/gal_per_barrel</f>
        <v>127595.23809523809</v>
      </c>
      <c r="AF13" s="5">
        <f>'AEO Table 73'!AG18*10^6/gal_per_barrel</f>
        <v>127595.23809523809</v>
      </c>
      <c r="AG13" s="5">
        <f>'AEO Table 73'!AH18*10^6/gal_per_barrel</f>
        <v>127595.23809523809</v>
      </c>
      <c r="AH13" s="5">
        <f>'AEO Table 73'!AI18*10^6/gal_per_barrel</f>
        <v>127595.23809523809</v>
      </c>
      <c r="AI13" s="5">
        <f>'AEO Table 73'!AJ18*10^6/gal_per_barrel</f>
        <v>127595.23809523809</v>
      </c>
    </row>
    <row r="14" spans="1:35" x14ac:dyDescent="0.2">
      <c r="A14" s="2" t="s">
        <v>372</v>
      </c>
      <c r="B14" s="5">
        <f>'AEO Table 73'!C30*10^6/gal_per_barrel</f>
        <v>135000</v>
      </c>
      <c r="C14" s="5">
        <f>'AEO Table 73'!D30*10^6/gal_per_barrel</f>
        <v>135000</v>
      </c>
      <c r="D14" s="5">
        <f>'AEO Table 73'!E30*10^6/gal_per_barrel</f>
        <v>135000</v>
      </c>
      <c r="E14" s="5">
        <f>'AEO Table 73'!F30*10^6/gal_per_barrel</f>
        <v>135000</v>
      </c>
      <c r="F14" s="5">
        <f>'AEO Table 73'!G30*10^6/gal_per_barrel</f>
        <v>135000</v>
      </c>
      <c r="G14" s="5">
        <f>'AEO Table 73'!H30*10^6/gal_per_barrel</f>
        <v>135000</v>
      </c>
      <c r="H14" s="5">
        <f>'AEO Table 73'!I30*10^6/gal_per_barrel</f>
        <v>135000</v>
      </c>
      <c r="I14" s="5">
        <f>'AEO Table 73'!J30*10^6/gal_per_barrel</f>
        <v>135000</v>
      </c>
      <c r="J14" s="5">
        <f>'AEO Table 73'!K30*10^6/gal_per_barrel</f>
        <v>135000</v>
      </c>
      <c r="K14" s="5">
        <f>'AEO Table 73'!L30*10^6/gal_per_barrel</f>
        <v>135000</v>
      </c>
      <c r="L14" s="5">
        <f>'AEO Table 73'!M30*10^6/gal_per_barrel</f>
        <v>135000</v>
      </c>
      <c r="M14" s="5">
        <f>'AEO Table 73'!N30*10^6/gal_per_barrel</f>
        <v>135000</v>
      </c>
      <c r="N14" s="5">
        <f>'AEO Table 73'!O30*10^6/gal_per_barrel</f>
        <v>135000</v>
      </c>
      <c r="O14" s="5">
        <f>'AEO Table 73'!P30*10^6/gal_per_barrel</f>
        <v>135000</v>
      </c>
      <c r="P14" s="5">
        <f>'AEO Table 73'!Q30*10^6/gal_per_barrel</f>
        <v>135000</v>
      </c>
      <c r="Q14" s="5">
        <f>'AEO Table 73'!R30*10^6/gal_per_barrel</f>
        <v>135000</v>
      </c>
      <c r="R14" s="5">
        <f>'AEO Table 73'!S30*10^6/gal_per_barrel</f>
        <v>135000</v>
      </c>
      <c r="S14" s="5">
        <f>'AEO Table 73'!T30*10^6/gal_per_barrel</f>
        <v>135000</v>
      </c>
      <c r="T14" s="5">
        <f>'AEO Table 73'!U30*10^6/gal_per_barrel</f>
        <v>135000</v>
      </c>
      <c r="U14" s="5">
        <f>'AEO Table 73'!V30*10^6/gal_per_barrel</f>
        <v>135000</v>
      </c>
      <c r="V14" s="5">
        <f>'AEO Table 73'!W30*10^6/gal_per_barrel</f>
        <v>135000</v>
      </c>
      <c r="W14" s="5">
        <f>'AEO Table 73'!X30*10^6/gal_per_barrel</f>
        <v>135000</v>
      </c>
      <c r="X14" s="5">
        <f>'AEO Table 73'!Y30*10^6/gal_per_barrel</f>
        <v>135000</v>
      </c>
      <c r="Y14" s="5">
        <f>'AEO Table 73'!Z30*10^6/gal_per_barrel</f>
        <v>135000</v>
      </c>
      <c r="Z14" s="5">
        <f>'AEO Table 73'!AA30*10^6/gal_per_barrel</f>
        <v>135000</v>
      </c>
      <c r="AA14" s="5">
        <f>'AEO Table 73'!AB30*10^6/gal_per_barrel</f>
        <v>135000</v>
      </c>
      <c r="AB14" s="5">
        <f>'AEO Table 73'!AC30*10^6/gal_per_barrel</f>
        <v>135000</v>
      </c>
      <c r="AC14" s="5">
        <f>'AEO Table 73'!AD30*10^6/gal_per_barrel</f>
        <v>135000</v>
      </c>
      <c r="AD14" s="5">
        <f>'AEO Table 73'!AE30*10^6/gal_per_barrel</f>
        <v>135000</v>
      </c>
      <c r="AE14" s="5">
        <f>'AEO Table 73'!AF30*10^6/gal_per_barrel</f>
        <v>135000</v>
      </c>
      <c r="AF14" s="5">
        <f>'AEO Table 73'!AG30*10^6/gal_per_barrel</f>
        <v>135000</v>
      </c>
      <c r="AG14" s="5">
        <f>'AEO Table 73'!AH30*10^6/gal_per_barrel</f>
        <v>135000</v>
      </c>
      <c r="AH14" s="5">
        <f>'AEO Table 73'!AI30*10^6/gal_per_barrel</f>
        <v>135000</v>
      </c>
      <c r="AI14" s="5">
        <f>'AEO Table 73'!AJ30*10^6/gal_per_barrel</f>
        <v>135000</v>
      </c>
    </row>
    <row r="15" spans="1:35" x14ac:dyDescent="0.2">
      <c r="A15" s="2" t="s">
        <v>354</v>
      </c>
      <c r="B15" s="5">
        <f>About!$A$64</f>
        <v>3142000</v>
      </c>
      <c r="C15" s="5">
        <f>About!$A$64</f>
        <v>3142000</v>
      </c>
      <c r="D15" s="5">
        <f>About!$A$64</f>
        <v>3142000</v>
      </c>
      <c r="E15" s="5">
        <f>About!$A$64</f>
        <v>3142000</v>
      </c>
      <c r="F15" s="5">
        <f>About!$A$64</f>
        <v>3142000</v>
      </c>
      <c r="G15" s="5">
        <f>About!$A$64</f>
        <v>3142000</v>
      </c>
      <c r="H15" s="5">
        <f>About!$A$64</f>
        <v>3142000</v>
      </c>
      <c r="I15" s="5">
        <f>About!$A$64</f>
        <v>3142000</v>
      </c>
      <c r="J15" s="5">
        <f>About!$A$64</f>
        <v>3142000</v>
      </c>
      <c r="K15" s="5">
        <f>About!$A$64</f>
        <v>3142000</v>
      </c>
      <c r="L15" s="5">
        <f>About!$A$64</f>
        <v>3142000</v>
      </c>
      <c r="M15" s="5">
        <f>About!$A$64</f>
        <v>3142000</v>
      </c>
      <c r="N15" s="5">
        <f>About!$A$64</f>
        <v>3142000</v>
      </c>
      <c r="O15" s="5">
        <f>About!$A$64</f>
        <v>3142000</v>
      </c>
      <c r="P15" s="5">
        <f>About!$A$64</f>
        <v>3142000</v>
      </c>
      <c r="Q15" s="5">
        <f>About!$A$64</f>
        <v>3142000</v>
      </c>
      <c r="R15" s="5">
        <f>About!$A$64</f>
        <v>3142000</v>
      </c>
      <c r="S15" s="5">
        <f>About!$A$64</f>
        <v>3142000</v>
      </c>
      <c r="T15" s="5">
        <f>About!$A$64</f>
        <v>3142000</v>
      </c>
      <c r="U15" s="5">
        <f>About!$A$64</f>
        <v>3142000</v>
      </c>
      <c r="V15" s="5">
        <f>About!$A$64</f>
        <v>3142000</v>
      </c>
      <c r="W15" s="5">
        <f>About!$A$64</f>
        <v>3142000</v>
      </c>
      <c r="X15" s="5">
        <f>About!$A$64</f>
        <v>3142000</v>
      </c>
      <c r="Y15" s="5">
        <f>About!$A$64</f>
        <v>3142000</v>
      </c>
      <c r="Z15" s="5">
        <f>About!$A$64</f>
        <v>3142000</v>
      </c>
      <c r="AA15" s="5">
        <f>About!$A$64</f>
        <v>3142000</v>
      </c>
      <c r="AB15" s="5">
        <f>About!$A$64</f>
        <v>3142000</v>
      </c>
      <c r="AC15" s="5">
        <f>About!$A$64</f>
        <v>3142000</v>
      </c>
      <c r="AD15" s="5">
        <f>About!$A$64</f>
        <v>3142000</v>
      </c>
      <c r="AE15" s="5">
        <f>About!$A$64</f>
        <v>3142000</v>
      </c>
      <c r="AF15" s="5">
        <f>About!$A$64</f>
        <v>3142000</v>
      </c>
      <c r="AG15" s="5">
        <f>About!$A$64</f>
        <v>3142000</v>
      </c>
      <c r="AH15" s="5">
        <f>About!$A$64</f>
        <v>3142000</v>
      </c>
      <c r="AI15" s="5">
        <f>About!$A$64</f>
        <v>3142000</v>
      </c>
    </row>
    <row r="16" spans="1:35" x14ac:dyDescent="0.2">
      <c r="A16" s="2" t="s">
        <v>345</v>
      </c>
      <c r="B16" s="5">
        <v>0</v>
      </c>
      <c r="C16" s="5">
        <v>0</v>
      </c>
      <c r="D16" s="5">
        <v>0</v>
      </c>
      <c r="E16" s="5">
        <v>0</v>
      </c>
      <c r="F16" s="5">
        <v>0</v>
      </c>
      <c r="G16" s="5">
        <v>0</v>
      </c>
      <c r="H16" s="5">
        <v>0</v>
      </c>
      <c r="I16" s="5">
        <v>0</v>
      </c>
      <c r="J16" s="5">
        <v>0</v>
      </c>
      <c r="K16" s="5">
        <v>0</v>
      </c>
      <c r="L16" s="5">
        <v>0</v>
      </c>
      <c r="M16" s="5">
        <v>0</v>
      </c>
      <c r="N16" s="5">
        <v>0</v>
      </c>
      <c r="O16" s="5">
        <v>0</v>
      </c>
      <c r="P16" s="5">
        <v>0</v>
      </c>
      <c r="Q16" s="5">
        <v>0</v>
      </c>
      <c r="R16" s="5">
        <v>0</v>
      </c>
      <c r="S16" s="5">
        <v>0</v>
      </c>
      <c r="T16" s="5">
        <v>0</v>
      </c>
      <c r="U16" s="5">
        <v>0</v>
      </c>
      <c r="V16" s="5">
        <v>0</v>
      </c>
      <c r="W16" s="5">
        <v>0</v>
      </c>
      <c r="X16" s="5">
        <v>0</v>
      </c>
      <c r="Y16" s="5">
        <v>0</v>
      </c>
      <c r="Z16" s="5">
        <v>0</v>
      </c>
      <c r="AA16" s="5">
        <v>0</v>
      </c>
      <c r="AB16" s="5">
        <v>0</v>
      </c>
      <c r="AC16" s="5">
        <v>0</v>
      </c>
      <c r="AD16" s="5">
        <v>0</v>
      </c>
      <c r="AE16" s="5">
        <v>0</v>
      </c>
      <c r="AF16" s="5">
        <v>0</v>
      </c>
      <c r="AG16" s="5">
        <v>0</v>
      </c>
      <c r="AH16" s="5">
        <v>0</v>
      </c>
      <c r="AI16" s="5">
        <v>0</v>
      </c>
    </row>
    <row r="17" spans="1:35" x14ac:dyDescent="0.2">
      <c r="A17" s="2" t="s">
        <v>330</v>
      </c>
      <c r="B17" s="5">
        <f>'GREET1 Fuel_Specs'!$D$69</f>
        <v>12992301.9717196</v>
      </c>
      <c r="C17" s="5">
        <f>'GREET1 Fuel_Specs'!$D$69</f>
        <v>12992301.9717196</v>
      </c>
      <c r="D17" s="5">
        <f>'GREET1 Fuel_Specs'!$D$69</f>
        <v>12992301.9717196</v>
      </c>
      <c r="E17" s="5">
        <f>'GREET1 Fuel_Specs'!$D$69</f>
        <v>12992301.9717196</v>
      </c>
      <c r="F17" s="5">
        <f>'GREET1 Fuel_Specs'!$D$69</f>
        <v>12992301.9717196</v>
      </c>
      <c r="G17" s="5">
        <f>'GREET1 Fuel_Specs'!$D$69</f>
        <v>12992301.9717196</v>
      </c>
      <c r="H17" s="5">
        <f>'GREET1 Fuel_Specs'!$D$69</f>
        <v>12992301.9717196</v>
      </c>
      <c r="I17" s="5">
        <f>'GREET1 Fuel_Specs'!$D$69</f>
        <v>12992301.9717196</v>
      </c>
      <c r="J17" s="5">
        <f>'GREET1 Fuel_Specs'!$D$69</f>
        <v>12992301.9717196</v>
      </c>
      <c r="K17" s="5">
        <f>'GREET1 Fuel_Specs'!$D$69</f>
        <v>12992301.9717196</v>
      </c>
      <c r="L17" s="5">
        <f>'GREET1 Fuel_Specs'!$D$69</f>
        <v>12992301.9717196</v>
      </c>
      <c r="M17" s="5">
        <f>'GREET1 Fuel_Specs'!$D$69</f>
        <v>12992301.9717196</v>
      </c>
      <c r="N17" s="5">
        <f>'GREET1 Fuel_Specs'!$D$69</f>
        <v>12992301.9717196</v>
      </c>
      <c r="O17" s="5">
        <f>'GREET1 Fuel_Specs'!$D$69</f>
        <v>12992301.9717196</v>
      </c>
      <c r="P17" s="5">
        <f>'GREET1 Fuel_Specs'!$D$69</f>
        <v>12992301.9717196</v>
      </c>
      <c r="Q17" s="5">
        <f>'GREET1 Fuel_Specs'!$D$69</f>
        <v>12992301.9717196</v>
      </c>
      <c r="R17" s="5">
        <f>'GREET1 Fuel_Specs'!$D$69</f>
        <v>12992301.9717196</v>
      </c>
      <c r="S17" s="5">
        <f>'GREET1 Fuel_Specs'!$D$69</f>
        <v>12992301.9717196</v>
      </c>
      <c r="T17" s="5">
        <f>'GREET1 Fuel_Specs'!$D$69</f>
        <v>12992301.9717196</v>
      </c>
      <c r="U17" s="5">
        <f>'GREET1 Fuel_Specs'!$D$69</f>
        <v>12992301.9717196</v>
      </c>
      <c r="V17" s="5">
        <f>'GREET1 Fuel_Specs'!$D$69</f>
        <v>12992301.9717196</v>
      </c>
      <c r="W17" s="5">
        <f>'GREET1 Fuel_Specs'!$D$69</f>
        <v>12992301.9717196</v>
      </c>
      <c r="X17" s="5">
        <f>'GREET1 Fuel_Specs'!$D$69</f>
        <v>12992301.9717196</v>
      </c>
      <c r="Y17" s="5">
        <f>'GREET1 Fuel_Specs'!$D$69</f>
        <v>12992301.9717196</v>
      </c>
      <c r="Z17" s="5">
        <f>'GREET1 Fuel_Specs'!$D$69</f>
        <v>12992301.9717196</v>
      </c>
      <c r="AA17" s="5">
        <f>'GREET1 Fuel_Specs'!$D$69</f>
        <v>12992301.9717196</v>
      </c>
      <c r="AB17" s="5">
        <f>'GREET1 Fuel_Specs'!$D$69</f>
        <v>12992301.9717196</v>
      </c>
      <c r="AC17" s="5">
        <f>'GREET1 Fuel_Specs'!$D$69</f>
        <v>12992301.9717196</v>
      </c>
      <c r="AD17" s="5">
        <f>'GREET1 Fuel_Specs'!$D$69</f>
        <v>12992301.9717196</v>
      </c>
      <c r="AE17" s="5">
        <f>'GREET1 Fuel_Specs'!$D$69</f>
        <v>12992301.9717196</v>
      </c>
      <c r="AF17" s="5">
        <f>'GREET1 Fuel_Specs'!$D$69</f>
        <v>12992301.9717196</v>
      </c>
      <c r="AG17" s="5">
        <f>'GREET1 Fuel_Specs'!$D$69</f>
        <v>12992301.9717196</v>
      </c>
      <c r="AH17" s="5">
        <f>'GREET1 Fuel_Specs'!$D$69</f>
        <v>12992301.9717196</v>
      </c>
      <c r="AI17" s="5">
        <f>'GREET1 Fuel_Specs'!$D$69</f>
        <v>12992301.9717196</v>
      </c>
    </row>
    <row r="18" spans="1:35" x14ac:dyDescent="0.2">
      <c r="A18" s="2" t="s">
        <v>368</v>
      </c>
      <c r="B18" s="5">
        <f>'AEO Table 73'!C48*10^6</f>
        <v>5723000</v>
      </c>
      <c r="C18" s="5">
        <f>'AEO Table 73'!D48*10^6</f>
        <v>5719936</v>
      </c>
      <c r="D18" s="5">
        <f>'AEO Table 73'!E48*10^6</f>
        <v>5709374</v>
      </c>
      <c r="E18" s="5">
        <f>'AEO Table 73'!F48*10^6</f>
        <v>5702021</v>
      </c>
      <c r="F18" s="5">
        <f>'AEO Table 73'!G48*10^6</f>
        <v>5699036</v>
      </c>
      <c r="G18" s="5">
        <f>'AEO Table 73'!H48*10^6</f>
        <v>5702903</v>
      </c>
      <c r="H18" s="5">
        <f>'AEO Table 73'!I48*10^6</f>
        <v>5701469</v>
      </c>
      <c r="I18" s="5">
        <f>'AEO Table 73'!J48*10^6</f>
        <v>5697845</v>
      </c>
      <c r="J18" s="5">
        <f>'AEO Table 73'!K48*10^6</f>
        <v>5696569</v>
      </c>
      <c r="K18" s="5">
        <f>'AEO Table 73'!L48*10^6</f>
        <v>5695571</v>
      </c>
      <c r="L18" s="5">
        <f>'AEO Table 73'!M48*10^6</f>
        <v>5691691</v>
      </c>
      <c r="M18" s="5">
        <f>'AEO Table 73'!N48*10^6</f>
        <v>5689583</v>
      </c>
      <c r="N18" s="5">
        <f>'AEO Table 73'!O48*10^6</f>
        <v>5687317</v>
      </c>
      <c r="O18" s="5">
        <f>'AEO Table 73'!P48*10^6</f>
        <v>5686403</v>
      </c>
      <c r="P18" s="5">
        <f>'AEO Table 73'!Q48*10^6</f>
        <v>5685931</v>
      </c>
      <c r="Q18" s="5">
        <f>'AEO Table 73'!R48*10^6</f>
        <v>5686055</v>
      </c>
      <c r="R18" s="5">
        <f>'AEO Table 73'!S48*10^6</f>
        <v>5686259</v>
      </c>
      <c r="S18" s="5">
        <f>'AEO Table 73'!T48*10^6</f>
        <v>5685382</v>
      </c>
      <c r="T18" s="5">
        <f>'AEO Table 73'!U48*10^6</f>
        <v>5685214</v>
      </c>
      <c r="U18" s="5">
        <f>'AEO Table 73'!V48*10^6</f>
        <v>5685896</v>
      </c>
      <c r="V18" s="5">
        <f>'AEO Table 73'!W48*10^6</f>
        <v>5686885</v>
      </c>
      <c r="W18" s="5">
        <f>'AEO Table 73'!X48*10^6</f>
        <v>5687922</v>
      </c>
      <c r="X18" s="5">
        <f>'AEO Table 73'!Y48*10^6</f>
        <v>5690170</v>
      </c>
      <c r="Y18" s="5">
        <f>'AEO Table 73'!Z48*10^6</f>
        <v>5690964</v>
      </c>
      <c r="Z18" s="5">
        <f>'AEO Table 73'!AA48*10^6</f>
        <v>5689439</v>
      </c>
      <c r="AA18" s="5">
        <f>'AEO Table 73'!AB48*10^6</f>
        <v>5688754</v>
      </c>
      <c r="AB18" s="5">
        <f>'AEO Table 73'!AC48*10^6</f>
        <v>5686469</v>
      </c>
      <c r="AC18" s="5">
        <f>'AEO Table 73'!AD48*10^6</f>
        <v>5684444</v>
      </c>
      <c r="AD18" s="5">
        <f>'AEO Table 73'!AE48*10^6</f>
        <v>5683516</v>
      </c>
      <c r="AE18" s="5">
        <f>'AEO Table 73'!AF48*10^6</f>
        <v>5682888</v>
      </c>
      <c r="AF18" s="5">
        <f>'AEO Table 73'!AG48*10^6</f>
        <v>5681393</v>
      </c>
      <c r="AG18" s="5">
        <f>'AEO Table 73'!AH48*10^6</f>
        <v>5679274</v>
      </c>
      <c r="AH18" s="5">
        <f>'AEO Table 73'!AI48*10^6</f>
        <v>5678185</v>
      </c>
      <c r="AI18" s="5">
        <f>'AEO Table 73'!AJ48*10^6</f>
        <v>5676202</v>
      </c>
    </row>
    <row r="19" spans="1:35" x14ac:dyDescent="0.2">
      <c r="A19" s="2" t="s">
        <v>369</v>
      </c>
      <c r="B19" s="5">
        <f>'AEO Table 73'!C41*10^6</f>
        <v>6287000</v>
      </c>
      <c r="C19" s="5">
        <f>'AEO Table 73'!D41*10^6</f>
        <v>6287000</v>
      </c>
      <c r="D19" s="5">
        <f>'AEO Table 73'!E41*10^6</f>
        <v>6287000</v>
      </c>
      <c r="E19" s="5">
        <f>'AEO Table 73'!F41*10^6</f>
        <v>6287000</v>
      </c>
      <c r="F19" s="5">
        <f>'AEO Table 73'!G41*10^6</f>
        <v>6287000</v>
      </c>
      <c r="G19" s="5">
        <f>'AEO Table 73'!H41*10^6</f>
        <v>6287000</v>
      </c>
      <c r="H19" s="5">
        <f>'AEO Table 73'!I41*10^6</f>
        <v>6287000</v>
      </c>
      <c r="I19" s="5">
        <f>'AEO Table 73'!J41*10^6</f>
        <v>6287000</v>
      </c>
      <c r="J19" s="5">
        <f>'AEO Table 73'!K41*10^6</f>
        <v>6287000</v>
      </c>
      <c r="K19" s="5">
        <f>'AEO Table 73'!L41*10^6</f>
        <v>6287000</v>
      </c>
      <c r="L19" s="5">
        <f>'AEO Table 73'!M41*10^6</f>
        <v>6287000</v>
      </c>
      <c r="M19" s="5">
        <f>'AEO Table 73'!N41*10^6</f>
        <v>6287000</v>
      </c>
      <c r="N19" s="5">
        <f>'AEO Table 73'!O41*10^6</f>
        <v>6287000</v>
      </c>
      <c r="O19" s="5">
        <f>'AEO Table 73'!P41*10^6</f>
        <v>6287000</v>
      </c>
      <c r="P19" s="5">
        <f>'AEO Table 73'!Q41*10^6</f>
        <v>6287000</v>
      </c>
      <c r="Q19" s="5">
        <f>'AEO Table 73'!R41*10^6</f>
        <v>6287000</v>
      </c>
      <c r="R19" s="5">
        <f>'AEO Table 73'!S41*10^6</f>
        <v>6287000</v>
      </c>
      <c r="S19" s="5">
        <f>'AEO Table 73'!T41*10^6</f>
        <v>6287000</v>
      </c>
      <c r="T19" s="5">
        <f>'AEO Table 73'!U41*10^6</f>
        <v>6287000</v>
      </c>
      <c r="U19" s="5">
        <f>'AEO Table 73'!V41*10^6</f>
        <v>6287000</v>
      </c>
      <c r="V19" s="5">
        <f>'AEO Table 73'!W41*10^6</f>
        <v>6287000</v>
      </c>
      <c r="W19" s="5">
        <f>'AEO Table 73'!X41*10^6</f>
        <v>6287000</v>
      </c>
      <c r="X19" s="5">
        <f>'AEO Table 73'!Y41*10^6</f>
        <v>6287000</v>
      </c>
      <c r="Y19" s="5">
        <f>'AEO Table 73'!Z41*10^6</f>
        <v>6287000</v>
      </c>
      <c r="Z19" s="5">
        <f>'AEO Table 73'!AA41*10^6</f>
        <v>6287000</v>
      </c>
      <c r="AA19" s="5">
        <f>'AEO Table 73'!AB41*10^6</f>
        <v>6287000</v>
      </c>
      <c r="AB19" s="5">
        <f>'AEO Table 73'!AC41*10^6</f>
        <v>6287000</v>
      </c>
      <c r="AC19" s="5">
        <f>'AEO Table 73'!AD41*10^6</f>
        <v>6287000</v>
      </c>
      <c r="AD19" s="5">
        <f>'AEO Table 73'!AE41*10^6</f>
        <v>6287000</v>
      </c>
      <c r="AE19" s="5">
        <f>'AEO Table 73'!AF41*10^6</f>
        <v>6287000</v>
      </c>
      <c r="AF19" s="5">
        <f>'AEO Table 73'!AG41*10^6</f>
        <v>6287000</v>
      </c>
      <c r="AG19" s="5">
        <f>'AEO Table 73'!AH41*10^6</f>
        <v>6287000</v>
      </c>
      <c r="AH19" s="5">
        <f>'AEO Table 73'!AI41*10^6</f>
        <v>6287000</v>
      </c>
      <c r="AI19" s="5">
        <f>'AEO Table 73'!AJ41*10^6</f>
        <v>6287000</v>
      </c>
    </row>
    <row r="20" spans="1:35" x14ac:dyDescent="0.2">
      <c r="A20" s="2" t="s">
        <v>370</v>
      </c>
      <c r="B20" s="5">
        <f>'GREET1 Fuel_Specs'!$D$36</f>
        <v>91410</v>
      </c>
      <c r="C20" s="5">
        <f>'GREET1 Fuel_Specs'!$D$36</f>
        <v>91410</v>
      </c>
      <c r="D20" s="5">
        <f>'GREET1 Fuel_Specs'!$D$36</f>
        <v>91410</v>
      </c>
      <c r="E20" s="5">
        <f>'GREET1 Fuel_Specs'!$D$36</f>
        <v>91410</v>
      </c>
      <c r="F20" s="5">
        <f>'GREET1 Fuel_Specs'!$D$36</f>
        <v>91410</v>
      </c>
      <c r="G20" s="5">
        <f>'GREET1 Fuel_Specs'!$D$36</f>
        <v>91410</v>
      </c>
      <c r="H20" s="5">
        <f>'GREET1 Fuel_Specs'!$D$36</f>
        <v>91410</v>
      </c>
      <c r="I20" s="5">
        <f>'GREET1 Fuel_Specs'!$D$36</f>
        <v>91410</v>
      </c>
      <c r="J20" s="5">
        <f>'GREET1 Fuel_Specs'!$D$36</f>
        <v>91410</v>
      </c>
      <c r="K20" s="5">
        <f>'GREET1 Fuel_Specs'!$D$36</f>
        <v>91410</v>
      </c>
      <c r="L20" s="5">
        <f>'GREET1 Fuel_Specs'!$D$36</f>
        <v>91410</v>
      </c>
      <c r="M20" s="5">
        <f>'GREET1 Fuel_Specs'!$D$36</f>
        <v>91410</v>
      </c>
      <c r="N20" s="5">
        <f>'GREET1 Fuel_Specs'!$D$36</f>
        <v>91410</v>
      </c>
      <c r="O20" s="5">
        <f>'GREET1 Fuel_Specs'!$D$36</f>
        <v>91410</v>
      </c>
      <c r="P20" s="5">
        <f>'GREET1 Fuel_Specs'!$D$36</f>
        <v>91410</v>
      </c>
      <c r="Q20" s="5">
        <f>'GREET1 Fuel_Specs'!$D$36</f>
        <v>91410</v>
      </c>
      <c r="R20" s="5">
        <f>'GREET1 Fuel_Specs'!$D$36</f>
        <v>91410</v>
      </c>
      <c r="S20" s="5">
        <f>'GREET1 Fuel_Specs'!$D$36</f>
        <v>91410</v>
      </c>
      <c r="T20" s="5">
        <f>'GREET1 Fuel_Specs'!$D$36</f>
        <v>91410</v>
      </c>
      <c r="U20" s="5">
        <f>'GREET1 Fuel_Specs'!$D$36</f>
        <v>91410</v>
      </c>
      <c r="V20" s="5">
        <f>'GREET1 Fuel_Specs'!$D$36</f>
        <v>91410</v>
      </c>
      <c r="W20" s="5">
        <f>'GREET1 Fuel_Specs'!$D$36</f>
        <v>91410</v>
      </c>
      <c r="X20" s="5">
        <f>'GREET1 Fuel_Specs'!$D$36</f>
        <v>91410</v>
      </c>
      <c r="Y20" s="5">
        <f>'GREET1 Fuel_Specs'!$D$36</f>
        <v>91410</v>
      </c>
      <c r="Z20" s="5">
        <f>'GREET1 Fuel_Specs'!$D$36</f>
        <v>91410</v>
      </c>
      <c r="AA20" s="5">
        <f>'GREET1 Fuel_Specs'!$D$36</f>
        <v>91410</v>
      </c>
      <c r="AB20" s="5">
        <f>'GREET1 Fuel_Specs'!$D$36</f>
        <v>91410</v>
      </c>
      <c r="AC20" s="5">
        <f>'GREET1 Fuel_Specs'!$D$36</f>
        <v>91410</v>
      </c>
      <c r="AD20" s="5">
        <f>'GREET1 Fuel_Specs'!$D$36</f>
        <v>91410</v>
      </c>
      <c r="AE20" s="5">
        <f>'GREET1 Fuel_Specs'!$D$36</f>
        <v>91410</v>
      </c>
      <c r="AF20" s="5">
        <f>'GREET1 Fuel_Specs'!$D$36</f>
        <v>91410</v>
      </c>
      <c r="AG20" s="5">
        <f>'GREET1 Fuel_Specs'!$D$36</f>
        <v>91410</v>
      </c>
      <c r="AH20" s="5">
        <f>'GREET1 Fuel_Specs'!$D$36</f>
        <v>91410</v>
      </c>
      <c r="AI20" s="5">
        <f>'GREET1 Fuel_Specs'!$D$36</f>
        <v>91410</v>
      </c>
    </row>
    <row r="21" spans="1:35" x14ac:dyDescent="0.2">
      <c r="A21" s="2" t="s">
        <v>371</v>
      </c>
      <c r="B21" s="5">
        <f>'GREET1 Fuel_Specs'!$D$90</f>
        <v>13583444.58426456</v>
      </c>
      <c r="C21" s="5">
        <f>'GREET1 Fuel_Specs'!$D$90</f>
        <v>13583444.58426456</v>
      </c>
      <c r="D21" s="5">
        <f>'GREET1 Fuel_Specs'!$D$90</f>
        <v>13583444.58426456</v>
      </c>
      <c r="E21" s="5">
        <f>'GREET1 Fuel_Specs'!$D$90</f>
        <v>13583444.58426456</v>
      </c>
      <c r="F21" s="5">
        <f>'GREET1 Fuel_Specs'!$D$90</f>
        <v>13583444.58426456</v>
      </c>
      <c r="G21" s="5">
        <f>'GREET1 Fuel_Specs'!$D$90</f>
        <v>13583444.58426456</v>
      </c>
      <c r="H21" s="5">
        <f>'GREET1 Fuel_Specs'!$D$90</f>
        <v>13583444.58426456</v>
      </c>
      <c r="I21" s="5">
        <f>'GREET1 Fuel_Specs'!$D$90</f>
        <v>13583444.58426456</v>
      </c>
      <c r="J21" s="5">
        <f>'GREET1 Fuel_Specs'!$D$90</f>
        <v>13583444.58426456</v>
      </c>
      <c r="K21" s="5">
        <f>'GREET1 Fuel_Specs'!$D$90</f>
        <v>13583444.58426456</v>
      </c>
      <c r="L21" s="5">
        <f>'GREET1 Fuel_Specs'!$D$90</f>
        <v>13583444.58426456</v>
      </c>
      <c r="M21" s="5">
        <f>'GREET1 Fuel_Specs'!$D$90</f>
        <v>13583444.58426456</v>
      </c>
      <c r="N21" s="5">
        <f>'GREET1 Fuel_Specs'!$D$90</f>
        <v>13583444.58426456</v>
      </c>
      <c r="O21" s="5">
        <f>'GREET1 Fuel_Specs'!$D$90</f>
        <v>13583444.58426456</v>
      </c>
      <c r="P21" s="5">
        <f>'GREET1 Fuel_Specs'!$D$90</f>
        <v>13583444.58426456</v>
      </c>
      <c r="Q21" s="5">
        <f>'GREET1 Fuel_Specs'!$D$90</f>
        <v>13583444.58426456</v>
      </c>
      <c r="R21" s="5">
        <f>'GREET1 Fuel_Specs'!$D$90</f>
        <v>13583444.58426456</v>
      </c>
      <c r="S21" s="5">
        <f>'GREET1 Fuel_Specs'!$D$90</f>
        <v>13583444.58426456</v>
      </c>
      <c r="T21" s="5">
        <f>'GREET1 Fuel_Specs'!$D$90</f>
        <v>13583444.58426456</v>
      </c>
      <c r="U21" s="5">
        <f>'GREET1 Fuel_Specs'!$D$90</f>
        <v>13583444.58426456</v>
      </c>
      <c r="V21" s="5">
        <f>'GREET1 Fuel_Specs'!$D$90</f>
        <v>13583444.58426456</v>
      </c>
      <c r="W21" s="5">
        <f>'GREET1 Fuel_Specs'!$D$90</f>
        <v>13583444.58426456</v>
      </c>
      <c r="X21" s="5">
        <f>'GREET1 Fuel_Specs'!$D$90</f>
        <v>13583444.58426456</v>
      </c>
      <c r="Y21" s="5">
        <f>'GREET1 Fuel_Specs'!$D$90</f>
        <v>13583444.58426456</v>
      </c>
      <c r="Z21" s="5">
        <f>'GREET1 Fuel_Specs'!$D$90</f>
        <v>13583444.58426456</v>
      </c>
      <c r="AA21" s="5">
        <f>'GREET1 Fuel_Specs'!$D$90</f>
        <v>13583444.58426456</v>
      </c>
      <c r="AB21" s="5">
        <f>'GREET1 Fuel_Specs'!$D$90</f>
        <v>13583444.58426456</v>
      </c>
      <c r="AC21" s="5">
        <f>'GREET1 Fuel_Specs'!$D$90</f>
        <v>13583444.58426456</v>
      </c>
      <c r="AD21" s="5">
        <f>'GREET1 Fuel_Specs'!$D$90</f>
        <v>13583444.58426456</v>
      </c>
      <c r="AE21" s="5">
        <f>'GREET1 Fuel_Specs'!$D$90</f>
        <v>13583444.58426456</v>
      </c>
      <c r="AF21" s="5">
        <f>'GREET1 Fuel_Specs'!$D$90</f>
        <v>13583444.58426456</v>
      </c>
      <c r="AG21" s="5">
        <f>'GREET1 Fuel_Specs'!$D$90</f>
        <v>13583444.58426456</v>
      </c>
      <c r="AH21" s="5">
        <f>'GREET1 Fuel_Specs'!$D$90</f>
        <v>13583444.58426456</v>
      </c>
      <c r="AI21" s="5">
        <f>'GREET1 Fuel_Specs'!$D$90</f>
        <v>13583444.58426456</v>
      </c>
    </row>
    <row r="22" spans="1:35" x14ac:dyDescent="0.2">
      <c r="A22" s="2" t="s">
        <v>367</v>
      </c>
      <c r="B22" s="5">
        <f>'GREET1 Fuel_Specs'!$D$62/'GREET1 Fuel_Specs'!$E$62*10^3</f>
        <v>134509.80392156864</v>
      </c>
      <c r="C22" s="5">
        <f>'GREET1 Fuel_Specs'!$D$62/'GREET1 Fuel_Specs'!$E$62*10^3</f>
        <v>134509.80392156864</v>
      </c>
      <c r="D22" s="5">
        <f>'GREET1 Fuel_Specs'!$D$62/'GREET1 Fuel_Specs'!$E$62*10^3</f>
        <v>134509.80392156864</v>
      </c>
      <c r="E22" s="5">
        <f>'GREET1 Fuel_Specs'!$D$62/'GREET1 Fuel_Specs'!$E$62*10^3</f>
        <v>134509.80392156864</v>
      </c>
      <c r="F22" s="5">
        <f>'GREET1 Fuel_Specs'!$D$62/'GREET1 Fuel_Specs'!$E$62*10^3</f>
        <v>134509.80392156864</v>
      </c>
      <c r="G22" s="5">
        <f>'GREET1 Fuel_Specs'!$D$62/'GREET1 Fuel_Specs'!$E$62*10^3</f>
        <v>134509.80392156864</v>
      </c>
      <c r="H22" s="5">
        <f>'GREET1 Fuel_Specs'!$D$62/'GREET1 Fuel_Specs'!$E$62*10^3</f>
        <v>134509.80392156864</v>
      </c>
      <c r="I22" s="5">
        <f>'GREET1 Fuel_Specs'!$D$62/'GREET1 Fuel_Specs'!$E$62*10^3</f>
        <v>134509.80392156864</v>
      </c>
      <c r="J22" s="5">
        <f>'GREET1 Fuel_Specs'!$D$62/'GREET1 Fuel_Specs'!$E$62*10^3</f>
        <v>134509.80392156864</v>
      </c>
      <c r="K22" s="5">
        <f>'GREET1 Fuel_Specs'!$D$62/'GREET1 Fuel_Specs'!$E$62*10^3</f>
        <v>134509.80392156864</v>
      </c>
      <c r="L22" s="5">
        <f>'GREET1 Fuel_Specs'!$D$62/'GREET1 Fuel_Specs'!$E$62*10^3</f>
        <v>134509.80392156864</v>
      </c>
      <c r="M22" s="5">
        <f>'GREET1 Fuel_Specs'!$D$62/'GREET1 Fuel_Specs'!$E$62*10^3</f>
        <v>134509.80392156864</v>
      </c>
      <c r="N22" s="5">
        <f>'GREET1 Fuel_Specs'!$D$62/'GREET1 Fuel_Specs'!$E$62*10^3</f>
        <v>134509.80392156864</v>
      </c>
      <c r="O22" s="5">
        <f>'GREET1 Fuel_Specs'!$D$62/'GREET1 Fuel_Specs'!$E$62*10^3</f>
        <v>134509.80392156864</v>
      </c>
      <c r="P22" s="5">
        <f>'GREET1 Fuel_Specs'!$D$62/'GREET1 Fuel_Specs'!$E$62*10^3</f>
        <v>134509.80392156864</v>
      </c>
      <c r="Q22" s="5">
        <f>'GREET1 Fuel_Specs'!$D$62/'GREET1 Fuel_Specs'!$E$62*10^3</f>
        <v>134509.80392156864</v>
      </c>
      <c r="R22" s="5">
        <f>'GREET1 Fuel_Specs'!$D$62/'GREET1 Fuel_Specs'!$E$62*10^3</f>
        <v>134509.80392156864</v>
      </c>
      <c r="S22" s="5">
        <f>'GREET1 Fuel_Specs'!$D$62/'GREET1 Fuel_Specs'!$E$62*10^3</f>
        <v>134509.80392156864</v>
      </c>
      <c r="T22" s="5">
        <f>'GREET1 Fuel_Specs'!$D$62/'GREET1 Fuel_Specs'!$E$62*10^3</f>
        <v>134509.80392156864</v>
      </c>
      <c r="U22" s="5">
        <f>'GREET1 Fuel_Specs'!$D$62/'GREET1 Fuel_Specs'!$E$62*10^3</f>
        <v>134509.80392156864</v>
      </c>
      <c r="V22" s="5">
        <f>'GREET1 Fuel_Specs'!$D$62/'GREET1 Fuel_Specs'!$E$62*10^3</f>
        <v>134509.80392156864</v>
      </c>
      <c r="W22" s="5">
        <f>'GREET1 Fuel_Specs'!$D$62/'GREET1 Fuel_Specs'!$E$62*10^3</f>
        <v>134509.80392156864</v>
      </c>
      <c r="X22" s="5">
        <f>'GREET1 Fuel_Specs'!$D$62/'GREET1 Fuel_Specs'!$E$62*10^3</f>
        <v>134509.80392156864</v>
      </c>
      <c r="Y22" s="5">
        <f>'GREET1 Fuel_Specs'!$D$62/'GREET1 Fuel_Specs'!$E$62*10^3</f>
        <v>134509.80392156864</v>
      </c>
      <c r="Z22" s="5">
        <f>'GREET1 Fuel_Specs'!$D$62/'GREET1 Fuel_Specs'!$E$62*10^3</f>
        <v>134509.80392156864</v>
      </c>
      <c r="AA22" s="5">
        <f>'GREET1 Fuel_Specs'!$D$62/'GREET1 Fuel_Specs'!$E$62*10^3</f>
        <v>134509.80392156864</v>
      </c>
      <c r="AB22" s="5">
        <f>'GREET1 Fuel_Specs'!$D$62/'GREET1 Fuel_Specs'!$E$62*10^3</f>
        <v>134509.80392156864</v>
      </c>
      <c r="AC22" s="5">
        <f>'GREET1 Fuel_Specs'!$D$62/'GREET1 Fuel_Specs'!$E$62*10^3</f>
        <v>134509.80392156864</v>
      </c>
      <c r="AD22" s="5">
        <f>'GREET1 Fuel_Specs'!$D$62/'GREET1 Fuel_Specs'!$E$62*10^3</f>
        <v>134509.80392156864</v>
      </c>
      <c r="AE22" s="5">
        <f>'GREET1 Fuel_Specs'!$D$62/'GREET1 Fuel_Specs'!$E$62*10^3</f>
        <v>134509.80392156864</v>
      </c>
      <c r="AF22" s="5">
        <f>'GREET1 Fuel_Specs'!$D$62/'GREET1 Fuel_Specs'!$E$62*10^3</f>
        <v>134509.80392156864</v>
      </c>
      <c r="AG22" s="5">
        <f>'GREET1 Fuel_Specs'!$D$62/'GREET1 Fuel_Specs'!$E$62*10^3</f>
        <v>134509.80392156864</v>
      </c>
      <c r="AH22" s="5">
        <f>'GREET1 Fuel_Specs'!$D$62/'GREET1 Fuel_Specs'!$E$62*10^3</f>
        <v>134509.80392156864</v>
      </c>
      <c r="AI22" s="5">
        <f>'GREET1 Fuel_Specs'!$D$62/'GREET1 Fuel_Specs'!$E$62*10^3</f>
        <v>134509.80392156864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3"/>
  </sheetPr>
  <dimension ref="A1:AI11"/>
  <sheetViews>
    <sheetView workbookViewId="0"/>
  </sheetViews>
  <sheetFormatPr baseColWidth="10" defaultColWidth="8.83203125" defaultRowHeight="15" x14ac:dyDescent="0.2"/>
  <cols>
    <col min="1" max="1" width="38.33203125" customWidth="1"/>
    <col min="2" max="35" width="11" customWidth="1"/>
  </cols>
  <sheetData>
    <row r="1" spans="1:35" s="2" customFormat="1" x14ac:dyDescent="0.2">
      <c r="A1" s="1" t="s">
        <v>405</v>
      </c>
      <c r="B1" s="2">
        <v>2017</v>
      </c>
      <c r="C1" s="2">
        <v>2018</v>
      </c>
      <c r="D1" s="2">
        <v>2019</v>
      </c>
      <c r="E1" s="2">
        <v>2020</v>
      </c>
      <c r="F1" s="2">
        <v>2021</v>
      </c>
      <c r="G1" s="2">
        <v>2022</v>
      </c>
      <c r="H1" s="2">
        <v>2023</v>
      </c>
      <c r="I1" s="2">
        <v>2024</v>
      </c>
      <c r="J1" s="2">
        <v>2025</v>
      </c>
      <c r="K1" s="2">
        <v>2026</v>
      </c>
      <c r="L1" s="2">
        <v>2027</v>
      </c>
      <c r="M1" s="2">
        <v>2028</v>
      </c>
      <c r="N1" s="2">
        <v>2029</v>
      </c>
      <c r="O1" s="2">
        <v>2030</v>
      </c>
      <c r="P1" s="2">
        <v>2031</v>
      </c>
      <c r="Q1" s="2">
        <v>2032</v>
      </c>
      <c r="R1" s="2">
        <v>2033</v>
      </c>
      <c r="S1" s="2">
        <v>2034</v>
      </c>
      <c r="T1" s="2">
        <v>2035</v>
      </c>
      <c r="U1" s="2">
        <v>2036</v>
      </c>
      <c r="V1" s="2">
        <v>2037</v>
      </c>
      <c r="W1" s="2">
        <v>2038</v>
      </c>
      <c r="X1" s="2">
        <v>2039</v>
      </c>
      <c r="Y1" s="2">
        <v>2040</v>
      </c>
      <c r="Z1" s="5">
        <v>2041</v>
      </c>
      <c r="AA1" s="5">
        <v>2042</v>
      </c>
      <c r="AB1" s="5">
        <v>2043</v>
      </c>
      <c r="AC1" s="5">
        <v>2044</v>
      </c>
      <c r="AD1" s="5">
        <v>2045</v>
      </c>
      <c r="AE1" s="5">
        <v>2046</v>
      </c>
      <c r="AF1" s="5">
        <v>2047</v>
      </c>
      <c r="AG1" s="5">
        <v>2048</v>
      </c>
      <c r="AH1" s="5">
        <v>2049</v>
      </c>
      <c r="AI1" s="5">
        <v>2050</v>
      </c>
    </row>
    <row r="2" spans="1:35" x14ac:dyDescent="0.2">
      <c r="A2" t="s">
        <v>310</v>
      </c>
      <c r="B2" s="2">
        <v>0</v>
      </c>
      <c r="C2" s="2">
        <v>0</v>
      </c>
      <c r="D2" s="2">
        <v>0</v>
      </c>
      <c r="E2" s="2">
        <v>0</v>
      </c>
      <c r="F2" s="2">
        <v>0</v>
      </c>
      <c r="G2" s="2">
        <v>0</v>
      </c>
      <c r="H2" s="2">
        <v>0</v>
      </c>
      <c r="I2" s="2">
        <v>0</v>
      </c>
      <c r="J2" s="2">
        <v>0</v>
      </c>
      <c r="K2" s="2">
        <v>0</v>
      </c>
      <c r="L2" s="2">
        <v>0</v>
      </c>
      <c r="M2" s="2">
        <v>0</v>
      </c>
      <c r="N2" s="2">
        <v>0</v>
      </c>
      <c r="O2" s="2">
        <v>0</v>
      </c>
      <c r="P2" s="2">
        <v>0</v>
      </c>
      <c r="Q2" s="2">
        <v>0</v>
      </c>
      <c r="R2" s="2">
        <v>0</v>
      </c>
      <c r="S2" s="2">
        <v>0</v>
      </c>
      <c r="T2" s="2">
        <v>0</v>
      </c>
      <c r="U2" s="2">
        <v>0</v>
      </c>
      <c r="V2" s="2">
        <v>0</v>
      </c>
      <c r="W2" s="2">
        <v>0</v>
      </c>
      <c r="X2" s="2">
        <v>0</v>
      </c>
      <c r="Y2" s="2">
        <v>0</v>
      </c>
      <c r="Z2" s="2">
        <v>0</v>
      </c>
      <c r="AA2" s="2">
        <v>0</v>
      </c>
      <c r="AB2" s="2">
        <v>0</v>
      </c>
      <c r="AC2" s="2">
        <v>0</v>
      </c>
      <c r="AD2" s="2">
        <v>0</v>
      </c>
      <c r="AE2" s="2">
        <v>0</v>
      </c>
      <c r="AF2" s="2">
        <v>0</v>
      </c>
      <c r="AG2" s="2">
        <v>0</v>
      </c>
      <c r="AH2" s="2">
        <v>0</v>
      </c>
      <c r="AI2" s="2">
        <v>0</v>
      </c>
    </row>
    <row r="3" spans="1:35" x14ac:dyDescent="0.2">
      <c r="A3" t="s">
        <v>311</v>
      </c>
      <c r="B3" s="2">
        <v>0</v>
      </c>
      <c r="C3" s="2">
        <v>0</v>
      </c>
      <c r="D3" s="2">
        <v>0</v>
      </c>
      <c r="E3" s="2">
        <v>0</v>
      </c>
      <c r="F3" s="2">
        <v>0</v>
      </c>
      <c r="G3" s="2">
        <v>0</v>
      </c>
      <c r="H3" s="2">
        <v>0</v>
      </c>
      <c r="I3" s="2">
        <v>0</v>
      </c>
      <c r="J3" s="2">
        <v>0</v>
      </c>
      <c r="K3" s="2">
        <v>0</v>
      </c>
      <c r="L3" s="2">
        <v>0</v>
      </c>
      <c r="M3" s="2">
        <v>0</v>
      </c>
      <c r="N3" s="2">
        <v>0</v>
      </c>
      <c r="O3" s="2">
        <v>0</v>
      </c>
      <c r="P3" s="2">
        <v>0</v>
      </c>
      <c r="Q3" s="2">
        <v>0</v>
      </c>
      <c r="R3" s="2">
        <v>0</v>
      </c>
      <c r="S3" s="2">
        <v>0</v>
      </c>
      <c r="T3" s="2">
        <v>0</v>
      </c>
      <c r="U3" s="2">
        <v>0</v>
      </c>
      <c r="V3" s="2">
        <v>0</v>
      </c>
      <c r="W3" s="2">
        <v>0</v>
      </c>
      <c r="X3" s="2">
        <v>0</v>
      </c>
      <c r="Y3" s="2">
        <v>0</v>
      </c>
      <c r="Z3" s="2">
        <v>0</v>
      </c>
      <c r="AA3" s="2">
        <v>0</v>
      </c>
      <c r="AB3" s="2">
        <v>0</v>
      </c>
      <c r="AC3" s="2">
        <v>0</v>
      </c>
      <c r="AD3" s="2">
        <v>0</v>
      </c>
      <c r="AE3" s="2">
        <v>0</v>
      </c>
      <c r="AF3" s="2">
        <v>0</v>
      </c>
      <c r="AG3" s="2">
        <v>0</v>
      </c>
      <c r="AH3" s="2">
        <v>0</v>
      </c>
      <c r="AI3" s="2">
        <v>0</v>
      </c>
    </row>
    <row r="4" spans="1:35" x14ac:dyDescent="0.2">
      <c r="A4" t="s">
        <v>318</v>
      </c>
      <c r="B4" s="6">
        <f>'AEO Table 73'!C32*10^6/gal_per_barrel</f>
        <v>120396.26190476191</v>
      </c>
      <c r="C4" s="6">
        <f>'AEO Table 73'!D32*10^6/gal_per_barrel</f>
        <v>120363.33333333333</v>
      </c>
      <c r="D4" s="6">
        <f>'AEO Table 73'!E32*10^6/gal_per_barrel</f>
        <v>120379.16666666667</v>
      </c>
      <c r="E4" s="6">
        <f>'AEO Table 73'!F32*10^6/gal_per_barrel</f>
        <v>120387.38095238095</v>
      </c>
      <c r="F4" s="6">
        <f>'AEO Table 73'!G32*10^6/gal_per_barrel</f>
        <v>120365.73809523809</v>
      </c>
      <c r="G4" s="6">
        <f>'AEO Table 73'!H32*10^6/gal_per_barrel</f>
        <v>120317.52380952382</v>
      </c>
      <c r="H4" s="6">
        <f>'AEO Table 73'!I32*10^6/gal_per_barrel</f>
        <v>120257.52380952382</v>
      </c>
      <c r="I4" s="6">
        <f>'AEO Table 73'!J32*10^6/gal_per_barrel</f>
        <v>120238.14285714286</v>
      </c>
      <c r="J4" s="6">
        <f>'AEO Table 73'!K32*10^6/gal_per_barrel</f>
        <v>120225.69047619047</v>
      </c>
      <c r="K4" s="6">
        <f>'AEO Table 73'!L32*10^6/gal_per_barrel</f>
        <v>120215.88095238095</v>
      </c>
      <c r="L4" s="6">
        <f>'AEO Table 73'!M32*10^6/gal_per_barrel</f>
        <v>120205.23809523809</v>
      </c>
      <c r="M4" s="6">
        <f>'AEO Table 73'!N32*10^6/gal_per_barrel</f>
        <v>120194.90476190476</v>
      </c>
      <c r="N4" s="6">
        <f>'AEO Table 73'!O32*10^6/gal_per_barrel</f>
        <v>120184.57142857143</v>
      </c>
      <c r="O4" s="6">
        <f>'AEO Table 73'!P32*10^6/gal_per_barrel</f>
        <v>120186.35714285714</v>
      </c>
      <c r="P4" s="6">
        <f>'AEO Table 73'!Q32*10^6/gal_per_barrel</f>
        <v>120169.33333333333</v>
      </c>
      <c r="Q4" s="6">
        <f>'AEO Table 73'!R32*10^6/gal_per_barrel</f>
        <v>120159.80952380953</v>
      </c>
      <c r="R4" s="6">
        <f>'AEO Table 73'!S32*10^6/gal_per_barrel</f>
        <v>120153.90476190476</v>
      </c>
      <c r="S4" s="6">
        <f>'AEO Table 73'!T32*10^6/gal_per_barrel</f>
        <v>120139.92857142857</v>
      </c>
      <c r="T4" s="6">
        <f>'AEO Table 73'!U32*10^6/gal_per_barrel</f>
        <v>120123.47619047618</v>
      </c>
      <c r="U4" s="6">
        <f>'AEO Table 73'!V32*10^6/gal_per_barrel</f>
        <v>120105.47619047618</v>
      </c>
      <c r="V4" s="6">
        <f>'AEO Table 73'!W32*10^6/gal_per_barrel</f>
        <v>120085.26190476191</v>
      </c>
      <c r="W4" s="6">
        <f>'AEO Table 73'!X32*10^6/gal_per_barrel</f>
        <v>120065.59523809524</v>
      </c>
      <c r="X4" s="6">
        <f>'AEO Table 73'!Y32*10^6/gal_per_barrel</f>
        <v>120040.19047619047</v>
      </c>
      <c r="Y4" s="6">
        <f>'AEO Table 73'!Z32*10^6/gal_per_barrel</f>
        <v>120011.85714285714</v>
      </c>
      <c r="Z4" s="6">
        <f>'AEO Table 73'!AA32*10^6/gal_per_barrel</f>
        <v>119980</v>
      </c>
      <c r="AA4" s="6">
        <f>'AEO Table 73'!AB32*10^6/gal_per_barrel</f>
        <v>119949.21428571429</v>
      </c>
      <c r="AB4" s="6">
        <f>'AEO Table 73'!AC32*10^6/gal_per_barrel</f>
        <v>119910.09523809524</v>
      </c>
      <c r="AC4" s="6">
        <f>'AEO Table 73'!AD32*10^6/gal_per_barrel</f>
        <v>119871.47619047618</v>
      </c>
      <c r="AD4" s="6">
        <f>'AEO Table 73'!AE32*10^6/gal_per_barrel</f>
        <v>119830.30952380953</v>
      </c>
      <c r="AE4" s="6">
        <f>'AEO Table 73'!AF32*10^6/gal_per_barrel</f>
        <v>119784.40476190476</v>
      </c>
      <c r="AF4" s="6">
        <f>'AEO Table 73'!AG32*10^6/gal_per_barrel</f>
        <v>119727.33333333333</v>
      </c>
      <c r="AG4" s="6">
        <f>'AEO Table 73'!AH32*10^6/gal_per_barrel</f>
        <v>119664.71428571429</v>
      </c>
      <c r="AH4" s="6">
        <f>'AEO Table 73'!AI32*10^6/gal_per_barrel</f>
        <v>119596.14285714286</v>
      </c>
      <c r="AI4" s="6">
        <f>'AEO Table 73'!AJ32*10^6/gal_per_barrel</f>
        <v>119596.09523809524</v>
      </c>
    </row>
    <row r="5" spans="1:35" x14ac:dyDescent="0.2">
      <c r="A5" t="s">
        <v>319</v>
      </c>
      <c r="B5" s="6">
        <f>'AEO Table 73'!C19*10^6/gal_per_barrel</f>
        <v>138690.47619047618</v>
      </c>
      <c r="C5" s="6">
        <f>'AEO Table 73'!D19*10^6/gal_per_barrel</f>
        <v>138690.47619047618</v>
      </c>
      <c r="D5" s="6">
        <f>'AEO Table 73'!E19*10^6/gal_per_barrel</f>
        <v>138690.47619047618</v>
      </c>
      <c r="E5" s="6">
        <f>'AEO Table 73'!F19*10^6/gal_per_barrel</f>
        <v>138690.47619047618</v>
      </c>
      <c r="F5" s="6">
        <f>'AEO Table 73'!G19*10^6/gal_per_barrel</f>
        <v>138690.47619047618</v>
      </c>
      <c r="G5" s="6">
        <f>'AEO Table 73'!H19*10^6/gal_per_barrel</f>
        <v>138690.47619047618</v>
      </c>
      <c r="H5" s="6">
        <f>'AEO Table 73'!I19*10^6/gal_per_barrel</f>
        <v>138690.47619047618</v>
      </c>
      <c r="I5" s="6">
        <f>'AEO Table 73'!J19*10^6/gal_per_barrel</f>
        <v>138690.47619047618</v>
      </c>
      <c r="J5" s="6">
        <f>'AEO Table 73'!K19*10^6/gal_per_barrel</f>
        <v>138690.47619047618</v>
      </c>
      <c r="K5" s="6">
        <f>'AEO Table 73'!L19*10^6/gal_per_barrel</f>
        <v>138690.47619047618</v>
      </c>
      <c r="L5" s="6">
        <f>'AEO Table 73'!M19*10^6/gal_per_barrel</f>
        <v>138690.47619047618</v>
      </c>
      <c r="M5" s="6">
        <f>'AEO Table 73'!N19*10^6/gal_per_barrel</f>
        <v>138690.47619047618</v>
      </c>
      <c r="N5" s="6">
        <f>'AEO Table 73'!O19*10^6/gal_per_barrel</f>
        <v>138690.47619047618</v>
      </c>
      <c r="O5" s="6">
        <f>'AEO Table 73'!P19*10^6/gal_per_barrel</f>
        <v>138690.47619047618</v>
      </c>
      <c r="P5" s="6">
        <f>'AEO Table 73'!Q19*10^6/gal_per_barrel</f>
        <v>138690.47619047618</v>
      </c>
      <c r="Q5" s="6">
        <f>'AEO Table 73'!R19*10^6/gal_per_barrel</f>
        <v>138690.47619047618</v>
      </c>
      <c r="R5" s="6">
        <f>'AEO Table 73'!S19*10^6/gal_per_barrel</f>
        <v>138690.47619047618</v>
      </c>
      <c r="S5" s="6">
        <f>'AEO Table 73'!T19*10^6/gal_per_barrel</f>
        <v>138690.47619047618</v>
      </c>
      <c r="T5" s="6">
        <f>'AEO Table 73'!U19*10^6/gal_per_barrel</f>
        <v>138690.47619047618</v>
      </c>
      <c r="U5" s="6">
        <f>'AEO Table 73'!V19*10^6/gal_per_barrel</f>
        <v>138690.47619047618</v>
      </c>
      <c r="V5" s="6">
        <f>'AEO Table 73'!W19*10^6/gal_per_barrel</f>
        <v>138690.47619047618</v>
      </c>
      <c r="W5" s="6">
        <f>'AEO Table 73'!X19*10^6/gal_per_barrel</f>
        <v>138690.47619047618</v>
      </c>
      <c r="X5" s="6">
        <f>'AEO Table 73'!Y19*10^6/gal_per_barrel</f>
        <v>138690.47619047618</v>
      </c>
      <c r="Y5" s="6">
        <f>'AEO Table 73'!Z19*10^6/gal_per_barrel</f>
        <v>138690.47619047618</v>
      </c>
      <c r="Z5" s="6">
        <f>'AEO Table 73'!AA19*10^6/gal_per_barrel</f>
        <v>138690.47619047618</v>
      </c>
      <c r="AA5" s="6">
        <f>'AEO Table 73'!AB19*10^6/gal_per_barrel</f>
        <v>138690.47619047618</v>
      </c>
      <c r="AB5" s="6">
        <f>'AEO Table 73'!AC19*10^6/gal_per_barrel</f>
        <v>138690.47619047618</v>
      </c>
      <c r="AC5" s="6">
        <f>'AEO Table 73'!AD19*10^6/gal_per_barrel</f>
        <v>138690.47619047618</v>
      </c>
      <c r="AD5" s="6">
        <f>'AEO Table 73'!AE19*10^6/gal_per_barrel</f>
        <v>138690.47619047618</v>
      </c>
      <c r="AE5" s="6">
        <f>'AEO Table 73'!AF19*10^6/gal_per_barrel</f>
        <v>138690.47619047618</v>
      </c>
      <c r="AF5" s="6">
        <f>'AEO Table 73'!AG19*10^6/gal_per_barrel</f>
        <v>138690.47619047618</v>
      </c>
      <c r="AG5" s="6">
        <f>'AEO Table 73'!AH19*10^6/gal_per_barrel</f>
        <v>138690.47619047618</v>
      </c>
      <c r="AH5" s="6">
        <f>'AEO Table 73'!AI19*10^6/gal_per_barrel</f>
        <v>138690.47619047618</v>
      </c>
      <c r="AI5" s="6">
        <f>'AEO Table 73'!AJ19*10^6/gal_per_barrel</f>
        <v>138690.47619047618</v>
      </c>
    </row>
    <row r="6" spans="1:35" x14ac:dyDescent="0.2">
      <c r="A6" t="s">
        <v>312</v>
      </c>
      <c r="B6" s="2">
        <v>0</v>
      </c>
      <c r="C6" s="2">
        <v>0</v>
      </c>
      <c r="D6" s="2">
        <v>0</v>
      </c>
      <c r="E6" s="2">
        <v>0</v>
      </c>
      <c r="F6" s="2">
        <v>0</v>
      </c>
      <c r="G6" s="2">
        <v>0</v>
      </c>
      <c r="H6" s="2">
        <v>0</v>
      </c>
      <c r="I6" s="2">
        <v>0</v>
      </c>
      <c r="J6" s="2">
        <v>0</v>
      </c>
      <c r="K6" s="2">
        <v>0</v>
      </c>
      <c r="L6" s="2">
        <v>0</v>
      </c>
      <c r="M6" s="2">
        <v>0</v>
      </c>
      <c r="N6" s="2">
        <v>0</v>
      </c>
      <c r="O6" s="2">
        <v>0</v>
      </c>
      <c r="P6" s="2">
        <v>0</v>
      </c>
      <c r="Q6" s="2">
        <v>0</v>
      </c>
      <c r="R6" s="2">
        <v>0</v>
      </c>
      <c r="S6" s="2">
        <v>0</v>
      </c>
      <c r="T6" s="2">
        <v>0</v>
      </c>
      <c r="U6" s="2">
        <v>0</v>
      </c>
      <c r="V6" s="2">
        <v>0</v>
      </c>
      <c r="W6" s="2">
        <v>0</v>
      </c>
      <c r="X6" s="2">
        <v>0</v>
      </c>
      <c r="Y6" s="2">
        <v>0</v>
      </c>
      <c r="Z6" s="2">
        <v>0</v>
      </c>
      <c r="AA6" s="2">
        <v>0</v>
      </c>
      <c r="AB6" s="2">
        <v>0</v>
      </c>
      <c r="AC6" s="2">
        <v>0</v>
      </c>
      <c r="AD6" s="2">
        <v>0</v>
      </c>
      <c r="AE6" s="2">
        <v>0</v>
      </c>
      <c r="AF6" s="2">
        <v>0</v>
      </c>
      <c r="AG6" s="2">
        <v>0</v>
      </c>
      <c r="AH6" s="2">
        <v>0</v>
      </c>
      <c r="AI6" s="2">
        <v>0</v>
      </c>
    </row>
    <row r="7" spans="1:35" x14ac:dyDescent="0.2">
      <c r="A7" t="s">
        <v>313</v>
      </c>
      <c r="B7" s="2">
        <v>0</v>
      </c>
      <c r="C7" s="2">
        <v>0</v>
      </c>
      <c r="D7" s="2">
        <v>0</v>
      </c>
      <c r="E7" s="2">
        <v>0</v>
      </c>
      <c r="F7" s="2">
        <v>0</v>
      </c>
      <c r="G7" s="2">
        <v>0</v>
      </c>
      <c r="H7" s="2">
        <v>0</v>
      </c>
      <c r="I7" s="2">
        <v>0</v>
      </c>
      <c r="J7" s="2">
        <v>0</v>
      </c>
      <c r="K7" s="2">
        <v>0</v>
      </c>
      <c r="L7" s="2">
        <v>0</v>
      </c>
      <c r="M7" s="2">
        <v>0</v>
      </c>
      <c r="N7" s="2">
        <v>0</v>
      </c>
      <c r="O7" s="2">
        <v>0</v>
      </c>
      <c r="P7" s="2">
        <v>0</v>
      </c>
      <c r="Q7" s="2">
        <v>0</v>
      </c>
      <c r="R7" s="2">
        <v>0</v>
      </c>
      <c r="S7" s="2">
        <v>0</v>
      </c>
      <c r="T7" s="2">
        <v>0</v>
      </c>
      <c r="U7" s="2">
        <v>0</v>
      </c>
      <c r="V7" s="2">
        <v>0</v>
      </c>
      <c r="W7" s="2">
        <v>0</v>
      </c>
      <c r="X7" s="2">
        <v>0</v>
      </c>
      <c r="Y7" s="2">
        <v>0</v>
      </c>
      <c r="Z7" s="2">
        <v>0</v>
      </c>
      <c r="AA7" s="2">
        <v>0</v>
      </c>
      <c r="AB7" s="2">
        <v>0</v>
      </c>
      <c r="AC7" s="2">
        <v>0</v>
      </c>
      <c r="AD7" s="2">
        <v>0</v>
      </c>
      <c r="AE7" s="2">
        <v>0</v>
      </c>
      <c r="AF7" s="2">
        <v>0</v>
      </c>
      <c r="AG7" s="2">
        <v>0</v>
      </c>
      <c r="AH7" s="2">
        <v>0</v>
      </c>
      <c r="AI7" s="2">
        <v>0</v>
      </c>
    </row>
    <row r="8" spans="1:35" x14ac:dyDescent="0.2">
      <c r="A8" t="s">
        <v>320</v>
      </c>
      <c r="B8" s="6">
        <f>'AEO Table 73'!C30*10^6/gal_per_barrel</f>
        <v>135000</v>
      </c>
      <c r="C8" s="6">
        <f>'AEO Table 73'!D30*10^6/gal_per_barrel</f>
        <v>135000</v>
      </c>
      <c r="D8" s="6">
        <f>'AEO Table 73'!E30*10^6/gal_per_barrel</f>
        <v>135000</v>
      </c>
      <c r="E8" s="6">
        <f>'AEO Table 73'!F30*10^6/gal_per_barrel</f>
        <v>135000</v>
      </c>
      <c r="F8" s="6">
        <f>'AEO Table 73'!G30*10^6/gal_per_barrel</f>
        <v>135000</v>
      </c>
      <c r="G8" s="6">
        <f>'AEO Table 73'!H30*10^6/gal_per_barrel</f>
        <v>135000</v>
      </c>
      <c r="H8" s="6">
        <f>'AEO Table 73'!I30*10^6/gal_per_barrel</f>
        <v>135000</v>
      </c>
      <c r="I8" s="6">
        <f>'AEO Table 73'!J30*10^6/gal_per_barrel</f>
        <v>135000</v>
      </c>
      <c r="J8" s="6">
        <f>'AEO Table 73'!K30*10^6/gal_per_barrel</f>
        <v>135000</v>
      </c>
      <c r="K8" s="6">
        <f>'AEO Table 73'!L30*10^6/gal_per_barrel</f>
        <v>135000</v>
      </c>
      <c r="L8" s="6">
        <f>'AEO Table 73'!M30*10^6/gal_per_barrel</f>
        <v>135000</v>
      </c>
      <c r="M8" s="6">
        <f>'AEO Table 73'!N30*10^6/gal_per_barrel</f>
        <v>135000</v>
      </c>
      <c r="N8" s="6">
        <f>'AEO Table 73'!O30*10^6/gal_per_barrel</f>
        <v>135000</v>
      </c>
      <c r="O8" s="6">
        <f>'AEO Table 73'!P30*10^6/gal_per_barrel</f>
        <v>135000</v>
      </c>
      <c r="P8" s="6">
        <f>'AEO Table 73'!Q30*10^6/gal_per_barrel</f>
        <v>135000</v>
      </c>
      <c r="Q8" s="6">
        <f>'AEO Table 73'!R30*10^6/gal_per_barrel</f>
        <v>135000</v>
      </c>
      <c r="R8" s="6">
        <f>'AEO Table 73'!S30*10^6/gal_per_barrel</f>
        <v>135000</v>
      </c>
      <c r="S8" s="6">
        <f>'AEO Table 73'!T30*10^6/gal_per_barrel</f>
        <v>135000</v>
      </c>
      <c r="T8" s="6">
        <f>'AEO Table 73'!U30*10^6/gal_per_barrel</f>
        <v>135000</v>
      </c>
      <c r="U8" s="6">
        <f>'AEO Table 73'!V30*10^6/gal_per_barrel</f>
        <v>135000</v>
      </c>
      <c r="V8" s="6">
        <f>'AEO Table 73'!W30*10^6/gal_per_barrel</f>
        <v>135000</v>
      </c>
      <c r="W8" s="6">
        <f>'AEO Table 73'!X30*10^6/gal_per_barrel</f>
        <v>135000</v>
      </c>
      <c r="X8" s="6">
        <f>'AEO Table 73'!Y30*10^6/gal_per_barrel</f>
        <v>135000</v>
      </c>
      <c r="Y8" s="6">
        <f>'AEO Table 73'!Z30*10^6/gal_per_barrel</f>
        <v>135000</v>
      </c>
      <c r="Z8" s="6">
        <f>'AEO Table 73'!AA30*10^6/gal_per_barrel</f>
        <v>135000</v>
      </c>
      <c r="AA8" s="6">
        <f>'AEO Table 73'!AB30*10^6/gal_per_barrel</f>
        <v>135000</v>
      </c>
      <c r="AB8" s="6">
        <f>'AEO Table 73'!AC30*10^6/gal_per_barrel</f>
        <v>135000</v>
      </c>
      <c r="AC8" s="6">
        <f>'AEO Table 73'!AD30*10^6/gal_per_barrel</f>
        <v>135000</v>
      </c>
      <c r="AD8" s="6">
        <f>'AEO Table 73'!AE30*10^6/gal_per_barrel</f>
        <v>135000</v>
      </c>
      <c r="AE8" s="6">
        <f>'AEO Table 73'!AF30*10^6/gal_per_barrel</f>
        <v>135000</v>
      </c>
      <c r="AF8" s="6">
        <f>'AEO Table 73'!AG30*10^6/gal_per_barrel</f>
        <v>135000</v>
      </c>
      <c r="AG8" s="6">
        <f>'AEO Table 73'!AH30*10^6/gal_per_barrel</f>
        <v>135000</v>
      </c>
      <c r="AH8" s="6">
        <f>'AEO Table 73'!AI30*10^6/gal_per_barrel</f>
        <v>135000</v>
      </c>
      <c r="AI8" s="6">
        <f>'AEO Table 73'!AJ30*10^6/gal_per_barrel</f>
        <v>135000</v>
      </c>
    </row>
    <row r="9" spans="1:35" x14ac:dyDescent="0.2">
      <c r="A9" t="s">
        <v>402</v>
      </c>
      <c r="B9" s="2">
        <v>0</v>
      </c>
      <c r="C9" s="2">
        <v>0</v>
      </c>
      <c r="D9" s="2">
        <v>0</v>
      </c>
      <c r="E9" s="2">
        <v>0</v>
      </c>
      <c r="F9" s="2">
        <v>0</v>
      </c>
      <c r="G9" s="2">
        <v>0</v>
      </c>
      <c r="H9" s="2">
        <v>0</v>
      </c>
      <c r="I9" s="2">
        <v>0</v>
      </c>
      <c r="J9" s="2">
        <v>0</v>
      </c>
      <c r="K9" s="2">
        <v>0</v>
      </c>
      <c r="L9" s="2">
        <v>0</v>
      </c>
      <c r="M9" s="2">
        <v>0</v>
      </c>
      <c r="N9" s="2">
        <v>0</v>
      </c>
      <c r="O9" s="2">
        <v>0</v>
      </c>
      <c r="P9" s="2">
        <v>0</v>
      </c>
      <c r="Q9" s="2">
        <v>0</v>
      </c>
      <c r="R9" s="2">
        <v>0</v>
      </c>
      <c r="S9" s="2">
        <v>0</v>
      </c>
      <c r="T9" s="2">
        <v>0</v>
      </c>
      <c r="U9" s="2">
        <v>0</v>
      </c>
      <c r="V9" s="2">
        <v>0</v>
      </c>
      <c r="W9" s="2">
        <v>0</v>
      </c>
      <c r="X9" s="2">
        <v>0</v>
      </c>
      <c r="Y9" s="2">
        <v>0</v>
      </c>
      <c r="Z9" s="2">
        <v>0</v>
      </c>
      <c r="AA9" s="2">
        <v>0</v>
      </c>
      <c r="AB9" s="2">
        <v>0</v>
      </c>
      <c r="AC9" s="2">
        <v>0</v>
      </c>
      <c r="AD9" s="2">
        <v>0</v>
      </c>
      <c r="AE9" s="2">
        <v>0</v>
      </c>
      <c r="AF9" s="2">
        <v>0</v>
      </c>
      <c r="AG9" s="2">
        <v>0</v>
      </c>
      <c r="AH9" s="2">
        <v>0</v>
      </c>
      <c r="AI9" s="2">
        <v>0</v>
      </c>
    </row>
    <row r="10" spans="1:35" x14ac:dyDescent="0.2">
      <c r="A10" t="s">
        <v>370</v>
      </c>
      <c r="B10" s="2">
        <v>0</v>
      </c>
      <c r="C10" s="2">
        <v>0</v>
      </c>
      <c r="D10" s="2">
        <v>0</v>
      </c>
      <c r="E10" s="2">
        <v>0</v>
      </c>
      <c r="F10" s="2">
        <v>0</v>
      </c>
      <c r="G10" s="2">
        <v>0</v>
      </c>
      <c r="H10" s="2">
        <v>0</v>
      </c>
      <c r="I10" s="2">
        <v>0</v>
      </c>
      <c r="J10" s="2">
        <v>0</v>
      </c>
      <c r="K10" s="2">
        <v>0</v>
      </c>
      <c r="L10" s="2">
        <v>0</v>
      </c>
      <c r="M10" s="2">
        <v>0</v>
      </c>
      <c r="N10" s="2">
        <v>0</v>
      </c>
      <c r="O10" s="2">
        <v>0</v>
      </c>
      <c r="P10" s="2">
        <v>0</v>
      </c>
      <c r="Q10" s="2">
        <v>0</v>
      </c>
      <c r="R10" s="2">
        <v>0</v>
      </c>
      <c r="S10" s="2">
        <v>0</v>
      </c>
      <c r="T10" s="2">
        <v>0</v>
      </c>
      <c r="U10" s="2">
        <v>0</v>
      </c>
      <c r="V10" s="2">
        <v>0</v>
      </c>
      <c r="W10" s="2">
        <v>0</v>
      </c>
      <c r="X10" s="2">
        <v>0</v>
      </c>
      <c r="Y10" s="2">
        <v>0</v>
      </c>
      <c r="Z10" s="2">
        <v>0</v>
      </c>
      <c r="AA10" s="2">
        <v>0</v>
      </c>
      <c r="AB10" s="2">
        <v>0</v>
      </c>
      <c r="AC10" s="2">
        <v>0</v>
      </c>
      <c r="AD10" s="2">
        <v>0</v>
      </c>
      <c r="AE10" s="2">
        <v>0</v>
      </c>
      <c r="AF10" s="2">
        <v>0</v>
      </c>
      <c r="AG10" s="2">
        <v>0</v>
      </c>
      <c r="AH10" s="2">
        <v>0</v>
      </c>
      <c r="AI10" s="2">
        <v>0</v>
      </c>
    </row>
    <row r="11" spans="1:35" x14ac:dyDescent="0.2">
      <c r="A11" t="s">
        <v>367</v>
      </c>
      <c r="B11" s="2">
        <v>0</v>
      </c>
      <c r="C11" s="2">
        <v>0</v>
      </c>
      <c r="D11" s="2">
        <v>0</v>
      </c>
      <c r="E11" s="2">
        <v>0</v>
      </c>
      <c r="F11" s="2">
        <v>0</v>
      </c>
      <c r="G11" s="2">
        <v>0</v>
      </c>
      <c r="H11" s="2">
        <v>0</v>
      </c>
      <c r="I11" s="2">
        <v>0</v>
      </c>
      <c r="J11" s="2">
        <v>0</v>
      </c>
      <c r="K11" s="2">
        <v>0</v>
      </c>
      <c r="L11" s="2">
        <v>0</v>
      </c>
      <c r="M11" s="2">
        <v>0</v>
      </c>
      <c r="N11" s="2">
        <v>0</v>
      </c>
      <c r="O11" s="2">
        <v>0</v>
      </c>
      <c r="P11" s="2">
        <v>0</v>
      </c>
      <c r="Q11" s="2">
        <v>0</v>
      </c>
      <c r="R11" s="2">
        <v>0</v>
      </c>
      <c r="S11" s="2">
        <v>0</v>
      </c>
      <c r="T11" s="2">
        <v>0</v>
      </c>
      <c r="U11" s="2">
        <v>0</v>
      </c>
      <c r="V11" s="2">
        <v>0</v>
      </c>
      <c r="W11" s="2">
        <v>0</v>
      </c>
      <c r="X11" s="2">
        <v>0</v>
      </c>
      <c r="Y11" s="2">
        <v>0</v>
      </c>
      <c r="Z11" s="2">
        <v>0</v>
      </c>
      <c r="AA11" s="2">
        <v>0</v>
      </c>
      <c r="AB11" s="2">
        <v>0</v>
      </c>
      <c r="AC11" s="2">
        <v>0</v>
      </c>
      <c r="AD11" s="2">
        <v>0</v>
      </c>
      <c r="AE11" s="2">
        <v>0</v>
      </c>
      <c r="AF11" s="2">
        <v>0</v>
      </c>
      <c r="AG11" s="2">
        <v>0</v>
      </c>
      <c r="AH11" s="2">
        <v>0</v>
      </c>
      <c r="AI11" s="2">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3"/>
  </sheetPr>
  <dimension ref="A1:B2"/>
  <sheetViews>
    <sheetView workbookViewId="0"/>
  </sheetViews>
  <sheetFormatPr baseColWidth="10" defaultColWidth="8.83203125" defaultRowHeight="15" x14ac:dyDescent="0.2"/>
  <sheetData>
    <row r="1" spans="1:2" x14ac:dyDescent="0.2">
      <c r="B1" t="s">
        <v>404</v>
      </c>
    </row>
    <row r="2" spans="1:2" x14ac:dyDescent="0.2">
      <c r="A2" t="s">
        <v>299</v>
      </c>
      <c r="B2">
        <f>10^12</f>
        <v>1000000000000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About</vt:lpstr>
      <vt:lpstr>AEO Table 73</vt:lpstr>
      <vt:lpstr>GREET1 Fuel_Specs</vt:lpstr>
      <vt:lpstr>BCF-BpLFOU</vt:lpstr>
      <vt:lpstr>BCF-BpSFOU</vt:lpstr>
      <vt:lpstr>BCF-VFEUCF</vt:lpstr>
      <vt:lpstr>BCF-BpEIEOU</vt:lpstr>
      <vt:lpstr>gal_per_barrel</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Nathan Iyer</cp:lastModifiedBy>
  <dcterms:created xsi:type="dcterms:W3CDTF">2014-08-06T22:04:45Z</dcterms:created>
  <dcterms:modified xsi:type="dcterms:W3CDTF">2021-06-27T20:44:48Z</dcterms:modified>
</cp:coreProperties>
</file>