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olivia\Documents\EPS_Models by Region\Oregon\Oregon_EPS\InputData\elec\EIaE\"/>
    </mc:Choice>
  </mc:AlternateContent>
  <xr:revisionPtr revIDLastSave="0" documentId="13_ncr:1_{68ECA10A-5459-48BB-B2F5-5BECE3B4AC23}" xr6:coauthVersionLast="46" xr6:coauthVersionMax="46" xr10:uidLastSave="{00000000-0000-0000-0000-000000000000}"/>
  <bookViews>
    <workbookView xWindow="825" yWindow="855" windowWidth="16905" windowHeight="15870" firstSheet="8" activeTab="9" xr2:uid="{561818A3-BC2D-48BB-A7C1-F7611D12AA32}"/>
  </bookViews>
  <sheets>
    <sheet name="About" sheetId="1" r:id="rId1"/>
    <sheet name="Cross border connections" sheetId="2" r:id="rId2"/>
    <sheet name="AEO Table 3" sheetId="3" r:id="rId3"/>
    <sheet name="Calculations" sheetId="4" r:id="rId4"/>
    <sheet name="ReEDs Generation Data" sheetId="5" r:id="rId5"/>
    <sheet name="EIA SEDS data" sheetId="6" r:id="rId6"/>
    <sheet name="State Generation Costs Calcs" sheetId="7" r:id="rId7"/>
    <sheet name="2018-2019 MWh Oregon" sheetId="12" r:id="rId8"/>
    <sheet name="10. Source-Disposition" sheetId="14" r:id="rId9"/>
    <sheet name="OR summary" sheetId="13" r:id="rId10"/>
    <sheet name="EIaE-BIE" sheetId="8" r:id="rId11"/>
    <sheet name="EIaE-BEE" sheetId="9" r:id="rId12"/>
    <sheet name="EIaE-IEP" sheetId="10" r:id="rId13"/>
    <sheet name="EIaE-BEEP" sheetId="11" r:id="rId14"/>
  </sheets>
  <definedNames>
    <definedName name="_xlnm._FilterDatabase" localSheetId="4" hidden="1">'ReEDs Generation Data'!$B$2:$R$722</definedName>
    <definedName name="_xlnm.Print_Titles" localSheetId="8">'10. Source-Disposition'!$1:$4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13" l="1"/>
  <c r="B2" i="9" s="1"/>
  <c r="B36" i="13"/>
  <c r="F8" i="13"/>
  <c r="C8" i="13"/>
  <c r="E12" i="13"/>
  <c r="E20" i="13"/>
  <c r="B33" i="12"/>
  <c r="E21" i="13"/>
  <c r="E10" i="13"/>
  <c r="E9" i="13"/>
  <c r="E8" i="13"/>
  <c r="E6" i="13"/>
  <c r="E14" i="13"/>
  <c r="E13" i="13"/>
  <c r="E5" i="13"/>
  <c r="D33" i="12"/>
  <c r="G12" i="12"/>
  <c r="C21" i="13"/>
  <c r="C20" i="13"/>
  <c r="C14" i="13"/>
  <c r="C13" i="13"/>
  <c r="C12" i="13"/>
  <c r="C10" i="13"/>
  <c r="C9" i="13"/>
  <c r="C7" i="13"/>
  <c r="C6" i="13"/>
  <c r="C5" i="13"/>
  <c r="C22" i="13" l="1"/>
  <c r="D13" i="13" s="1"/>
  <c r="B10" i="8" s="1"/>
  <c r="C10" i="8" s="1"/>
  <c r="D10" i="8" s="1"/>
  <c r="E10" i="8" s="1"/>
  <c r="F10" i="8" s="1"/>
  <c r="G10" i="8" s="1"/>
  <c r="H10" i="8" s="1"/>
  <c r="I10" i="8" s="1"/>
  <c r="J10" i="8" s="1"/>
  <c r="K10" i="8" s="1"/>
  <c r="L10" i="8" s="1"/>
  <c r="M10" i="8" s="1"/>
  <c r="N10" i="8" s="1"/>
  <c r="O10" i="8" s="1"/>
  <c r="P10" i="8" s="1"/>
  <c r="Q10" i="8" s="1"/>
  <c r="R10" i="8" s="1"/>
  <c r="S10" i="8" s="1"/>
  <c r="T10" i="8" s="1"/>
  <c r="U10" i="8" s="1"/>
  <c r="V10" i="8" s="1"/>
  <c r="W10" i="8" s="1"/>
  <c r="X10" i="8" s="1"/>
  <c r="Y10" i="8" s="1"/>
  <c r="Z10" i="8" s="1"/>
  <c r="AA10" i="8" s="1"/>
  <c r="AB10" i="8" s="1"/>
  <c r="AC10" i="8" s="1"/>
  <c r="AD10" i="8" s="1"/>
  <c r="AE10" i="8" s="1"/>
  <c r="AF10" i="8" s="1"/>
  <c r="AG10" i="8" s="1"/>
  <c r="E22" i="13"/>
  <c r="C30" i="13" s="1"/>
  <c r="D7" i="13"/>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AG4" i="8" s="1"/>
  <c r="D15" i="13"/>
  <c r="B12" i="8" s="1"/>
  <c r="C12" i="8" s="1"/>
  <c r="D12" i="8" s="1"/>
  <c r="E12" i="8" s="1"/>
  <c r="F12" i="8" s="1"/>
  <c r="G12" i="8" s="1"/>
  <c r="H12" i="8" s="1"/>
  <c r="I12" i="8" s="1"/>
  <c r="J12" i="8" s="1"/>
  <c r="K12" i="8" s="1"/>
  <c r="L12" i="8" s="1"/>
  <c r="M12" i="8" s="1"/>
  <c r="N12" i="8" s="1"/>
  <c r="O12" i="8" s="1"/>
  <c r="P12" i="8" s="1"/>
  <c r="Q12" i="8" s="1"/>
  <c r="R12" i="8" s="1"/>
  <c r="S12" i="8" s="1"/>
  <c r="T12" i="8" s="1"/>
  <c r="U12" i="8" s="1"/>
  <c r="V12" i="8" s="1"/>
  <c r="W12" i="8" s="1"/>
  <c r="X12" i="8" s="1"/>
  <c r="Y12" i="8" s="1"/>
  <c r="Z12" i="8" s="1"/>
  <c r="AA12" i="8" s="1"/>
  <c r="AB12" i="8" s="1"/>
  <c r="AC12" i="8" s="1"/>
  <c r="AD12" i="8" s="1"/>
  <c r="AE12" i="8" s="1"/>
  <c r="AF12" i="8" s="1"/>
  <c r="AG12" i="8" s="1"/>
  <c r="D14" i="13" l="1"/>
  <c r="B11" i="8" s="1"/>
  <c r="C11" i="8" s="1"/>
  <c r="D11" i="8" s="1"/>
  <c r="E11" i="8" s="1"/>
  <c r="F11" i="8" s="1"/>
  <c r="G11" i="8" s="1"/>
  <c r="H11" i="8" s="1"/>
  <c r="I11" i="8" s="1"/>
  <c r="J11" i="8" s="1"/>
  <c r="K11" i="8" s="1"/>
  <c r="L11" i="8" s="1"/>
  <c r="M11" i="8" s="1"/>
  <c r="N11" i="8" s="1"/>
  <c r="O11" i="8" s="1"/>
  <c r="P11" i="8" s="1"/>
  <c r="Q11" i="8" s="1"/>
  <c r="R11" i="8" s="1"/>
  <c r="S11" i="8" s="1"/>
  <c r="T11" i="8" s="1"/>
  <c r="U11" i="8" s="1"/>
  <c r="V11" i="8" s="1"/>
  <c r="W11" i="8" s="1"/>
  <c r="X11" i="8" s="1"/>
  <c r="Y11" i="8" s="1"/>
  <c r="Z11" i="8" s="1"/>
  <c r="AA11" i="8" s="1"/>
  <c r="AB11" i="8" s="1"/>
  <c r="AC11" i="8" s="1"/>
  <c r="AD11" i="8" s="1"/>
  <c r="AE11" i="8" s="1"/>
  <c r="AF11" i="8" s="1"/>
  <c r="AG11" i="8" s="1"/>
  <c r="D5" i="13"/>
  <c r="D11" i="13"/>
  <c r="B8" i="8" s="1"/>
  <c r="C8" i="8" s="1"/>
  <c r="D8" i="8" s="1"/>
  <c r="E8" i="8" s="1"/>
  <c r="F8" i="8" s="1"/>
  <c r="G8" i="8" s="1"/>
  <c r="H8" i="8" s="1"/>
  <c r="I8" i="8" s="1"/>
  <c r="J8" i="8" s="1"/>
  <c r="K8" i="8" s="1"/>
  <c r="L8" i="8" s="1"/>
  <c r="M8" i="8" s="1"/>
  <c r="N8" i="8" s="1"/>
  <c r="O8" i="8" s="1"/>
  <c r="P8" i="8" s="1"/>
  <c r="Q8" i="8" s="1"/>
  <c r="R8" i="8" s="1"/>
  <c r="S8" i="8" s="1"/>
  <c r="T8" i="8" s="1"/>
  <c r="U8" i="8" s="1"/>
  <c r="V8" i="8" s="1"/>
  <c r="W8" i="8" s="1"/>
  <c r="X8" i="8" s="1"/>
  <c r="Y8" i="8" s="1"/>
  <c r="Z8" i="8" s="1"/>
  <c r="AA8" i="8" s="1"/>
  <c r="AB8" i="8" s="1"/>
  <c r="AC8" i="8" s="1"/>
  <c r="AD8" i="8" s="1"/>
  <c r="AE8" i="8" s="1"/>
  <c r="AF8" i="8" s="1"/>
  <c r="AG8" i="8" s="1"/>
  <c r="D8" i="13"/>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AG5" i="8" s="1"/>
  <c r="D10" i="13"/>
  <c r="B7" i="8" s="1"/>
  <c r="C7" i="8" s="1"/>
  <c r="D7" i="8" s="1"/>
  <c r="E7" i="8" s="1"/>
  <c r="F7" i="8" s="1"/>
  <c r="G7" i="8" s="1"/>
  <c r="H7" i="8" s="1"/>
  <c r="I7" i="8" s="1"/>
  <c r="J7" i="8" s="1"/>
  <c r="K7" i="8" s="1"/>
  <c r="L7" i="8" s="1"/>
  <c r="M7" i="8" s="1"/>
  <c r="N7" i="8" s="1"/>
  <c r="O7" i="8" s="1"/>
  <c r="P7" i="8" s="1"/>
  <c r="Q7" i="8" s="1"/>
  <c r="R7" i="8" s="1"/>
  <c r="S7" i="8" s="1"/>
  <c r="T7" i="8" s="1"/>
  <c r="U7" i="8" s="1"/>
  <c r="V7" i="8" s="1"/>
  <c r="W7" i="8" s="1"/>
  <c r="X7" i="8" s="1"/>
  <c r="Y7" i="8" s="1"/>
  <c r="Z7" i="8" s="1"/>
  <c r="AA7" i="8" s="1"/>
  <c r="AB7" i="8" s="1"/>
  <c r="AC7" i="8" s="1"/>
  <c r="AD7" i="8" s="1"/>
  <c r="AE7" i="8" s="1"/>
  <c r="AF7" i="8" s="1"/>
  <c r="AG7" i="8" s="1"/>
  <c r="D9" i="13"/>
  <c r="B6" i="8" s="1"/>
  <c r="C6" i="8" s="1"/>
  <c r="D6" i="8" s="1"/>
  <c r="E6" i="8" s="1"/>
  <c r="F6" i="8" s="1"/>
  <c r="G6" i="8" s="1"/>
  <c r="H6" i="8" s="1"/>
  <c r="I6" i="8" s="1"/>
  <c r="J6" i="8" s="1"/>
  <c r="K6" i="8" s="1"/>
  <c r="L6" i="8" s="1"/>
  <c r="M6" i="8" s="1"/>
  <c r="N6" i="8" s="1"/>
  <c r="O6" i="8" s="1"/>
  <c r="P6" i="8" s="1"/>
  <c r="Q6" i="8" s="1"/>
  <c r="R6" i="8" s="1"/>
  <c r="S6" i="8" s="1"/>
  <c r="T6" i="8" s="1"/>
  <c r="U6" i="8" s="1"/>
  <c r="V6" i="8" s="1"/>
  <c r="W6" i="8" s="1"/>
  <c r="X6" i="8" s="1"/>
  <c r="Y6" i="8" s="1"/>
  <c r="Z6" i="8" s="1"/>
  <c r="AA6" i="8" s="1"/>
  <c r="AB6" i="8" s="1"/>
  <c r="AC6" i="8" s="1"/>
  <c r="AD6" i="8" s="1"/>
  <c r="AE6" i="8" s="1"/>
  <c r="AF6" i="8" s="1"/>
  <c r="AG6" i="8" s="1"/>
  <c r="D20" i="13"/>
  <c r="B17" i="8" s="1"/>
  <c r="C17" i="8" s="1"/>
  <c r="D17" i="8" s="1"/>
  <c r="E17" i="8" s="1"/>
  <c r="F17" i="8" s="1"/>
  <c r="G17" i="8" s="1"/>
  <c r="H17" i="8" s="1"/>
  <c r="I17" i="8" s="1"/>
  <c r="J17" i="8" s="1"/>
  <c r="K17" i="8" s="1"/>
  <c r="L17" i="8" s="1"/>
  <c r="M17" i="8" s="1"/>
  <c r="N17" i="8" s="1"/>
  <c r="O17" i="8" s="1"/>
  <c r="P17" i="8" s="1"/>
  <c r="Q17" i="8" s="1"/>
  <c r="R17" i="8" s="1"/>
  <c r="S17" i="8" s="1"/>
  <c r="T17" i="8" s="1"/>
  <c r="U17" i="8" s="1"/>
  <c r="V17" i="8" s="1"/>
  <c r="W17" i="8" s="1"/>
  <c r="X17" i="8" s="1"/>
  <c r="Y17" i="8" s="1"/>
  <c r="Z17" i="8" s="1"/>
  <c r="AA17" i="8" s="1"/>
  <c r="AB17" i="8" s="1"/>
  <c r="AC17" i="8" s="1"/>
  <c r="AD17" i="8" s="1"/>
  <c r="AE17" i="8" s="1"/>
  <c r="AF17" i="8" s="1"/>
  <c r="AG17" i="8" s="1"/>
  <c r="D16" i="13"/>
  <c r="B13" i="8" s="1"/>
  <c r="C13" i="8" s="1"/>
  <c r="D13" i="8" s="1"/>
  <c r="E13" i="8" s="1"/>
  <c r="F13" i="8" s="1"/>
  <c r="G13" i="8" s="1"/>
  <c r="H13" i="8" s="1"/>
  <c r="I13" i="8" s="1"/>
  <c r="J13" i="8" s="1"/>
  <c r="K13" i="8" s="1"/>
  <c r="L13" i="8" s="1"/>
  <c r="M13" i="8" s="1"/>
  <c r="N13" i="8" s="1"/>
  <c r="O13" i="8" s="1"/>
  <c r="P13" i="8" s="1"/>
  <c r="Q13" i="8" s="1"/>
  <c r="R13" i="8" s="1"/>
  <c r="S13" i="8" s="1"/>
  <c r="T13" i="8" s="1"/>
  <c r="U13" i="8" s="1"/>
  <c r="V13" i="8" s="1"/>
  <c r="W13" i="8" s="1"/>
  <c r="X13" i="8" s="1"/>
  <c r="Y13" i="8" s="1"/>
  <c r="Z13" i="8" s="1"/>
  <c r="AA13" i="8" s="1"/>
  <c r="AB13" i="8" s="1"/>
  <c r="AC13" i="8" s="1"/>
  <c r="AD13" i="8" s="1"/>
  <c r="AE13" i="8" s="1"/>
  <c r="AF13" i="8" s="1"/>
  <c r="AG13" i="8" s="1"/>
  <c r="D12" i="13"/>
  <c r="B9" i="8" s="1"/>
  <c r="C9" i="8" s="1"/>
  <c r="D9" i="8" s="1"/>
  <c r="E9" i="8" s="1"/>
  <c r="F9" i="8" s="1"/>
  <c r="G9" i="8" s="1"/>
  <c r="H9" i="8" s="1"/>
  <c r="I9" i="8" s="1"/>
  <c r="J9" i="8" s="1"/>
  <c r="K9" i="8" s="1"/>
  <c r="L9" i="8" s="1"/>
  <c r="M9" i="8" s="1"/>
  <c r="N9" i="8" s="1"/>
  <c r="O9" i="8" s="1"/>
  <c r="P9" i="8" s="1"/>
  <c r="Q9" i="8" s="1"/>
  <c r="R9" i="8" s="1"/>
  <c r="S9" i="8" s="1"/>
  <c r="T9" i="8" s="1"/>
  <c r="U9" i="8" s="1"/>
  <c r="V9" i="8" s="1"/>
  <c r="W9" i="8" s="1"/>
  <c r="X9" i="8" s="1"/>
  <c r="Y9" i="8" s="1"/>
  <c r="Z9" i="8" s="1"/>
  <c r="AA9" i="8" s="1"/>
  <c r="AB9" i="8" s="1"/>
  <c r="AC9" i="8" s="1"/>
  <c r="AD9" i="8" s="1"/>
  <c r="AE9" i="8" s="1"/>
  <c r="AF9" i="8" s="1"/>
  <c r="AG9" i="8" s="1"/>
  <c r="D18" i="13"/>
  <c r="B15" i="8" s="1"/>
  <c r="C15" i="8" s="1"/>
  <c r="D15" i="8" s="1"/>
  <c r="E15" i="8" s="1"/>
  <c r="F15" i="8" s="1"/>
  <c r="G15" i="8" s="1"/>
  <c r="H15" i="8" s="1"/>
  <c r="I15" i="8" s="1"/>
  <c r="J15" i="8" s="1"/>
  <c r="K15" i="8" s="1"/>
  <c r="L15" i="8" s="1"/>
  <c r="M15" i="8" s="1"/>
  <c r="N15" i="8" s="1"/>
  <c r="O15" i="8" s="1"/>
  <c r="P15" i="8" s="1"/>
  <c r="Q15" i="8" s="1"/>
  <c r="R15" i="8" s="1"/>
  <c r="S15" i="8" s="1"/>
  <c r="T15" i="8" s="1"/>
  <c r="U15" i="8" s="1"/>
  <c r="V15" i="8" s="1"/>
  <c r="W15" i="8" s="1"/>
  <c r="X15" i="8" s="1"/>
  <c r="Y15" i="8" s="1"/>
  <c r="Z15" i="8" s="1"/>
  <c r="AA15" i="8" s="1"/>
  <c r="AB15" i="8" s="1"/>
  <c r="AC15" i="8" s="1"/>
  <c r="AD15" i="8" s="1"/>
  <c r="AE15" i="8" s="1"/>
  <c r="AF15" i="8" s="1"/>
  <c r="AG15" i="8" s="1"/>
  <c r="D17" i="13"/>
  <c r="B14" i="8" s="1"/>
  <c r="C14" i="8" s="1"/>
  <c r="D14" i="8" s="1"/>
  <c r="E14" i="8" s="1"/>
  <c r="F14" i="8" s="1"/>
  <c r="G14" i="8" s="1"/>
  <c r="H14" i="8" s="1"/>
  <c r="I14" i="8" s="1"/>
  <c r="J14" i="8" s="1"/>
  <c r="K14" i="8" s="1"/>
  <c r="L14" i="8" s="1"/>
  <c r="M14" i="8" s="1"/>
  <c r="N14" i="8" s="1"/>
  <c r="O14" i="8" s="1"/>
  <c r="P14" i="8" s="1"/>
  <c r="Q14" i="8" s="1"/>
  <c r="R14" i="8" s="1"/>
  <c r="S14" i="8" s="1"/>
  <c r="T14" i="8" s="1"/>
  <c r="U14" i="8" s="1"/>
  <c r="V14" i="8" s="1"/>
  <c r="W14" i="8" s="1"/>
  <c r="X14" i="8" s="1"/>
  <c r="Y14" i="8" s="1"/>
  <c r="Z14" i="8" s="1"/>
  <c r="AA14" i="8" s="1"/>
  <c r="AB14" i="8" s="1"/>
  <c r="AC14" i="8" s="1"/>
  <c r="AD14" i="8" s="1"/>
  <c r="AE14" i="8" s="1"/>
  <c r="AF14" i="8" s="1"/>
  <c r="AG14" i="8" s="1"/>
  <c r="D19" i="13"/>
  <c r="B16" i="8" s="1"/>
  <c r="C16" i="8" s="1"/>
  <c r="D16" i="8" s="1"/>
  <c r="E16" i="8" s="1"/>
  <c r="F16" i="8" s="1"/>
  <c r="G16" i="8" s="1"/>
  <c r="H16" i="8" s="1"/>
  <c r="I16" i="8" s="1"/>
  <c r="J16" i="8" s="1"/>
  <c r="K16" i="8" s="1"/>
  <c r="L16" i="8" s="1"/>
  <c r="M16" i="8" s="1"/>
  <c r="N16" i="8" s="1"/>
  <c r="O16" i="8" s="1"/>
  <c r="P16" i="8" s="1"/>
  <c r="Q16" i="8" s="1"/>
  <c r="R16" i="8" s="1"/>
  <c r="S16" i="8" s="1"/>
  <c r="T16" i="8" s="1"/>
  <c r="U16" i="8" s="1"/>
  <c r="V16" i="8" s="1"/>
  <c r="W16" i="8" s="1"/>
  <c r="X16" i="8" s="1"/>
  <c r="Y16" i="8" s="1"/>
  <c r="Z16" i="8" s="1"/>
  <c r="AA16" i="8" s="1"/>
  <c r="AB16" i="8" s="1"/>
  <c r="AC16" i="8" s="1"/>
  <c r="AD16" i="8" s="1"/>
  <c r="AE16" i="8" s="1"/>
  <c r="AF16" i="8" s="1"/>
  <c r="AG16" i="8" s="1"/>
  <c r="D6" i="13"/>
  <c r="B3" i="8" s="1"/>
  <c r="C3" i="8" s="1"/>
  <c r="D3" i="8" s="1"/>
  <c r="E3" i="8" s="1"/>
  <c r="F3" i="8" s="1"/>
  <c r="G3" i="8" s="1"/>
  <c r="H3" i="8" s="1"/>
  <c r="I3" i="8" s="1"/>
  <c r="J3" i="8" s="1"/>
  <c r="K3" i="8" s="1"/>
  <c r="L3" i="8" s="1"/>
  <c r="M3" i="8" s="1"/>
  <c r="N3" i="8" s="1"/>
  <c r="O3" i="8" s="1"/>
  <c r="P3" i="8" s="1"/>
  <c r="Q3" i="8" s="1"/>
  <c r="R3" i="8" s="1"/>
  <c r="S3" i="8" s="1"/>
  <c r="T3" i="8" s="1"/>
  <c r="U3" i="8" s="1"/>
  <c r="V3" i="8" s="1"/>
  <c r="W3" i="8" s="1"/>
  <c r="X3" i="8" s="1"/>
  <c r="Y3" i="8" s="1"/>
  <c r="Z3" i="8" s="1"/>
  <c r="AA3" i="8" s="1"/>
  <c r="AB3" i="8" s="1"/>
  <c r="AC3" i="8" s="1"/>
  <c r="AD3" i="8" s="1"/>
  <c r="AE3" i="8" s="1"/>
  <c r="AF3" i="8" s="1"/>
  <c r="AG3" i="8" s="1"/>
  <c r="B2" i="8"/>
  <c r="C2" i="8" s="1"/>
  <c r="D2" i="8" s="1"/>
  <c r="E2" i="8" s="1"/>
  <c r="F2" i="8" s="1"/>
  <c r="G2" i="8" s="1"/>
  <c r="H2" i="8" s="1"/>
  <c r="I2" i="8" s="1"/>
  <c r="J2" i="8" s="1"/>
  <c r="K2" i="8" s="1"/>
  <c r="L2" i="8" s="1"/>
  <c r="M2" i="8" s="1"/>
  <c r="N2" i="8" s="1"/>
  <c r="O2" i="8" s="1"/>
  <c r="P2" i="8" s="1"/>
  <c r="Q2" i="8" s="1"/>
  <c r="R2" i="8" s="1"/>
  <c r="S2" i="8" s="1"/>
  <c r="T2" i="8" s="1"/>
  <c r="U2" i="8" s="1"/>
  <c r="V2" i="8" s="1"/>
  <c r="W2" i="8" s="1"/>
  <c r="X2" i="8" s="1"/>
  <c r="Y2" i="8" s="1"/>
  <c r="Z2" i="8" s="1"/>
  <c r="AA2" i="8" s="1"/>
  <c r="AB2" i="8" s="1"/>
  <c r="AC2" i="8" s="1"/>
  <c r="AD2" i="8" s="1"/>
  <c r="AE2" i="8" s="1"/>
  <c r="AF2" i="8" s="1"/>
  <c r="AG2" i="8" s="1"/>
  <c r="E58" i="12"/>
  <c r="D58" i="12"/>
  <c r="C58" i="12"/>
  <c r="B58" i="12"/>
  <c r="F57" i="12"/>
  <c r="F56" i="12"/>
  <c r="F55" i="12"/>
  <c r="F54" i="12"/>
  <c r="F53" i="12"/>
  <c r="F52" i="12"/>
  <c r="F51" i="12"/>
  <c r="F50" i="12"/>
  <c r="F49" i="12"/>
  <c r="F48" i="12"/>
  <c r="F47" i="12"/>
  <c r="F46" i="12"/>
  <c r="F45" i="12"/>
  <c r="F44" i="12"/>
  <c r="F43" i="12"/>
  <c r="F42" i="12"/>
  <c r="F41" i="12"/>
  <c r="F40" i="12"/>
  <c r="F39" i="12"/>
  <c r="F38" i="12"/>
  <c r="F58" i="12" s="1"/>
  <c r="F37" i="12"/>
  <c r="E32" i="12"/>
  <c r="D32" i="12"/>
  <c r="C32" i="12"/>
  <c r="B32" i="12"/>
  <c r="F31" i="12"/>
  <c r="F30" i="12"/>
  <c r="F29" i="12"/>
  <c r="F28" i="12"/>
  <c r="F27" i="12"/>
  <c r="F26" i="12"/>
  <c r="F25" i="12"/>
  <c r="F24" i="12"/>
  <c r="F23" i="12"/>
  <c r="F22" i="12"/>
  <c r="F21" i="12"/>
  <c r="F20" i="12"/>
  <c r="F19" i="12"/>
  <c r="F18" i="12"/>
  <c r="F17" i="12"/>
  <c r="F16" i="12"/>
  <c r="F15" i="12"/>
  <c r="F14" i="12"/>
  <c r="F13" i="12"/>
  <c r="F12" i="12"/>
  <c r="F32" i="12" s="1"/>
  <c r="T144" i="7"/>
  <c r="T136" i="7"/>
  <c r="Z130" i="7"/>
  <c r="T128" i="7"/>
  <c r="T126" i="7"/>
  <c r="D125" i="7"/>
  <c r="D124" i="7"/>
  <c r="D123" i="7"/>
  <c r="D122" i="7"/>
  <c r="D121" i="7"/>
  <c r="D120" i="7"/>
  <c r="D119" i="7"/>
  <c r="D118" i="7"/>
  <c r="D117" i="7"/>
  <c r="D116" i="7"/>
  <c r="L115" i="7"/>
  <c r="B115" i="7"/>
  <c r="Z114" i="7"/>
  <c r="R114" i="7"/>
  <c r="J114" i="7"/>
  <c r="B114" i="7"/>
  <c r="Z113" i="7"/>
  <c r="R113" i="7"/>
  <c r="J113" i="7"/>
  <c r="B113" i="7"/>
  <c r="Z112" i="7"/>
  <c r="R112" i="7"/>
  <c r="J112" i="7"/>
  <c r="B112" i="7"/>
  <c r="Z111" i="7"/>
  <c r="R111" i="7"/>
  <c r="J111" i="7"/>
  <c r="B111" i="7"/>
  <c r="Z110" i="7"/>
  <c r="R110" i="7"/>
  <c r="J110" i="7"/>
  <c r="B110" i="7"/>
  <c r="Z109" i="7"/>
  <c r="R109" i="7"/>
  <c r="J109" i="7"/>
  <c r="B109" i="7"/>
  <c r="Z108" i="7"/>
  <c r="R108" i="7"/>
  <c r="J108" i="7"/>
  <c r="B108" i="7"/>
  <c r="Z107" i="7"/>
  <c r="R107" i="7"/>
  <c r="J107" i="7"/>
  <c r="B107" i="7"/>
  <c r="Z106" i="7"/>
  <c r="R106" i="7"/>
  <c r="J106" i="7"/>
  <c r="B106" i="7"/>
  <c r="Z105" i="7"/>
  <c r="R105" i="7"/>
  <c r="J105" i="7"/>
  <c r="B105" i="7"/>
  <c r="D101" i="7"/>
  <c r="E101" i="7" s="1"/>
  <c r="F101" i="7" s="1"/>
  <c r="G101" i="7" s="1"/>
  <c r="H101" i="7" s="1"/>
  <c r="I101" i="7" s="1"/>
  <c r="J101" i="7" s="1"/>
  <c r="K101" i="7" s="1"/>
  <c r="L101" i="7" s="1"/>
  <c r="M101" i="7" s="1"/>
  <c r="N101" i="7" s="1"/>
  <c r="O101" i="7" s="1"/>
  <c r="P101" i="7" s="1"/>
  <c r="Q101" i="7" s="1"/>
  <c r="R101" i="7" s="1"/>
  <c r="S101" i="7" s="1"/>
  <c r="T101" i="7" s="1"/>
  <c r="U101" i="7" s="1"/>
  <c r="V101" i="7" s="1"/>
  <c r="W101" i="7" s="1"/>
  <c r="X101" i="7" s="1"/>
  <c r="Y101" i="7" s="1"/>
  <c r="Z101" i="7" s="1"/>
  <c r="AA101" i="7" s="1"/>
  <c r="AB101" i="7" s="1"/>
  <c r="AC101" i="7" s="1"/>
  <c r="AD101" i="7" s="1"/>
  <c r="AE101" i="7" s="1"/>
  <c r="AF101" i="7" s="1"/>
  <c r="AG101" i="7" s="1"/>
  <c r="AG99" i="7"/>
  <c r="AF99" i="7"/>
  <c r="AE99" i="7"/>
  <c r="AE114" i="7" s="1"/>
  <c r="AD99" i="7"/>
  <c r="AD114" i="7" s="1"/>
  <c r="AC99" i="7"/>
  <c r="AC114" i="7" s="1"/>
  <c r="AB99" i="7"/>
  <c r="AB114" i="7" s="1"/>
  <c r="AA99" i="7"/>
  <c r="AA114" i="7" s="1"/>
  <c r="Z99" i="7"/>
  <c r="Y99" i="7"/>
  <c r="X99" i="7"/>
  <c r="W99" i="7"/>
  <c r="W114" i="7" s="1"/>
  <c r="V99" i="7"/>
  <c r="V124" i="7" s="1"/>
  <c r="U99" i="7"/>
  <c r="U114" i="7" s="1"/>
  <c r="T99" i="7"/>
  <c r="T139" i="7" s="1"/>
  <c r="S99" i="7"/>
  <c r="S131" i="7" s="1"/>
  <c r="R99" i="7"/>
  <c r="Q99" i="7"/>
  <c r="P99" i="7"/>
  <c r="O99" i="7"/>
  <c r="O114" i="7" s="1"/>
  <c r="N99" i="7"/>
  <c r="N114" i="7" s="1"/>
  <c r="M99" i="7"/>
  <c r="M114" i="7" s="1"/>
  <c r="L99" i="7"/>
  <c r="L129" i="7" s="1"/>
  <c r="K99" i="7"/>
  <c r="K114" i="7" s="1"/>
  <c r="J99" i="7"/>
  <c r="I99" i="7"/>
  <c r="H99" i="7"/>
  <c r="G99" i="7"/>
  <c r="G114" i="7" s="1"/>
  <c r="F99" i="7"/>
  <c r="F114" i="7" s="1"/>
  <c r="E99" i="7"/>
  <c r="E114" i="7" s="1"/>
  <c r="D99" i="7"/>
  <c r="D148" i="7" s="1"/>
  <c r="C99" i="7"/>
  <c r="C115" i="7" s="1"/>
  <c r="B99"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AF13" i="6"/>
  <c r="AG13" i="6" s="1"/>
  <c r="AH13" i="6" s="1"/>
  <c r="AI13" i="6" s="1"/>
  <c r="AJ13" i="6" s="1"/>
  <c r="AK13" i="6" s="1"/>
  <c r="AL13" i="6" s="1"/>
  <c r="AM13" i="6" s="1"/>
  <c r="AN13" i="6" s="1"/>
  <c r="AO13" i="6" s="1"/>
  <c r="AP13" i="6" s="1"/>
  <c r="AQ13" i="6" s="1"/>
  <c r="AR13" i="6" s="1"/>
  <c r="AS13" i="6" s="1"/>
  <c r="AT13" i="6" s="1"/>
  <c r="AU13" i="6" s="1"/>
  <c r="AV13" i="6" s="1"/>
  <c r="AW13" i="6" s="1"/>
  <c r="AX13" i="6" s="1"/>
  <c r="AY13" i="6" s="1"/>
  <c r="AZ13" i="6" s="1"/>
  <c r="BA13" i="6" s="1"/>
  <c r="BB13" i="6" s="1"/>
  <c r="BC13" i="6" s="1"/>
  <c r="BD13" i="6" s="1"/>
  <c r="BE13" i="6" s="1"/>
  <c r="BF13" i="6" s="1"/>
  <c r="BG13" i="6" s="1"/>
  <c r="BH13" i="6" s="1"/>
  <c r="BI13" i="6" s="1"/>
  <c r="BJ13" i="6" s="1"/>
  <c r="BK13" i="6" s="1"/>
  <c r="AF9" i="6"/>
  <c r="AG9" i="6" s="1"/>
  <c r="AH9" i="6" s="1"/>
  <c r="AI9" i="6" s="1"/>
  <c r="AJ9" i="6" s="1"/>
  <c r="AK9" i="6" s="1"/>
  <c r="AL9" i="6" s="1"/>
  <c r="AM9" i="6" s="1"/>
  <c r="AN9" i="6" s="1"/>
  <c r="AO9" i="6" s="1"/>
  <c r="AP9" i="6" s="1"/>
  <c r="AQ9" i="6" s="1"/>
  <c r="AR9" i="6" s="1"/>
  <c r="AS9" i="6" s="1"/>
  <c r="AT9" i="6" s="1"/>
  <c r="AU9" i="6" s="1"/>
  <c r="AV9" i="6" s="1"/>
  <c r="AW9" i="6" s="1"/>
  <c r="AX9" i="6" s="1"/>
  <c r="AY9" i="6" s="1"/>
  <c r="AZ9" i="6" s="1"/>
  <c r="BA9" i="6" s="1"/>
  <c r="BB9" i="6" s="1"/>
  <c r="BC9" i="6" s="1"/>
  <c r="BD9" i="6" s="1"/>
  <c r="BE9" i="6" s="1"/>
  <c r="BF9" i="6" s="1"/>
  <c r="BG9" i="6" s="1"/>
  <c r="BH9" i="6" s="1"/>
  <c r="BI9" i="6" s="1"/>
  <c r="BJ9" i="6" s="1"/>
  <c r="BK9" i="6" s="1"/>
  <c r="AH5" i="6"/>
  <c r="AI5" i="6" s="1"/>
  <c r="AJ5" i="6" s="1"/>
  <c r="AK5" i="6" s="1"/>
  <c r="AL5" i="6" s="1"/>
  <c r="AM5" i="6" s="1"/>
  <c r="AN5" i="6" s="1"/>
  <c r="AO5" i="6" s="1"/>
  <c r="AP5" i="6" s="1"/>
  <c r="AQ5" i="6" s="1"/>
  <c r="AR5" i="6" s="1"/>
  <c r="AS5" i="6" s="1"/>
  <c r="AT5" i="6" s="1"/>
  <c r="AU5" i="6" s="1"/>
  <c r="AV5" i="6" s="1"/>
  <c r="AW5" i="6" s="1"/>
  <c r="AX5" i="6" s="1"/>
  <c r="AY5" i="6" s="1"/>
  <c r="AZ5" i="6" s="1"/>
  <c r="BA5" i="6" s="1"/>
  <c r="BB5" i="6" s="1"/>
  <c r="BC5" i="6" s="1"/>
  <c r="BD5" i="6" s="1"/>
  <c r="BE5" i="6" s="1"/>
  <c r="BF5" i="6" s="1"/>
  <c r="BG5" i="6" s="1"/>
  <c r="BH5" i="6" s="1"/>
  <c r="BI5" i="6" s="1"/>
  <c r="BJ5" i="6" s="1"/>
  <c r="BK5" i="6" s="1"/>
  <c r="AG5" i="6"/>
  <c r="AF5" i="6"/>
  <c r="E1448" i="5"/>
  <c r="E1447" i="5"/>
  <c r="E1446" i="5"/>
  <c r="E1445" i="5"/>
  <c r="E1444" i="5"/>
  <c r="E1443" i="5"/>
  <c r="E1442" i="5"/>
  <c r="E1441" i="5"/>
  <c r="E1440" i="5"/>
  <c r="E1439" i="5"/>
  <c r="E1438" i="5"/>
  <c r="E1437" i="5"/>
  <c r="E1436" i="5"/>
  <c r="E1435" i="5"/>
  <c r="E1434" i="5"/>
  <c r="E1433" i="5"/>
  <c r="E1432" i="5"/>
  <c r="E1431" i="5"/>
  <c r="E1430" i="5"/>
  <c r="E1429" i="5"/>
  <c r="E1428" i="5"/>
  <c r="E1427" i="5"/>
  <c r="E1426" i="5"/>
  <c r="E1425" i="5"/>
  <c r="E1424" i="5"/>
  <c r="E1423" i="5"/>
  <c r="E1422" i="5"/>
  <c r="E1421" i="5"/>
  <c r="E1420" i="5"/>
  <c r="E1419" i="5"/>
  <c r="E1418" i="5"/>
  <c r="E1417" i="5"/>
  <c r="E1416" i="5"/>
  <c r="E1415" i="5"/>
  <c r="E1414" i="5"/>
  <c r="E1413" i="5"/>
  <c r="E1412" i="5"/>
  <c r="E1411" i="5"/>
  <c r="E1410" i="5"/>
  <c r="E1409" i="5"/>
  <c r="E1408" i="5"/>
  <c r="E1407" i="5"/>
  <c r="E1406" i="5"/>
  <c r="E1405" i="5"/>
  <c r="E1404" i="5"/>
  <c r="E1403" i="5"/>
  <c r="E1402" i="5"/>
  <c r="E1401" i="5"/>
  <c r="E1400" i="5"/>
  <c r="E1399" i="5"/>
  <c r="E1398" i="5"/>
  <c r="E1397" i="5"/>
  <c r="E1396" i="5"/>
  <c r="E1395" i="5"/>
  <c r="E1394" i="5"/>
  <c r="E1393" i="5"/>
  <c r="E1392" i="5"/>
  <c r="E1391" i="5"/>
  <c r="E1390" i="5"/>
  <c r="E1389" i="5"/>
  <c r="E1388" i="5"/>
  <c r="E1387" i="5"/>
  <c r="E1386" i="5"/>
  <c r="E1385" i="5"/>
  <c r="E1384" i="5"/>
  <c r="E1383" i="5"/>
  <c r="E1382" i="5"/>
  <c r="E1381" i="5"/>
  <c r="E1380" i="5"/>
  <c r="E1379" i="5"/>
  <c r="E1378" i="5"/>
  <c r="E1377" i="5"/>
  <c r="E1376" i="5"/>
  <c r="E1375" i="5"/>
  <c r="E1374" i="5"/>
  <c r="E1373" i="5"/>
  <c r="E1372" i="5"/>
  <c r="E1371" i="5"/>
  <c r="E1370" i="5"/>
  <c r="E1369" i="5"/>
  <c r="E1368" i="5"/>
  <c r="E1367" i="5"/>
  <c r="E1366" i="5"/>
  <c r="E1365" i="5"/>
  <c r="E1364" i="5"/>
  <c r="E1363" i="5"/>
  <c r="E1362" i="5"/>
  <c r="E1361" i="5"/>
  <c r="E1360" i="5"/>
  <c r="E1359" i="5"/>
  <c r="E1358" i="5"/>
  <c r="E1357"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1021"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985"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Q722" i="5"/>
  <c r="O722" i="5"/>
  <c r="M722" i="5"/>
  <c r="K722" i="5"/>
  <c r="I722" i="5"/>
  <c r="G722" i="5"/>
  <c r="E722" i="5"/>
  <c r="E721" i="5"/>
  <c r="Q720" i="5"/>
  <c r="O720" i="5"/>
  <c r="M720" i="5"/>
  <c r="K720" i="5"/>
  <c r="I720" i="5"/>
  <c r="G720" i="5"/>
  <c r="E720" i="5"/>
  <c r="Q719" i="5"/>
  <c r="O719" i="5"/>
  <c r="M719" i="5"/>
  <c r="K719" i="5"/>
  <c r="I719" i="5"/>
  <c r="G719" i="5"/>
  <c r="E719" i="5"/>
  <c r="Q718" i="5"/>
  <c r="O718" i="5"/>
  <c r="M718" i="5"/>
  <c r="K718" i="5"/>
  <c r="I718" i="5"/>
  <c r="G718" i="5"/>
  <c r="E718" i="5"/>
  <c r="Q717" i="5"/>
  <c r="O717" i="5"/>
  <c r="M717" i="5"/>
  <c r="K717" i="5"/>
  <c r="I717" i="5"/>
  <c r="G717" i="5"/>
  <c r="E717" i="5"/>
  <c r="Q716" i="5"/>
  <c r="O716" i="5"/>
  <c r="M716" i="5"/>
  <c r="K716" i="5"/>
  <c r="I716" i="5"/>
  <c r="G716" i="5"/>
  <c r="E716" i="5"/>
  <c r="Q715" i="5"/>
  <c r="O715" i="5"/>
  <c r="M715" i="5"/>
  <c r="K715" i="5"/>
  <c r="I715" i="5"/>
  <c r="G715" i="5"/>
  <c r="E715" i="5"/>
  <c r="Q714" i="5"/>
  <c r="O714" i="5"/>
  <c r="M714" i="5"/>
  <c r="K714" i="5"/>
  <c r="I714" i="5"/>
  <c r="G714" i="5"/>
  <c r="E714" i="5"/>
  <c r="Q713" i="5"/>
  <c r="O713" i="5"/>
  <c r="M713" i="5"/>
  <c r="K713" i="5"/>
  <c r="I713" i="5"/>
  <c r="G713" i="5"/>
  <c r="E713" i="5"/>
  <c r="Q712" i="5"/>
  <c r="O712" i="5"/>
  <c r="M712" i="5"/>
  <c r="K712" i="5"/>
  <c r="I712" i="5"/>
  <c r="G712" i="5"/>
  <c r="E712" i="5"/>
  <c r="Q711" i="5"/>
  <c r="O711" i="5"/>
  <c r="M711" i="5"/>
  <c r="K711" i="5"/>
  <c r="I711" i="5"/>
  <c r="G711" i="5"/>
  <c r="E711" i="5"/>
  <c r="Q710" i="5"/>
  <c r="O710" i="5"/>
  <c r="M710" i="5"/>
  <c r="K710" i="5"/>
  <c r="I710" i="5"/>
  <c r="G710" i="5"/>
  <c r="E710" i="5"/>
  <c r="Q709" i="5"/>
  <c r="O709" i="5"/>
  <c r="M709" i="5"/>
  <c r="K709" i="5"/>
  <c r="I709" i="5"/>
  <c r="G709" i="5"/>
  <c r="E709" i="5"/>
  <c r="Q708" i="5"/>
  <c r="O708" i="5"/>
  <c r="M708" i="5"/>
  <c r="K708" i="5"/>
  <c r="I708" i="5"/>
  <c r="G708" i="5"/>
  <c r="E708" i="5"/>
  <c r="Q707" i="5"/>
  <c r="O707" i="5"/>
  <c r="M707" i="5"/>
  <c r="K707" i="5"/>
  <c r="I707" i="5"/>
  <c r="G707" i="5"/>
  <c r="E707" i="5"/>
  <c r="E706" i="5"/>
  <c r="Q705" i="5"/>
  <c r="O705" i="5"/>
  <c r="M705" i="5"/>
  <c r="K705" i="5"/>
  <c r="I705" i="5"/>
  <c r="G705" i="5"/>
  <c r="E705" i="5"/>
  <c r="Q704" i="5"/>
  <c r="O704" i="5"/>
  <c r="M704" i="5"/>
  <c r="K704" i="5"/>
  <c r="I704" i="5"/>
  <c r="G704" i="5"/>
  <c r="E704" i="5"/>
  <c r="Q703" i="5"/>
  <c r="O703" i="5"/>
  <c r="M703" i="5"/>
  <c r="K703" i="5"/>
  <c r="I703" i="5"/>
  <c r="G703" i="5"/>
  <c r="E703" i="5"/>
  <c r="Q702" i="5"/>
  <c r="O702" i="5"/>
  <c r="M702" i="5"/>
  <c r="K702" i="5"/>
  <c r="I702" i="5"/>
  <c r="G702" i="5"/>
  <c r="E702" i="5"/>
  <c r="Q701" i="5"/>
  <c r="O701" i="5"/>
  <c r="M701" i="5"/>
  <c r="K701" i="5"/>
  <c r="I701" i="5"/>
  <c r="G701" i="5"/>
  <c r="E701" i="5"/>
  <c r="Q700" i="5"/>
  <c r="O700" i="5"/>
  <c r="M700" i="5"/>
  <c r="K700" i="5"/>
  <c r="I700" i="5"/>
  <c r="G700" i="5"/>
  <c r="E700" i="5"/>
  <c r="Q699" i="5"/>
  <c r="O699" i="5"/>
  <c r="M699" i="5"/>
  <c r="K699" i="5"/>
  <c r="I699" i="5"/>
  <c r="G699" i="5"/>
  <c r="E699" i="5"/>
  <c r="Q698" i="5"/>
  <c r="O698" i="5"/>
  <c r="M698" i="5"/>
  <c r="K698" i="5"/>
  <c r="I698" i="5"/>
  <c r="G698" i="5"/>
  <c r="E698" i="5"/>
  <c r="Q697" i="5"/>
  <c r="O697" i="5"/>
  <c r="M697" i="5"/>
  <c r="K697" i="5"/>
  <c r="I697" i="5"/>
  <c r="G697" i="5"/>
  <c r="E697" i="5"/>
  <c r="Q696" i="5"/>
  <c r="O696" i="5"/>
  <c r="M696" i="5"/>
  <c r="K696" i="5"/>
  <c r="I696" i="5"/>
  <c r="G696" i="5"/>
  <c r="E696" i="5"/>
  <c r="Q695" i="5"/>
  <c r="O695" i="5"/>
  <c r="M695" i="5"/>
  <c r="K695" i="5"/>
  <c r="I695" i="5"/>
  <c r="G695" i="5"/>
  <c r="E695" i="5"/>
  <c r="Q694" i="5"/>
  <c r="O694" i="5"/>
  <c r="M694" i="5"/>
  <c r="K694" i="5"/>
  <c r="I694" i="5"/>
  <c r="G694" i="5"/>
  <c r="E694" i="5"/>
  <c r="Q693" i="5"/>
  <c r="O693" i="5"/>
  <c r="M693" i="5"/>
  <c r="K693" i="5"/>
  <c r="I693" i="5"/>
  <c r="G693" i="5"/>
  <c r="E693" i="5"/>
  <c r="Q692" i="5"/>
  <c r="O692" i="5"/>
  <c r="M692" i="5"/>
  <c r="K692" i="5"/>
  <c r="I692" i="5"/>
  <c r="G692" i="5"/>
  <c r="E692" i="5"/>
  <c r="E691" i="5"/>
  <c r="Q690" i="5"/>
  <c r="O690" i="5"/>
  <c r="M690" i="5"/>
  <c r="K690" i="5"/>
  <c r="I690" i="5"/>
  <c r="G690" i="5"/>
  <c r="E690" i="5"/>
  <c r="Q689" i="5"/>
  <c r="O689" i="5"/>
  <c r="M689" i="5"/>
  <c r="K689" i="5"/>
  <c r="I689" i="5"/>
  <c r="G689" i="5"/>
  <c r="E689" i="5"/>
  <c r="Q688" i="5"/>
  <c r="O688" i="5"/>
  <c r="M688" i="5"/>
  <c r="K688" i="5"/>
  <c r="I688" i="5"/>
  <c r="G688" i="5"/>
  <c r="E688" i="5"/>
  <c r="Q687" i="5"/>
  <c r="O687" i="5"/>
  <c r="M687" i="5"/>
  <c r="K687" i="5"/>
  <c r="I687" i="5"/>
  <c r="G687" i="5"/>
  <c r="E687" i="5"/>
  <c r="Q686" i="5"/>
  <c r="O686" i="5"/>
  <c r="M686" i="5"/>
  <c r="K686" i="5"/>
  <c r="I686" i="5"/>
  <c r="G686" i="5"/>
  <c r="E686" i="5"/>
  <c r="Q685" i="5"/>
  <c r="O685" i="5"/>
  <c r="M685" i="5"/>
  <c r="K685" i="5"/>
  <c r="I685" i="5"/>
  <c r="G685" i="5"/>
  <c r="E685" i="5"/>
  <c r="Q684" i="5"/>
  <c r="O684" i="5"/>
  <c r="M684" i="5"/>
  <c r="K684" i="5"/>
  <c r="I684" i="5"/>
  <c r="G684" i="5"/>
  <c r="E684" i="5"/>
  <c r="Q683" i="5"/>
  <c r="O683" i="5"/>
  <c r="M683" i="5"/>
  <c r="K683" i="5"/>
  <c r="I683" i="5"/>
  <c r="G683" i="5"/>
  <c r="E683" i="5"/>
  <c r="Q682" i="5"/>
  <c r="O682" i="5"/>
  <c r="M682" i="5"/>
  <c r="K682" i="5"/>
  <c r="I682" i="5"/>
  <c r="G682" i="5"/>
  <c r="E682" i="5"/>
  <c r="Q681" i="5"/>
  <c r="O681" i="5"/>
  <c r="M681" i="5"/>
  <c r="K681" i="5"/>
  <c r="I681" i="5"/>
  <c r="G681" i="5"/>
  <c r="E681" i="5"/>
  <c r="Q680" i="5"/>
  <c r="O680" i="5"/>
  <c r="M680" i="5"/>
  <c r="K680" i="5"/>
  <c r="I680" i="5"/>
  <c r="G680" i="5"/>
  <c r="E680" i="5"/>
  <c r="Q679" i="5"/>
  <c r="O679" i="5"/>
  <c r="M679" i="5"/>
  <c r="K679" i="5"/>
  <c r="I679" i="5"/>
  <c r="G679" i="5"/>
  <c r="E679" i="5"/>
  <c r="Q678" i="5"/>
  <c r="O678" i="5"/>
  <c r="M678" i="5"/>
  <c r="K678" i="5"/>
  <c r="I678" i="5"/>
  <c r="G678" i="5"/>
  <c r="E678" i="5"/>
  <c r="Q677" i="5"/>
  <c r="O677" i="5"/>
  <c r="M677" i="5"/>
  <c r="K677" i="5"/>
  <c r="I677" i="5"/>
  <c r="G677" i="5"/>
  <c r="E677" i="5"/>
  <c r="E676" i="5"/>
  <c r="Q675" i="5"/>
  <c r="O675" i="5"/>
  <c r="M675" i="5"/>
  <c r="K675" i="5"/>
  <c r="I675" i="5"/>
  <c r="G675" i="5"/>
  <c r="E675" i="5"/>
  <c r="Q674" i="5"/>
  <c r="O674" i="5"/>
  <c r="M674" i="5"/>
  <c r="K674" i="5"/>
  <c r="I674" i="5"/>
  <c r="G674" i="5"/>
  <c r="E674" i="5"/>
  <c r="Q673" i="5"/>
  <c r="O673" i="5"/>
  <c r="M673" i="5"/>
  <c r="K673" i="5"/>
  <c r="I673" i="5"/>
  <c r="G673" i="5"/>
  <c r="E673" i="5"/>
  <c r="Q672" i="5"/>
  <c r="O672" i="5"/>
  <c r="M672" i="5"/>
  <c r="K672" i="5"/>
  <c r="I672" i="5"/>
  <c r="G672" i="5"/>
  <c r="E672" i="5"/>
  <c r="Q671" i="5"/>
  <c r="O671" i="5"/>
  <c r="M671" i="5"/>
  <c r="K671" i="5"/>
  <c r="I671" i="5"/>
  <c r="G671" i="5"/>
  <c r="E671" i="5"/>
  <c r="Q670" i="5"/>
  <c r="O670" i="5"/>
  <c r="M670" i="5"/>
  <c r="K670" i="5"/>
  <c r="I670" i="5"/>
  <c r="G670" i="5"/>
  <c r="E670" i="5"/>
  <c r="Q669" i="5"/>
  <c r="O669" i="5"/>
  <c r="M669" i="5"/>
  <c r="K669" i="5"/>
  <c r="I669" i="5"/>
  <c r="G669" i="5"/>
  <c r="E669" i="5"/>
  <c r="Q668" i="5"/>
  <c r="O668" i="5"/>
  <c r="M668" i="5"/>
  <c r="K668" i="5"/>
  <c r="I668" i="5"/>
  <c r="G668" i="5"/>
  <c r="E668" i="5"/>
  <c r="Q667" i="5"/>
  <c r="O667" i="5"/>
  <c r="M667" i="5"/>
  <c r="K667" i="5"/>
  <c r="I667" i="5"/>
  <c r="G667" i="5"/>
  <c r="E667" i="5"/>
  <c r="Q666" i="5"/>
  <c r="O666" i="5"/>
  <c r="M666" i="5"/>
  <c r="K666" i="5"/>
  <c r="I666" i="5"/>
  <c r="G666" i="5"/>
  <c r="E666" i="5"/>
  <c r="Q665" i="5"/>
  <c r="O665" i="5"/>
  <c r="M665" i="5"/>
  <c r="K665" i="5"/>
  <c r="I665" i="5"/>
  <c r="G665" i="5"/>
  <c r="E665" i="5"/>
  <c r="Q664" i="5"/>
  <c r="O664" i="5"/>
  <c r="M664" i="5"/>
  <c r="K664" i="5"/>
  <c r="I664" i="5"/>
  <c r="G664" i="5"/>
  <c r="E664" i="5"/>
  <c r="Q663" i="5"/>
  <c r="O663" i="5"/>
  <c r="M663" i="5"/>
  <c r="K663" i="5"/>
  <c r="I663" i="5"/>
  <c r="G663" i="5"/>
  <c r="E663" i="5"/>
  <c r="Q662" i="5"/>
  <c r="O662" i="5"/>
  <c r="M662" i="5"/>
  <c r="K662" i="5"/>
  <c r="I662" i="5"/>
  <c r="G662" i="5"/>
  <c r="E662" i="5"/>
  <c r="E661" i="5"/>
  <c r="Q660" i="5"/>
  <c r="O660" i="5"/>
  <c r="M660" i="5"/>
  <c r="K660" i="5"/>
  <c r="I660" i="5"/>
  <c r="G660" i="5"/>
  <c r="E660" i="5"/>
  <c r="Q659" i="5"/>
  <c r="O659" i="5"/>
  <c r="M659" i="5"/>
  <c r="K659" i="5"/>
  <c r="I659" i="5"/>
  <c r="G659" i="5"/>
  <c r="E659" i="5"/>
  <c r="Q658" i="5"/>
  <c r="O658" i="5"/>
  <c r="M658" i="5"/>
  <c r="K658" i="5"/>
  <c r="I658" i="5"/>
  <c r="G658" i="5"/>
  <c r="E658" i="5"/>
  <c r="Q657" i="5"/>
  <c r="O657" i="5"/>
  <c r="M657" i="5"/>
  <c r="K657" i="5"/>
  <c r="I657" i="5"/>
  <c r="G657" i="5"/>
  <c r="E657" i="5"/>
  <c r="Q656" i="5"/>
  <c r="O656" i="5"/>
  <c r="M656" i="5"/>
  <c r="K656" i="5"/>
  <c r="I656" i="5"/>
  <c r="G656" i="5"/>
  <c r="E656" i="5"/>
  <c r="Q655" i="5"/>
  <c r="O655" i="5"/>
  <c r="M655" i="5"/>
  <c r="K655" i="5"/>
  <c r="I655" i="5"/>
  <c r="G655" i="5"/>
  <c r="E655" i="5"/>
  <c r="Q654" i="5"/>
  <c r="O654" i="5"/>
  <c r="M654" i="5"/>
  <c r="K654" i="5"/>
  <c r="I654" i="5"/>
  <c r="G654" i="5"/>
  <c r="E654" i="5"/>
  <c r="Q653" i="5"/>
  <c r="O653" i="5"/>
  <c r="M653" i="5"/>
  <c r="K653" i="5"/>
  <c r="I653" i="5"/>
  <c r="G653" i="5"/>
  <c r="E653" i="5"/>
  <c r="Q652" i="5"/>
  <c r="O652" i="5"/>
  <c r="M652" i="5"/>
  <c r="K652" i="5"/>
  <c r="I652" i="5"/>
  <c r="G652" i="5"/>
  <c r="E652" i="5"/>
  <c r="Q651" i="5"/>
  <c r="O651" i="5"/>
  <c r="M651" i="5"/>
  <c r="K651" i="5"/>
  <c r="I651" i="5"/>
  <c r="G651" i="5"/>
  <c r="E651" i="5"/>
  <c r="Q650" i="5"/>
  <c r="O650" i="5"/>
  <c r="M650" i="5"/>
  <c r="K650" i="5"/>
  <c r="I650" i="5"/>
  <c r="G650" i="5"/>
  <c r="E650" i="5"/>
  <c r="Q649" i="5"/>
  <c r="O649" i="5"/>
  <c r="M649" i="5"/>
  <c r="K649" i="5"/>
  <c r="I649" i="5"/>
  <c r="G649" i="5"/>
  <c r="E649" i="5"/>
  <c r="Q648" i="5"/>
  <c r="O648" i="5"/>
  <c r="M648" i="5"/>
  <c r="K648" i="5"/>
  <c r="I648" i="5"/>
  <c r="G648" i="5"/>
  <c r="E648" i="5"/>
  <c r="Q647" i="5"/>
  <c r="O647" i="5"/>
  <c r="M647" i="5"/>
  <c r="K647" i="5"/>
  <c r="I647" i="5"/>
  <c r="G647" i="5"/>
  <c r="E647" i="5"/>
  <c r="E646" i="5"/>
  <c r="Q645" i="5"/>
  <c r="O645" i="5"/>
  <c r="M645" i="5"/>
  <c r="K645" i="5"/>
  <c r="I645" i="5"/>
  <c r="G645" i="5"/>
  <c r="E645" i="5"/>
  <c r="Q644" i="5"/>
  <c r="O644" i="5"/>
  <c r="M644" i="5"/>
  <c r="K644" i="5"/>
  <c r="I644" i="5"/>
  <c r="G644" i="5"/>
  <c r="E644" i="5"/>
  <c r="Q643" i="5"/>
  <c r="O643" i="5"/>
  <c r="M643" i="5"/>
  <c r="K643" i="5"/>
  <c r="I643" i="5"/>
  <c r="G643" i="5"/>
  <c r="E643" i="5"/>
  <c r="Q642" i="5"/>
  <c r="O642" i="5"/>
  <c r="M642" i="5"/>
  <c r="K642" i="5"/>
  <c r="I642" i="5"/>
  <c r="G642" i="5"/>
  <c r="E642" i="5"/>
  <c r="Q641" i="5"/>
  <c r="O641" i="5"/>
  <c r="M641" i="5"/>
  <c r="K641" i="5"/>
  <c r="I641" i="5"/>
  <c r="G641" i="5"/>
  <c r="E641" i="5"/>
  <c r="Q640" i="5"/>
  <c r="O640" i="5"/>
  <c r="M640" i="5"/>
  <c r="K640" i="5"/>
  <c r="I640" i="5"/>
  <c r="G640" i="5"/>
  <c r="E640" i="5"/>
  <c r="Q639" i="5"/>
  <c r="O639" i="5"/>
  <c r="M639" i="5"/>
  <c r="K639" i="5"/>
  <c r="I639" i="5"/>
  <c r="G639" i="5"/>
  <c r="E639" i="5"/>
  <c r="Q638" i="5"/>
  <c r="O638" i="5"/>
  <c r="M638" i="5"/>
  <c r="K638" i="5"/>
  <c r="I638" i="5"/>
  <c r="G638" i="5"/>
  <c r="E638" i="5"/>
  <c r="Q637" i="5"/>
  <c r="O637" i="5"/>
  <c r="M637" i="5"/>
  <c r="K637" i="5"/>
  <c r="I637" i="5"/>
  <c r="G637" i="5"/>
  <c r="E637" i="5"/>
  <c r="Q636" i="5"/>
  <c r="O636" i="5"/>
  <c r="M636" i="5"/>
  <c r="K636" i="5"/>
  <c r="I636" i="5"/>
  <c r="G636" i="5"/>
  <c r="E636" i="5"/>
  <c r="Q635" i="5"/>
  <c r="O635" i="5"/>
  <c r="M635" i="5"/>
  <c r="K635" i="5"/>
  <c r="I635" i="5"/>
  <c r="G635" i="5"/>
  <c r="E635" i="5"/>
  <c r="Q634" i="5"/>
  <c r="O634" i="5"/>
  <c r="M634" i="5"/>
  <c r="K634" i="5"/>
  <c r="I634" i="5"/>
  <c r="G634" i="5"/>
  <c r="E634" i="5"/>
  <c r="Q633" i="5"/>
  <c r="O633" i="5"/>
  <c r="M633" i="5"/>
  <c r="K633" i="5"/>
  <c r="I633" i="5"/>
  <c r="G633" i="5"/>
  <c r="E633" i="5"/>
  <c r="Q632" i="5"/>
  <c r="O632" i="5"/>
  <c r="M632" i="5"/>
  <c r="K632" i="5"/>
  <c r="I632" i="5"/>
  <c r="G632" i="5"/>
  <c r="E632" i="5"/>
  <c r="E631" i="5"/>
  <c r="Q630" i="5"/>
  <c r="O630" i="5"/>
  <c r="M630" i="5"/>
  <c r="K630" i="5"/>
  <c r="I630" i="5"/>
  <c r="G630" i="5"/>
  <c r="E630" i="5"/>
  <c r="Q629" i="5"/>
  <c r="O629" i="5"/>
  <c r="M629" i="5"/>
  <c r="K629" i="5"/>
  <c r="I629" i="5"/>
  <c r="G629" i="5"/>
  <c r="E629" i="5"/>
  <c r="Q628" i="5"/>
  <c r="O628" i="5"/>
  <c r="M628" i="5"/>
  <c r="K628" i="5"/>
  <c r="I628" i="5"/>
  <c r="G628" i="5"/>
  <c r="E628" i="5"/>
  <c r="Q627" i="5"/>
  <c r="O627" i="5"/>
  <c r="M627" i="5"/>
  <c r="K627" i="5"/>
  <c r="I627" i="5"/>
  <c r="G627" i="5"/>
  <c r="E627" i="5"/>
  <c r="Q626" i="5"/>
  <c r="O626" i="5"/>
  <c r="M626" i="5"/>
  <c r="K626" i="5"/>
  <c r="I626" i="5"/>
  <c r="G626" i="5"/>
  <c r="E626" i="5"/>
  <c r="Q625" i="5"/>
  <c r="O625" i="5"/>
  <c r="M625" i="5"/>
  <c r="K625" i="5"/>
  <c r="I625" i="5"/>
  <c r="G625" i="5"/>
  <c r="E625" i="5"/>
  <c r="Q624" i="5"/>
  <c r="O624" i="5"/>
  <c r="M624" i="5"/>
  <c r="K624" i="5"/>
  <c r="I624" i="5"/>
  <c r="G624" i="5"/>
  <c r="E624" i="5"/>
  <c r="Q623" i="5"/>
  <c r="O623" i="5"/>
  <c r="M623" i="5"/>
  <c r="K623" i="5"/>
  <c r="I623" i="5"/>
  <c r="G623" i="5"/>
  <c r="E623" i="5"/>
  <c r="Q622" i="5"/>
  <c r="O622" i="5"/>
  <c r="M622" i="5"/>
  <c r="K622" i="5"/>
  <c r="I622" i="5"/>
  <c r="G622" i="5"/>
  <c r="E622" i="5"/>
  <c r="Q621" i="5"/>
  <c r="O621" i="5"/>
  <c r="M621" i="5"/>
  <c r="K621" i="5"/>
  <c r="I621" i="5"/>
  <c r="G621" i="5"/>
  <c r="E621" i="5"/>
  <c r="Q620" i="5"/>
  <c r="O620" i="5"/>
  <c r="M620" i="5"/>
  <c r="K620" i="5"/>
  <c r="I620" i="5"/>
  <c r="G620" i="5"/>
  <c r="E620" i="5"/>
  <c r="Q619" i="5"/>
  <c r="O619" i="5"/>
  <c r="M619" i="5"/>
  <c r="K619" i="5"/>
  <c r="I619" i="5"/>
  <c r="G619" i="5"/>
  <c r="E619" i="5"/>
  <c r="Q618" i="5"/>
  <c r="O618" i="5"/>
  <c r="M618" i="5"/>
  <c r="K618" i="5"/>
  <c r="I618" i="5"/>
  <c r="G618" i="5"/>
  <c r="E618" i="5"/>
  <c r="Q617" i="5"/>
  <c r="O617" i="5"/>
  <c r="M617" i="5"/>
  <c r="K617" i="5"/>
  <c r="I617" i="5"/>
  <c r="G617" i="5"/>
  <c r="E617" i="5"/>
  <c r="E616" i="5"/>
  <c r="Q615" i="5"/>
  <c r="O615" i="5"/>
  <c r="M615" i="5"/>
  <c r="K615" i="5"/>
  <c r="I615" i="5"/>
  <c r="G615" i="5"/>
  <c r="E615" i="5"/>
  <c r="Q614" i="5"/>
  <c r="O614" i="5"/>
  <c r="M614" i="5"/>
  <c r="K614" i="5"/>
  <c r="I614" i="5"/>
  <c r="G614" i="5"/>
  <c r="E614" i="5"/>
  <c r="Q613" i="5"/>
  <c r="O613" i="5"/>
  <c r="M613" i="5"/>
  <c r="K613" i="5"/>
  <c r="I613" i="5"/>
  <c r="G613" i="5"/>
  <c r="E613" i="5"/>
  <c r="Q612" i="5"/>
  <c r="O612" i="5"/>
  <c r="M612" i="5"/>
  <c r="K612" i="5"/>
  <c r="I612" i="5"/>
  <c r="G612" i="5"/>
  <c r="E612" i="5"/>
  <c r="Q611" i="5"/>
  <c r="O611" i="5"/>
  <c r="M611" i="5"/>
  <c r="K611" i="5"/>
  <c r="I611" i="5"/>
  <c r="G611" i="5"/>
  <c r="E611" i="5"/>
  <c r="Q610" i="5"/>
  <c r="O610" i="5"/>
  <c r="M610" i="5"/>
  <c r="K610" i="5"/>
  <c r="I610" i="5"/>
  <c r="G610" i="5"/>
  <c r="E610" i="5"/>
  <c r="Q609" i="5"/>
  <c r="O609" i="5"/>
  <c r="M609" i="5"/>
  <c r="K609" i="5"/>
  <c r="I609" i="5"/>
  <c r="G609" i="5"/>
  <c r="E609" i="5"/>
  <c r="Q608" i="5"/>
  <c r="O608" i="5"/>
  <c r="M608" i="5"/>
  <c r="K608" i="5"/>
  <c r="I608" i="5"/>
  <c r="G608" i="5"/>
  <c r="E608" i="5"/>
  <c r="Q607" i="5"/>
  <c r="O607" i="5"/>
  <c r="M607" i="5"/>
  <c r="K607" i="5"/>
  <c r="I607" i="5"/>
  <c r="G607" i="5"/>
  <c r="E607" i="5"/>
  <c r="Q606" i="5"/>
  <c r="O606" i="5"/>
  <c r="M606" i="5"/>
  <c r="K606" i="5"/>
  <c r="I606" i="5"/>
  <c r="G606" i="5"/>
  <c r="E606" i="5"/>
  <c r="Q605" i="5"/>
  <c r="O605" i="5"/>
  <c r="M605" i="5"/>
  <c r="K605" i="5"/>
  <c r="I605" i="5"/>
  <c r="G605" i="5"/>
  <c r="E605" i="5"/>
  <c r="Q604" i="5"/>
  <c r="O604" i="5"/>
  <c r="M604" i="5"/>
  <c r="K604" i="5"/>
  <c r="I604" i="5"/>
  <c r="G604" i="5"/>
  <c r="E604" i="5"/>
  <c r="Q603" i="5"/>
  <c r="O603" i="5"/>
  <c r="M603" i="5"/>
  <c r="K603" i="5"/>
  <c r="I603" i="5"/>
  <c r="G603" i="5"/>
  <c r="E603" i="5"/>
  <c r="Q602" i="5"/>
  <c r="O602" i="5"/>
  <c r="M602" i="5"/>
  <c r="K602" i="5"/>
  <c r="I602" i="5"/>
  <c r="G602" i="5"/>
  <c r="E602" i="5"/>
  <c r="E601" i="5"/>
  <c r="Q600" i="5"/>
  <c r="O600" i="5"/>
  <c r="M600" i="5"/>
  <c r="K600" i="5"/>
  <c r="I600" i="5"/>
  <c r="G600" i="5"/>
  <c r="E600" i="5"/>
  <c r="Q599" i="5"/>
  <c r="O599" i="5"/>
  <c r="M599" i="5"/>
  <c r="K599" i="5"/>
  <c r="I599" i="5"/>
  <c r="G599" i="5"/>
  <c r="E599" i="5"/>
  <c r="Q598" i="5"/>
  <c r="O598" i="5"/>
  <c r="M598" i="5"/>
  <c r="K598" i="5"/>
  <c r="I598" i="5"/>
  <c r="G598" i="5"/>
  <c r="E598" i="5"/>
  <c r="Q597" i="5"/>
  <c r="O597" i="5"/>
  <c r="M597" i="5"/>
  <c r="K597" i="5"/>
  <c r="I597" i="5"/>
  <c r="G597" i="5"/>
  <c r="E597" i="5"/>
  <c r="Q596" i="5"/>
  <c r="O596" i="5"/>
  <c r="M596" i="5"/>
  <c r="K596" i="5"/>
  <c r="I596" i="5"/>
  <c r="G596" i="5"/>
  <c r="E596" i="5"/>
  <c r="Q595" i="5"/>
  <c r="O595" i="5"/>
  <c r="M595" i="5"/>
  <c r="K595" i="5"/>
  <c r="I595" i="5"/>
  <c r="G595" i="5"/>
  <c r="E595" i="5"/>
  <c r="Q594" i="5"/>
  <c r="O594" i="5"/>
  <c r="M594" i="5"/>
  <c r="K594" i="5"/>
  <c r="I594" i="5"/>
  <c r="G594" i="5"/>
  <c r="E594" i="5"/>
  <c r="Q593" i="5"/>
  <c r="O593" i="5"/>
  <c r="M593" i="5"/>
  <c r="K593" i="5"/>
  <c r="I593" i="5"/>
  <c r="G593" i="5"/>
  <c r="E593" i="5"/>
  <c r="Q592" i="5"/>
  <c r="O592" i="5"/>
  <c r="M592" i="5"/>
  <c r="K592" i="5"/>
  <c r="I592" i="5"/>
  <c r="G592" i="5"/>
  <c r="E592" i="5"/>
  <c r="Q591" i="5"/>
  <c r="O591" i="5"/>
  <c r="M591" i="5"/>
  <c r="K591" i="5"/>
  <c r="I591" i="5"/>
  <c r="G591" i="5"/>
  <c r="E591" i="5"/>
  <c r="Q590" i="5"/>
  <c r="O590" i="5"/>
  <c r="M590" i="5"/>
  <c r="K590" i="5"/>
  <c r="I590" i="5"/>
  <c r="G590" i="5"/>
  <c r="E590" i="5"/>
  <c r="Q589" i="5"/>
  <c r="O589" i="5"/>
  <c r="M589" i="5"/>
  <c r="K589" i="5"/>
  <c r="I589" i="5"/>
  <c r="G589" i="5"/>
  <c r="E589" i="5"/>
  <c r="Q588" i="5"/>
  <c r="O588" i="5"/>
  <c r="M588" i="5"/>
  <c r="K588" i="5"/>
  <c r="I588" i="5"/>
  <c r="G588" i="5"/>
  <c r="E588" i="5"/>
  <c r="Q587" i="5"/>
  <c r="O587" i="5"/>
  <c r="M587" i="5"/>
  <c r="K587" i="5"/>
  <c r="I587" i="5"/>
  <c r="G587" i="5"/>
  <c r="E587" i="5"/>
  <c r="E586" i="5"/>
  <c r="Q585" i="5"/>
  <c r="O585" i="5"/>
  <c r="M585" i="5"/>
  <c r="K585" i="5"/>
  <c r="I585" i="5"/>
  <c r="G585" i="5"/>
  <c r="E585" i="5"/>
  <c r="Q584" i="5"/>
  <c r="O584" i="5"/>
  <c r="M584" i="5"/>
  <c r="K584" i="5"/>
  <c r="I584" i="5"/>
  <c r="G584" i="5"/>
  <c r="E584" i="5"/>
  <c r="Q583" i="5"/>
  <c r="O583" i="5"/>
  <c r="M583" i="5"/>
  <c r="K583" i="5"/>
  <c r="I583" i="5"/>
  <c r="G583" i="5"/>
  <c r="E583" i="5"/>
  <c r="Q582" i="5"/>
  <c r="O582" i="5"/>
  <c r="M582" i="5"/>
  <c r="K582" i="5"/>
  <c r="I582" i="5"/>
  <c r="G582" i="5"/>
  <c r="E582" i="5"/>
  <c r="Q581" i="5"/>
  <c r="O581" i="5"/>
  <c r="M581" i="5"/>
  <c r="K581" i="5"/>
  <c r="I581" i="5"/>
  <c r="G581" i="5"/>
  <c r="E581" i="5"/>
  <c r="Q580" i="5"/>
  <c r="O580" i="5"/>
  <c r="M580" i="5"/>
  <c r="K580" i="5"/>
  <c r="I580" i="5"/>
  <c r="G580" i="5"/>
  <c r="E580" i="5"/>
  <c r="Q579" i="5"/>
  <c r="O579" i="5"/>
  <c r="M579" i="5"/>
  <c r="K579" i="5"/>
  <c r="I579" i="5"/>
  <c r="G579" i="5"/>
  <c r="E579" i="5"/>
  <c r="Q578" i="5"/>
  <c r="O578" i="5"/>
  <c r="M578" i="5"/>
  <c r="K578" i="5"/>
  <c r="I578" i="5"/>
  <c r="G578" i="5"/>
  <c r="E578" i="5"/>
  <c r="Q577" i="5"/>
  <c r="O577" i="5"/>
  <c r="M577" i="5"/>
  <c r="K577" i="5"/>
  <c r="I577" i="5"/>
  <c r="G577" i="5"/>
  <c r="E577" i="5"/>
  <c r="Q576" i="5"/>
  <c r="O576" i="5"/>
  <c r="M576" i="5"/>
  <c r="K576" i="5"/>
  <c r="I576" i="5"/>
  <c r="G576" i="5"/>
  <c r="E576" i="5"/>
  <c r="Q575" i="5"/>
  <c r="O575" i="5"/>
  <c r="M575" i="5"/>
  <c r="K575" i="5"/>
  <c r="I575" i="5"/>
  <c r="G575" i="5"/>
  <c r="E575" i="5"/>
  <c r="Q574" i="5"/>
  <c r="O574" i="5"/>
  <c r="M574" i="5"/>
  <c r="K574" i="5"/>
  <c r="I574" i="5"/>
  <c r="G574" i="5"/>
  <c r="E574" i="5"/>
  <c r="Q573" i="5"/>
  <c r="O573" i="5"/>
  <c r="M573" i="5"/>
  <c r="K573" i="5"/>
  <c r="I573" i="5"/>
  <c r="G573" i="5"/>
  <c r="E573" i="5"/>
  <c r="Q572" i="5"/>
  <c r="O572" i="5"/>
  <c r="M572" i="5"/>
  <c r="K572" i="5"/>
  <c r="I572" i="5"/>
  <c r="G572" i="5"/>
  <c r="E572" i="5"/>
  <c r="E571" i="5"/>
  <c r="Q570" i="5"/>
  <c r="O570" i="5"/>
  <c r="M570" i="5"/>
  <c r="K570" i="5"/>
  <c r="I570" i="5"/>
  <c r="G570" i="5"/>
  <c r="E570" i="5"/>
  <c r="Q569" i="5"/>
  <c r="O569" i="5"/>
  <c r="M569" i="5"/>
  <c r="K569" i="5"/>
  <c r="I569" i="5"/>
  <c r="G569" i="5"/>
  <c r="E569" i="5"/>
  <c r="Q568" i="5"/>
  <c r="O568" i="5"/>
  <c r="M568" i="5"/>
  <c r="K568" i="5"/>
  <c r="I568" i="5"/>
  <c r="G568" i="5"/>
  <c r="E568" i="5"/>
  <c r="Q567" i="5"/>
  <c r="O567" i="5"/>
  <c r="M567" i="5"/>
  <c r="K567" i="5"/>
  <c r="I567" i="5"/>
  <c r="G567" i="5"/>
  <c r="E567" i="5"/>
  <c r="Q566" i="5"/>
  <c r="O566" i="5"/>
  <c r="M566" i="5"/>
  <c r="K566" i="5"/>
  <c r="I566" i="5"/>
  <c r="G566" i="5"/>
  <c r="E566" i="5"/>
  <c r="Q565" i="5"/>
  <c r="O565" i="5"/>
  <c r="M565" i="5"/>
  <c r="K565" i="5"/>
  <c r="I565" i="5"/>
  <c r="G565" i="5"/>
  <c r="E565" i="5"/>
  <c r="Q564" i="5"/>
  <c r="O564" i="5"/>
  <c r="M564" i="5"/>
  <c r="K564" i="5"/>
  <c r="I564" i="5"/>
  <c r="G564" i="5"/>
  <c r="E564" i="5"/>
  <c r="Q563" i="5"/>
  <c r="O563" i="5"/>
  <c r="M563" i="5"/>
  <c r="K563" i="5"/>
  <c r="I563" i="5"/>
  <c r="G563" i="5"/>
  <c r="E563" i="5"/>
  <c r="Q562" i="5"/>
  <c r="O562" i="5"/>
  <c r="M562" i="5"/>
  <c r="K562" i="5"/>
  <c r="I562" i="5"/>
  <c r="G562" i="5"/>
  <c r="E562" i="5"/>
  <c r="Q561" i="5"/>
  <c r="O561" i="5"/>
  <c r="M561" i="5"/>
  <c r="K561" i="5"/>
  <c r="I561" i="5"/>
  <c r="G561" i="5"/>
  <c r="E561" i="5"/>
  <c r="Q560" i="5"/>
  <c r="O560" i="5"/>
  <c r="M560" i="5"/>
  <c r="K560" i="5"/>
  <c r="I560" i="5"/>
  <c r="G560" i="5"/>
  <c r="E560" i="5"/>
  <c r="Q559" i="5"/>
  <c r="O559" i="5"/>
  <c r="M559" i="5"/>
  <c r="K559" i="5"/>
  <c r="I559" i="5"/>
  <c r="G559" i="5"/>
  <c r="E559" i="5"/>
  <c r="Q558" i="5"/>
  <c r="O558" i="5"/>
  <c r="M558" i="5"/>
  <c r="K558" i="5"/>
  <c r="I558" i="5"/>
  <c r="G558" i="5"/>
  <c r="E558" i="5"/>
  <c r="Q557" i="5"/>
  <c r="O557" i="5"/>
  <c r="M557" i="5"/>
  <c r="K557" i="5"/>
  <c r="I557" i="5"/>
  <c r="G557" i="5"/>
  <c r="E557" i="5"/>
  <c r="E556" i="5"/>
  <c r="Q555" i="5"/>
  <c r="O555" i="5"/>
  <c r="M555" i="5"/>
  <c r="K555" i="5"/>
  <c r="I555" i="5"/>
  <c r="G555" i="5"/>
  <c r="E555" i="5"/>
  <c r="Q554" i="5"/>
  <c r="O554" i="5"/>
  <c r="M554" i="5"/>
  <c r="K554" i="5"/>
  <c r="I554" i="5"/>
  <c r="G554" i="5"/>
  <c r="E554" i="5"/>
  <c r="Q553" i="5"/>
  <c r="O553" i="5"/>
  <c r="M553" i="5"/>
  <c r="K553" i="5"/>
  <c r="I553" i="5"/>
  <c r="G553" i="5"/>
  <c r="E553" i="5"/>
  <c r="Q552" i="5"/>
  <c r="O552" i="5"/>
  <c r="M552" i="5"/>
  <c r="K552" i="5"/>
  <c r="I552" i="5"/>
  <c r="G552" i="5"/>
  <c r="E552" i="5"/>
  <c r="Q551" i="5"/>
  <c r="O551" i="5"/>
  <c r="M551" i="5"/>
  <c r="K551" i="5"/>
  <c r="I551" i="5"/>
  <c r="G551" i="5"/>
  <c r="E551" i="5"/>
  <c r="Q550" i="5"/>
  <c r="O550" i="5"/>
  <c r="M550" i="5"/>
  <c r="K550" i="5"/>
  <c r="I550" i="5"/>
  <c r="G550" i="5"/>
  <c r="E550" i="5"/>
  <c r="Q549" i="5"/>
  <c r="O549" i="5"/>
  <c r="M549" i="5"/>
  <c r="K549" i="5"/>
  <c r="I549" i="5"/>
  <c r="G549" i="5"/>
  <c r="E549" i="5"/>
  <c r="Q548" i="5"/>
  <c r="O548" i="5"/>
  <c r="M548" i="5"/>
  <c r="K548" i="5"/>
  <c r="I548" i="5"/>
  <c r="G548" i="5"/>
  <c r="E548" i="5"/>
  <c r="Q547" i="5"/>
  <c r="O547" i="5"/>
  <c r="M547" i="5"/>
  <c r="K547" i="5"/>
  <c r="I547" i="5"/>
  <c r="G547" i="5"/>
  <c r="E547" i="5"/>
  <c r="Q546" i="5"/>
  <c r="O546" i="5"/>
  <c r="M546" i="5"/>
  <c r="K546" i="5"/>
  <c r="I546" i="5"/>
  <c r="G546" i="5"/>
  <c r="E546" i="5"/>
  <c r="Q545" i="5"/>
  <c r="O545" i="5"/>
  <c r="M545" i="5"/>
  <c r="K545" i="5"/>
  <c r="I545" i="5"/>
  <c r="G545" i="5"/>
  <c r="E545" i="5"/>
  <c r="Q544" i="5"/>
  <c r="O544" i="5"/>
  <c r="M544" i="5"/>
  <c r="K544" i="5"/>
  <c r="I544" i="5"/>
  <c r="G544" i="5"/>
  <c r="E544" i="5"/>
  <c r="Q543" i="5"/>
  <c r="O543" i="5"/>
  <c r="M543" i="5"/>
  <c r="K543" i="5"/>
  <c r="I543" i="5"/>
  <c r="G543" i="5"/>
  <c r="E543" i="5"/>
  <c r="Q542" i="5"/>
  <c r="O542" i="5"/>
  <c r="M542" i="5"/>
  <c r="K542" i="5"/>
  <c r="I542" i="5"/>
  <c r="G542" i="5"/>
  <c r="E542" i="5"/>
  <c r="E541" i="5"/>
  <c r="Q540" i="5"/>
  <c r="O540" i="5"/>
  <c r="M540" i="5"/>
  <c r="K540" i="5"/>
  <c r="I540" i="5"/>
  <c r="G540" i="5"/>
  <c r="E540" i="5"/>
  <c r="Q539" i="5"/>
  <c r="O539" i="5"/>
  <c r="M539" i="5"/>
  <c r="K539" i="5"/>
  <c r="I539" i="5"/>
  <c r="G539" i="5"/>
  <c r="E539" i="5"/>
  <c r="Q538" i="5"/>
  <c r="O538" i="5"/>
  <c r="M538" i="5"/>
  <c r="K538" i="5"/>
  <c r="I538" i="5"/>
  <c r="G538" i="5"/>
  <c r="E538" i="5"/>
  <c r="Q537" i="5"/>
  <c r="O537" i="5"/>
  <c r="M537" i="5"/>
  <c r="K537" i="5"/>
  <c r="I537" i="5"/>
  <c r="G537" i="5"/>
  <c r="E537" i="5"/>
  <c r="Q536" i="5"/>
  <c r="O536" i="5"/>
  <c r="M536" i="5"/>
  <c r="K536" i="5"/>
  <c r="I536" i="5"/>
  <c r="G536" i="5"/>
  <c r="E536" i="5"/>
  <c r="Q535" i="5"/>
  <c r="O535" i="5"/>
  <c r="M535" i="5"/>
  <c r="K535" i="5"/>
  <c r="I535" i="5"/>
  <c r="G535" i="5"/>
  <c r="E535" i="5"/>
  <c r="Q534" i="5"/>
  <c r="O534" i="5"/>
  <c r="M534" i="5"/>
  <c r="K534" i="5"/>
  <c r="I534" i="5"/>
  <c r="G534" i="5"/>
  <c r="E534" i="5"/>
  <c r="Q533" i="5"/>
  <c r="O533" i="5"/>
  <c r="M533" i="5"/>
  <c r="K533" i="5"/>
  <c r="I533" i="5"/>
  <c r="G533" i="5"/>
  <c r="E533" i="5"/>
  <c r="Q532" i="5"/>
  <c r="O532" i="5"/>
  <c r="M532" i="5"/>
  <c r="K532" i="5"/>
  <c r="I532" i="5"/>
  <c r="G532" i="5"/>
  <c r="E532" i="5"/>
  <c r="Q531" i="5"/>
  <c r="O531" i="5"/>
  <c r="M531" i="5"/>
  <c r="K531" i="5"/>
  <c r="I531" i="5"/>
  <c r="G531" i="5"/>
  <c r="E531" i="5"/>
  <c r="Q530" i="5"/>
  <c r="O530" i="5"/>
  <c r="M530" i="5"/>
  <c r="K530" i="5"/>
  <c r="I530" i="5"/>
  <c r="G530" i="5"/>
  <c r="E530" i="5"/>
  <c r="Q529" i="5"/>
  <c r="O529" i="5"/>
  <c r="M529" i="5"/>
  <c r="K529" i="5"/>
  <c r="I529" i="5"/>
  <c r="G529" i="5"/>
  <c r="E529" i="5"/>
  <c r="Q528" i="5"/>
  <c r="O528" i="5"/>
  <c r="M528" i="5"/>
  <c r="K528" i="5"/>
  <c r="I528" i="5"/>
  <c r="G528" i="5"/>
  <c r="E528" i="5"/>
  <c r="Q527" i="5"/>
  <c r="O527" i="5"/>
  <c r="M527" i="5"/>
  <c r="K527" i="5"/>
  <c r="I527" i="5"/>
  <c r="G527" i="5"/>
  <c r="E527" i="5"/>
  <c r="E526" i="5"/>
  <c r="Q525" i="5"/>
  <c r="O525" i="5"/>
  <c r="M525" i="5"/>
  <c r="K525" i="5"/>
  <c r="I525" i="5"/>
  <c r="G525" i="5"/>
  <c r="E525" i="5"/>
  <c r="Q524" i="5"/>
  <c r="O524" i="5"/>
  <c r="M524" i="5"/>
  <c r="K524" i="5"/>
  <c r="I524" i="5"/>
  <c r="G524" i="5"/>
  <c r="E524" i="5"/>
  <c r="Q523" i="5"/>
  <c r="O523" i="5"/>
  <c r="M523" i="5"/>
  <c r="K523" i="5"/>
  <c r="I523" i="5"/>
  <c r="G523" i="5"/>
  <c r="E523" i="5"/>
  <c r="Q522" i="5"/>
  <c r="O522" i="5"/>
  <c r="M522" i="5"/>
  <c r="K522" i="5"/>
  <c r="I522" i="5"/>
  <c r="G522" i="5"/>
  <c r="E522" i="5"/>
  <c r="Q521" i="5"/>
  <c r="O521" i="5"/>
  <c r="M521" i="5"/>
  <c r="K521" i="5"/>
  <c r="I521" i="5"/>
  <c r="G521" i="5"/>
  <c r="E521" i="5"/>
  <c r="Q520" i="5"/>
  <c r="O520" i="5"/>
  <c r="M520" i="5"/>
  <c r="K520" i="5"/>
  <c r="I520" i="5"/>
  <c r="G520" i="5"/>
  <c r="E520" i="5"/>
  <c r="Q519" i="5"/>
  <c r="O519" i="5"/>
  <c r="M519" i="5"/>
  <c r="K519" i="5"/>
  <c r="I519" i="5"/>
  <c r="G519" i="5"/>
  <c r="E519" i="5"/>
  <c r="Q518" i="5"/>
  <c r="O518" i="5"/>
  <c r="M518" i="5"/>
  <c r="K518" i="5"/>
  <c r="I518" i="5"/>
  <c r="G518" i="5"/>
  <c r="E518" i="5"/>
  <c r="Q517" i="5"/>
  <c r="O517" i="5"/>
  <c r="M517" i="5"/>
  <c r="K517" i="5"/>
  <c r="I517" i="5"/>
  <c r="G517" i="5"/>
  <c r="E517" i="5"/>
  <c r="Q516" i="5"/>
  <c r="O516" i="5"/>
  <c r="M516" i="5"/>
  <c r="K516" i="5"/>
  <c r="I516" i="5"/>
  <c r="G516" i="5"/>
  <c r="E516" i="5"/>
  <c r="Q515" i="5"/>
  <c r="O515" i="5"/>
  <c r="M515" i="5"/>
  <c r="K515" i="5"/>
  <c r="I515" i="5"/>
  <c r="G515" i="5"/>
  <c r="E515" i="5"/>
  <c r="Q514" i="5"/>
  <c r="O514" i="5"/>
  <c r="M514" i="5"/>
  <c r="K514" i="5"/>
  <c r="I514" i="5"/>
  <c r="G514" i="5"/>
  <c r="E514" i="5"/>
  <c r="Q513" i="5"/>
  <c r="O513" i="5"/>
  <c r="M513" i="5"/>
  <c r="K513" i="5"/>
  <c r="I513" i="5"/>
  <c r="G513" i="5"/>
  <c r="E513" i="5"/>
  <c r="Q512" i="5"/>
  <c r="O512" i="5"/>
  <c r="M512" i="5"/>
  <c r="K512" i="5"/>
  <c r="I512" i="5"/>
  <c r="G512" i="5"/>
  <c r="E512" i="5"/>
  <c r="E511" i="5"/>
  <c r="Q510" i="5"/>
  <c r="O510" i="5"/>
  <c r="M510" i="5"/>
  <c r="K510" i="5"/>
  <c r="I510" i="5"/>
  <c r="G510" i="5"/>
  <c r="E510" i="5"/>
  <c r="Q509" i="5"/>
  <c r="O509" i="5"/>
  <c r="M509" i="5"/>
  <c r="K509" i="5"/>
  <c r="I509" i="5"/>
  <c r="G509" i="5"/>
  <c r="E509" i="5"/>
  <c r="Q508" i="5"/>
  <c r="O508" i="5"/>
  <c r="M508" i="5"/>
  <c r="K508" i="5"/>
  <c r="I508" i="5"/>
  <c r="G508" i="5"/>
  <c r="E508" i="5"/>
  <c r="Q507" i="5"/>
  <c r="O507" i="5"/>
  <c r="M507" i="5"/>
  <c r="K507" i="5"/>
  <c r="I507" i="5"/>
  <c r="G507" i="5"/>
  <c r="E507" i="5"/>
  <c r="Q506" i="5"/>
  <c r="O506" i="5"/>
  <c r="M506" i="5"/>
  <c r="K506" i="5"/>
  <c r="I506" i="5"/>
  <c r="G506" i="5"/>
  <c r="E506" i="5"/>
  <c r="Q505" i="5"/>
  <c r="O505" i="5"/>
  <c r="M505" i="5"/>
  <c r="K505" i="5"/>
  <c r="I505" i="5"/>
  <c r="G505" i="5"/>
  <c r="E505" i="5"/>
  <c r="Q504" i="5"/>
  <c r="O504" i="5"/>
  <c r="M504" i="5"/>
  <c r="K504" i="5"/>
  <c r="I504" i="5"/>
  <c r="G504" i="5"/>
  <c r="E504" i="5"/>
  <c r="Q503" i="5"/>
  <c r="O503" i="5"/>
  <c r="M503" i="5"/>
  <c r="K503" i="5"/>
  <c r="I503" i="5"/>
  <c r="G503" i="5"/>
  <c r="E503" i="5"/>
  <c r="Q502" i="5"/>
  <c r="O502" i="5"/>
  <c r="M502" i="5"/>
  <c r="K502" i="5"/>
  <c r="I502" i="5"/>
  <c r="G502" i="5"/>
  <c r="E502" i="5"/>
  <c r="Q501" i="5"/>
  <c r="O501" i="5"/>
  <c r="M501" i="5"/>
  <c r="K501" i="5"/>
  <c r="I501" i="5"/>
  <c r="G501" i="5"/>
  <c r="E501" i="5"/>
  <c r="Q500" i="5"/>
  <c r="O500" i="5"/>
  <c r="M500" i="5"/>
  <c r="K500" i="5"/>
  <c r="I500" i="5"/>
  <c r="G500" i="5"/>
  <c r="E500" i="5"/>
  <c r="Q499" i="5"/>
  <c r="O499" i="5"/>
  <c r="M499" i="5"/>
  <c r="K499" i="5"/>
  <c r="I499" i="5"/>
  <c r="G499" i="5"/>
  <c r="E499" i="5"/>
  <c r="Q498" i="5"/>
  <c r="O498" i="5"/>
  <c r="M498" i="5"/>
  <c r="K498" i="5"/>
  <c r="I498" i="5"/>
  <c r="G498" i="5"/>
  <c r="E498" i="5"/>
  <c r="Q497" i="5"/>
  <c r="O497" i="5"/>
  <c r="M497" i="5"/>
  <c r="K497" i="5"/>
  <c r="I497" i="5"/>
  <c r="G497" i="5"/>
  <c r="E497" i="5"/>
  <c r="E496" i="5"/>
  <c r="Q495" i="5"/>
  <c r="O495" i="5"/>
  <c r="M495" i="5"/>
  <c r="K495" i="5"/>
  <c r="I495" i="5"/>
  <c r="G495" i="5"/>
  <c r="E495" i="5"/>
  <c r="Q494" i="5"/>
  <c r="O494" i="5"/>
  <c r="M494" i="5"/>
  <c r="K494" i="5"/>
  <c r="I494" i="5"/>
  <c r="G494" i="5"/>
  <c r="E494" i="5"/>
  <c r="Q493" i="5"/>
  <c r="O493" i="5"/>
  <c r="M493" i="5"/>
  <c r="K493" i="5"/>
  <c r="I493" i="5"/>
  <c r="G493" i="5"/>
  <c r="E493" i="5"/>
  <c r="Q492" i="5"/>
  <c r="O492" i="5"/>
  <c r="M492" i="5"/>
  <c r="K492" i="5"/>
  <c r="I492" i="5"/>
  <c r="G492" i="5"/>
  <c r="E492" i="5"/>
  <c r="Q491" i="5"/>
  <c r="O491" i="5"/>
  <c r="M491" i="5"/>
  <c r="K491" i="5"/>
  <c r="I491" i="5"/>
  <c r="G491" i="5"/>
  <c r="E491" i="5"/>
  <c r="Q490" i="5"/>
  <c r="O490" i="5"/>
  <c r="M490" i="5"/>
  <c r="K490" i="5"/>
  <c r="I490" i="5"/>
  <c r="G490" i="5"/>
  <c r="E490" i="5"/>
  <c r="Q489" i="5"/>
  <c r="O489" i="5"/>
  <c r="M489" i="5"/>
  <c r="K489" i="5"/>
  <c r="I489" i="5"/>
  <c r="G489" i="5"/>
  <c r="E489" i="5"/>
  <c r="Q488" i="5"/>
  <c r="O488" i="5"/>
  <c r="M488" i="5"/>
  <c r="K488" i="5"/>
  <c r="I488" i="5"/>
  <c r="G488" i="5"/>
  <c r="E488" i="5"/>
  <c r="Q487" i="5"/>
  <c r="O487" i="5"/>
  <c r="M487" i="5"/>
  <c r="K487" i="5"/>
  <c r="I487" i="5"/>
  <c r="G487" i="5"/>
  <c r="E487" i="5"/>
  <c r="Q486" i="5"/>
  <c r="O486" i="5"/>
  <c r="M486" i="5"/>
  <c r="K486" i="5"/>
  <c r="I486" i="5"/>
  <c r="G486" i="5"/>
  <c r="E486" i="5"/>
  <c r="Q485" i="5"/>
  <c r="O485" i="5"/>
  <c r="M485" i="5"/>
  <c r="K485" i="5"/>
  <c r="I485" i="5"/>
  <c r="G485" i="5"/>
  <c r="E485" i="5"/>
  <c r="Q484" i="5"/>
  <c r="O484" i="5"/>
  <c r="M484" i="5"/>
  <c r="K484" i="5"/>
  <c r="I484" i="5"/>
  <c r="G484" i="5"/>
  <c r="E484" i="5"/>
  <c r="Q483" i="5"/>
  <c r="O483" i="5"/>
  <c r="M483" i="5"/>
  <c r="K483" i="5"/>
  <c r="I483" i="5"/>
  <c r="G483" i="5"/>
  <c r="E483" i="5"/>
  <c r="Q482" i="5"/>
  <c r="O482" i="5"/>
  <c r="M482" i="5"/>
  <c r="K482" i="5"/>
  <c r="I482" i="5"/>
  <c r="G482" i="5"/>
  <c r="E482" i="5"/>
  <c r="E481" i="5"/>
  <c r="Q480" i="5"/>
  <c r="O480" i="5"/>
  <c r="M480" i="5"/>
  <c r="K480" i="5"/>
  <c r="I480" i="5"/>
  <c r="G480" i="5"/>
  <c r="E480" i="5"/>
  <c r="Q479" i="5"/>
  <c r="O479" i="5"/>
  <c r="M479" i="5"/>
  <c r="K479" i="5"/>
  <c r="I479" i="5"/>
  <c r="G479" i="5"/>
  <c r="E479" i="5"/>
  <c r="Q478" i="5"/>
  <c r="O478" i="5"/>
  <c r="M478" i="5"/>
  <c r="K478" i="5"/>
  <c r="I478" i="5"/>
  <c r="G478" i="5"/>
  <c r="E478" i="5"/>
  <c r="Q477" i="5"/>
  <c r="O477" i="5"/>
  <c r="M477" i="5"/>
  <c r="K477" i="5"/>
  <c r="I477" i="5"/>
  <c r="G477" i="5"/>
  <c r="E477" i="5"/>
  <c r="Q476" i="5"/>
  <c r="O476" i="5"/>
  <c r="M476" i="5"/>
  <c r="K476" i="5"/>
  <c r="I476" i="5"/>
  <c r="G476" i="5"/>
  <c r="E476" i="5"/>
  <c r="Q475" i="5"/>
  <c r="O475" i="5"/>
  <c r="M475" i="5"/>
  <c r="K475" i="5"/>
  <c r="I475" i="5"/>
  <c r="G475" i="5"/>
  <c r="E475" i="5"/>
  <c r="Q474" i="5"/>
  <c r="O474" i="5"/>
  <c r="M474" i="5"/>
  <c r="K474" i="5"/>
  <c r="I474" i="5"/>
  <c r="G474" i="5"/>
  <c r="E474" i="5"/>
  <c r="Q473" i="5"/>
  <c r="O473" i="5"/>
  <c r="M473" i="5"/>
  <c r="K473" i="5"/>
  <c r="I473" i="5"/>
  <c r="G473" i="5"/>
  <c r="E473" i="5"/>
  <c r="Q472" i="5"/>
  <c r="O472" i="5"/>
  <c r="M472" i="5"/>
  <c r="K472" i="5"/>
  <c r="I472" i="5"/>
  <c r="G472" i="5"/>
  <c r="E472" i="5"/>
  <c r="Q471" i="5"/>
  <c r="O471" i="5"/>
  <c r="M471" i="5"/>
  <c r="K471" i="5"/>
  <c r="I471" i="5"/>
  <c r="G471" i="5"/>
  <c r="E471" i="5"/>
  <c r="Q470" i="5"/>
  <c r="O470" i="5"/>
  <c r="M470" i="5"/>
  <c r="K470" i="5"/>
  <c r="I470" i="5"/>
  <c r="G470" i="5"/>
  <c r="E470" i="5"/>
  <c r="Q469" i="5"/>
  <c r="O469" i="5"/>
  <c r="M469" i="5"/>
  <c r="K469" i="5"/>
  <c r="I469" i="5"/>
  <c r="G469" i="5"/>
  <c r="E469" i="5"/>
  <c r="Q468" i="5"/>
  <c r="O468" i="5"/>
  <c r="M468" i="5"/>
  <c r="K468" i="5"/>
  <c r="I468" i="5"/>
  <c r="G468" i="5"/>
  <c r="E468" i="5"/>
  <c r="Q467" i="5"/>
  <c r="O467" i="5"/>
  <c r="M467" i="5"/>
  <c r="K467" i="5"/>
  <c r="I467" i="5"/>
  <c r="G467" i="5"/>
  <c r="E467" i="5"/>
  <c r="E466" i="5"/>
  <c r="Q465" i="5"/>
  <c r="O465" i="5"/>
  <c r="M465" i="5"/>
  <c r="K465" i="5"/>
  <c r="I465" i="5"/>
  <c r="G465" i="5"/>
  <c r="E465" i="5"/>
  <c r="Q464" i="5"/>
  <c r="O464" i="5"/>
  <c r="M464" i="5"/>
  <c r="K464" i="5"/>
  <c r="I464" i="5"/>
  <c r="G464" i="5"/>
  <c r="E464" i="5"/>
  <c r="Q463" i="5"/>
  <c r="O463" i="5"/>
  <c r="M463" i="5"/>
  <c r="K463" i="5"/>
  <c r="I463" i="5"/>
  <c r="G463" i="5"/>
  <c r="E463" i="5"/>
  <c r="Q462" i="5"/>
  <c r="O462" i="5"/>
  <c r="M462" i="5"/>
  <c r="K462" i="5"/>
  <c r="I462" i="5"/>
  <c r="G462" i="5"/>
  <c r="E462" i="5"/>
  <c r="Q461" i="5"/>
  <c r="O461" i="5"/>
  <c r="M461" i="5"/>
  <c r="K461" i="5"/>
  <c r="I461" i="5"/>
  <c r="G461" i="5"/>
  <c r="E461" i="5"/>
  <c r="Q460" i="5"/>
  <c r="O460" i="5"/>
  <c r="M460" i="5"/>
  <c r="K460" i="5"/>
  <c r="I460" i="5"/>
  <c r="G460" i="5"/>
  <c r="E460" i="5"/>
  <c r="Q459" i="5"/>
  <c r="O459" i="5"/>
  <c r="M459" i="5"/>
  <c r="K459" i="5"/>
  <c r="I459" i="5"/>
  <c r="G459" i="5"/>
  <c r="E459" i="5"/>
  <c r="Q458" i="5"/>
  <c r="O458" i="5"/>
  <c r="M458" i="5"/>
  <c r="K458" i="5"/>
  <c r="I458" i="5"/>
  <c r="G458" i="5"/>
  <c r="E458" i="5"/>
  <c r="Q457" i="5"/>
  <c r="O457" i="5"/>
  <c r="M457" i="5"/>
  <c r="K457" i="5"/>
  <c r="I457" i="5"/>
  <c r="G457" i="5"/>
  <c r="E457" i="5"/>
  <c r="Q456" i="5"/>
  <c r="O456" i="5"/>
  <c r="M456" i="5"/>
  <c r="K456" i="5"/>
  <c r="I456" i="5"/>
  <c r="G456" i="5"/>
  <c r="E456" i="5"/>
  <c r="Q455" i="5"/>
  <c r="O455" i="5"/>
  <c r="M455" i="5"/>
  <c r="K455" i="5"/>
  <c r="I455" i="5"/>
  <c r="G455" i="5"/>
  <c r="E455" i="5"/>
  <c r="Q454" i="5"/>
  <c r="O454" i="5"/>
  <c r="M454" i="5"/>
  <c r="K454" i="5"/>
  <c r="I454" i="5"/>
  <c r="G454" i="5"/>
  <c r="E454" i="5"/>
  <c r="Q453" i="5"/>
  <c r="O453" i="5"/>
  <c r="M453" i="5"/>
  <c r="K453" i="5"/>
  <c r="I453" i="5"/>
  <c r="G453" i="5"/>
  <c r="E453" i="5"/>
  <c r="Q452" i="5"/>
  <c r="O452" i="5"/>
  <c r="M452" i="5"/>
  <c r="K452" i="5"/>
  <c r="I452" i="5"/>
  <c r="G452" i="5"/>
  <c r="E452" i="5"/>
  <c r="E451" i="5"/>
  <c r="Q450" i="5"/>
  <c r="O450" i="5"/>
  <c r="M450" i="5"/>
  <c r="K450" i="5"/>
  <c r="I450" i="5"/>
  <c r="G450" i="5"/>
  <c r="E450" i="5"/>
  <c r="Q449" i="5"/>
  <c r="O449" i="5"/>
  <c r="M449" i="5"/>
  <c r="K449" i="5"/>
  <c r="I449" i="5"/>
  <c r="G449" i="5"/>
  <c r="E449" i="5"/>
  <c r="Q448" i="5"/>
  <c r="O448" i="5"/>
  <c r="M448" i="5"/>
  <c r="K448" i="5"/>
  <c r="I448" i="5"/>
  <c r="G448" i="5"/>
  <c r="E448" i="5"/>
  <c r="Q447" i="5"/>
  <c r="O447" i="5"/>
  <c r="M447" i="5"/>
  <c r="K447" i="5"/>
  <c r="I447" i="5"/>
  <c r="G447" i="5"/>
  <c r="E447" i="5"/>
  <c r="Q446" i="5"/>
  <c r="O446" i="5"/>
  <c r="M446" i="5"/>
  <c r="K446" i="5"/>
  <c r="I446" i="5"/>
  <c r="G446" i="5"/>
  <c r="E446" i="5"/>
  <c r="Q445" i="5"/>
  <c r="O445" i="5"/>
  <c r="M445" i="5"/>
  <c r="K445" i="5"/>
  <c r="I445" i="5"/>
  <c r="G445" i="5"/>
  <c r="E445" i="5"/>
  <c r="Q444" i="5"/>
  <c r="O444" i="5"/>
  <c r="M444" i="5"/>
  <c r="K444" i="5"/>
  <c r="I444" i="5"/>
  <c r="G444" i="5"/>
  <c r="E444" i="5"/>
  <c r="Q443" i="5"/>
  <c r="O443" i="5"/>
  <c r="M443" i="5"/>
  <c r="K443" i="5"/>
  <c r="I443" i="5"/>
  <c r="G443" i="5"/>
  <c r="E443" i="5"/>
  <c r="Q442" i="5"/>
  <c r="O442" i="5"/>
  <c r="M442" i="5"/>
  <c r="K442" i="5"/>
  <c r="I442" i="5"/>
  <c r="G442" i="5"/>
  <c r="E442" i="5"/>
  <c r="Q441" i="5"/>
  <c r="O441" i="5"/>
  <c r="M441" i="5"/>
  <c r="K441" i="5"/>
  <c r="I441" i="5"/>
  <c r="G441" i="5"/>
  <c r="E441" i="5"/>
  <c r="Q440" i="5"/>
  <c r="O440" i="5"/>
  <c r="M440" i="5"/>
  <c r="K440" i="5"/>
  <c r="I440" i="5"/>
  <c r="G440" i="5"/>
  <c r="E440" i="5"/>
  <c r="Q439" i="5"/>
  <c r="O439" i="5"/>
  <c r="M439" i="5"/>
  <c r="K439" i="5"/>
  <c r="I439" i="5"/>
  <c r="G439" i="5"/>
  <c r="E439" i="5"/>
  <c r="Q438" i="5"/>
  <c r="O438" i="5"/>
  <c r="M438" i="5"/>
  <c r="K438" i="5"/>
  <c r="I438" i="5"/>
  <c r="G438" i="5"/>
  <c r="E438" i="5"/>
  <c r="Q437" i="5"/>
  <c r="O437" i="5"/>
  <c r="M437" i="5"/>
  <c r="K437" i="5"/>
  <c r="I437" i="5"/>
  <c r="G437" i="5"/>
  <c r="E437" i="5"/>
  <c r="E436" i="5"/>
  <c r="Q435" i="5"/>
  <c r="O435" i="5"/>
  <c r="M435" i="5"/>
  <c r="K435" i="5"/>
  <c r="I435" i="5"/>
  <c r="G435" i="5"/>
  <c r="E435" i="5"/>
  <c r="Q434" i="5"/>
  <c r="O434" i="5"/>
  <c r="M434" i="5"/>
  <c r="K434" i="5"/>
  <c r="I434" i="5"/>
  <c r="G434" i="5"/>
  <c r="E434" i="5"/>
  <c r="Q433" i="5"/>
  <c r="O433" i="5"/>
  <c r="M433" i="5"/>
  <c r="K433" i="5"/>
  <c r="I433" i="5"/>
  <c r="G433" i="5"/>
  <c r="E433" i="5"/>
  <c r="Q432" i="5"/>
  <c r="O432" i="5"/>
  <c r="M432" i="5"/>
  <c r="K432" i="5"/>
  <c r="I432" i="5"/>
  <c r="G432" i="5"/>
  <c r="E432" i="5"/>
  <c r="Q431" i="5"/>
  <c r="O431" i="5"/>
  <c r="M431" i="5"/>
  <c r="K431" i="5"/>
  <c r="I431" i="5"/>
  <c r="G431" i="5"/>
  <c r="E431" i="5"/>
  <c r="Q430" i="5"/>
  <c r="O430" i="5"/>
  <c r="M430" i="5"/>
  <c r="K430" i="5"/>
  <c r="I430" i="5"/>
  <c r="G430" i="5"/>
  <c r="E430" i="5"/>
  <c r="Q429" i="5"/>
  <c r="O429" i="5"/>
  <c r="M429" i="5"/>
  <c r="K429" i="5"/>
  <c r="I429" i="5"/>
  <c r="G429" i="5"/>
  <c r="E429" i="5"/>
  <c r="Q428" i="5"/>
  <c r="O428" i="5"/>
  <c r="M428" i="5"/>
  <c r="K428" i="5"/>
  <c r="I428" i="5"/>
  <c r="G428" i="5"/>
  <c r="E428" i="5"/>
  <c r="Q427" i="5"/>
  <c r="O427" i="5"/>
  <c r="M427" i="5"/>
  <c r="K427" i="5"/>
  <c r="I427" i="5"/>
  <c r="G427" i="5"/>
  <c r="E427" i="5"/>
  <c r="Q426" i="5"/>
  <c r="O426" i="5"/>
  <c r="M426" i="5"/>
  <c r="K426" i="5"/>
  <c r="I426" i="5"/>
  <c r="G426" i="5"/>
  <c r="E426" i="5"/>
  <c r="Q425" i="5"/>
  <c r="O425" i="5"/>
  <c r="M425" i="5"/>
  <c r="K425" i="5"/>
  <c r="I425" i="5"/>
  <c r="G425" i="5"/>
  <c r="E425" i="5"/>
  <c r="Q424" i="5"/>
  <c r="O424" i="5"/>
  <c r="M424" i="5"/>
  <c r="K424" i="5"/>
  <c r="I424" i="5"/>
  <c r="G424" i="5"/>
  <c r="E424" i="5"/>
  <c r="Q423" i="5"/>
  <c r="O423" i="5"/>
  <c r="M423" i="5"/>
  <c r="K423" i="5"/>
  <c r="I423" i="5"/>
  <c r="G423" i="5"/>
  <c r="E423" i="5"/>
  <c r="Q422" i="5"/>
  <c r="O422" i="5"/>
  <c r="M422" i="5"/>
  <c r="K422" i="5"/>
  <c r="I422" i="5"/>
  <c r="G422" i="5"/>
  <c r="E422" i="5"/>
  <c r="E421" i="5"/>
  <c r="Q420" i="5"/>
  <c r="O420" i="5"/>
  <c r="M420" i="5"/>
  <c r="K420" i="5"/>
  <c r="I420" i="5"/>
  <c r="G420" i="5"/>
  <c r="E420" i="5"/>
  <c r="Q419" i="5"/>
  <c r="O419" i="5"/>
  <c r="M419" i="5"/>
  <c r="K419" i="5"/>
  <c r="I419" i="5"/>
  <c r="G419" i="5"/>
  <c r="E419" i="5"/>
  <c r="Q418" i="5"/>
  <c r="O418" i="5"/>
  <c r="M418" i="5"/>
  <c r="K418" i="5"/>
  <c r="I418" i="5"/>
  <c r="G418" i="5"/>
  <c r="E418" i="5"/>
  <c r="Q417" i="5"/>
  <c r="O417" i="5"/>
  <c r="M417" i="5"/>
  <c r="K417" i="5"/>
  <c r="I417" i="5"/>
  <c r="G417" i="5"/>
  <c r="E417" i="5"/>
  <c r="Q416" i="5"/>
  <c r="O416" i="5"/>
  <c r="M416" i="5"/>
  <c r="K416" i="5"/>
  <c r="I416" i="5"/>
  <c r="G416" i="5"/>
  <c r="E416" i="5"/>
  <c r="Q415" i="5"/>
  <c r="O415" i="5"/>
  <c r="M415" i="5"/>
  <c r="K415" i="5"/>
  <c r="I415" i="5"/>
  <c r="G415" i="5"/>
  <c r="E415" i="5"/>
  <c r="Q414" i="5"/>
  <c r="O414" i="5"/>
  <c r="M414" i="5"/>
  <c r="K414" i="5"/>
  <c r="I414" i="5"/>
  <c r="G414" i="5"/>
  <c r="E414" i="5"/>
  <c r="Q413" i="5"/>
  <c r="O413" i="5"/>
  <c r="M413" i="5"/>
  <c r="K413" i="5"/>
  <c r="I413" i="5"/>
  <c r="G413" i="5"/>
  <c r="E413" i="5"/>
  <c r="Q412" i="5"/>
  <c r="O412" i="5"/>
  <c r="M412" i="5"/>
  <c r="K412" i="5"/>
  <c r="I412" i="5"/>
  <c r="G412" i="5"/>
  <c r="E412" i="5"/>
  <c r="Q411" i="5"/>
  <c r="O411" i="5"/>
  <c r="M411" i="5"/>
  <c r="K411" i="5"/>
  <c r="I411" i="5"/>
  <c r="G411" i="5"/>
  <c r="E411" i="5"/>
  <c r="Q410" i="5"/>
  <c r="O410" i="5"/>
  <c r="M410" i="5"/>
  <c r="K410" i="5"/>
  <c r="I410" i="5"/>
  <c r="G410" i="5"/>
  <c r="E410" i="5"/>
  <c r="Q409" i="5"/>
  <c r="O409" i="5"/>
  <c r="M409" i="5"/>
  <c r="K409" i="5"/>
  <c r="I409" i="5"/>
  <c r="G409" i="5"/>
  <c r="E409" i="5"/>
  <c r="Q408" i="5"/>
  <c r="O408" i="5"/>
  <c r="M408" i="5"/>
  <c r="K408" i="5"/>
  <c r="I408" i="5"/>
  <c r="G408" i="5"/>
  <c r="E408" i="5"/>
  <c r="Q407" i="5"/>
  <c r="O407" i="5"/>
  <c r="M407" i="5"/>
  <c r="K407" i="5"/>
  <c r="I407" i="5"/>
  <c r="G407" i="5"/>
  <c r="E407" i="5"/>
  <c r="E406" i="5"/>
  <c r="Q405" i="5"/>
  <c r="O405" i="5"/>
  <c r="M405" i="5"/>
  <c r="K405" i="5"/>
  <c r="I405" i="5"/>
  <c r="G405" i="5"/>
  <c r="E405" i="5"/>
  <c r="Q404" i="5"/>
  <c r="O404" i="5"/>
  <c r="M404" i="5"/>
  <c r="K404" i="5"/>
  <c r="I404" i="5"/>
  <c r="G404" i="5"/>
  <c r="E404" i="5"/>
  <c r="Q403" i="5"/>
  <c r="O403" i="5"/>
  <c r="M403" i="5"/>
  <c r="K403" i="5"/>
  <c r="I403" i="5"/>
  <c r="G403" i="5"/>
  <c r="E403" i="5"/>
  <c r="Q402" i="5"/>
  <c r="O402" i="5"/>
  <c r="M402" i="5"/>
  <c r="K402" i="5"/>
  <c r="I402" i="5"/>
  <c r="G402" i="5"/>
  <c r="E402" i="5"/>
  <c r="Q401" i="5"/>
  <c r="O401" i="5"/>
  <c r="M401" i="5"/>
  <c r="K401" i="5"/>
  <c r="I401" i="5"/>
  <c r="G401" i="5"/>
  <c r="E401" i="5"/>
  <c r="Q400" i="5"/>
  <c r="O400" i="5"/>
  <c r="M400" i="5"/>
  <c r="K400" i="5"/>
  <c r="I400" i="5"/>
  <c r="G400" i="5"/>
  <c r="E400" i="5"/>
  <c r="Q399" i="5"/>
  <c r="O399" i="5"/>
  <c r="M399" i="5"/>
  <c r="K399" i="5"/>
  <c r="I399" i="5"/>
  <c r="G399" i="5"/>
  <c r="E399" i="5"/>
  <c r="Q398" i="5"/>
  <c r="O398" i="5"/>
  <c r="M398" i="5"/>
  <c r="K398" i="5"/>
  <c r="I398" i="5"/>
  <c r="G398" i="5"/>
  <c r="E398" i="5"/>
  <c r="Q397" i="5"/>
  <c r="O397" i="5"/>
  <c r="M397" i="5"/>
  <c r="K397" i="5"/>
  <c r="I397" i="5"/>
  <c r="G397" i="5"/>
  <c r="E397" i="5"/>
  <c r="Q396" i="5"/>
  <c r="O396" i="5"/>
  <c r="M396" i="5"/>
  <c r="K396" i="5"/>
  <c r="I396" i="5"/>
  <c r="G396" i="5"/>
  <c r="E396" i="5"/>
  <c r="Q395" i="5"/>
  <c r="O395" i="5"/>
  <c r="M395" i="5"/>
  <c r="K395" i="5"/>
  <c r="I395" i="5"/>
  <c r="G395" i="5"/>
  <c r="E395" i="5"/>
  <c r="Q394" i="5"/>
  <c r="O394" i="5"/>
  <c r="M394" i="5"/>
  <c r="K394" i="5"/>
  <c r="I394" i="5"/>
  <c r="G394" i="5"/>
  <c r="E394" i="5"/>
  <c r="Q393" i="5"/>
  <c r="O393" i="5"/>
  <c r="M393" i="5"/>
  <c r="K393" i="5"/>
  <c r="I393" i="5"/>
  <c r="G393" i="5"/>
  <c r="E393" i="5"/>
  <c r="Q392" i="5"/>
  <c r="O392" i="5"/>
  <c r="M392" i="5"/>
  <c r="K392" i="5"/>
  <c r="I392" i="5"/>
  <c r="G392" i="5"/>
  <c r="E392" i="5"/>
  <c r="E391" i="5"/>
  <c r="Q390" i="5"/>
  <c r="O390" i="5"/>
  <c r="M390" i="5"/>
  <c r="K390" i="5"/>
  <c r="I390" i="5"/>
  <c r="G390" i="5"/>
  <c r="E390" i="5"/>
  <c r="Q389" i="5"/>
  <c r="O389" i="5"/>
  <c r="M389" i="5"/>
  <c r="K389" i="5"/>
  <c r="I389" i="5"/>
  <c r="G389" i="5"/>
  <c r="E389" i="5"/>
  <c r="Q388" i="5"/>
  <c r="O388" i="5"/>
  <c r="M388" i="5"/>
  <c r="K388" i="5"/>
  <c r="I388" i="5"/>
  <c r="G388" i="5"/>
  <c r="E388" i="5"/>
  <c r="Q387" i="5"/>
  <c r="O387" i="5"/>
  <c r="M387" i="5"/>
  <c r="K387" i="5"/>
  <c r="I387" i="5"/>
  <c r="G387" i="5"/>
  <c r="E387" i="5"/>
  <c r="Q386" i="5"/>
  <c r="O386" i="5"/>
  <c r="M386" i="5"/>
  <c r="K386" i="5"/>
  <c r="I386" i="5"/>
  <c r="G386" i="5"/>
  <c r="E386" i="5"/>
  <c r="Q385" i="5"/>
  <c r="O385" i="5"/>
  <c r="M385" i="5"/>
  <c r="K385" i="5"/>
  <c r="I385" i="5"/>
  <c r="G385" i="5"/>
  <c r="E385" i="5"/>
  <c r="Q384" i="5"/>
  <c r="O384" i="5"/>
  <c r="M384" i="5"/>
  <c r="K384" i="5"/>
  <c r="I384" i="5"/>
  <c r="G384" i="5"/>
  <c r="E384" i="5"/>
  <c r="Q383" i="5"/>
  <c r="O383" i="5"/>
  <c r="M383" i="5"/>
  <c r="K383" i="5"/>
  <c r="I383" i="5"/>
  <c r="G383" i="5"/>
  <c r="E383" i="5"/>
  <c r="Q382" i="5"/>
  <c r="O382" i="5"/>
  <c r="M382" i="5"/>
  <c r="K382" i="5"/>
  <c r="I382" i="5"/>
  <c r="G382" i="5"/>
  <c r="E382" i="5"/>
  <c r="Q381" i="5"/>
  <c r="O381" i="5"/>
  <c r="M381" i="5"/>
  <c r="K381" i="5"/>
  <c r="I381" i="5"/>
  <c r="G381" i="5"/>
  <c r="E381" i="5"/>
  <c r="Q380" i="5"/>
  <c r="O380" i="5"/>
  <c r="M380" i="5"/>
  <c r="K380" i="5"/>
  <c r="I380" i="5"/>
  <c r="G380" i="5"/>
  <c r="E380" i="5"/>
  <c r="Q379" i="5"/>
  <c r="O379" i="5"/>
  <c r="M379" i="5"/>
  <c r="K379" i="5"/>
  <c r="I379" i="5"/>
  <c r="G379" i="5"/>
  <c r="E379" i="5"/>
  <c r="Q378" i="5"/>
  <c r="O378" i="5"/>
  <c r="M378" i="5"/>
  <c r="K378" i="5"/>
  <c r="I378" i="5"/>
  <c r="G378" i="5"/>
  <c r="E378" i="5"/>
  <c r="Q377" i="5"/>
  <c r="O377" i="5"/>
  <c r="M377" i="5"/>
  <c r="K377" i="5"/>
  <c r="I377" i="5"/>
  <c r="G377" i="5"/>
  <c r="E377" i="5"/>
  <c r="E376" i="5"/>
  <c r="Q375" i="5"/>
  <c r="O375" i="5"/>
  <c r="M375" i="5"/>
  <c r="K375" i="5"/>
  <c r="I375" i="5"/>
  <c r="G375" i="5"/>
  <c r="E375" i="5"/>
  <c r="Q374" i="5"/>
  <c r="O374" i="5"/>
  <c r="M374" i="5"/>
  <c r="K374" i="5"/>
  <c r="I374" i="5"/>
  <c r="G374" i="5"/>
  <c r="E374" i="5"/>
  <c r="Q373" i="5"/>
  <c r="O373" i="5"/>
  <c r="M373" i="5"/>
  <c r="K373" i="5"/>
  <c r="I373" i="5"/>
  <c r="G373" i="5"/>
  <c r="E373" i="5"/>
  <c r="Q372" i="5"/>
  <c r="O372" i="5"/>
  <c r="M372" i="5"/>
  <c r="K372" i="5"/>
  <c r="I372" i="5"/>
  <c r="G372" i="5"/>
  <c r="E372" i="5"/>
  <c r="Q371" i="5"/>
  <c r="O371" i="5"/>
  <c r="M371" i="5"/>
  <c r="K371" i="5"/>
  <c r="I371" i="5"/>
  <c r="G371" i="5"/>
  <c r="E371" i="5"/>
  <c r="Q370" i="5"/>
  <c r="O370" i="5"/>
  <c r="M370" i="5"/>
  <c r="K370" i="5"/>
  <c r="I370" i="5"/>
  <c r="G370" i="5"/>
  <c r="E370" i="5"/>
  <c r="Q369" i="5"/>
  <c r="O369" i="5"/>
  <c r="M369" i="5"/>
  <c r="K369" i="5"/>
  <c r="I369" i="5"/>
  <c r="G369" i="5"/>
  <c r="E369" i="5"/>
  <c r="Q368" i="5"/>
  <c r="O368" i="5"/>
  <c r="M368" i="5"/>
  <c r="K368" i="5"/>
  <c r="I368" i="5"/>
  <c r="G368" i="5"/>
  <c r="E368" i="5"/>
  <c r="Q367" i="5"/>
  <c r="O367" i="5"/>
  <c r="M367" i="5"/>
  <c r="K367" i="5"/>
  <c r="I367" i="5"/>
  <c r="G367" i="5"/>
  <c r="E367" i="5"/>
  <c r="Q366" i="5"/>
  <c r="O366" i="5"/>
  <c r="M366" i="5"/>
  <c r="K366" i="5"/>
  <c r="I366" i="5"/>
  <c r="G366" i="5"/>
  <c r="E366" i="5"/>
  <c r="Q365" i="5"/>
  <c r="O365" i="5"/>
  <c r="M365" i="5"/>
  <c r="K365" i="5"/>
  <c r="I365" i="5"/>
  <c r="G365" i="5"/>
  <c r="E365" i="5"/>
  <c r="Q364" i="5"/>
  <c r="O364" i="5"/>
  <c r="M364" i="5"/>
  <c r="K364" i="5"/>
  <c r="I364" i="5"/>
  <c r="G364" i="5"/>
  <c r="E364" i="5"/>
  <c r="Q363" i="5"/>
  <c r="O363" i="5"/>
  <c r="M363" i="5"/>
  <c r="K363" i="5"/>
  <c r="I363" i="5"/>
  <c r="G363" i="5"/>
  <c r="E363" i="5"/>
  <c r="Q362" i="5"/>
  <c r="O362" i="5"/>
  <c r="M362" i="5"/>
  <c r="K362" i="5"/>
  <c r="I362" i="5"/>
  <c r="G362" i="5"/>
  <c r="E362" i="5"/>
  <c r="E361" i="5"/>
  <c r="Q360" i="5"/>
  <c r="O360" i="5"/>
  <c r="M360" i="5"/>
  <c r="K360" i="5"/>
  <c r="I360" i="5"/>
  <c r="G360" i="5"/>
  <c r="E360" i="5"/>
  <c r="Q359" i="5"/>
  <c r="O359" i="5"/>
  <c r="M359" i="5"/>
  <c r="K359" i="5"/>
  <c r="I359" i="5"/>
  <c r="G359" i="5"/>
  <c r="E359" i="5"/>
  <c r="Q358" i="5"/>
  <c r="O358" i="5"/>
  <c r="M358" i="5"/>
  <c r="K358" i="5"/>
  <c r="I358" i="5"/>
  <c r="G358" i="5"/>
  <c r="E358" i="5"/>
  <c r="Q357" i="5"/>
  <c r="O357" i="5"/>
  <c r="M357" i="5"/>
  <c r="K357" i="5"/>
  <c r="I357" i="5"/>
  <c r="G357" i="5"/>
  <c r="E357" i="5"/>
  <c r="Q356" i="5"/>
  <c r="O356" i="5"/>
  <c r="M356" i="5"/>
  <c r="K356" i="5"/>
  <c r="I356" i="5"/>
  <c r="G356" i="5"/>
  <c r="E356" i="5"/>
  <c r="Q355" i="5"/>
  <c r="O355" i="5"/>
  <c r="M355" i="5"/>
  <c r="K355" i="5"/>
  <c r="I355" i="5"/>
  <c r="G355" i="5"/>
  <c r="E355" i="5"/>
  <c r="Q354" i="5"/>
  <c r="O354" i="5"/>
  <c r="M354" i="5"/>
  <c r="K354" i="5"/>
  <c r="I354" i="5"/>
  <c r="G354" i="5"/>
  <c r="E354" i="5"/>
  <c r="Q353" i="5"/>
  <c r="O353" i="5"/>
  <c r="M353" i="5"/>
  <c r="K353" i="5"/>
  <c r="I353" i="5"/>
  <c r="G353" i="5"/>
  <c r="E353" i="5"/>
  <c r="Q352" i="5"/>
  <c r="O352" i="5"/>
  <c r="M352" i="5"/>
  <c r="K352" i="5"/>
  <c r="I352" i="5"/>
  <c r="G352" i="5"/>
  <c r="E352" i="5"/>
  <c r="Q351" i="5"/>
  <c r="O351" i="5"/>
  <c r="M351" i="5"/>
  <c r="K351" i="5"/>
  <c r="I351" i="5"/>
  <c r="G351" i="5"/>
  <c r="E351" i="5"/>
  <c r="Q350" i="5"/>
  <c r="O350" i="5"/>
  <c r="M350" i="5"/>
  <c r="K350" i="5"/>
  <c r="I350" i="5"/>
  <c r="G350" i="5"/>
  <c r="E350" i="5"/>
  <c r="Q349" i="5"/>
  <c r="O349" i="5"/>
  <c r="M349" i="5"/>
  <c r="K349" i="5"/>
  <c r="I349" i="5"/>
  <c r="G349" i="5"/>
  <c r="E349" i="5"/>
  <c r="Q348" i="5"/>
  <c r="O348" i="5"/>
  <c r="M348" i="5"/>
  <c r="K348" i="5"/>
  <c r="I348" i="5"/>
  <c r="G348" i="5"/>
  <c r="E348" i="5"/>
  <c r="Q347" i="5"/>
  <c r="O347" i="5"/>
  <c r="M347" i="5"/>
  <c r="K347" i="5"/>
  <c r="I347" i="5"/>
  <c r="G347" i="5"/>
  <c r="E347" i="5"/>
  <c r="E346" i="5"/>
  <c r="Q345" i="5"/>
  <c r="O345" i="5"/>
  <c r="M345" i="5"/>
  <c r="K345" i="5"/>
  <c r="I345" i="5"/>
  <c r="G345" i="5"/>
  <c r="E345" i="5"/>
  <c r="Q344" i="5"/>
  <c r="O344" i="5"/>
  <c r="M344" i="5"/>
  <c r="K344" i="5"/>
  <c r="I344" i="5"/>
  <c r="G344" i="5"/>
  <c r="E344" i="5"/>
  <c r="Q343" i="5"/>
  <c r="O343" i="5"/>
  <c r="M343" i="5"/>
  <c r="K343" i="5"/>
  <c r="I343" i="5"/>
  <c r="G343" i="5"/>
  <c r="E343" i="5"/>
  <c r="Q342" i="5"/>
  <c r="O342" i="5"/>
  <c r="M342" i="5"/>
  <c r="K342" i="5"/>
  <c r="I342" i="5"/>
  <c r="G342" i="5"/>
  <c r="E342" i="5"/>
  <c r="Q341" i="5"/>
  <c r="O341" i="5"/>
  <c r="M341" i="5"/>
  <c r="K341" i="5"/>
  <c r="I341" i="5"/>
  <c r="G341" i="5"/>
  <c r="E341" i="5"/>
  <c r="Q340" i="5"/>
  <c r="O340" i="5"/>
  <c r="M340" i="5"/>
  <c r="K340" i="5"/>
  <c r="I340" i="5"/>
  <c r="G340" i="5"/>
  <c r="E340" i="5"/>
  <c r="Q339" i="5"/>
  <c r="O339" i="5"/>
  <c r="M339" i="5"/>
  <c r="K339" i="5"/>
  <c r="I339" i="5"/>
  <c r="G339" i="5"/>
  <c r="E339" i="5"/>
  <c r="Q338" i="5"/>
  <c r="O338" i="5"/>
  <c r="M338" i="5"/>
  <c r="K338" i="5"/>
  <c r="I338" i="5"/>
  <c r="G338" i="5"/>
  <c r="E338" i="5"/>
  <c r="Q337" i="5"/>
  <c r="O337" i="5"/>
  <c r="M337" i="5"/>
  <c r="K337" i="5"/>
  <c r="I337" i="5"/>
  <c r="G337" i="5"/>
  <c r="E337" i="5"/>
  <c r="Q336" i="5"/>
  <c r="O336" i="5"/>
  <c r="M336" i="5"/>
  <c r="K336" i="5"/>
  <c r="I336" i="5"/>
  <c r="G336" i="5"/>
  <c r="E336" i="5"/>
  <c r="Q335" i="5"/>
  <c r="O335" i="5"/>
  <c r="M335" i="5"/>
  <c r="K335" i="5"/>
  <c r="I335" i="5"/>
  <c r="G335" i="5"/>
  <c r="E335" i="5"/>
  <c r="Q334" i="5"/>
  <c r="O334" i="5"/>
  <c r="M334" i="5"/>
  <c r="K334" i="5"/>
  <c r="I334" i="5"/>
  <c r="G334" i="5"/>
  <c r="E334" i="5"/>
  <c r="Q333" i="5"/>
  <c r="O333" i="5"/>
  <c r="M333" i="5"/>
  <c r="K333" i="5"/>
  <c r="I333" i="5"/>
  <c r="G333" i="5"/>
  <c r="E333" i="5"/>
  <c r="Q332" i="5"/>
  <c r="O332" i="5"/>
  <c r="M332" i="5"/>
  <c r="K332" i="5"/>
  <c r="I332" i="5"/>
  <c r="G332" i="5"/>
  <c r="E332" i="5"/>
  <c r="E331" i="5"/>
  <c r="Q330" i="5"/>
  <c r="O330" i="5"/>
  <c r="M330" i="5"/>
  <c r="K330" i="5"/>
  <c r="I330" i="5"/>
  <c r="G330" i="5"/>
  <c r="E330" i="5"/>
  <c r="Q329" i="5"/>
  <c r="O329" i="5"/>
  <c r="M329" i="5"/>
  <c r="K329" i="5"/>
  <c r="I329" i="5"/>
  <c r="G329" i="5"/>
  <c r="E329" i="5"/>
  <c r="Q328" i="5"/>
  <c r="O328" i="5"/>
  <c r="M328" i="5"/>
  <c r="K328" i="5"/>
  <c r="I328" i="5"/>
  <c r="G328" i="5"/>
  <c r="E328" i="5"/>
  <c r="Q327" i="5"/>
  <c r="O327" i="5"/>
  <c r="M327" i="5"/>
  <c r="K327" i="5"/>
  <c r="I327" i="5"/>
  <c r="G327" i="5"/>
  <c r="E327" i="5"/>
  <c r="Q326" i="5"/>
  <c r="O326" i="5"/>
  <c r="M326" i="5"/>
  <c r="K326" i="5"/>
  <c r="I326" i="5"/>
  <c r="G326" i="5"/>
  <c r="E326" i="5"/>
  <c r="Q325" i="5"/>
  <c r="O325" i="5"/>
  <c r="M325" i="5"/>
  <c r="K325" i="5"/>
  <c r="I325" i="5"/>
  <c r="G325" i="5"/>
  <c r="E325" i="5"/>
  <c r="Q324" i="5"/>
  <c r="O324" i="5"/>
  <c r="M324" i="5"/>
  <c r="K324" i="5"/>
  <c r="I324" i="5"/>
  <c r="G324" i="5"/>
  <c r="E324" i="5"/>
  <c r="Q323" i="5"/>
  <c r="O323" i="5"/>
  <c r="M323" i="5"/>
  <c r="K323" i="5"/>
  <c r="I323" i="5"/>
  <c r="G323" i="5"/>
  <c r="E323" i="5"/>
  <c r="Q322" i="5"/>
  <c r="O322" i="5"/>
  <c r="M322" i="5"/>
  <c r="K322" i="5"/>
  <c r="I322" i="5"/>
  <c r="G322" i="5"/>
  <c r="E322" i="5"/>
  <c r="Q321" i="5"/>
  <c r="O321" i="5"/>
  <c r="M321" i="5"/>
  <c r="K321" i="5"/>
  <c r="I321" i="5"/>
  <c r="G321" i="5"/>
  <c r="E321" i="5"/>
  <c r="Q320" i="5"/>
  <c r="O320" i="5"/>
  <c r="M320" i="5"/>
  <c r="K320" i="5"/>
  <c r="I320" i="5"/>
  <c r="G320" i="5"/>
  <c r="E320" i="5"/>
  <c r="Q319" i="5"/>
  <c r="O319" i="5"/>
  <c r="M319" i="5"/>
  <c r="K319" i="5"/>
  <c r="I319" i="5"/>
  <c r="G319" i="5"/>
  <c r="E319" i="5"/>
  <c r="Q318" i="5"/>
  <c r="O318" i="5"/>
  <c r="M318" i="5"/>
  <c r="K318" i="5"/>
  <c r="I318" i="5"/>
  <c r="G318" i="5"/>
  <c r="E318" i="5"/>
  <c r="Q317" i="5"/>
  <c r="O317" i="5"/>
  <c r="M317" i="5"/>
  <c r="K317" i="5"/>
  <c r="I317" i="5"/>
  <c r="G317" i="5"/>
  <c r="E317" i="5"/>
  <c r="E316" i="5"/>
  <c r="Q315" i="5"/>
  <c r="O315" i="5"/>
  <c r="M315" i="5"/>
  <c r="K315" i="5"/>
  <c r="I315" i="5"/>
  <c r="G315" i="5"/>
  <c r="E315" i="5"/>
  <c r="Q314" i="5"/>
  <c r="O314" i="5"/>
  <c r="M314" i="5"/>
  <c r="K314" i="5"/>
  <c r="I314" i="5"/>
  <c r="G314" i="5"/>
  <c r="E314" i="5"/>
  <c r="Q313" i="5"/>
  <c r="O313" i="5"/>
  <c r="M313" i="5"/>
  <c r="K313" i="5"/>
  <c r="I313" i="5"/>
  <c r="G313" i="5"/>
  <c r="E313" i="5"/>
  <c r="Q312" i="5"/>
  <c r="O312" i="5"/>
  <c r="M312" i="5"/>
  <c r="K312" i="5"/>
  <c r="I312" i="5"/>
  <c r="G312" i="5"/>
  <c r="E312" i="5"/>
  <c r="Q311" i="5"/>
  <c r="O311" i="5"/>
  <c r="M311" i="5"/>
  <c r="K311" i="5"/>
  <c r="I311" i="5"/>
  <c r="G311" i="5"/>
  <c r="E311" i="5"/>
  <c r="Q310" i="5"/>
  <c r="O310" i="5"/>
  <c r="M310" i="5"/>
  <c r="K310" i="5"/>
  <c r="I310" i="5"/>
  <c r="G310" i="5"/>
  <c r="E310" i="5"/>
  <c r="Q309" i="5"/>
  <c r="O309" i="5"/>
  <c r="M309" i="5"/>
  <c r="K309" i="5"/>
  <c r="I309" i="5"/>
  <c r="G309" i="5"/>
  <c r="E309" i="5"/>
  <c r="Q308" i="5"/>
  <c r="O308" i="5"/>
  <c r="M308" i="5"/>
  <c r="K308" i="5"/>
  <c r="I308" i="5"/>
  <c r="G308" i="5"/>
  <c r="E308" i="5"/>
  <c r="Q307" i="5"/>
  <c r="O307" i="5"/>
  <c r="M307" i="5"/>
  <c r="K307" i="5"/>
  <c r="I307" i="5"/>
  <c r="G307" i="5"/>
  <c r="E307" i="5"/>
  <c r="Q306" i="5"/>
  <c r="O306" i="5"/>
  <c r="M306" i="5"/>
  <c r="K306" i="5"/>
  <c r="I306" i="5"/>
  <c r="G306" i="5"/>
  <c r="E306" i="5"/>
  <c r="Q305" i="5"/>
  <c r="O305" i="5"/>
  <c r="M305" i="5"/>
  <c r="K305" i="5"/>
  <c r="I305" i="5"/>
  <c r="G305" i="5"/>
  <c r="E305" i="5"/>
  <c r="Q304" i="5"/>
  <c r="O304" i="5"/>
  <c r="M304" i="5"/>
  <c r="K304" i="5"/>
  <c r="I304" i="5"/>
  <c r="G304" i="5"/>
  <c r="E304" i="5"/>
  <c r="Q303" i="5"/>
  <c r="O303" i="5"/>
  <c r="M303" i="5"/>
  <c r="K303" i="5"/>
  <c r="I303" i="5"/>
  <c r="G303" i="5"/>
  <c r="E303" i="5"/>
  <c r="Q302" i="5"/>
  <c r="O302" i="5"/>
  <c r="M302" i="5"/>
  <c r="K302" i="5"/>
  <c r="I302" i="5"/>
  <c r="G302" i="5"/>
  <c r="E302" i="5"/>
  <c r="E301" i="5"/>
  <c r="Q300" i="5"/>
  <c r="O300" i="5"/>
  <c r="M300" i="5"/>
  <c r="K300" i="5"/>
  <c r="I300" i="5"/>
  <c r="G300" i="5"/>
  <c r="E300" i="5"/>
  <c r="Q299" i="5"/>
  <c r="O299" i="5"/>
  <c r="M299" i="5"/>
  <c r="K299" i="5"/>
  <c r="I299" i="5"/>
  <c r="G299" i="5"/>
  <c r="E299" i="5"/>
  <c r="Q298" i="5"/>
  <c r="O298" i="5"/>
  <c r="M298" i="5"/>
  <c r="K298" i="5"/>
  <c r="I298" i="5"/>
  <c r="G298" i="5"/>
  <c r="E298" i="5"/>
  <c r="Q297" i="5"/>
  <c r="O297" i="5"/>
  <c r="M297" i="5"/>
  <c r="K297" i="5"/>
  <c r="I297" i="5"/>
  <c r="G297" i="5"/>
  <c r="E297" i="5"/>
  <c r="Q296" i="5"/>
  <c r="O296" i="5"/>
  <c r="M296" i="5"/>
  <c r="K296" i="5"/>
  <c r="I296" i="5"/>
  <c r="G296" i="5"/>
  <c r="E296" i="5"/>
  <c r="Q295" i="5"/>
  <c r="O295" i="5"/>
  <c r="M295" i="5"/>
  <c r="K295" i="5"/>
  <c r="I295" i="5"/>
  <c r="G295" i="5"/>
  <c r="E295" i="5"/>
  <c r="Q294" i="5"/>
  <c r="O294" i="5"/>
  <c r="M294" i="5"/>
  <c r="K294" i="5"/>
  <c r="I294" i="5"/>
  <c r="G294" i="5"/>
  <c r="E294" i="5"/>
  <c r="Q293" i="5"/>
  <c r="O293" i="5"/>
  <c r="M293" i="5"/>
  <c r="K293" i="5"/>
  <c r="I293" i="5"/>
  <c r="G293" i="5"/>
  <c r="E293" i="5"/>
  <c r="Q292" i="5"/>
  <c r="O292" i="5"/>
  <c r="M292" i="5"/>
  <c r="K292" i="5"/>
  <c r="I292" i="5"/>
  <c r="G292" i="5"/>
  <c r="E292" i="5"/>
  <c r="Q291" i="5"/>
  <c r="O291" i="5"/>
  <c r="M291" i="5"/>
  <c r="K291" i="5"/>
  <c r="I291" i="5"/>
  <c r="G291" i="5"/>
  <c r="E291" i="5"/>
  <c r="Q290" i="5"/>
  <c r="O290" i="5"/>
  <c r="M290" i="5"/>
  <c r="K290" i="5"/>
  <c r="I290" i="5"/>
  <c r="G290" i="5"/>
  <c r="E290" i="5"/>
  <c r="Q289" i="5"/>
  <c r="O289" i="5"/>
  <c r="M289" i="5"/>
  <c r="K289" i="5"/>
  <c r="I289" i="5"/>
  <c r="G289" i="5"/>
  <c r="E289" i="5"/>
  <c r="Q288" i="5"/>
  <c r="O288" i="5"/>
  <c r="M288" i="5"/>
  <c r="K288" i="5"/>
  <c r="I288" i="5"/>
  <c r="G288" i="5"/>
  <c r="E288" i="5"/>
  <c r="Q287" i="5"/>
  <c r="O287" i="5"/>
  <c r="M287" i="5"/>
  <c r="K287" i="5"/>
  <c r="I287" i="5"/>
  <c r="G287" i="5"/>
  <c r="E287" i="5"/>
  <c r="E286" i="5"/>
  <c r="Q285" i="5"/>
  <c r="O285" i="5"/>
  <c r="M285" i="5"/>
  <c r="K285" i="5"/>
  <c r="I285" i="5"/>
  <c r="G285" i="5"/>
  <c r="E285" i="5"/>
  <c r="Q284" i="5"/>
  <c r="O284" i="5"/>
  <c r="M284" i="5"/>
  <c r="K284" i="5"/>
  <c r="I284" i="5"/>
  <c r="G284" i="5"/>
  <c r="E284" i="5"/>
  <c r="Q283" i="5"/>
  <c r="O283" i="5"/>
  <c r="M283" i="5"/>
  <c r="K283" i="5"/>
  <c r="I283" i="5"/>
  <c r="G283" i="5"/>
  <c r="E283" i="5"/>
  <c r="Q282" i="5"/>
  <c r="O282" i="5"/>
  <c r="M282" i="5"/>
  <c r="K282" i="5"/>
  <c r="I282" i="5"/>
  <c r="G282" i="5"/>
  <c r="E282" i="5"/>
  <c r="Q281" i="5"/>
  <c r="O281" i="5"/>
  <c r="M281" i="5"/>
  <c r="K281" i="5"/>
  <c r="I281" i="5"/>
  <c r="G281" i="5"/>
  <c r="E281" i="5"/>
  <c r="Q280" i="5"/>
  <c r="O280" i="5"/>
  <c r="M280" i="5"/>
  <c r="K280" i="5"/>
  <c r="I280" i="5"/>
  <c r="G280" i="5"/>
  <c r="E280" i="5"/>
  <c r="Q279" i="5"/>
  <c r="O279" i="5"/>
  <c r="M279" i="5"/>
  <c r="K279" i="5"/>
  <c r="I279" i="5"/>
  <c r="G279" i="5"/>
  <c r="E279" i="5"/>
  <c r="Q278" i="5"/>
  <c r="O278" i="5"/>
  <c r="M278" i="5"/>
  <c r="K278" i="5"/>
  <c r="I278" i="5"/>
  <c r="G278" i="5"/>
  <c r="E278" i="5"/>
  <c r="Q277" i="5"/>
  <c r="O277" i="5"/>
  <c r="M277" i="5"/>
  <c r="K277" i="5"/>
  <c r="I277" i="5"/>
  <c r="G277" i="5"/>
  <c r="E277" i="5"/>
  <c r="Q276" i="5"/>
  <c r="O276" i="5"/>
  <c r="M276" i="5"/>
  <c r="K276" i="5"/>
  <c r="I276" i="5"/>
  <c r="G276" i="5"/>
  <c r="E276" i="5"/>
  <c r="Q275" i="5"/>
  <c r="O275" i="5"/>
  <c r="M275" i="5"/>
  <c r="K275" i="5"/>
  <c r="I275" i="5"/>
  <c r="G275" i="5"/>
  <c r="E275" i="5"/>
  <c r="Q274" i="5"/>
  <c r="O274" i="5"/>
  <c r="M274" i="5"/>
  <c r="K274" i="5"/>
  <c r="I274" i="5"/>
  <c r="G274" i="5"/>
  <c r="E274" i="5"/>
  <c r="Q273" i="5"/>
  <c r="O273" i="5"/>
  <c r="M273" i="5"/>
  <c r="K273" i="5"/>
  <c r="I273" i="5"/>
  <c r="G273" i="5"/>
  <c r="E273" i="5"/>
  <c r="Q272" i="5"/>
  <c r="O272" i="5"/>
  <c r="M272" i="5"/>
  <c r="K272" i="5"/>
  <c r="I272" i="5"/>
  <c r="G272" i="5"/>
  <c r="E272" i="5"/>
  <c r="E271" i="5"/>
  <c r="Q270" i="5"/>
  <c r="O270" i="5"/>
  <c r="M270" i="5"/>
  <c r="K270" i="5"/>
  <c r="I270" i="5"/>
  <c r="G270" i="5"/>
  <c r="E270" i="5"/>
  <c r="Q269" i="5"/>
  <c r="O269" i="5"/>
  <c r="M269" i="5"/>
  <c r="K269" i="5"/>
  <c r="I269" i="5"/>
  <c r="G269" i="5"/>
  <c r="E269" i="5"/>
  <c r="Q268" i="5"/>
  <c r="O268" i="5"/>
  <c r="M268" i="5"/>
  <c r="K268" i="5"/>
  <c r="I268" i="5"/>
  <c r="G268" i="5"/>
  <c r="E268" i="5"/>
  <c r="Q267" i="5"/>
  <c r="O267" i="5"/>
  <c r="M267" i="5"/>
  <c r="K267" i="5"/>
  <c r="I267" i="5"/>
  <c r="G267" i="5"/>
  <c r="E267" i="5"/>
  <c r="Q266" i="5"/>
  <c r="O266" i="5"/>
  <c r="M266" i="5"/>
  <c r="K266" i="5"/>
  <c r="I266" i="5"/>
  <c r="G266" i="5"/>
  <c r="E266" i="5"/>
  <c r="Q265" i="5"/>
  <c r="O265" i="5"/>
  <c r="M265" i="5"/>
  <c r="K265" i="5"/>
  <c r="I265" i="5"/>
  <c r="G265" i="5"/>
  <c r="E265" i="5"/>
  <c r="Q264" i="5"/>
  <c r="O264" i="5"/>
  <c r="M264" i="5"/>
  <c r="K264" i="5"/>
  <c r="I264" i="5"/>
  <c r="G264" i="5"/>
  <c r="E264" i="5"/>
  <c r="Q263" i="5"/>
  <c r="O263" i="5"/>
  <c r="M263" i="5"/>
  <c r="K263" i="5"/>
  <c r="I263" i="5"/>
  <c r="G263" i="5"/>
  <c r="E263" i="5"/>
  <c r="Q262" i="5"/>
  <c r="O262" i="5"/>
  <c r="M262" i="5"/>
  <c r="K262" i="5"/>
  <c r="I262" i="5"/>
  <c r="G262" i="5"/>
  <c r="E262" i="5"/>
  <c r="Q261" i="5"/>
  <c r="O261" i="5"/>
  <c r="M261" i="5"/>
  <c r="K261" i="5"/>
  <c r="I261" i="5"/>
  <c r="G261" i="5"/>
  <c r="E261" i="5"/>
  <c r="Q260" i="5"/>
  <c r="O260" i="5"/>
  <c r="M260" i="5"/>
  <c r="K260" i="5"/>
  <c r="I260" i="5"/>
  <c r="G260" i="5"/>
  <c r="E260" i="5"/>
  <c r="Q259" i="5"/>
  <c r="O259" i="5"/>
  <c r="M259" i="5"/>
  <c r="K259" i="5"/>
  <c r="I259" i="5"/>
  <c r="G259" i="5"/>
  <c r="E259" i="5"/>
  <c r="Q258" i="5"/>
  <c r="O258" i="5"/>
  <c r="M258" i="5"/>
  <c r="K258" i="5"/>
  <c r="I258" i="5"/>
  <c r="G258" i="5"/>
  <c r="E258" i="5"/>
  <c r="Q257" i="5"/>
  <c r="O257" i="5"/>
  <c r="M257" i="5"/>
  <c r="K257" i="5"/>
  <c r="I257" i="5"/>
  <c r="G257" i="5"/>
  <c r="E257" i="5"/>
  <c r="E256" i="5"/>
  <c r="Q255" i="5"/>
  <c r="O255" i="5"/>
  <c r="M255" i="5"/>
  <c r="K255" i="5"/>
  <c r="I255" i="5"/>
  <c r="G255" i="5"/>
  <c r="E255" i="5"/>
  <c r="Q254" i="5"/>
  <c r="O254" i="5"/>
  <c r="M254" i="5"/>
  <c r="K254" i="5"/>
  <c r="I254" i="5"/>
  <c r="G254" i="5"/>
  <c r="E254" i="5"/>
  <c r="Q253" i="5"/>
  <c r="O253" i="5"/>
  <c r="M253" i="5"/>
  <c r="K253" i="5"/>
  <c r="I253" i="5"/>
  <c r="G253" i="5"/>
  <c r="E253" i="5"/>
  <c r="Q252" i="5"/>
  <c r="O252" i="5"/>
  <c r="M252" i="5"/>
  <c r="K252" i="5"/>
  <c r="I252" i="5"/>
  <c r="G252" i="5"/>
  <c r="E252" i="5"/>
  <c r="Q251" i="5"/>
  <c r="O251" i="5"/>
  <c r="M251" i="5"/>
  <c r="K251" i="5"/>
  <c r="I251" i="5"/>
  <c r="G251" i="5"/>
  <c r="E251" i="5"/>
  <c r="Q250" i="5"/>
  <c r="O250" i="5"/>
  <c r="M250" i="5"/>
  <c r="K250" i="5"/>
  <c r="I250" i="5"/>
  <c r="G250" i="5"/>
  <c r="E250" i="5"/>
  <c r="Q249" i="5"/>
  <c r="O249" i="5"/>
  <c r="M249" i="5"/>
  <c r="K249" i="5"/>
  <c r="I249" i="5"/>
  <c r="G249" i="5"/>
  <c r="E249" i="5"/>
  <c r="Q248" i="5"/>
  <c r="O248" i="5"/>
  <c r="M248" i="5"/>
  <c r="K248" i="5"/>
  <c r="I248" i="5"/>
  <c r="G248" i="5"/>
  <c r="E248" i="5"/>
  <c r="Q247" i="5"/>
  <c r="O247" i="5"/>
  <c r="M247" i="5"/>
  <c r="K247" i="5"/>
  <c r="I247" i="5"/>
  <c r="G247" i="5"/>
  <c r="E247" i="5"/>
  <c r="Q246" i="5"/>
  <c r="O246" i="5"/>
  <c r="M246" i="5"/>
  <c r="K246" i="5"/>
  <c r="I246" i="5"/>
  <c r="G246" i="5"/>
  <c r="E246" i="5"/>
  <c r="Q245" i="5"/>
  <c r="O245" i="5"/>
  <c r="M245" i="5"/>
  <c r="K245" i="5"/>
  <c r="I245" i="5"/>
  <c r="G245" i="5"/>
  <c r="E245" i="5"/>
  <c r="Q244" i="5"/>
  <c r="O244" i="5"/>
  <c r="M244" i="5"/>
  <c r="K244" i="5"/>
  <c r="I244" i="5"/>
  <c r="G244" i="5"/>
  <c r="E244" i="5"/>
  <c r="Q243" i="5"/>
  <c r="O243" i="5"/>
  <c r="M243" i="5"/>
  <c r="K243" i="5"/>
  <c r="I243" i="5"/>
  <c r="G243" i="5"/>
  <c r="E243" i="5"/>
  <c r="Q242" i="5"/>
  <c r="O242" i="5"/>
  <c r="M242" i="5"/>
  <c r="K242" i="5"/>
  <c r="I242" i="5"/>
  <c r="G242" i="5"/>
  <c r="E242" i="5"/>
  <c r="E241" i="5"/>
  <c r="Q240" i="5"/>
  <c r="O240" i="5"/>
  <c r="M240" i="5"/>
  <c r="K240" i="5"/>
  <c r="I240" i="5"/>
  <c r="G240" i="5"/>
  <c r="E240" i="5"/>
  <c r="Q239" i="5"/>
  <c r="O239" i="5"/>
  <c r="M239" i="5"/>
  <c r="K239" i="5"/>
  <c r="I239" i="5"/>
  <c r="G239" i="5"/>
  <c r="E239" i="5"/>
  <c r="Q238" i="5"/>
  <c r="O238" i="5"/>
  <c r="M238" i="5"/>
  <c r="K238" i="5"/>
  <c r="I238" i="5"/>
  <c r="G238" i="5"/>
  <c r="E238" i="5"/>
  <c r="Q237" i="5"/>
  <c r="O237" i="5"/>
  <c r="M237" i="5"/>
  <c r="K237" i="5"/>
  <c r="I237" i="5"/>
  <c r="G237" i="5"/>
  <c r="E237" i="5"/>
  <c r="Q236" i="5"/>
  <c r="O236" i="5"/>
  <c r="M236" i="5"/>
  <c r="K236" i="5"/>
  <c r="I236" i="5"/>
  <c r="G236" i="5"/>
  <c r="E236" i="5"/>
  <c r="Q235" i="5"/>
  <c r="O235" i="5"/>
  <c r="M235" i="5"/>
  <c r="K235" i="5"/>
  <c r="I235" i="5"/>
  <c r="G235" i="5"/>
  <c r="E235" i="5"/>
  <c r="Q234" i="5"/>
  <c r="O234" i="5"/>
  <c r="M234" i="5"/>
  <c r="K234" i="5"/>
  <c r="I234" i="5"/>
  <c r="G234" i="5"/>
  <c r="E234" i="5"/>
  <c r="Q233" i="5"/>
  <c r="O233" i="5"/>
  <c r="M233" i="5"/>
  <c r="K233" i="5"/>
  <c r="I233" i="5"/>
  <c r="G233" i="5"/>
  <c r="E233" i="5"/>
  <c r="Q232" i="5"/>
  <c r="O232" i="5"/>
  <c r="M232" i="5"/>
  <c r="K232" i="5"/>
  <c r="I232" i="5"/>
  <c r="G232" i="5"/>
  <c r="E232" i="5"/>
  <c r="Q231" i="5"/>
  <c r="O231" i="5"/>
  <c r="M231" i="5"/>
  <c r="K231" i="5"/>
  <c r="I231" i="5"/>
  <c r="G231" i="5"/>
  <c r="E231" i="5"/>
  <c r="Q230" i="5"/>
  <c r="O230" i="5"/>
  <c r="M230" i="5"/>
  <c r="K230" i="5"/>
  <c r="I230" i="5"/>
  <c r="G230" i="5"/>
  <c r="E230" i="5"/>
  <c r="Q229" i="5"/>
  <c r="O229" i="5"/>
  <c r="M229" i="5"/>
  <c r="K229" i="5"/>
  <c r="I229" i="5"/>
  <c r="G229" i="5"/>
  <c r="E229" i="5"/>
  <c r="Q228" i="5"/>
  <c r="O228" i="5"/>
  <c r="M228" i="5"/>
  <c r="K228" i="5"/>
  <c r="I228" i="5"/>
  <c r="G228" i="5"/>
  <c r="E228" i="5"/>
  <c r="Q227" i="5"/>
  <c r="O227" i="5"/>
  <c r="M227" i="5"/>
  <c r="K227" i="5"/>
  <c r="I227" i="5"/>
  <c r="G227" i="5"/>
  <c r="E227" i="5"/>
  <c r="E226" i="5"/>
  <c r="Q225" i="5"/>
  <c r="O225" i="5"/>
  <c r="M225" i="5"/>
  <c r="K225" i="5"/>
  <c r="I225" i="5"/>
  <c r="G225" i="5"/>
  <c r="E225" i="5"/>
  <c r="Q224" i="5"/>
  <c r="O224" i="5"/>
  <c r="M224" i="5"/>
  <c r="K224" i="5"/>
  <c r="I224" i="5"/>
  <c r="G224" i="5"/>
  <c r="E224" i="5"/>
  <c r="Q223" i="5"/>
  <c r="O223" i="5"/>
  <c r="M223" i="5"/>
  <c r="K223" i="5"/>
  <c r="I223" i="5"/>
  <c r="G223" i="5"/>
  <c r="E223" i="5"/>
  <c r="Q222" i="5"/>
  <c r="O222" i="5"/>
  <c r="M222" i="5"/>
  <c r="K222" i="5"/>
  <c r="I222" i="5"/>
  <c r="G222" i="5"/>
  <c r="E222" i="5"/>
  <c r="Q221" i="5"/>
  <c r="O221" i="5"/>
  <c r="M221" i="5"/>
  <c r="K221" i="5"/>
  <c r="I221" i="5"/>
  <c r="G221" i="5"/>
  <c r="E221" i="5"/>
  <c r="Q220" i="5"/>
  <c r="O220" i="5"/>
  <c r="M220" i="5"/>
  <c r="K220" i="5"/>
  <c r="I220" i="5"/>
  <c r="G220" i="5"/>
  <c r="E220" i="5"/>
  <c r="Q219" i="5"/>
  <c r="O219" i="5"/>
  <c r="M219" i="5"/>
  <c r="K219" i="5"/>
  <c r="I219" i="5"/>
  <c r="G219" i="5"/>
  <c r="E219" i="5"/>
  <c r="Q218" i="5"/>
  <c r="O218" i="5"/>
  <c r="M218" i="5"/>
  <c r="K218" i="5"/>
  <c r="I218" i="5"/>
  <c r="G218" i="5"/>
  <c r="E218" i="5"/>
  <c r="Q217" i="5"/>
  <c r="O217" i="5"/>
  <c r="M217" i="5"/>
  <c r="K217" i="5"/>
  <c r="I217" i="5"/>
  <c r="G217" i="5"/>
  <c r="E217" i="5"/>
  <c r="Q216" i="5"/>
  <c r="O216" i="5"/>
  <c r="M216" i="5"/>
  <c r="K216" i="5"/>
  <c r="I216" i="5"/>
  <c r="G216" i="5"/>
  <c r="E216" i="5"/>
  <c r="Q215" i="5"/>
  <c r="O215" i="5"/>
  <c r="M215" i="5"/>
  <c r="K215" i="5"/>
  <c r="I215" i="5"/>
  <c r="G215" i="5"/>
  <c r="E215" i="5"/>
  <c r="Q214" i="5"/>
  <c r="O214" i="5"/>
  <c r="M214" i="5"/>
  <c r="K214" i="5"/>
  <c r="I214" i="5"/>
  <c r="G214" i="5"/>
  <c r="E214" i="5"/>
  <c r="Q213" i="5"/>
  <c r="O213" i="5"/>
  <c r="M213" i="5"/>
  <c r="K213" i="5"/>
  <c r="I213" i="5"/>
  <c r="G213" i="5"/>
  <c r="E213" i="5"/>
  <c r="Q212" i="5"/>
  <c r="O212" i="5"/>
  <c r="M212" i="5"/>
  <c r="K212" i="5"/>
  <c r="I212" i="5"/>
  <c r="G212" i="5"/>
  <c r="E212" i="5"/>
  <c r="E211" i="5"/>
  <c r="Q210" i="5"/>
  <c r="O210" i="5"/>
  <c r="M210" i="5"/>
  <c r="K210" i="5"/>
  <c r="I210" i="5"/>
  <c r="G210" i="5"/>
  <c r="E210" i="5"/>
  <c r="Q209" i="5"/>
  <c r="O209" i="5"/>
  <c r="M209" i="5"/>
  <c r="K209" i="5"/>
  <c r="I209" i="5"/>
  <c r="G209" i="5"/>
  <c r="E209" i="5"/>
  <c r="Q208" i="5"/>
  <c r="O208" i="5"/>
  <c r="M208" i="5"/>
  <c r="K208" i="5"/>
  <c r="I208" i="5"/>
  <c r="G208" i="5"/>
  <c r="E208" i="5"/>
  <c r="Q207" i="5"/>
  <c r="O207" i="5"/>
  <c r="M207" i="5"/>
  <c r="K207" i="5"/>
  <c r="I207" i="5"/>
  <c r="G207" i="5"/>
  <c r="E207" i="5"/>
  <c r="Q206" i="5"/>
  <c r="O206" i="5"/>
  <c r="M206" i="5"/>
  <c r="K206" i="5"/>
  <c r="I206" i="5"/>
  <c r="G206" i="5"/>
  <c r="E206" i="5"/>
  <c r="Q205" i="5"/>
  <c r="O205" i="5"/>
  <c r="M205" i="5"/>
  <c r="K205" i="5"/>
  <c r="I205" i="5"/>
  <c r="G205" i="5"/>
  <c r="E205" i="5"/>
  <c r="Q204" i="5"/>
  <c r="O204" i="5"/>
  <c r="M204" i="5"/>
  <c r="K204" i="5"/>
  <c r="I204" i="5"/>
  <c r="G204" i="5"/>
  <c r="E204" i="5"/>
  <c r="Q203" i="5"/>
  <c r="O203" i="5"/>
  <c r="M203" i="5"/>
  <c r="K203" i="5"/>
  <c r="I203" i="5"/>
  <c r="G203" i="5"/>
  <c r="E203" i="5"/>
  <c r="Q202" i="5"/>
  <c r="O202" i="5"/>
  <c r="M202" i="5"/>
  <c r="K202" i="5"/>
  <c r="I202" i="5"/>
  <c r="G202" i="5"/>
  <c r="E202" i="5"/>
  <c r="Q201" i="5"/>
  <c r="O201" i="5"/>
  <c r="M201" i="5"/>
  <c r="K201" i="5"/>
  <c r="I201" i="5"/>
  <c r="G201" i="5"/>
  <c r="E201" i="5"/>
  <c r="Q200" i="5"/>
  <c r="O200" i="5"/>
  <c r="M200" i="5"/>
  <c r="K200" i="5"/>
  <c r="I200" i="5"/>
  <c r="G200" i="5"/>
  <c r="E200" i="5"/>
  <c r="Q199" i="5"/>
  <c r="O199" i="5"/>
  <c r="M199" i="5"/>
  <c r="K199" i="5"/>
  <c r="I199" i="5"/>
  <c r="G199" i="5"/>
  <c r="E199" i="5"/>
  <c r="Q198" i="5"/>
  <c r="O198" i="5"/>
  <c r="M198" i="5"/>
  <c r="K198" i="5"/>
  <c r="I198" i="5"/>
  <c r="G198" i="5"/>
  <c r="E198" i="5"/>
  <c r="Q197" i="5"/>
  <c r="O197" i="5"/>
  <c r="M197" i="5"/>
  <c r="K197" i="5"/>
  <c r="I197" i="5"/>
  <c r="G197" i="5"/>
  <c r="E197" i="5"/>
  <c r="E196" i="5"/>
  <c r="Q195" i="5"/>
  <c r="O195" i="5"/>
  <c r="M195" i="5"/>
  <c r="K195" i="5"/>
  <c r="I195" i="5"/>
  <c r="G195" i="5"/>
  <c r="E195" i="5"/>
  <c r="Q194" i="5"/>
  <c r="O194" i="5"/>
  <c r="M194" i="5"/>
  <c r="K194" i="5"/>
  <c r="I194" i="5"/>
  <c r="G194" i="5"/>
  <c r="E194" i="5"/>
  <c r="Q193" i="5"/>
  <c r="O193" i="5"/>
  <c r="M193" i="5"/>
  <c r="K193" i="5"/>
  <c r="I193" i="5"/>
  <c r="G193" i="5"/>
  <c r="E193" i="5"/>
  <c r="Q192" i="5"/>
  <c r="O192" i="5"/>
  <c r="M192" i="5"/>
  <c r="K192" i="5"/>
  <c r="I192" i="5"/>
  <c r="G192" i="5"/>
  <c r="E192" i="5"/>
  <c r="Q191" i="5"/>
  <c r="O191" i="5"/>
  <c r="M191" i="5"/>
  <c r="K191" i="5"/>
  <c r="I191" i="5"/>
  <c r="G191" i="5"/>
  <c r="E191" i="5"/>
  <c r="Q190" i="5"/>
  <c r="O190" i="5"/>
  <c r="M190" i="5"/>
  <c r="K190" i="5"/>
  <c r="I190" i="5"/>
  <c r="G190" i="5"/>
  <c r="E190" i="5"/>
  <c r="Q189" i="5"/>
  <c r="O189" i="5"/>
  <c r="M189" i="5"/>
  <c r="K189" i="5"/>
  <c r="I189" i="5"/>
  <c r="G189" i="5"/>
  <c r="E189" i="5"/>
  <c r="Q188" i="5"/>
  <c r="O188" i="5"/>
  <c r="M188" i="5"/>
  <c r="K188" i="5"/>
  <c r="I188" i="5"/>
  <c r="G188" i="5"/>
  <c r="E188" i="5"/>
  <c r="Q187" i="5"/>
  <c r="O187" i="5"/>
  <c r="M187" i="5"/>
  <c r="K187" i="5"/>
  <c r="I187" i="5"/>
  <c r="G187" i="5"/>
  <c r="E187" i="5"/>
  <c r="Q186" i="5"/>
  <c r="O186" i="5"/>
  <c r="M186" i="5"/>
  <c r="K186" i="5"/>
  <c r="I186" i="5"/>
  <c r="G186" i="5"/>
  <c r="E186" i="5"/>
  <c r="Q185" i="5"/>
  <c r="O185" i="5"/>
  <c r="M185" i="5"/>
  <c r="K185" i="5"/>
  <c r="I185" i="5"/>
  <c r="G185" i="5"/>
  <c r="E185" i="5"/>
  <c r="Q184" i="5"/>
  <c r="O184" i="5"/>
  <c r="M184" i="5"/>
  <c r="K184" i="5"/>
  <c r="I184" i="5"/>
  <c r="G184" i="5"/>
  <c r="E184" i="5"/>
  <c r="Q183" i="5"/>
  <c r="O183" i="5"/>
  <c r="M183" i="5"/>
  <c r="K183" i="5"/>
  <c r="I183" i="5"/>
  <c r="G183" i="5"/>
  <c r="E183" i="5"/>
  <c r="Q182" i="5"/>
  <c r="O182" i="5"/>
  <c r="M182" i="5"/>
  <c r="K182" i="5"/>
  <c r="I182" i="5"/>
  <c r="G182" i="5"/>
  <c r="E182" i="5"/>
  <c r="E181" i="5"/>
  <c r="Q180" i="5"/>
  <c r="O180" i="5"/>
  <c r="M180" i="5"/>
  <c r="K180" i="5"/>
  <c r="I180" i="5"/>
  <c r="G180" i="5"/>
  <c r="E180" i="5"/>
  <c r="Q179" i="5"/>
  <c r="O179" i="5"/>
  <c r="M179" i="5"/>
  <c r="K179" i="5"/>
  <c r="I179" i="5"/>
  <c r="G179" i="5"/>
  <c r="E179" i="5"/>
  <c r="Q178" i="5"/>
  <c r="O178" i="5"/>
  <c r="M178" i="5"/>
  <c r="K178" i="5"/>
  <c r="I178" i="5"/>
  <c r="G178" i="5"/>
  <c r="E178" i="5"/>
  <c r="Q177" i="5"/>
  <c r="O177" i="5"/>
  <c r="M177" i="5"/>
  <c r="K177" i="5"/>
  <c r="I177" i="5"/>
  <c r="G177" i="5"/>
  <c r="E177" i="5"/>
  <c r="Q176" i="5"/>
  <c r="O176" i="5"/>
  <c r="M176" i="5"/>
  <c r="K176" i="5"/>
  <c r="I176" i="5"/>
  <c r="G176" i="5"/>
  <c r="E176" i="5"/>
  <c r="Q175" i="5"/>
  <c r="O175" i="5"/>
  <c r="M175" i="5"/>
  <c r="K175" i="5"/>
  <c r="I175" i="5"/>
  <c r="G175" i="5"/>
  <c r="E175" i="5"/>
  <c r="Q174" i="5"/>
  <c r="O174" i="5"/>
  <c r="M174" i="5"/>
  <c r="K174" i="5"/>
  <c r="I174" i="5"/>
  <c r="G174" i="5"/>
  <c r="E174" i="5"/>
  <c r="Q173" i="5"/>
  <c r="O173" i="5"/>
  <c r="M173" i="5"/>
  <c r="K173" i="5"/>
  <c r="I173" i="5"/>
  <c r="G173" i="5"/>
  <c r="E173" i="5"/>
  <c r="Q172" i="5"/>
  <c r="O172" i="5"/>
  <c r="M172" i="5"/>
  <c r="K172" i="5"/>
  <c r="I172" i="5"/>
  <c r="G172" i="5"/>
  <c r="E172" i="5"/>
  <c r="Q171" i="5"/>
  <c r="O171" i="5"/>
  <c r="M171" i="5"/>
  <c r="K171" i="5"/>
  <c r="I171" i="5"/>
  <c r="G171" i="5"/>
  <c r="E171" i="5"/>
  <c r="Q170" i="5"/>
  <c r="O170" i="5"/>
  <c r="M170" i="5"/>
  <c r="K170" i="5"/>
  <c r="I170" i="5"/>
  <c r="G170" i="5"/>
  <c r="E170" i="5"/>
  <c r="Q169" i="5"/>
  <c r="O169" i="5"/>
  <c r="M169" i="5"/>
  <c r="K169" i="5"/>
  <c r="I169" i="5"/>
  <c r="G169" i="5"/>
  <c r="E169" i="5"/>
  <c r="Q168" i="5"/>
  <c r="O168" i="5"/>
  <c r="M168" i="5"/>
  <c r="K168" i="5"/>
  <c r="I168" i="5"/>
  <c r="G168" i="5"/>
  <c r="E168" i="5"/>
  <c r="Q167" i="5"/>
  <c r="O167" i="5"/>
  <c r="M167" i="5"/>
  <c r="K167" i="5"/>
  <c r="I167" i="5"/>
  <c r="G167" i="5"/>
  <c r="E167" i="5"/>
  <c r="E166" i="5"/>
  <c r="Q165" i="5"/>
  <c r="O165" i="5"/>
  <c r="M165" i="5"/>
  <c r="K165" i="5"/>
  <c r="I165" i="5"/>
  <c r="G165" i="5"/>
  <c r="E165" i="5"/>
  <c r="Q164" i="5"/>
  <c r="O164" i="5"/>
  <c r="M164" i="5"/>
  <c r="K164" i="5"/>
  <c r="I164" i="5"/>
  <c r="G164" i="5"/>
  <c r="E164" i="5"/>
  <c r="Q163" i="5"/>
  <c r="O163" i="5"/>
  <c r="M163" i="5"/>
  <c r="K163" i="5"/>
  <c r="I163" i="5"/>
  <c r="G163" i="5"/>
  <c r="E163" i="5"/>
  <c r="Q162" i="5"/>
  <c r="O162" i="5"/>
  <c r="M162" i="5"/>
  <c r="K162" i="5"/>
  <c r="I162" i="5"/>
  <c r="G162" i="5"/>
  <c r="E162" i="5"/>
  <c r="Q161" i="5"/>
  <c r="O161" i="5"/>
  <c r="M161" i="5"/>
  <c r="K161" i="5"/>
  <c r="I161" i="5"/>
  <c r="G161" i="5"/>
  <c r="E161" i="5"/>
  <c r="Q160" i="5"/>
  <c r="O160" i="5"/>
  <c r="M160" i="5"/>
  <c r="K160" i="5"/>
  <c r="I160" i="5"/>
  <c r="G160" i="5"/>
  <c r="E160" i="5"/>
  <c r="Q159" i="5"/>
  <c r="O159" i="5"/>
  <c r="M159" i="5"/>
  <c r="K159" i="5"/>
  <c r="I159" i="5"/>
  <c r="G159" i="5"/>
  <c r="E159" i="5"/>
  <c r="Q158" i="5"/>
  <c r="O158" i="5"/>
  <c r="M158" i="5"/>
  <c r="K158" i="5"/>
  <c r="I158" i="5"/>
  <c r="G158" i="5"/>
  <c r="E158" i="5"/>
  <c r="Q157" i="5"/>
  <c r="O157" i="5"/>
  <c r="M157" i="5"/>
  <c r="K157" i="5"/>
  <c r="I157" i="5"/>
  <c r="G157" i="5"/>
  <c r="E157" i="5"/>
  <c r="Q156" i="5"/>
  <c r="O156" i="5"/>
  <c r="M156" i="5"/>
  <c r="K156" i="5"/>
  <c r="I156" i="5"/>
  <c r="G156" i="5"/>
  <c r="E156" i="5"/>
  <c r="Q155" i="5"/>
  <c r="O155" i="5"/>
  <c r="M155" i="5"/>
  <c r="K155" i="5"/>
  <c r="I155" i="5"/>
  <c r="G155" i="5"/>
  <c r="E155" i="5"/>
  <c r="Q154" i="5"/>
  <c r="O154" i="5"/>
  <c r="M154" i="5"/>
  <c r="K154" i="5"/>
  <c r="I154" i="5"/>
  <c r="G154" i="5"/>
  <c r="E154" i="5"/>
  <c r="Q153" i="5"/>
  <c r="O153" i="5"/>
  <c r="M153" i="5"/>
  <c r="K153" i="5"/>
  <c r="I153" i="5"/>
  <c r="G153" i="5"/>
  <c r="E153" i="5"/>
  <c r="Q152" i="5"/>
  <c r="O152" i="5"/>
  <c r="M152" i="5"/>
  <c r="K152" i="5"/>
  <c r="I152" i="5"/>
  <c r="G152" i="5"/>
  <c r="E152" i="5"/>
  <c r="E151" i="5"/>
  <c r="Q150" i="5"/>
  <c r="O150" i="5"/>
  <c r="M150" i="5"/>
  <c r="K150" i="5"/>
  <c r="I150" i="5"/>
  <c r="G150" i="5"/>
  <c r="E150" i="5"/>
  <c r="Q149" i="5"/>
  <c r="O149" i="5"/>
  <c r="M149" i="5"/>
  <c r="K149" i="5"/>
  <c r="I149" i="5"/>
  <c r="G149" i="5"/>
  <c r="E149" i="5"/>
  <c r="Q148" i="5"/>
  <c r="O148" i="5"/>
  <c r="M148" i="5"/>
  <c r="K148" i="5"/>
  <c r="I148" i="5"/>
  <c r="G148" i="5"/>
  <c r="E148" i="5"/>
  <c r="Q147" i="5"/>
  <c r="O147" i="5"/>
  <c r="M147" i="5"/>
  <c r="K147" i="5"/>
  <c r="I147" i="5"/>
  <c r="G147" i="5"/>
  <c r="E147" i="5"/>
  <c r="Q146" i="5"/>
  <c r="O146" i="5"/>
  <c r="M146" i="5"/>
  <c r="K146" i="5"/>
  <c r="I146" i="5"/>
  <c r="G146" i="5"/>
  <c r="E146" i="5"/>
  <c r="Q145" i="5"/>
  <c r="O145" i="5"/>
  <c r="M145" i="5"/>
  <c r="K145" i="5"/>
  <c r="I145" i="5"/>
  <c r="G145" i="5"/>
  <c r="E145" i="5"/>
  <c r="Q144" i="5"/>
  <c r="O144" i="5"/>
  <c r="M144" i="5"/>
  <c r="K144" i="5"/>
  <c r="I144" i="5"/>
  <c r="G144" i="5"/>
  <c r="E144" i="5"/>
  <c r="Q143" i="5"/>
  <c r="O143" i="5"/>
  <c r="M143" i="5"/>
  <c r="K143" i="5"/>
  <c r="I143" i="5"/>
  <c r="G143" i="5"/>
  <c r="E143" i="5"/>
  <c r="Q142" i="5"/>
  <c r="O142" i="5"/>
  <c r="M142" i="5"/>
  <c r="K142" i="5"/>
  <c r="I142" i="5"/>
  <c r="G142" i="5"/>
  <c r="E142" i="5"/>
  <c r="Q141" i="5"/>
  <c r="O141" i="5"/>
  <c r="M141" i="5"/>
  <c r="K141" i="5"/>
  <c r="I141" i="5"/>
  <c r="G141" i="5"/>
  <c r="E141" i="5"/>
  <c r="Q140" i="5"/>
  <c r="O140" i="5"/>
  <c r="M140" i="5"/>
  <c r="K140" i="5"/>
  <c r="I140" i="5"/>
  <c r="G140" i="5"/>
  <c r="E140" i="5"/>
  <c r="Q139" i="5"/>
  <c r="O139" i="5"/>
  <c r="M139" i="5"/>
  <c r="K139" i="5"/>
  <c r="I139" i="5"/>
  <c r="G139" i="5"/>
  <c r="E139" i="5"/>
  <c r="Q138" i="5"/>
  <c r="O138" i="5"/>
  <c r="M138" i="5"/>
  <c r="K138" i="5"/>
  <c r="I138" i="5"/>
  <c r="G138" i="5"/>
  <c r="E138" i="5"/>
  <c r="Q137" i="5"/>
  <c r="O137" i="5"/>
  <c r="M137" i="5"/>
  <c r="K137" i="5"/>
  <c r="I137" i="5"/>
  <c r="G137" i="5"/>
  <c r="E137" i="5"/>
  <c r="E136" i="5"/>
  <c r="Q135" i="5"/>
  <c r="O135" i="5"/>
  <c r="M135" i="5"/>
  <c r="K135" i="5"/>
  <c r="I135" i="5"/>
  <c r="G135" i="5"/>
  <c r="E135" i="5"/>
  <c r="Q134" i="5"/>
  <c r="O134" i="5"/>
  <c r="M134" i="5"/>
  <c r="K134" i="5"/>
  <c r="I134" i="5"/>
  <c r="G134" i="5"/>
  <c r="E134" i="5"/>
  <c r="Q133" i="5"/>
  <c r="O133" i="5"/>
  <c r="M133" i="5"/>
  <c r="K133" i="5"/>
  <c r="I133" i="5"/>
  <c r="G133" i="5"/>
  <c r="E133" i="5"/>
  <c r="Q132" i="5"/>
  <c r="O132" i="5"/>
  <c r="M132" i="5"/>
  <c r="K132" i="5"/>
  <c r="I132" i="5"/>
  <c r="G132" i="5"/>
  <c r="E132" i="5"/>
  <c r="Q131" i="5"/>
  <c r="O131" i="5"/>
  <c r="M131" i="5"/>
  <c r="K131" i="5"/>
  <c r="I131" i="5"/>
  <c r="G131" i="5"/>
  <c r="E131" i="5"/>
  <c r="Q130" i="5"/>
  <c r="O130" i="5"/>
  <c r="M130" i="5"/>
  <c r="K130" i="5"/>
  <c r="I130" i="5"/>
  <c r="G130" i="5"/>
  <c r="E130" i="5"/>
  <c r="Q129" i="5"/>
  <c r="O129" i="5"/>
  <c r="M129" i="5"/>
  <c r="K129" i="5"/>
  <c r="I129" i="5"/>
  <c r="G129" i="5"/>
  <c r="E129" i="5"/>
  <c r="Q128" i="5"/>
  <c r="O128" i="5"/>
  <c r="M128" i="5"/>
  <c r="K128" i="5"/>
  <c r="I128" i="5"/>
  <c r="G128" i="5"/>
  <c r="E128" i="5"/>
  <c r="Q127" i="5"/>
  <c r="O127" i="5"/>
  <c r="M127" i="5"/>
  <c r="K127" i="5"/>
  <c r="I127" i="5"/>
  <c r="G127" i="5"/>
  <c r="E127" i="5"/>
  <c r="Q126" i="5"/>
  <c r="O126" i="5"/>
  <c r="M126" i="5"/>
  <c r="K126" i="5"/>
  <c r="I126" i="5"/>
  <c r="G126" i="5"/>
  <c r="E126" i="5"/>
  <c r="Q125" i="5"/>
  <c r="O125" i="5"/>
  <c r="M125" i="5"/>
  <c r="K125" i="5"/>
  <c r="I125" i="5"/>
  <c r="G125" i="5"/>
  <c r="E125" i="5"/>
  <c r="Q124" i="5"/>
  <c r="O124" i="5"/>
  <c r="M124" i="5"/>
  <c r="K124" i="5"/>
  <c r="I124" i="5"/>
  <c r="G124" i="5"/>
  <c r="E124" i="5"/>
  <c r="Q123" i="5"/>
  <c r="O123" i="5"/>
  <c r="M123" i="5"/>
  <c r="K123" i="5"/>
  <c r="I123" i="5"/>
  <c r="G123" i="5"/>
  <c r="E123" i="5"/>
  <c r="Q122" i="5"/>
  <c r="O122" i="5"/>
  <c r="M122" i="5"/>
  <c r="K122" i="5"/>
  <c r="I122" i="5"/>
  <c r="G122" i="5"/>
  <c r="E122" i="5"/>
  <c r="E121" i="5"/>
  <c r="Q120" i="5"/>
  <c r="O120" i="5"/>
  <c r="M120" i="5"/>
  <c r="K120" i="5"/>
  <c r="I120" i="5"/>
  <c r="G120" i="5"/>
  <c r="E120" i="5"/>
  <c r="Q119" i="5"/>
  <c r="O119" i="5"/>
  <c r="M119" i="5"/>
  <c r="K119" i="5"/>
  <c r="I119" i="5"/>
  <c r="G119" i="5"/>
  <c r="E119" i="5"/>
  <c r="Q118" i="5"/>
  <c r="O118" i="5"/>
  <c r="M118" i="5"/>
  <c r="K118" i="5"/>
  <c r="I118" i="5"/>
  <c r="G118" i="5"/>
  <c r="E118" i="5"/>
  <c r="Q117" i="5"/>
  <c r="O117" i="5"/>
  <c r="M117" i="5"/>
  <c r="K117" i="5"/>
  <c r="I117" i="5"/>
  <c r="G117" i="5"/>
  <c r="E117" i="5"/>
  <c r="Q116" i="5"/>
  <c r="O116" i="5"/>
  <c r="M116" i="5"/>
  <c r="K116" i="5"/>
  <c r="I116" i="5"/>
  <c r="G116" i="5"/>
  <c r="E116" i="5"/>
  <c r="Q115" i="5"/>
  <c r="O115" i="5"/>
  <c r="M115" i="5"/>
  <c r="K115" i="5"/>
  <c r="I115" i="5"/>
  <c r="G115" i="5"/>
  <c r="E115" i="5"/>
  <c r="Q114" i="5"/>
  <c r="O114" i="5"/>
  <c r="M114" i="5"/>
  <c r="K114" i="5"/>
  <c r="I114" i="5"/>
  <c r="G114" i="5"/>
  <c r="E114" i="5"/>
  <c r="Q113" i="5"/>
  <c r="O113" i="5"/>
  <c r="M113" i="5"/>
  <c r="K113" i="5"/>
  <c r="I113" i="5"/>
  <c r="G113" i="5"/>
  <c r="E113" i="5"/>
  <c r="Q112" i="5"/>
  <c r="O112" i="5"/>
  <c r="M112" i="5"/>
  <c r="K112" i="5"/>
  <c r="I112" i="5"/>
  <c r="G112" i="5"/>
  <c r="E112" i="5"/>
  <c r="Q111" i="5"/>
  <c r="O111" i="5"/>
  <c r="M111" i="5"/>
  <c r="K111" i="5"/>
  <c r="I111" i="5"/>
  <c r="G111" i="5"/>
  <c r="E111" i="5"/>
  <c r="Q110" i="5"/>
  <c r="O110" i="5"/>
  <c r="M110" i="5"/>
  <c r="K110" i="5"/>
  <c r="I110" i="5"/>
  <c r="G110" i="5"/>
  <c r="E110" i="5"/>
  <c r="Q109" i="5"/>
  <c r="O109" i="5"/>
  <c r="M109" i="5"/>
  <c r="K109" i="5"/>
  <c r="I109" i="5"/>
  <c r="G109" i="5"/>
  <c r="E109" i="5"/>
  <c r="Q108" i="5"/>
  <c r="O108" i="5"/>
  <c r="M108" i="5"/>
  <c r="K108" i="5"/>
  <c r="I108" i="5"/>
  <c r="G108" i="5"/>
  <c r="E108" i="5"/>
  <c r="Q107" i="5"/>
  <c r="O107" i="5"/>
  <c r="M107" i="5"/>
  <c r="K107" i="5"/>
  <c r="I107" i="5"/>
  <c r="G107" i="5"/>
  <c r="E107" i="5"/>
  <c r="E106" i="5"/>
  <c r="Q105" i="5"/>
  <c r="O105" i="5"/>
  <c r="M105" i="5"/>
  <c r="K105" i="5"/>
  <c r="I105" i="5"/>
  <c r="G105" i="5"/>
  <c r="E105" i="5"/>
  <c r="Q104" i="5"/>
  <c r="O104" i="5"/>
  <c r="M104" i="5"/>
  <c r="K104" i="5"/>
  <c r="I104" i="5"/>
  <c r="G104" i="5"/>
  <c r="E104" i="5"/>
  <c r="Q103" i="5"/>
  <c r="O103" i="5"/>
  <c r="M103" i="5"/>
  <c r="K103" i="5"/>
  <c r="I103" i="5"/>
  <c r="G103" i="5"/>
  <c r="E103" i="5"/>
  <c r="Q102" i="5"/>
  <c r="O102" i="5"/>
  <c r="M102" i="5"/>
  <c r="K102" i="5"/>
  <c r="I102" i="5"/>
  <c r="G102" i="5"/>
  <c r="E102" i="5"/>
  <c r="Q101" i="5"/>
  <c r="O101" i="5"/>
  <c r="M101" i="5"/>
  <c r="K101" i="5"/>
  <c r="I101" i="5"/>
  <c r="G101" i="5"/>
  <c r="E101" i="5"/>
  <c r="Q100" i="5"/>
  <c r="O100" i="5"/>
  <c r="M100" i="5"/>
  <c r="K100" i="5"/>
  <c r="I100" i="5"/>
  <c r="G100" i="5"/>
  <c r="E100" i="5"/>
  <c r="Q99" i="5"/>
  <c r="O99" i="5"/>
  <c r="M99" i="5"/>
  <c r="K99" i="5"/>
  <c r="I99" i="5"/>
  <c r="G99" i="5"/>
  <c r="E99" i="5"/>
  <c r="Q98" i="5"/>
  <c r="O98" i="5"/>
  <c r="M98" i="5"/>
  <c r="K98" i="5"/>
  <c r="I98" i="5"/>
  <c r="G98" i="5"/>
  <c r="E98" i="5"/>
  <c r="Q97" i="5"/>
  <c r="O97" i="5"/>
  <c r="M97" i="5"/>
  <c r="K97" i="5"/>
  <c r="I97" i="5"/>
  <c r="G97" i="5"/>
  <c r="E97" i="5"/>
  <c r="Q96" i="5"/>
  <c r="O96" i="5"/>
  <c r="M96" i="5"/>
  <c r="K96" i="5"/>
  <c r="I96" i="5"/>
  <c r="G96" i="5"/>
  <c r="E96" i="5"/>
  <c r="Q95" i="5"/>
  <c r="O95" i="5"/>
  <c r="M95" i="5"/>
  <c r="K95" i="5"/>
  <c r="I95" i="5"/>
  <c r="G95" i="5"/>
  <c r="E95" i="5"/>
  <c r="Q94" i="5"/>
  <c r="O94" i="5"/>
  <c r="M94" i="5"/>
  <c r="K94" i="5"/>
  <c r="I94" i="5"/>
  <c r="G94" i="5"/>
  <c r="E94" i="5"/>
  <c r="Q93" i="5"/>
  <c r="O93" i="5"/>
  <c r="M93" i="5"/>
  <c r="K93" i="5"/>
  <c r="I93" i="5"/>
  <c r="G93" i="5"/>
  <c r="E93" i="5"/>
  <c r="Q92" i="5"/>
  <c r="O92" i="5"/>
  <c r="M92" i="5"/>
  <c r="K92" i="5"/>
  <c r="I92" i="5"/>
  <c r="G92" i="5"/>
  <c r="E92" i="5"/>
  <c r="E91" i="5"/>
  <c r="Q90" i="5"/>
  <c r="O90" i="5"/>
  <c r="M90" i="5"/>
  <c r="K90" i="5"/>
  <c r="I90" i="5"/>
  <c r="G90" i="5"/>
  <c r="E90" i="5"/>
  <c r="Q89" i="5"/>
  <c r="O89" i="5"/>
  <c r="M89" i="5"/>
  <c r="K89" i="5"/>
  <c r="I89" i="5"/>
  <c r="G89" i="5"/>
  <c r="E89" i="5"/>
  <c r="Q88" i="5"/>
  <c r="O88" i="5"/>
  <c r="M88" i="5"/>
  <c r="K88" i="5"/>
  <c r="I88" i="5"/>
  <c r="G88" i="5"/>
  <c r="E88" i="5"/>
  <c r="Q87" i="5"/>
  <c r="O87" i="5"/>
  <c r="M87" i="5"/>
  <c r="K87" i="5"/>
  <c r="I87" i="5"/>
  <c r="G87" i="5"/>
  <c r="E87" i="5"/>
  <c r="Q86" i="5"/>
  <c r="O86" i="5"/>
  <c r="M86" i="5"/>
  <c r="K86" i="5"/>
  <c r="I86" i="5"/>
  <c r="G86" i="5"/>
  <c r="E86" i="5"/>
  <c r="Q85" i="5"/>
  <c r="O85" i="5"/>
  <c r="M85" i="5"/>
  <c r="K85" i="5"/>
  <c r="I85" i="5"/>
  <c r="G85" i="5"/>
  <c r="E85" i="5"/>
  <c r="Q84" i="5"/>
  <c r="O84" i="5"/>
  <c r="M84" i="5"/>
  <c r="K84" i="5"/>
  <c r="I84" i="5"/>
  <c r="G84" i="5"/>
  <c r="E84" i="5"/>
  <c r="Q83" i="5"/>
  <c r="O83" i="5"/>
  <c r="M83" i="5"/>
  <c r="K83" i="5"/>
  <c r="I83" i="5"/>
  <c r="G83" i="5"/>
  <c r="E83" i="5"/>
  <c r="Q82" i="5"/>
  <c r="O82" i="5"/>
  <c r="M82" i="5"/>
  <c r="K82" i="5"/>
  <c r="I82" i="5"/>
  <c r="G82" i="5"/>
  <c r="E82" i="5"/>
  <c r="Q81" i="5"/>
  <c r="O81" i="5"/>
  <c r="M81" i="5"/>
  <c r="K81" i="5"/>
  <c r="I81" i="5"/>
  <c r="G81" i="5"/>
  <c r="E81" i="5"/>
  <c r="Q80" i="5"/>
  <c r="O80" i="5"/>
  <c r="M80" i="5"/>
  <c r="K80" i="5"/>
  <c r="I80" i="5"/>
  <c r="G80" i="5"/>
  <c r="E80" i="5"/>
  <c r="Q79" i="5"/>
  <c r="O79" i="5"/>
  <c r="M79" i="5"/>
  <c r="K79" i="5"/>
  <c r="I79" i="5"/>
  <c r="G79" i="5"/>
  <c r="E79" i="5"/>
  <c r="Q78" i="5"/>
  <c r="O78" i="5"/>
  <c r="M78" i="5"/>
  <c r="K78" i="5"/>
  <c r="I78" i="5"/>
  <c r="G78" i="5"/>
  <c r="E78" i="5"/>
  <c r="Q77" i="5"/>
  <c r="O77" i="5"/>
  <c r="M77" i="5"/>
  <c r="K77" i="5"/>
  <c r="I77" i="5"/>
  <c r="G77" i="5"/>
  <c r="E77" i="5"/>
  <c r="E76" i="5"/>
  <c r="Q75" i="5"/>
  <c r="O75" i="5"/>
  <c r="M75" i="5"/>
  <c r="K75" i="5"/>
  <c r="I75" i="5"/>
  <c r="G75" i="5"/>
  <c r="E75" i="5"/>
  <c r="Q74" i="5"/>
  <c r="O74" i="5"/>
  <c r="M74" i="5"/>
  <c r="K74" i="5"/>
  <c r="I74" i="5"/>
  <c r="G74" i="5"/>
  <c r="E74" i="5"/>
  <c r="Q73" i="5"/>
  <c r="O73" i="5"/>
  <c r="M73" i="5"/>
  <c r="K73" i="5"/>
  <c r="I73" i="5"/>
  <c r="G73" i="5"/>
  <c r="E73" i="5"/>
  <c r="Q72" i="5"/>
  <c r="O72" i="5"/>
  <c r="M72" i="5"/>
  <c r="K72" i="5"/>
  <c r="I72" i="5"/>
  <c r="G72" i="5"/>
  <c r="E72" i="5"/>
  <c r="Q71" i="5"/>
  <c r="O71" i="5"/>
  <c r="M71" i="5"/>
  <c r="K71" i="5"/>
  <c r="I71" i="5"/>
  <c r="G71" i="5"/>
  <c r="E71" i="5"/>
  <c r="Q70" i="5"/>
  <c r="O70" i="5"/>
  <c r="M70" i="5"/>
  <c r="K70" i="5"/>
  <c r="I70" i="5"/>
  <c r="G70" i="5"/>
  <c r="E70" i="5"/>
  <c r="Q69" i="5"/>
  <c r="O69" i="5"/>
  <c r="M69" i="5"/>
  <c r="K69" i="5"/>
  <c r="I69" i="5"/>
  <c r="G69" i="5"/>
  <c r="E69" i="5"/>
  <c r="Q68" i="5"/>
  <c r="O68" i="5"/>
  <c r="M68" i="5"/>
  <c r="K68" i="5"/>
  <c r="I68" i="5"/>
  <c r="G68" i="5"/>
  <c r="E68" i="5"/>
  <c r="Q67" i="5"/>
  <c r="O67" i="5"/>
  <c r="M67" i="5"/>
  <c r="K67" i="5"/>
  <c r="I67" i="5"/>
  <c r="G67" i="5"/>
  <c r="E67" i="5"/>
  <c r="Q66" i="5"/>
  <c r="O66" i="5"/>
  <c r="M66" i="5"/>
  <c r="K66" i="5"/>
  <c r="I66" i="5"/>
  <c r="G66" i="5"/>
  <c r="E66" i="5"/>
  <c r="Q65" i="5"/>
  <c r="O65" i="5"/>
  <c r="M65" i="5"/>
  <c r="K65" i="5"/>
  <c r="I65" i="5"/>
  <c r="G65" i="5"/>
  <c r="E65" i="5"/>
  <c r="Q64" i="5"/>
  <c r="O64" i="5"/>
  <c r="M64" i="5"/>
  <c r="K64" i="5"/>
  <c r="I64" i="5"/>
  <c r="G64" i="5"/>
  <c r="E64" i="5"/>
  <c r="Q63" i="5"/>
  <c r="O63" i="5"/>
  <c r="M63" i="5"/>
  <c r="K63" i="5"/>
  <c r="I63" i="5"/>
  <c r="G63" i="5"/>
  <c r="E63" i="5"/>
  <c r="Q62" i="5"/>
  <c r="O62" i="5"/>
  <c r="M62" i="5"/>
  <c r="K62" i="5"/>
  <c r="I62" i="5"/>
  <c r="G62" i="5"/>
  <c r="E62" i="5"/>
  <c r="E61" i="5"/>
  <c r="Q60" i="5"/>
  <c r="O60" i="5"/>
  <c r="M60" i="5"/>
  <c r="K60" i="5"/>
  <c r="I60" i="5"/>
  <c r="G60" i="5"/>
  <c r="E60" i="5"/>
  <c r="Q59" i="5"/>
  <c r="O59" i="5"/>
  <c r="M59" i="5"/>
  <c r="K59" i="5"/>
  <c r="I59" i="5"/>
  <c r="G59" i="5"/>
  <c r="E59" i="5"/>
  <c r="Q58" i="5"/>
  <c r="O58" i="5"/>
  <c r="M58" i="5"/>
  <c r="K58" i="5"/>
  <c r="I58" i="5"/>
  <c r="G58" i="5"/>
  <c r="E58" i="5"/>
  <c r="Q57" i="5"/>
  <c r="O57" i="5"/>
  <c r="M57" i="5"/>
  <c r="K57" i="5"/>
  <c r="I57" i="5"/>
  <c r="G57" i="5"/>
  <c r="E57" i="5"/>
  <c r="Q56" i="5"/>
  <c r="O56" i="5"/>
  <c r="M56" i="5"/>
  <c r="K56" i="5"/>
  <c r="I56" i="5"/>
  <c r="G56" i="5"/>
  <c r="E56" i="5"/>
  <c r="Q55" i="5"/>
  <c r="O55" i="5"/>
  <c r="M55" i="5"/>
  <c r="K55" i="5"/>
  <c r="I55" i="5"/>
  <c r="G55" i="5"/>
  <c r="E55" i="5"/>
  <c r="Q54" i="5"/>
  <c r="O54" i="5"/>
  <c r="M54" i="5"/>
  <c r="K54" i="5"/>
  <c r="I54" i="5"/>
  <c r="G54" i="5"/>
  <c r="E54" i="5"/>
  <c r="Q53" i="5"/>
  <c r="O53" i="5"/>
  <c r="M53" i="5"/>
  <c r="K53" i="5"/>
  <c r="I53" i="5"/>
  <c r="G53" i="5"/>
  <c r="E53" i="5"/>
  <c r="Q52" i="5"/>
  <c r="O52" i="5"/>
  <c r="M52" i="5"/>
  <c r="K52" i="5"/>
  <c r="I52" i="5"/>
  <c r="G52" i="5"/>
  <c r="E52" i="5"/>
  <c r="Q51" i="5"/>
  <c r="O51" i="5"/>
  <c r="M51" i="5"/>
  <c r="K51" i="5"/>
  <c r="I51" i="5"/>
  <c r="G51" i="5"/>
  <c r="E51" i="5"/>
  <c r="Q50" i="5"/>
  <c r="O50" i="5"/>
  <c r="M50" i="5"/>
  <c r="K50" i="5"/>
  <c r="I50" i="5"/>
  <c r="G50" i="5"/>
  <c r="E50" i="5"/>
  <c r="Q49" i="5"/>
  <c r="O49" i="5"/>
  <c r="M49" i="5"/>
  <c r="K49" i="5"/>
  <c r="I49" i="5"/>
  <c r="G49" i="5"/>
  <c r="E49" i="5"/>
  <c r="Q48" i="5"/>
  <c r="O48" i="5"/>
  <c r="M48" i="5"/>
  <c r="K48" i="5"/>
  <c r="I48" i="5"/>
  <c r="G48" i="5"/>
  <c r="E48" i="5"/>
  <c r="Q47" i="5"/>
  <c r="O47" i="5"/>
  <c r="M47" i="5"/>
  <c r="K47" i="5"/>
  <c r="I47" i="5"/>
  <c r="G47" i="5"/>
  <c r="E47" i="5"/>
  <c r="E46" i="5"/>
  <c r="Q45" i="5"/>
  <c r="O45" i="5"/>
  <c r="M45" i="5"/>
  <c r="K45" i="5"/>
  <c r="I45" i="5"/>
  <c r="G45" i="5"/>
  <c r="E45" i="5"/>
  <c r="Q44" i="5"/>
  <c r="O44" i="5"/>
  <c r="M44" i="5"/>
  <c r="K44" i="5"/>
  <c r="I44" i="5"/>
  <c r="G44" i="5"/>
  <c r="E44" i="5"/>
  <c r="Q43" i="5"/>
  <c r="O43" i="5"/>
  <c r="M43" i="5"/>
  <c r="K43" i="5"/>
  <c r="I43" i="5"/>
  <c r="G43" i="5"/>
  <c r="E43" i="5"/>
  <c r="Q42" i="5"/>
  <c r="O42" i="5"/>
  <c r="M42" i="5"/>
  <c r="K42" i="5"/>
  <c r="I42" i="5"/>
  <c r="G42" i="5"/>
  <c r="E42" i="5"/>
  <c r="Q41" i="5"/>
  <c r="O41" i="5"/>
  <c r="M41" i="5"/>
  <c r="K41" i="5"/>
  <c r="I41" i="5"/>
  <c r="G41" i="5"/>
  <c r="E41" i="5"/>
  <c r="Q40" i="5"/>
  <c r="O40" i="5"/>
  <c r="M40" i="5"/>
  <c r="K40" i="5"/>
  <c r="I40" i="5"/>
  <c r="G40" i="5"/>
  <c r="E40" i="5"/>
  <c r="Q39" i="5"/>
  <c r="O39" i="5"/>
  <c r="M39" i="5"/>
  <c r="K39" i="5"/>
  <c r="I39" i="5"/>
  <c r="G39" i="5"/>
  <c r="E39" i="5"/>
  <c r="Q38" i="5"/>
  <c r="O38" i="5"/>
  <c r="M38" i="5"/>
  <c r="K38" i="5"/>
  <c r="I38" i="5"/>
  <c r="G38" i="5"/>
  <c r="E38" i="5"/>
  <c r="Q37" i="5"/>
  <c r="O37" i="5"/>
  <c r="M37" i="5"/>
  <c r="K37" i="5"/>
  <c r="I37" i="5"/>
  <c r="G37" i="5"/>
  <c r="E37" i="5"/>
  <c r="Q36" i="5"/>
  <c r="O36" i="5"/>
  <c r="M36" i="5"/>
  <c r="K36" i="5"/>
  <c r="I36" i="5"/>
  <c r="G36" i="5"/>
  <c r="E36" i="5"/>
  <c r="Q35" i="5"/>
  <c r="O35" i="5"/>
  <c r="M35" i="5"/>
  <c r="K35" i="5"/>
  <c r="I35" i="5"/>
  <c r="G35" i="5"/>
  <c r="E35" i="5"/>
  <c r="Q34" i="5"/>
  <c r="O34" i="5"/>
  <c r="M34" i="5"/>
  <c r="K34" i="5"/>
  <c r="I34" i="5"/>
  <c r="G34" i="5"/>
  <c r="E34" i="5"/>
  <c r="Q33" i="5"/>
  <c r="O33" i="5"/>
  <c r="M33" i="5"/>
  <c r="K33" i="5"/>
  <c r="I33" i="5"/>
  <c r="G33" i="5"/>
  <c r="E33" i="5"/>
  <c r="Q32" i="5"/>
  <c r="O32" i="5"/>
  <c r="M32" i="5"/>
  <c r="K32" i="5"/>
  <c r="I32" i="5"/>
  <c r="G32" i="5"/>
  <c r="E32" i="5"/>
  <c r="E31" i="5"/>
  <c r="Q30" i="5"/>
  <c r="O30" i="5"/>
  <c r="M30" i="5"/>
  <c r="K30" i="5"/>
  <c r="I30" i="5"/>
  <c r="G30" i="5"/>
  <c r="E30" i="5"/>
  <c r="Q29" i="5"/>
  <c r="O29" i="5"/>
  <c r="M29" i="5"/>
  <c r="K29" i="5"/>
  <c r="I29" i="5"/>
  <c r="G29" i="5"/>
  <c r="E29" i="5"/>
  <c r="Q28" i="5"/>
  <c r="O28" i="5"/>
  <c r="M28" i="5"/>
  <c r="K28" i="5"/>
  <c r="I28" i="5"/>
  <c r="G28" i="5"/>
  <c r="E28" i="5"/>
  <c r="Q27" i="5"/>
  <c r="O27" i="5"/>
  <c r="M27" i="5"/>
  <c r="K27" i="5"/>
  <c r="I27" i="5"/>
  <c r="G27" i="5"/>
  <c r="E27" i="5"/>
  <c r="Q26" i="5"/>
  <c r="O26" i="5"/>
  <c r="M26" i="5"/>
  <c r="K26" i="5"/>
  <c r="I26" i="5"/>
  <c r="G26" i="5"/>
  <c r="E26" i="5"/>
  <c r="Q25" i="5"/>
  <c r="O25" i="5"/>
  <c r="M25" i="5"/>
  <c r="K25" i="5"/>
  <c r="I25" i="5"/>
  <c r="G25" i="5"/>
  <c r="E25" i="5"/>
  <c r="Q24" i="5"/>
  <c r="O24" i="5"/>
  <c r="M24" i="5"/>
  <c r="K24" i="5"/>
  <c r="I24" i="5"/>
  <c r="G24" i="5"/>
  <c r="E24" i="5"/>
  <c r="Q23" i="5"/>
  <c r="O23" i="5"/>
  <c r="M23" i="5"/>
  <c r="K23" i="5"/>
  <c r="I23" i="5"/>
  <c r="G23" i="5"/>
  <c r="E23" i="5"/>
  <c r="Q22" i="5"/>
  <c r="O22" i="5"/>
  <c r="M22" i="5"/>
  <c r="K22" i="5"/>
  <c r="I22" i="5"/>
  <c r="G22" i="5"/>
  <c r="E22" i="5"/>
  <c r="Q21" i="5"/>
  <c r="O21" i="5"/>
  <c r="M21" i="5"/>
  <c r="K21" i="5"/>
  <c r="I21" i="5"/>
  <c r="G21" i="5"/>
  <c r="E21" i="5"/>
  <c r="Q20" i="5"/>
  <c r="O20" i="5"/>
  <c r="M20" i="5"/>
  <c r="K20" i="5"/>
  <c r="I20" i="5"/>
  <c r="G20" i="5"/>
  <c r="E20" i="5"/>
  <c r="Q19" i="5"/>
  <c r="O19" i="5"/>
  <c r="M19" i="5"/>
  <c r="K19" i="5"/>
  <c r="I19" i="5"/>
  <c r="G19" i="5"/>
  <c r="E19" i="5"/>
  <c r="Q18" i="5"/>
  <c r="O18" i="5"/>
  <c r="M18" i="5"/>
  <c r="K18" i="5"/>
  <c r="I18" i="5"/>
  <c r="G18" i="5"/>
  <c r="E18" i="5"/>
  <c r="Q17" i="5"/>
  <c r="O17" i="5"/>
  <c r="M17" i="5"/>
  <c r="K17" i="5"/>
  <c r="I17" i="5"/>
  <c r="G17" i="5"/>
  <c r="E17" i="5"/>
  <c r="E16" i="5"/>
  <c r="Q15" i="5"/>
  <c r="O15" i="5"/>
  <c r="M15" i="5"/>
  <c r="K15" i="5"/>
  <c r="I15" i="5"/>
  <c r="G15" i="5"/>
  <c r="E15" i="5"/>
  <c r="Q14" i="5"/>
  <c r="O14" i="5"/>
  <c r="M14" i="5"/>
  <c r="K14" i="5"/>
  <c r="I14" i="5"/>
  <c r="G14" i="5"/>
  <c r="E14" i="5"/>
  <c r="Q13" i="5"/>
  <c r="O13" i="5"/>
  <c r="M13" i="5"/>
  <c r="K13" i="5"/>
  <c r="I13" i="5"/>
  <c r="G13" i="5"/>
  <c r="E13" i="5"/>
  <c r="Q12" i="5"/>
  <c r="O12" i="5"/>
  <c r="M12" i="5"/>
  <c r="K12" i="5"/>
  <c r="I12" i="5"/>
  <c r="G12" i="5"/>
  <c r="E12" i="5"/>
  <c r="Q11" i="5"/>
  <c r="O11" i="5"/>
  <c r="M11" i="5"/>
  <c r="K11" i="5"/>
  <c r="I11" i="5"/>
  <c r="G11" i="5"/>
  <c r="E11" i="5"/>
  <c r="Q10" i="5"/>
  <c r="O10" i="5"/>
  <c r="M10" i="5"/>
  <c r="K10" i="5"/>
  <c r="I10" i="5"/>
  <c r="G10" i="5"/>
  <c r="E10" i="5"/>
  <c r="Q9" i="5"/>
  <c r="O9" i="5"/>
  <c r="M9" i="5"/>
  <c r="K9" i="5"/>
  <c r="I9" i="5"/>
  <c r="G9" i="5"/>
  <c r="E9" i="5"/>
  <c r="Q8" i="5"/>
  <c r="O8" i="5"/>
  <c r="M8" i="5"/>
  <c r="K8" i="5"/>
  <c r="I8" i="5"/>
  <c r="G8" i="5"/>
  <c r="E8" i="5"/>
  <c r="Q7" i="5"/>
  <c r="O7" i="5"/>
  <c r="M7" i="5"/>
  <c r="K7" i="5"/>
  <c r="I7" i="5"/>
  <c r="G7" i="5"/>
  <c r="E7" i="5"/>
  <c r="Q6" i="5"/>
  <c r="O6" i="5"/>
  <c r="M6" i="5"/>
  <c r="K6" i="5"/>
  <c r="I6" i="5"/>
  <c r="G6" i="5"/>
  <c r="E6" i="5"/>
  <c r="Q5" i="5"/>
  <c r="O5" i="5"/>
  <c r="M5" i="5"/>
  <c r="K5" i="5"/>
  <c r="I5" i="5"/>
  <c r="G5" i="5"/>
  <c r="E5" i="5"/>
  <c r="Q4" i="5"/>
  <c r="O4" i="5"/>
  <c r="M4" i="5"/>
  <c r="K4" i="5"/>
  <c r="I4" i="5"/>
  <c r="G4" i="5"/>
  <c r="E4" i="5"/>
  <c r="Q3" i="5"/>
  <c r="O3" i="5"/>
  <c r="M3" i="5"/>
  <c r="K3" i="5"/>
  <c r="I3" i="5"/>
  <c r="G3" i="5"/>
  <c r="E3" i="5"/>
  <c r="B130" i="4"/>
  <c r="X101" i="4"/>
  <c r="W101" i="4"/>
  <c r="S101" i="4"/>
  <c r="O101" i="4"/>
  <c r="M101" i="4"/>
  <c r="G101" i="4"/>
  <c r="C101" i="4"/>
  <c r="B101" i="4"/>
  <c r="X100" i="4"/>
  <c r="W100" i="4"/>
  <c r="S100" i="4"/>
  <c r="O100" i="4"/>
  <c r="M100" i="4"/>
  <c r="G100" i="4"/>
  <c r="C100" i="4"/>
  <c r="B100" i="4"/>
  <c r="X99" i="4"/>
  <c r="W99" i="4"/>
  <c r="S99" i="4"/>
  <c r="O99" i="4"/>
  <c r="M99" i="4"/>
  <c r="G99" i="4"/>
  <c r="C99" i="4"/>
  <c r="B99" i="4"/>
  <c r="BA97" i="4"/>
  <c r="Y97" i="4"/>
  <c r="X97" i="4"/>
  <c r="V97" i="4"/>
  <c r="P97" i="4"/>
  <c r="N97" i="4"/>
  <c r="K97" i="4"/>
  <c r="J97" i="4"/>
  <c r="H97" i="4"/>
  <c r="C97" i="4"/>
  <c r="V96" i="4"/>
  <c r="P96" i="4"/>
  <c r="N96" i="4"/>
  <c r="K96" i="4"/>
  <c r="J96" i="4"/>
  <c r="H96" i="4"/>
  <c r="C96" i="4"/>
  <c r="V95" i="4"/>
  <c r="P95" i="4"/>
  <c r="N95" i="4"/>
  <c r="K95" i="4"/>
  <c r="J95" i="4"/>
  <c r="H95" i="4"/>
  <c r="C95" i="4"/>
  <c r="Y94" i="4"/>
  <c r="X94" i="4"/>
  <c r="V94" i="4"/>
  <c r="P94" i="4"/>
  <c r="N94" i="4"/>
  <c r="K94" i="4"/>
  <c r="J94" i="4"/>
  <c r="H94" i="4"/>
  <c r="C94" i="4"/>
  <c r="Y93" i="4"/>
  <c r="V93" i="4"/>
  <c r="P93" i="4"/>
  <c r="N93" i="4"/>
  <c r="K93" i="4"/>
  <c r="J93" i="4"/>
  <c r="H93" i="4"/>
  <c r="C93" i="4"/>
  <c r="Y92" i="4"/>
  <c r="X92" i="4"/>
  <c r="V92" i="4"/>
  <c r="P92" i="4"/>
  <c r="N92" i="4"/>
  <c r="K92" i="4"/>
  <c r="F92" i="4"/>
  <c r="E92" i="4"/>
  <c r="C92" i="4"/>
  <c r="B92" i="4"/>
  <c r="Y89" i="4"/>
  <c r="Z89" i="4" s="1"/>
  <c r="AA89" i="4" s="1"/>
  <c r="AB89" i="4" s="1"/>
  <c r="AC89" i="4" s="1"/>
  <c r="AD89" i="4" s="1"/>
  <c r="AE89" i="4" s="1"/>
  <c r="AF89" i="4" s="1"/>
  <c r="AG89" i="4" s="1"/>
  <c r="X89" i="4"/>
  <c r="W89" i="4"/>
  <c r="W97" i="4" s="1"/>
  <c r="V89" i="4"/>
  <c r="U89" i="4"/>
  <c r="T89" i="4"/>
  <c r="S89" i="4"/>
  <c r="S97" i="4" s="1"/>
  <c r="R89" i="4"/>
  <c r="R101" i="4" s="1"/>
  <c r="Q89" i="4"/>
  <c r="Q101" i="4" s="1"/>
  <c r="P89" i="4"/>
  <c r="P101" i="4" s="1"/>
  <c r="O89" i="4"/>
  <c r="O97" i="4" s="1"/>
  <c r="N89" i="4"/>
  <c r="M89" i="4"/>
  <c r="L89" i="4"/>
  <c r="K89" i="4"/>
  <c r="K101" i="4" s="1"/>
  <c r="J89" i="4"/>
  <c r="J101" i="4" s="1"/>
  <c r="I89" i="4"/>
  <c r="I101" i="4" s="1"/>
  <c r="H89" i="4"/>
  <c r="H101" i="4" s="1"/>
  <c r="G89" i="4"/>
  <c r="G97" i="4" s="1"/>
  <c r="F89" i="4"/>
  <c r="E89" i="4"/>
  <c r="D89" i="4"/>
  <c r="C89" i="4"/>
  <c r="B89" i="4"/>
  <c r="B97" i="4" s="1"/>
  <c r="X88" i="4"/>
  <c r="Y88" i="4" s="1"/>
  <c r="X87" i="4"/>
  <c r="Y87" i="4" s="1"/>
  <c r="Z87" i="4" s="1"/>
  <c r="Y86" i="4"/>
  <c r="Z86" i="4" s="1"/>
  <c r="X86" i="4"/>
  <c r="X85" i="4"/>
  <c r="Y85" i="4" s="1"/>
  <c r="Z85" i="4" s="1"/>
  <c r="Y84" i="4"/>
  <c r="Z84" i="4" s="1"/>
  <c r="X84" i="4"/>
  <c r="Z83" i="4"/>
  <c r="AA83" i="4" s="1"/>
  <c r="X83" i="4"/>
  <c r="Y83" i="4" s="1"/>
  <c r="X82" i="4"/>
  <c r="X96" i="4" s="1"/>
  <c r="X81" i="4"/>
  <c r="Y80" i="4"/>
  <c r="Z80" i="4" s="1"/>
  <c r="AA80" i="4" s="1"/>
  <c r="AB80" i="4" s="1"/>
  <c r="AC80" i="4" s="1"/>
  <c r="AD80" i="4" s="1"/>
  <c r="AE80" i="4" s="1"/>
  <c r="AF80" i="4" s="1"/>
  <c r="AG80" i="4" s="1"/>
  <c r="X80" i="4"/>
  <c r="M75" i="4"/>
  <c r="L75" i="4"/>
  <c r="K75" i="4"/>
  <c r="J75" i="4"/>
  <c r="I75" i="4"/>
  <c r="H75" i="4"/>
  <c r="G75" i="4"/>
  <c r="F75" i="4"/>
  <c r="E75" i="4"/>
  <c r="D75" i="4"/>
  <c r="C75" i="4"/>
  <c r="B75" i="4"/>
  <c r="M74" i="4"/>
  <c r="L74" i="4"/>
  <c r="K74" i="4"/>
  <c r="J74" i="4"/>
  <c r="I74" i="4"/>
  <c r="H74" i="4"/>
  <c r="G74" i="4"/>
  <c r="F74" i="4"/>
  <c r="E74" i="4"/>
  <c r="D74" i="4"/>
  <c r="C74" i="4"/>
  <c r="B74" i="4"/>
  <c r="M71" i="4"/>
  <c r="L71" i="4"/>
  <c r="K71" i="4"/>
  <c r="J71" i="4"/>
  <c r="I71" i="4"/>
  <c r="H71" i="4"/>
  <c r="G71" i="4"/>
  <c r="F71" i="4"/>
  <c r="E71" i="4"/>
  <c r="D71" i="4"/>
  <c r="C71" i="4"/>
  <c r="B71" i="4"/>
  <c r="M69" i="4"/>
  <c r="L69" i="4"/>
  <c r="K69" i="4"/>
  <c r="J69" i="4"/>
  <c r="I69" i="4"/>
  <c r="H69" i="4"/>
  <c r="G69" i="4"/>
  <c r="F69" i="4"/>
  <c r="E69" i="4"/>
  <c r="D69" i="4"/>
  <c r="C69" i="4"/>
  <c r="B69" i="4"/>
  <c r="D59" i="4"/>
  <c r="E59" i="4" s="1"/>
  <c r="F59" i="4" s="1"/>
  <c r="G59" i="4" s="1"/>
  <c r="H59" i="4" s="1"/>
  <c r="I59" i="4" s="1"/>
  <c r="J59" i="4" s="1"/>
  <c r="K59" i="4" s="1"/>
  <c r="L59" i="4" s="1"/>
  <c r="M59" i="4" s="1"/>
  <c r="C59"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C10" i="4"/>
  <c r="B10" i="4"/>
  <c r="D10" i="4" s="1"/>
  <c r="B9" i="4"/>
  <c r="B8" i="4"/>
  <c r="B7" i="4"/>
  <c r="B6" i="4"/>
  <c r="B5" i="4"/>
  <c r="B4" i="4"/>
  <c r="B3" i="4"/>
  <c r="O6" i="1"/>
  <c r="O5" i="1"/>
  <c r="O4" i="1"/>
  <c r="B2" i="1"/>
  <c r="O7" i="1" s="1"/>
  <c r="D22" i="13" l="1"/>
  <c r="AA85" i="4"/>
  <c r="Z94" i="4"/>
  <c r="Z88" i="4"/>
  <c r="Y101" i="4"/>
  <c r="AB83" i="4"/>
  <c r="AA100" i="4"/>
  <c r="AA99" i="4"/>
  <c r="AA86" i="4"/>
  <c r="Z92" i="4"/>
  <c r="D101" i="4"/>
  <c r="D100" i="4"/>
  <c r="D99" i="4"/>
  <c r="D92" i="4"/>
  <c r="D97" i="4"/>
  <c r="D96" i="4"/>
  <c r="D95" i="4"/>
  <c r="D94" i="4"/>
  <c r="D93" i="4"/>
  <c r="L101" i="4"/>
  <c r="L100" i="4"/>
  <c r="L99" i="4"/>
  <c r="L97" i="4"/>
  <c r="L96" i="4"/>
  <c r="L95" i="4"/>
  <c r="L94" i="4"/>
  <c r="L93" i="4"/>
  <c r="L92" i="4"/>
  <c r="T101" i="4"/>
  <c r="T100" i="4"/>
  <c r="T99" i="4"/>
  <c r="T97" i="4"/>
  <c r="T96" i="4"/>
  <c r="T95" i="4"/>
  <c r="T94" i="4"/>
  <c r="T93" i="4"/>
  <c r="T92" i="4"/>
  <c r="B54" i="4"/>
  <c r="AA87" i="4"/>
  <c r="Z93" i="4"/>
  <c r="X95" i="4"/>
  <c r="Y81" i="4"/>
  <c r="AA84" i="4"/>
  <c r="Z97" i="4"/>
  <c r="E97" i="4"/>
  <c r="E96" i="4"/>
  <c r="E95" i="4"/>
  <c r="E94" i="4"/>
  <c r="E93" i="4"/>
  <c r="M97" i="4"/>
  <c r="M96" i="4"/>
  <c r="M95" i="4"/>
  <c r="M94" i="4"/>
  <c r="M93" i="4"/>
  <c r="U97" i="4"/>
  <c r="U96" i="4"/>
  <c r="U95" i="4"/>
  <c r="U94" i="4"/>
  <c r="U93" i="4"/>
  <c r="U92" i="4"/>
  <c r="Y99" i="4"/>
  <c r="Y100" i="4"/>
  <c r="Y82" i="4"/>
  <c r="F101" i="4"/>
  <c r="F100" i="4"/>
  <c r="F99" i="4"/>
  <c r="N101" i="4"/>
  <c r="N100" i="4"/>
  <c r="N99" i="4"/>
  <c r="V101" i="4"/>
  <c r="V100" i="4"/>
  <c r="V99" i="4"/>
  <c r="H92" i="4"/>
  <c r="Q92" i="4"/>
  <c r="F93" i="4"/>
  <c r="Q93" i="4"/>
  <c r="F94" i="4"/>
  <c r="Q94" i="4"/>
  <c r="F95" i="4"/>
  <c r="Q95" i="4"/>
  <c r="F96" i="4"/>
  <c r="Q96" i="4"/>
  <c r="F97" i="4"/>
  <c r="Q97" i="4"/>
  <c r="E99" i="4"/>
  <c r="P99" i="4"/>
  <c r="Z99" i="4"/>
  <c r="E100" i="4"/>
  <c r="P100" i="4"/>
  <c r="Z100" i="4"/>
  <c r="E101" i="4"/>
  <c r="I92" i="4"/>
  <c r="R92" i="4"/>
  <c r="R93" i="4"/>
  <c r="R94" i="4"/>
  <c r="R95" i="4"/>
  <c r="R96" i="4"/>
  <c r="R97" i="4"/>
  <c r="Q99" i="4"/>
  <c r="Q100" i="4"/>
  <c r="J92" i="4"/>
  <c r="S92" i="4"/>
  <c r="I93" i="4"/>
  <c r="S93" i="4"/>
  <c r="I94" i="4"/>
  <c r="S94" i="4"/>
  <c r="I95" i="4"/>
  <c r="S95" i="4"/>
  <c r="I96" i="4"/>
  <c r="S96" i="4"/>
  <c r="I97" i="4"/>
  <c r="H99" i="4"/>
  <c r="R99" i="4"/>
  <c r="H100" i="4"/>
  <c r="R100" i="4"/>
  <c r="I99" i="4"/>
  <c r="I100" i="4"/>
  <c r="B14" i="6"/>
  <c r="B15" i="6"/>
  <c r="B10" i="6"/>
  <c r="B11" i="6"/>
  <c r="B6" i="6"/>
  <c r="B7" i="6"/>
  <c r="J99" i="4"/>
  <c r="U99" i="4"/>
  <c r="J100" i="4"/>
  <c r="U100" i="4"/>
  <c r="U101" i="4"/>
  <c r="O1" i="2"/>
  <c r="O3" i="1"/>
  <c r="O8" i="1" s="1"/>
  <c r="N12" i="1" s="1"/>
  <c r="M92" i="4"/>
  <c r="B93" i="4"/>
  <c r="X93" i="4"/>
  <c r="B94" i="4"/>
  <c r="B95" i="4"/>
  <c r="B96" i="4"/>
  <c r="K99" i="4"/>
  <c r="K100" i="4"/>
  <c r="G92" i="4"/>
  <c r="O92" i="4"/>
  <c r="W92" i="4"/>
  <c r="G93" i="4"/>
  <c r="O93" i="4"/>
  <c r="W93" i="4"/>
  <c r="G94" i="4"/>
  <c r="O94" i="4"/>
  <c r="W94" i="4"/>
  <c r="G95" i="4"/>
  <c r="O95" i="4"/>
  <c r="W95" i="4"/>
  <c r="G96" i="4"/>
  <c r="O96" i="4"/>
  <c r="W96" i="4"/>
  <c r="H154" i="7"/>
  <c r="H153" i="7"/>
  <c r="H152" i="7"/>
  <c r="H151" i="7"/>
  <c r="H150" i="7"/>
  <c r="H149" i="7"/>
  <c r="H148" i="7"/>
  <c r="H147" i="7"/>
  <c r="H146" i="7"/>
  <c r="H155" i="7"/>
  <c r="H145" i="7"/>
  <c r="H144" i="7"/>
  <c r="H143" i="7"/>
  <c r="H142" i="7"/>
  <c r="H141" i="7"/>
  <c r="H140" i="7"/>
  <c r="H139" i="7"/>
  <c r="H138" i="7"/>
  <c r="H137" i="7"/>
  <c r="H136" i="7"/>
  <c r="H135" i="7"/>
  <c r="H134" i="7"/>
  <c r="H133" i="7"/>
  <c r="H132" i="7"/>
  <c r="H129" i="7"/>
  <c r="H128" i="7"/>
  <c r="H127" i="7"/>
  <c r="H126" i="7"/>
  <c r="H125" i="7"/>
  <c r="H124" i="7"/>
  <c r="H123" i="7"/>
  <c r="H122" i="7"/>
  <c r="H121" i="7"/>
  <c r="H120" i="7"/>
  <c r="H119" i="7"/>
  <c r="H118" i="7"/>
  <c r="H117" i="7"/>
  <c r="H116" i="7"/>
  <c r="H131" i="7"/>
  <c r="H130" i="7"/>
  <c r="H114" i="7"/>
  <c r="H113" i="7"/>
  <c r="H112" i="7"/>
  <c r="H111" i="7"/>
  <c r="H110" i="7"/>
  <c r="H109" i="7"/>
  <c r="H108" i="7"/>
  <c r="H107" i="7"/>
  <c r="H106" i="7"/>
  <c r="H105" i="7"/>
  <c r="H115"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29" i="7"/>
  <c r="P128" i="7"/>
  <c r="P127" i="7"/>
  <c r="P126" i="7"/>
  <c r="P125" i="7"/>
  <c r="P124" i="7"/>
  <c r="P123" i="7"/>
  <c r="P122" i="7"/>
  <c r="P121" i="7"/>
  <c r="P120" i="7"/>
  <c r="P119" i="7"/>
  <c r="P118" i="7"/>
  <c r="P117" i="7"/>
  <c r="P116" i="7"/>
  <c r="P130" i="7"/>
  <c r="P114" i="7"/>
  <c r="P113" i="7"/>
  <c r="P112" i="7"/>
  <c r="P111" i="7"/>
  <c r="P110" i="7"/>
  <c r="P109" i="7"/>
  <c r="P108" i="7"/>
  <c r="P107" i="7"/>
  <c r="P106" i="7"/>
  <c r="P105" i="7"/>
  <c r="P115" i="7"/>
  <c r="X154" i="7"/>
  <c r="X153" i="7"/>
  <c r="X152" i="7"/>
  <c r="X151" i="7"/>
  <c r="X150" i="7"/>
  <c r="X149" i="7"/>
  <c r="X148" i="7"/>
  <c r="X147" i="7"/>
  <c r="X146" i="7"/>
  <c r="X145" i="7"/>
  <c r="X144" i="7"/>
  <c r="X143" i="7"/>
  <c r="X142" i="7"/>
  <c r="X141" i="7"/>
  <c r="X140" i="7"/>
  <c r="X139" i="7"/>
  <c r="X138" i="7"/>
  <c r="X137" i="7"/>
  <c r="X136" i="7"/>
  <c r="X135" i="7"/>
  <c r="X134" i="7"/>
  <c r="X133" i="7"/>
  <c r="X132" i="7"/>
  <c r="X131" i="7"/>
  <c r="X155" i="7"/>
  <c r="X130" i="7"/>
  <c r="X129" i="7"/>
  <c r="X128" i="7"/>
  <c r="X127" i="7"/>
  <c r="X126" i="7"/>
  <c r="X125" i="7"/>
  <c r="X124" i="7"/>
  <c r="X123" i="7"/>
  <c r="X122" i="7"/>
  <c r="X121" i="7"/>
  <c r="X120" i="7"/>
  <c r="X119" i="7"/>
  <c r="X118" i="7"/>
  <c r="X117" i="7"/>
  <c r="X116" i="7"/>
  <c r="X115" i="7"/>
  <c r="X114" i="7"/>
  <c r="X113" i="7"/>
  <c r="X112" i="7"/>
  <c r="X111" i="7"/>
  <c r="X110" i="7"/>
  <c r="X109" i="7"/>
  <c r="X108" i="7"/>
  <c r="X107" i="7"/>
  <c r="X106" i="7"/>
  <c r="X105" i="7"/>
  <c r="AF155" i="7"/>
  <c r="AF153" i="7"/>
  <c r="AF154" i="7"/>
  <c r="AF152" i="7"/>
  <c r="AF151" i="7"/>
  <c r="AF150" i="7"/>
  <c r="AF149" i="7"/>
  <c r="AF148" i="7"/>
  <c r="AF147" i="7"/>
  <c r="AF146" i="7"/>
  <c r="AF145" i="7"/>
  <c r="AF144" i="7"/>
  <c r="AF143" i="7"/>
  <c r="AF142" i="7"/>
  <c r="AF141" i="7"/>
  <c r="AF140" i="7"/>
  <c r="AF139" i="7"/>
  <c r="AF138" i="7"/>
  <c r="AF137" i="7"/>
  <c r="AF136" i="7"/>
  <c r="AF135" i="7"/>
  <c r="AF134" i="7"/>
  <c r="AF133" i="7"/>
  <c r="AF132" i="7"/>
  <c r="AF131" i="7"/>
  <c r="AF130" i="7"/>
  <c r="AF129" i="7"/>
  <c r="AF128" i="7"/>
  <c r="AF127" i="7"/>
  <c r="AF126" i="7"/>
  <c r="AF125" i="7"/>
  <c r="AF124" i="7"/>
  <c r="AF123" i="7"/>
  <c r="AF122" i="7"/>
  <c r="AF121" i="7"/>
  <c r="AF120" i="7"/>
  <c r="AF119" i="7"/>
  <c r="AF118" i="7"/>
  <c r="AF117" i="7"/>
  <c r="AF116" i="7"/>
  <c r="AF115" i="7"/>
  <c r="AF114" i="7"/>
  <c r="AF113" i="7"/>
  <c r="AF112" i="7"/>
  <c r="AF111" i="7"/>
  <c r="AF110" i="7"/>
  <c r="AF109" i="7"/>
  <c r="AF108" i="7"/>
  <c r="AF107" i="7"/>
  <c r="AF106" i="7"/>
  <c r="AF105" i="7"/>
  <c r="I154" i="7"/>
  <c r="I155" i="7"/>
  <c r="I147" i="7"/>
  <c r="I145" i="7"/>
  <c r="I144" i="7"/>
  <c r="I143" i="7"/>
  <c r="I142" i="7"/>
  <c r="I141" i="7"/>
  <c r="I140" i="7"/>
  <c r="I139" i="7"/>
  <c r="I138" i="7"/>
  <c r="I137" i="7"/>
  <c r="I136" i="7"/>
  <c r="I135" i="7"/>
  <c r="I134" i="7"/>
  <c r="I133" i="7"/>
  <c r="I132" i="7"/>
  <c r="I131" i="7"/>
  <c r="I130" i="7"/>
  <c r="I153" i="7"/>
  <c r="I152" i="7"/>
  <c r="I151" i="7"/>
  <c r="I150" i="7"/>
  <c r="I149" i="7"/>
  <c r="I148" i="7"/>
  <c r="I146" i="7"/>
  <c r="I129" i="7"/>
  <c r="I128" i="7"/>
  <c r="I127" i="7"/>
  <c r="I126" i="7"/>
  <c r="I125" i="7"/>
  <c r="I124" i="7"/>
  <c r="I123" i="7"/>
  <c r="I122" i="7"/>
  <c r="I121" i="7"/>
  <c r="I120" i="7"/>
  <c r="I119" i="7"/>
  <c r="I118" i="7"/>
  <c r="I117" i="7"/>
  <c r="I116" i="7"/>
  <c r="Q155" i="7"/>
  <c r="Q153" i="7"/>
  <c r="Q152" i="7"/>
  <c r="Q151" i="7"/>
  <c r="Q150" i="7"/>
  <c r="Q149" i="7"/>
  <c r="Q145" i="7"/>
  <c r="Q144" i="7"/>
  <c r="Q143" i="7"/>
  <c r="Q142" i="7"/>
  <c r="Q141" i="7"/>
  <c r="Q140" i="7"/>
  <c r="Q139" i="7"/>
  <c r="Q138" i="7"/>
  <c r="Q137" i="7"/>
  <c r="Q136" i="7"/>
  <c r="Q135" i="7"/>
  <c r="Q134" i="7"/>
  <c r="Q133" i="7"/>
  <c r="Q132" i="7"/>
  <c r="Q131" i="7"/>
  <c r="Q130" i="7"/>
  <c r="Q147" i="7"/>
  <c r="Q154" i="7"/>
  <c r="Q146" i="7"/>
  <c r="Q129" i="7"/>
  <c r="Q128" i="7"/>
  <c r="Q127" i="7"/>
  <c r="Q126" i="7"/>
  <c r="Q125" i="7"/>
  <c r="Q124" i="7"/>
  <c r="Q123" i="7"/>
  <c r="Q122" i="7"/>
  <c r="Q121" i="7"/>
  <c r="Q120" i="7"/>
  <c r="Q119" i="7"/>
  <c r="Q118" i="7"/>
  <c r="Q117" i="7"/>
  <c r="Q116" i="7"/>
  <c r="Q148" i="7"/>
  <c r="Y154" i="7"/>
  <c r="Y155" i="7"/>
  <c r="Y153" i="7"/>
  <c r="Y152" i="7"/>
  <c r="Y151" i="7"/>
  <c r="Y150" i="7"/>
  <c r="Y149" i="7"/>
  <c r="Y148" i="7"/>
  <c r="Y144" i="7"/>
  <c r="Y143" i="7"/>
  <c r="Y142" i="7"/>
  <c r="Y141" i="7"/>
  <c r="Y140" i="7"/>
  <c r="Y139" i="7"/>
  <c r="Y138" i="7"/>
  <c r="Y137" i="7"/>
  <c r="Y136" i="7"/>
  <c r="Y135" i="7"/>
  <c r="Y134" i="7"/>
  <c r="Y133" i="7"/>
  <c r="Y132" i="7"/>
  <c r="Y131" i="7"/>
  <c r="Y130" i="7"/>
  <c r="Y145" i="7"/>
  <c r="Y147" i="7"/>
  <c r="Y129" i="7"/>
  <c r="Y128" i="7"/>
  <c r="Y127" i="7"/>
  <c r="Y126" i="7"/>
  <c r="Y125" i="7"/>
  <c r="Y124" i="7"/>
  <c r="Y123" i="7"/>
  <c r="Y122" i="7"/>
  <c r="Y121" i="7"/>
  <c r="Y120" i="7"/>
  <c r="Y119" i="7"/>
  <c r="Y118" i="7"/>
  <c r="Y117" i="7"/>
  <c r="Y116" i="7"/>
  <c r="Y115" i="7"/>
  <c r="AG154" i="7"/>
  <c r="AG146" i="7"/>
  <c r="AG147" i="7"/>
  <c r="AG144" i="7"/>
  <c r="AG143" i="7"/>
  <c r="AG142" i="7"/>
  <c r="AG141" i="7"/>
  <c r="AG140" i="7"/>
  <c r="AG139" i="7"/>
  <c r="AG138" i="7"/>
  <c r="AG137" i="7"/>
  <c r="AG136" i="7"/>
  <c r="AG135" i="7"/>
  <c r="AG134" i="7"/>
  <c r="AG133" i="7"/>
  <c r="AG132" i="7"/>
  <c r="AG131" i="7"/>
  <c r="AG130" i="7"/>
  <c r="AG145" i="7"/>
  <c r="AG152" i="7"/>
  <c r="AG151" i="7"/>
  <c r="AG150" i="7"/>
  <c r="AG149" i="7"/>
  <c r="AG153" i="7"/>
  <c r="AG129" i="7"/>
  <c r="AG128" i="7"/>
  <c r="AG127" i="7"/>
  <c r="AG126" i="7"/>
  <c r="AG125" i="7"/>
  <c r="AG124" i="7"/>
  <c r="AG123" i="7"/>
  <c r="AG122" i="7"/>
  <c r="AG121" i="7"/>
  <c r="AG120" i="7"/>
  <c r="AG119" i="7"/>
  <c r="AG118" i="7"/>
  <c r="AG117" i="7"/>
  <c r="AG116" i="7"/>
  <c r="AG115" i="7"/>
  <c r="AG148" i="7"/>
  <c r="AG155" i="7"/>
  <c r="C105" i="7"/>
  <c r="K105" i="7"/>
  <c r="S105" i="7"/>
  <c r="AA105" i="7"/>
  <c r="C106" i="7"/>
  <c r="K106" i="7"/>
  <c r="S106" i="7"/>
  <c r="AA106" i="7"/>
  <c r="C107" i="7"/>
  <c r="K107" i="7"/>
  <c r="S107" i="7"/>
  <c r="AA107" i="7"/>
  <c r="C108" i="7"/>
  <c r="K108" i="7"/>
  <c r="S108" i="7"/>
  <c r="AA108" i="7"/>
  <c r="C109" i="7"/>
  <c r="K109" i="7"/>
  <c r="S109" i="7"/>
  <c r="AA109" i="7"/>
  <c r="C110" i="7"/>
  <c r="K110" i="7"/>
  <c r="S110" i="7"/>
  <c r="AA110" i="7"/>
  <c r="C111" i="7"/>
  <c r="K111" i="7"/>
  <c r="S111" i="7"/>
  <c r="AA111" i="7"/>
  <c r="C112" i="7"/>
  <c r="K112" i="7"/>
  <c r="S112" i="7"/>
  <c r="AA112" i="7"/>
  <c r="C113" i="7"/>
  <c r="K113" i="7"/>
  <c r="S113" i="7"/>
  <c r="AA113" i="7"/>
  <c r="C114" i="7"/>
  <c r="S114" i="7"/>
  <c r="N115" i="7"/>
  <c r="F116" i="7"/>
  <c r="F117" i="7"/>
  <c r="F118" i="7"/>
  <c r="F119" i="7"/>
  <c r="F120" i="7"/>
  <c r="F121" i="7"/>
  <c r="F122" i="7"/>
  <c r="F123" i="7"/>
  <c r="F124" i="7"/>
  <c r="F125" i="7"/>
  <c r="AB126" i="7"/>
  <c r="AB128" i="7"/>
  <c r="D131" i="7"/>
  <c r="T137" i="7"/>
  <c r="T145" i="7"/>
  <c r="B155" i="7"/>
  <c r="B153" i="7"/>
  <c r="B152" i="7"/>
  <c r="B151" i="7"/>
  <c r="B150" i="7"/>
  <c r="B149" i="7"/>
  <c r="B148" i="7"/>
  <c r="B154" i="7"/>
  <c r="B145" i="7"/>
  <c r="B144" i="7"/>
  <c r="B143" i="7"/>
  <c r="B142" i="7"/>
  <c r="B141" i="7"/>
  <c r="B140" i="7"/>
  <c r="B139" i="7"/>
  <c r="B138" i="7"/>
  <c r="B137" i="7"/>
  <c r="B136" i="7"/>
  <c r="B135" i="7"/>
  <c r="B134" i="7"/>
  <c r="B133" i="7"/>
  <c r="B132" i="7"/>
  <c r="B146" i="7"/>
  <c r="B131" i="7"/>
  <c r="B130" i="7"/>
  <c r="B129" i="7"/>
  <c r="B128" i="7"/>
  <c r="B127" i="7"/>
  <c r="B126" i="7"/>
  <c r="B125" i="7"/>
  <c r="B124" i="7"/>
  <c r="B123" i="7"/>
  <c r="B122" i="7"/>
  <c r="B121" i="7"/>
  <c r="B120" i="7"/>
  <c r="B119" i="7"/>
  <c r="B118" i="7"/>
  <c r="B117" i="7"/>
  <c r="B116" i="7"/>
  <c r="B147" i="7"/>
  <c r="J154" i="7"/>
  <c r="J153" i="7"/>
  <c r="J152" i="7"/>
  <c r="J151" i="7"/>
  <c r="J150" i="7"/>
  <c r="J149" i="7"/>
  <c r="J148" i="7"/>
  <c r="J147" i="7"/>
  <c r="J155" i="7"/>
  <c r="J145" i="7"/>
  <c r="J144" i="7"/>
  <c r="J143" i="7"/>
  <c r="J142" i="7"/>
  <c r="J141" i="7"/>
  <c r="J140" i="7"/>
  <c r="J139" i="7"/>
  <c r="J138" i="7"/>
  <c r="J137" i="7"/>
  <c r="J136" i="7"/>
  <c r="J135" i="7"/>
  <c r="J134" i="7"/>
  <c r="J133" i="7"/>
  <c r="J132" i="7"/>
  <c r="J146" i="7"/>
  <c r="J129" i="7"/>
  <c r="J128" i="7"/>
  <c r="J127" i="7"/>
  <c r="J126" i="7"/>
  <c r="J125" i="7"/>
  <c r="J124" i="7"/>
  <c r="J123" i="7"/>
  <c r="J122" i="7"/>
  <c r="J121" i="7"/>
  <c r="J120" i="7"/>
  <c r="J119" i="7"/>
  <c r="J118" i="7"/>
  <c r="J117" i="7"/>
  <c r="J116" i="7"/>
  <c r="J115" i="7"/>
  <c r="J131" i="7"/>
  <c r="J130" i="7"/>
  <c r="R155" i="7"/>
  <c r="R154" i="7"/>
  <c r="R153" i="7"/>
  <c r="R152" i="7"/>
  <c r="R151" i="7"/>
  <c r="R150" i="7"/>
  <c r="R149" i="7"/>
  <c r="R148" i="7"/>
  <c r="R147" i="7"/>
  <c r="R145" i="7"/>
  <c r="R144" i="7"/>
  <c r="R143" i="7"/>
  <c r="R142" i="7"/>
  <c r="R141" i="7"/>
  <c r="R140" i="7"/>
  <c r="R139" i="7"/>
  <c r="R138" i="7"/>
  <c r="R137" i="7"/>
  <c r="R136" i="7"/>
  <c r="R135" i="7"/>
  <c r="R134" i="7"/>
  <c r="R133" i="7"/>
  <c r="R132" i="7"/>
  <c r="R131" i="7"/>
  <c r="R146" i="7"/>
  <c r="R129" i="7"/>
  <c r="R128" i="7"/>
  <c r="R127" i="7"/>
  <c r="R126" i="7"/>
  <c r="R125" i="7"/>
  <c r="R124" i="7"/>
  <c r="R123" i="7"/>
  <c r="R122" i="7"/>
  <c r="R121" i="7"/>
  <c r="R120" i="7"/>
  <c r="R119" i="7"/>
  <c r="R118" i="7"/>
  <c r="R117" i="7"/>
  <c r="R116" i="7"/>
  <c r="R115" i="7"/>
  <c r="R130" i="7"/>
  <c r="Z155" i="7"/>
  <c r="Z153" i="7"/>
  <c r="Z152" i="7"/>
  <c r="Z151" i="7"/>
  <c r="Z150" i="7"/>
  <c r="Z149" i="7"/>
  <c r="Z148" i="7"/>
  <c r="Z147" i="7"/>
  <c r="Z144" i="7"/>
  <c r="Z143" i="7"/>
  <c r="Z142" i="7"/>
  <c r="Z141" i="7"/>
  <c r="Z140" i="7"/>
  <c r="Z139" i="7"/>
  <c r="Z138" i="7"/>
  <c r="Z137" i="7"/>
  <c r="Z136" i="7"/>
  <c r="Z135" i="7"/>
  <c r="Z134" i="7"/>
  <c r="Z133" i="7"/>
  <c r="Z132" i="7"/>
  <c r="Z131" i="7"/>
  <c r="Z145" i="7"/>
  <c r="Z154" i="7"/>
  <c r="Z146" i="7"/>
  <c r="Z129" i="7"/>
  <c r="Z128" i="7"/>
  <c r="Z127" i="7"/>
  <c r="Z126" i="7"/>
  <c r="Z125" i="7"/>
  <c r="Z124" i="7"/>
  <c r="Z123" i="7"/>
  <c r="Z122" i="7"/>
  <c r="Z121" i="7"/>
  <c r="Z120" i="7"/>
  <c r="Z119" i="7"/>
  <c r="Z118" i="7"/>
  <c r="Z117" i="7"/>
  <c r="Z116" i="7"/>
  <c r="Z115" i="7"/>
  <c r="D105" i="7"/>
  <c r="L105" i="7"/>
  <c r="T105" i="7"/>
  <c r="AB105" i="7"/>
  <c r="D106" i="7"/>
  <c r="L106" i="7"/>
  <c r="T106" i="7"/>
  <c r="AB106" i="7"/>
  <c r="D107" i="7"/>
  <c r="L107" i="7"/>
  <c r="T107" i="7"/>
  <c r="AB107" i="7"/>
  <c r="D108" i="7"/>
  <c r="L108" i="7"/>
  <c r="T108" i="7"/>
  <c r="AB108" i="7"/>
  <c r="D109" i="7"/>
  <c r="L109" i="7"/>
  <c r="T109" i="7"/>
  <c r="AB109" i="7"/>
  <c r="D110" i="7"/>
  <c r="L110" i="7"/>
  <c r="T110" i="7"/>
  <c r="AB110" i="7"/>
  <c r="D111" i="7"/>
  <c r="L111" i="7"/>
  <c r="T111" i="7"/>
  <c r="AB111" i="7"/>
  <c r="D112" i="7"/>
  <c r="L112" i="7"/>
  <c r="T112" i="7"/>
  <c r="AB112" i="7"/>
  <c r="D113" i="7"/>
  <c r="L113" i="7"/>
  <c r="T113" i="7"/>
  <c r="AB113" i="7"/>
  <c r="D114" i="7"/>
  <c r="L114" i="7"/>
  <c r="T114" i="7"/>
  <c r="D115" i="7"/>
  <c r="L116" i="7"/>
  <c r="L117" i="7"/>
  <c r="L118" i="7"/>
  <c r="L119" i="7"/>
  <c r="L120" i="7"/>
  <c r="L121" i="7"/>
  <c r="L122" i="7"/>
  <c r="L123" i="7"/>
  <c r="L124" i="7"/>
  <c r="L125" i="7"/>
  <c r="D127" i="7"/>
  <c r="D129" i="7"/>
  <c r="T138" i="7"/>
  <c r="Y146" i="7"/>
  <c r="C155" i="7"/>
  <c r="C153" i="7"/>
  <c r="C152" i="7"/>
  <c r="C151" i="7"/>
  <c r="C150" i="7"/>
  <c r="C149" i="7"/>
  <c r="C148" i="7"/>
  <c r="C145" i="7"/>
  <c r="C144" i="7"/>
  <c r="C143" i="7"/>
  <c r="C142" i="7"/>
  <c r="C141" i="7"/>
  <c r="C140" i="7"/>
  <c r="C139" i="7"/>
  <c r="C138" i="7"/>
  <c r="C137" i="7"/>
  <c r="C136" i="7"/>
  <c r="C135" i="7"/>
  <c r="C134" i="7"/>
  <c r="C146" i="7"/>
  <c r="C154" i="7"/>
  <c r="C147" i="7"/>
  <c r="C131" i="7"/>
  <c r="C130" i="7"/>
  <c r="C129" i="7"/>
  <c r="C128" i="7"/>
  <c r="C127" i="7"/>
  <c r="C126" i="7"/>
  <c r="C125" i="7"/>
  <c r="C124" i="7"/>
  <c r="C123" i="7"/>
  <c r="C122" i="7"/>
  <c r="C121" i="7"/>
  <c r="C120" i="7"/>
  <c r="C119" i="7"/>
  <c r="C118" i="7"/>
  <c r="C117" i="7"/>
  <c r="C116" i="7"/>
  <c r="C132" i="7"/>
  <c r="C133" i="7"/>
  <c r="K154" i="7"/>
  <c r="K153" i="7"/>
  <c r="K152" i="7"/>
  <c r="K151" i="7"/>
  <c r="K150" i="7"/>
  <c r="K149" i="7"/>
  <c r="K155" i="7"/>
  <c r="K147" i="7"/>
  <c r="K145" i="7"/>
  <c r="K144" i="7"/>
  <c r="K143" i="7"/>
  <c r="K142" i="7"/>
  <c r="K141" i="7"/>
  <c r="K140" i="7"/>
  <c r="K139" i="7"/>
  <c r="K138" i="7"/>
  <c r="K137" i="7"/>
  <c r="K136" i="7"/>
  <c r="K135" i="7"/>
  <c r="K134" i="7"/>
  <c r="K148" i="7"/>
  <c r="K146" i="7"/>
  <c r="K129" i="7"/>
  <c r="K128" i="7"/>
  <c r="K127" i="7"/>
  <c r="K126" i="7"/>
  <c r="K125" i="7"/>
  <c r="K124" i="7"/>
  <c r="K123" i="7"/>
  <c r="K122" i="7"/>
  <c r="K121" i="7"/>
  <c r="K120" i="7"/>
  <c r="K119" i="7"/>
  <c r="K118" i="7"/>
  <c r="K117" i="7"/>
  <c r="K116" i="7"/>
  <c r="K133" i="7"/>
  <c r="K131" i="7"/>
  <c r="K130" i="7"/>
  <c r="K132" i="7"/>
  <c r="S154" i="7"/>
  <c r="S153" i="7"/>
  <c r="S152" i="7"/>
  <c r="S151" i="7"/>
  <c r="S150" i="7"/>
  <c r="S149" i="7"/>
  <c r="S145" i="7"/>
  <c r="S144" i="7"/>
  <c r="S143" i="7"/>
  <c r="S142" i="7"/>
  <c r="S141" i="7"/>
  <c r="S140" i="7"/>
  <c r="S139" i="7"/>
  <c r="S138" i="7"/>
  <c r="S137" i="7"/>
  <c r="S136" i="7"/>
  <c r="S135" i="7"/>
  <c r="S134" i="7"/>
  <c r="S133" i="7"/>
  <c r="S147" i="7"/>
  <c r="S146" i="7"/>
  <c r="S148" i="7"/>
  <c r="S129" i="7"/>
  <c r="S128" i="7"/>
  <c r="S127" i="7"/>
  <c r="S126" i="7"/>
  <c r="S125" i="7"/>
  <c r="S124" i="7"/>
  <c r="S123" i="7"/>
  <c r="S122" i="7"/>
  <c r="S121" i="7"/>
  <c r="S120" i="7"/>
  <c r="S119" i="7"/>
  <c r="S118" i="7"/>
  <c r="S117" i="7"/>
  <c r="S116" i="7"/>
  <c r="S115" i="7"/>
  <c r="S132" i="7"/>
  <c r="S130" i="7"/>
  <c r="AA155" i="7"/>
  <c r="AA153" i="7"/>
  <c r="AA152" i="7"/>
  <c r="AA151" i="7"/>
  <c r="AA150" i="7"/>
  <c r="AA149" i="7"/>
  <c r="AA148" i="7"/>
  <c r="AA154" i="7"/>
  <c r="AA144" i="7"/>
  <c r="AA143" i="7"/>
  <c r="AA142" i="7"/>
  <c r="AA141" i="7"/>
  <c r="AA140" i="7"/>
  <c r="AA139" i="7"/>
  <c r="AA138" i="7"/>
  <c r="AA137" i="7"/>
  <c r="AA136" i="7"/>
  <c r="AA135" i="7"/>
  <c r="AA134" i="7"/>
  <c r="AA133" i="7"/>
  <c r="AA145" i="7"/>
  <c r="AA147" i="7"/>
  <c r="AA132" i="7"/>
  <c r="AA129" i="7"/>
  <c r="AA128" i="7"/>
  <c r="AA127" i="7"/>
  <c r="AA126" i="7"/>
  <c r="AA125" i="7"/>
  <c r="AA124" i="7"/>
  <c r="AA123" i="7"/>
  <c r="AA122" i="7"/>
  <c r="AA121" i="7"/>
  <c r="AA120" i="7"/>
  <c r="AA119" i="7"/>
  <c r="AA118" i="7"/>
  <c r="AA117" i="7"/>
  <c r="AA116" i="7"/>
  <c r="AA115" i="7"/>
  <c r="AA131" i="7"/>
  <c r="AA146" i="7"/>
  <c r="AA130" i="7"/>
  <c r="E105" i="7"/>
  <c r="M105" i="7"/>
  <c r="U105" i="7"/>
  <c r="AC105" i="7"/>
  <c r="E106" i="7"/>
  <c r="M106" i="7"/>
  <c r="U106" i="7"/>
  <c r="AC106" i="7"/>
  <c r="E107" i="7"/>
  <c r="M107" i="7"/>
  <c r="U107" i="7"/>
  <c r="AC107" i="7"/>
  <c r="E108" i="7"/>
  <c r="M108" i="7"/>
  <c r="U108" i="7"/>
  <c r="AC108" i="7"/>
  <c r="E109" i="7"/>
  <c r="M109" i="7"/>
  <c r="U109" i="7"/>
  <c r="AC109" i="7"/>
  <c r="E110" i="7"/>
  <c r="M110" i="7"/>
  <c r="U110" i="7"/>
  <c r="AC110" i="7"/>
  <c r="E111" i="7"/>
  <c r="M111" i="7"/>
  <c r="U111" i="7"/>
  <c r="AC111" i="7"/>
  <c r="E112" i="7"/>
  <c r="M112" i="7"/>
  <c r="U112" i="7"/>
  <c r="AC112" i="7"/>
  <c r="E113" i="7"/>
  <c r="M113" i="7"/>
  <c r="U113" i="7"/>
  <c r="AC113" i="7"/>
  <c r="F115" i="7"/>
  <c r="Q115" i="7"/>
  <c r="N116" i="7"/>
  <c r="N117" i="7"/>
  <c r="N118" i="7"/>
  <c r="N119" i="7"/>
  <c r="N120" i="7"/>
  <c r="N121" i="7"/>
  <c r="N122" i="7"/>
  <c r="N123" i="7"/>
  <c r="N124" i="7"/>
  <c r="N125" i="7"/>
  <c r="L127" i="7"/>
  <c r="F132" i="7"/>
  <c r="D155" i="7"/>
  <c r="D153" i="7"/>
  <c r="D152" i="7"/>
  <c r="D151" i="7"/>
  <c r="D150" i="7"/>
  <c r="D154" i="7"/>
  <c r="D146" i="7"/>
  <c r="D149" i="7"/>
  <c r="D132" i="7"/>
  <c r="D145" i="7"/>
  <c r="D144" i="7"/>
  <c r="D143" i="7"/>
  <c r="D142" i="7"/>
  <c r="D141" i="7"/>
  <c r="D140" i="7"/>
  <c r="D139" i="7"/>
  <c r="D138" i="7"/>
  <c r="D137" i="7"/>
  <c r="D136" i="7"/>
  <c r="D135" i="7"/>
  <c r="D134" i="7"/>
  <c r="D147" i="7"/>
  <c r="D133" i="7"/>
  <c r="L153" i="7"/>
  <c r="L152" i="7"/>
  <c r="L151" i="7"/>
  <c r="L150" i="7"/>
  <c r="L149" i="7"/>
  <c r="L155" i="7"/>
  <c r="L148" i="7"/>
  <c r="L146" i="7"/>
  <c r="L154" i="7"/>
  <c r="L145" i="7"/>
  <c r="L144" i="7"/>
  <c r="L143" i="7"/>
  <c r="L142" i="7"/>
  <c r="L141" i="7"/>
  <c r="L140" i="7"/>
  <c r="L139" i="7"/>
  <c r="L138" i="7"/>
  <c r="L137" i="7"/>
  <c r="L136" i="7"/>
  <c r="L135" i="7"/>
  <c r="L134" i="7"/>
  <c r="L133" i="7"/>
  <c r="L131" i="7"/>
  <c r="L130" i="7"/>
  <c r="L147" i="7"/>
  <c r="L132" i="7"/>
  <c r="T154" i="7"/>
  <c r="T153" i="7"/>
  <c r="T152" i="7"/>
  <c r="T151" i="7"/>
  <c r="T150" i="7"/>
  <c r="T149" i="7"/>
  <c r="T155" i="7"/>
  <c r="T147" i="7"/>
  <c r="T146" i="7"/>
  <c r="T132" i="7"/>
  <c r="T130" i="7"/>
  <c r="T148" i="7"/>
  <c r="T131" i="7"/>
  <c r="AB155" i="7"/>
  <c r="AB153" i="7"/>
  <c r="AB152" i="7"/>
  <c r="AB151" i="7"/>
  <c r="AB150" i="7"/>
  <c r="AB149" i="7"/>
  <c r="AB145" i="7"/>
  <c r="AB148" i="7"/>
  <c r="AB154" i="7"/>
  <c r="AB147" i="7"/>
  <c r="AB146" i="7"/>
  <c r="AB131" i="7"/>
  <c r="AB144" i="7"/>
  <c r="AB143" i="7"/>
  <c r="AB142" i="7"/>
  <c r="AB141" i="7"/>
  <c r="AB140" i="7"/>
  <c r="AB139" i="7"/>
  <c r="AB138" i="7"/>
  <c r="AB137" i="7"/>
  <c r="AB136" i="7"/>
  <c r="AB135" i="7"/>
  <c r="AB134" i="7"/>
  <c r="AB133" i="7"/>
  <c r="AB130" i="7"/>
  <c r="F105" i="7"/>
  <c r="N105" i="7"/>
  <c r="V105" i="7"/>
  <c r="AD105" i="7"/>
  <c r="F106" i="7"/>
  <c r="N106" i="7"/>
  <c r="V106" i="7"/>
  <c r="AD106" i="7"/>
  <c r="F107" i="7"/>
  <c r="N107" i="7"/>
  <c r="V107" i="7"/>
  <c r="AD107" i="7"/>
  <c r="F108" i="7"/>
  <c r="N108" i="7"/>
  <c r="V108" i="7"/>
  <c r="AD108" i="7"/>
  <c r="F109" i="7"/>
  <c r="N109" i="7"/>
  <c r="V109" i="7"/>
  <c r="AD109" i="7"/>
  <c r="F110" i="7"/>
  <c r="N110" i="7"/>
  <c r="V110" i="7"/>
  <c r="AD110" i="7"/>
  <c r="F111" i="7"/>
  <c r="N111" i="7"/>
  <c r="V111" i="7"/>
  <c r="AD111" i="7"/>
  <c r="F112" i="7"/>
  <c r="N112" i="7"/>
  <c r="V112" i="7"/>
  <c r="AD112" i="7"/>
  <c r="F113" i="7"/>
  <c r="N113" i="7"/>
  <c r="V113" i="7"/>
  <c r="AD113" i="7"/>
  <c r="V114" i="7"/>
  <c r="G115" i="7"/>
  <c r="T115" i="7"/>
  <c r="T116" i="7"/>
  <c r="T117" i="7"/>
  <c r="T118" i="7"/>
  <c r="T119" i="7"/>
  <c r="T120" i="7"/>
  <c r="T121" i="7"/>
  <c r="T122" i="7"/>
  <c r="T123" i="7"/>
  <c r="T124" i="7"/>
  <c r="T125" i="7"/>
  <c r="T127" i="7"/>
  <c r="T129" i="7"/>
  <c r="AB132" i="7"/>
  <c r="T140" i="7"/>
  <c r="AE150" i="7"/>
  <c r="E155" i="7"/>
  <c r="E154" i="7"/>
  <c r="E153" i="7"/>
  <c r="E152" i="7"/>
  <c r="E151" i="7"/>
  <c r="E150" i="7"/>
  <c r="E149" i="7"/>
  <c r="E148" i="7"/>
  <c r="E146" i="7"/>
  <c r="E147"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M155" i="7"/>
  <c r="M154" i="7"/>
  <c r="M153" i="7"/>
  <c r="M152" i="7"/>
  <c r="M151" i="7"/>
  <c r="M150" i="7"/>
  <c r="M149" i="7"/>
  <c r="M148" i="7"/>
  <c r="M146" i="7"/>
  <c r="M147"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U155" i="7"/>
  <c r="U154" i="7"/>
  <c r="U153" i="7"/>
  <c r="U152" i="7"/>
  <c r="U151" i="7"/>
  <c r="U150" i="7"/>
  <c r="U149" i="7"/>
  <c r="U148" i="7"/>
  <c r="U147" i="7"/>
  <c r="U146" i="7"/>
  <c r="U145" i="7"/>
  <c r="U144" i="7"/>
  <c r="U143" i="7"/>
  <c r="U142" i="7"/>
  <c r="U141" i="7"/>
  <c r="U140" i="7"/>
  <c r="U139" i="7"/>
  <c r="U138" i="7"/>
  <c r="U137" i="7"/>
  <c r="U136" i="7"/>
  <c r="U135" i="7"/>
  <c r="U134" i="7"/>
  <c r="U133" i="7"/>
  <c r="U132" i="7"/>
  <c r="U131" i="7"/>
  <c r="U130" i="7"/>
  <c r="U129" i="7"/>
  <c r="U128" i="7"/>
  <c r="U127" i="7"/>
  <c r="U126" i="7"/>
  <c r="U125" i="7"/>
  <c r="U124" i="7"/>
  <c r="U123" i="7"/>
  <c r="U122" i="7"/>
  <c r="U121" i="7"/>
  <c r="U120" i="7"/>
  <c r="U119" i="7"/>
  <c r="U118" i="7"/>
  <c r="U117" i="7"/>
  <c r="U116" i="7"/>
  <c r="U115" i="7"/>
  <c r="AC155" i="7"/>
  <c r="AC154" i="7"/>
  <c r="AC153" i="7"/>
  <c r="AC152" i="7"/>
  <c r="AC151" i="7"/>
  <c r="AC150" i="7"/>
  <c r="AC149" i="7"/>
  <c r="AC148" i="7"/>
  <c r="AC147" i="7"/>
  <c r="AC146" i="7"/>
  <c r="AC144" i="7"/>
  <c r="AC143" i="7"/>
  <c r="AC142" i="7"/>
  <c r="AC141" i="7"/>
  <c r="AC140" i="7"/>
  <c r="AC139" i="7"/>
  <c r="AC138" i="7"/>
  <c r="AC137" i="7"/>
  <c r="AC136" i="7"/>
  <c r="AC135" i="7"/>
  <c r="AC134" i="7"/>
  <c r="AC133" i="7"/>
  <c r="AC132" i="7"/>
  <c r="AC131" i="7"/>
  <c r="AC130" i="7"/>
  <c r="AC145" i="7"/>
  <c r="AC129" i="7"/>
  <c r="AC128" i="7"/>
  <c r="AC127" i="7"/>
  <c r="AC126" i="7"/>
  <c r="AC125" i="7"/>
  <c r="AC124" i="7"/>
  <c r="AC123" i="7"/>
  <c r="AC122" i="7"/>
  <c r="AC121" i="7"/>
  <c r="AC120" i="7"/>
  <c r="AC119" i="7"/>
  <c r="AC118" i="7"/>
  <c r="AC117" i="7"/>
  <c r="AC116" i="7"/>
  <c r="AC115" i="7"/>
  <c r="G105" i="7"/>
  <c r="O105" i="7"/>
  <c r="W105" i="7"/>
  <c r="AE105" i="7"/>
  <c r="G106" i="7"/>
  <c r="O106" i="7"/>
  <c r="W106" i="7"/>
  <c r="AE106" i="7"/>
  <c r="G107" i="7"/>
  <c r="O107" i="7"/>
  <c r="W107" i="7"/>
  <c r="AE107" i="7"/>
  <c r="G108" i="7"/>
  <c r="O108" i="7"/>
  <c r="W108" i="7"/>
  <c r="AE108" i="7"/>
  <c r="G109" i="7"/>
  <c r="O109" i="7"/>
  <c r="W109" i="7"/>
  <c r="AE109" i="7"/>
  <c r="G110" i="7"/>
  <c r="O110" i="7"/>
  <c r="W110" i="7"/>
  <c r="AE110" i="7"/>
  <c r="G111" i="7"/>
  <c r="O111" i="7"/>
  <c r="W111" i="7"/>
  <c r="AE111" i="7"/>
  <c r="G112" i="7"/>
  <c r="O112" i="7"/>
  <c r="W112" i="7"/>
  <c r="AE112" i="7"/>
  <c r="G113" i="7"/>
  <c r="O113" i="7"/>
  <c r="W113" i="7"/>
  <c r="AE113" i="7"/>
  <c r="V115" i="7"/>
  <c r="V116" i="7"/>
  <c r="V117" i="7"/>
  <c r="V118" i="7"/>
  <c r="V119" i="7"/>
  <c r="V120" i="7"/>
  <c r="V121" i="7"/>
  <c r="V122" i="7"/>
  <c r="V123" i="7"/>
  <c r="AB125" i="7"/>
  <c r="AB127" i="7"/>
  <c r="AB129" i="7"/>
  <c r="T133" i="7"/>
  <c r="T141" i="7"/>
  <c r="S155" i="7"/>
  <c r="F155" i="7"/>
  <c r="F154" i="7"/>
  <c r="F153" i="7"/>
  <c r="F152" i="7"/>
  <c r="F151" i="7"/>
  <c r="F150" i="7"/>
  <c r="F149" i="7"/>
  <c r="F147" i="7"/>
  <c r="F148" i="7"/>
  <c r="F145" i="7"/>
  <c r="F144" i="7"/>
  <c r="F143" i="7"/>
  <c r="F142" i="7"/>
  <c r="F141" i="7"/>
  <c r="F140" i="7"/>
  <c r="F139" i="7"/>
  <c r="F138" i="7"/>
  <c r="F137" i="7"/>
  <c r="F136" i="7"/>
  <c r="F135" i="7"/>
  <c r="F134" i="7"/>
  <c r="F146" i="7"/>
  <c r="F133" i="7"/>
  <c r="F129" i="7"/>
  <c r="F128" i="7"/>
  <c r="F127" i="7"/>
  <c r="F126" i="7"/>
  <c r="F131" i="7"/>
  <c r="F130" i="7"/>
  <c r="N155" i="7"/>
  <c r="N154" i="7"/>
  <c r="N153" i="7"/>
  <c r="N152" i="7"/>
  <c r="N151" i="7"/>
  <c r="N150" i="7"/>
  <c r="N149" i="7"/>
  <c r="N146" i="7"/>
  <c r="N148" i="7"/>
  <c r="N145" i="7"/>
  <c r="N144" i="7"/>
  <c r="N143" i="7"/>
  <c r="N142" i="7"/>
  <c r="N141" i="7"/>
  <c r="N140" i="7"/>
  <c r="N139" i="7"/>
  <c r="N138" i="7"/>
  <c r="N137" i="7"/>
  <c r="N136" i="7"/>
  <c r="N135" i="7"/>
  <c r="N134" i="7"/>
  <c r="N133" i="7"/>
  <c r="N131" i="7"/>
  <c r="N130" i="7"/>
  <c r="N147" i="7"/>
  <c r="N132" i="7"/>
  <c r="N129" i="7"/>
  <c r="N128" i="7"/>
  <c r="N127" i="7"/>
  <c r="N126" i="7"/>
  <c r="V155" i="7"/>
  <c r="V154" i="7"/>
  <c r="V153" i="7"/>
  <c r="V152" i="7"/>
  <c r="V151" i="7"/>
  <c r="V150" i="7"/>
  <c r="V149" i="7"/>
  <c r="V147" i="7"/>
  <c r="V146" i="7"/>
  <c r="V148" i="7"/>
  <c r="V132" i="7"/>
  <c r="V130" i="7"/>
  <c r="V131" i="7"/>
  <c r="V129" i="7"/>
  <c r="V128" i="7"/>
  <c r="V127" i="7"/>
  <c r="V126" i="7"/>
  <c r="V125" i="7"/>
  <c r="V145" i="7"/>
  <c r="V144" i="7"/>
  <c r="V143" i="7"/>
  <c r="V142" i="7"/>
  <c r="V141" i="7"/>
  <c r="V140" i="7"/>
  <c r="V139" i="7"/>
  <c r="V138" i="7"/>
  <c r="V137" i="7"/>
  <c r="V136" i="7"/>
  <c r="V135" i="7"/>
  <c r="V134" i="7"/>
  <c r="V133" i="7"/>
  <c r="AD155" i="7"/>
  <c r="AD154" i="7"/>
  <c r="AD153" i="7"/>
  <c r="AD152" i="7"/>
  <c r="AD151" i="7"/>
  <c r="AD150" i="7"/>
  <c r="AD149" i="7"/>
  <c r="AD148" i="7"/>
  <c r="AD146" i="7"/>
  <c r="AD147" i="7"/>
  <c r="AD145" i="7"/>
  <c r="AD131" i="7"/>
  <c r="AD144" i="7"/>
  <c r="AD143" i="7"/>
  <c r="AD142" i="7"/>
  <c r="AD141" i="7"/>
  <c r="AD140" i="7"/>
  <c r="AD139" i="7"/>
  <c r="AD138" i="7"/>
  <c r="AD137" i="7"/>
  <c r="AD136" i="7"/>
  <c r="AD135" i="7"/>
  <c r="AD134" i="7"/>
  <c r="AD133" i="7"/>
  <c r="AD130" i="7"/>
  <c r="AD129" i="7"/>
  <c r="AD128" i="7"/>
  <c r="AD127" i="7"/>
  <c r="AD126" i="7"/>
  <c r="AD125" i="7"/>
  <c r="AD132" i="7"/>
  <c r="I115" i="7"/>
  <c r="AB115" i="7"/>
  <c r="AB116" i="7"/>
  <c r="AB117" i="7"/>
  <c r="AB118" i="7"/>
  <c r="AB119" i="7"/>
  <c r="AB120" i="7"/>
  <c r="AB121" i="7"/>
  <c r="AB122" i="7"/>
  <c r="AB123" i="7"/>
  <c r="AB124" i="7"/>
  <c r="D126" i="7"/>
  <c r="D128" i="7"/>
  <c r="D130" i="7"/>
  <c r="T134" i="7"/>
  <c r="T142" i="7"/>
  <c r="G155" i="7"/>
  <c r="G154" i="7"/>
  <c r="G147" i="7"/>
  <c r="G145" i="7"/>
  <c r="G144" i="7"/>
  <c r="G143" i="7"/>
  <c r="G142" i="7"/>
  <c r="G141" i="7"/>
  <c r="G140" i="7"/>
  <c r="G139" i="7"/>
  <c r="G138" i="7"/>
  <c r="G137" i="7"/>
  <c r="G136" i="7"/>
  <c r="G135" i="7"/>
  <c r="G134" i="7"/>
  <c r="G133" i="7"/>
  <c r="G132" i="7"/>
  <c r="G146" i="7"/>
  <c r="G150" i="7"/>
  <c r="G153" i="7"/>
  <c r="G149" i="7"/>
  <c r="G152" i="7"/>
  <c r="G129" i="7"/>
  <c r="G128" i="7"/>
  <c r="G127" i="7"/>
  <c r="G126" i="7"/>
  <c r="G125" i="7"/>
  <c r="G124" i="7"/>
  <c r="G123" i="7"/>
  <c r="G122" i="7"/>
  <c r="G121" i="7"/>
  <c r="G120" i="7"/>
  <c r="G119" i="7"/>
  <c r="G118" i="7"/>
  <c r="G117" i="7"/>
  <c r="G116" i="7"/>
  <c r="G131" i="7"/>
  <c r="G130" i="7"/>
  <c r="G151" i="7"/>
  <c r="G148" i="7"/>
  <c r="O155" i="7"/>
  <c r="O154" i="7"/>
  <c r="O148" i="7"/>
  <c r="O153" i="7"/>
  <c r="O152" i="7"/>
  <c r="O151" i="7"/>
  <c r="O150" i="7"/>
  <c r="O149" i="7"/>
  <c r="O147" i="7"/>
  <c r="O145" i="7"/>
  <c r="O144" i="7"/>
  <c r="O143" i="7"/>
  <c r="O142" i="7"/>
  <c r="O141" i="7"/>
  <c r="O140" i="7"/>
  <c r="O139" i="7"/>
  <c r="O138" i="7"/>
  <c r="O137" i="7"/>
  <c r="O136" i="7"/>
  <c r="O135" i="7"/>
  <c r="O134" i="7"/>
  <c r="O133" i="7"/>
  <c r="O132" i="7"/>
  <c r="O131" i="7"/>
  <c r="O146" i="7"/>
  <c r="O129" i="7"/>
  <c r="O128" i="7"/>
  <c r="O127" i="7"/>
  <c r="O126" i="7"/>
  <c r="O125" i="7"/>
  <c r="O124" i="7"/>
  <c r="O123" i="7"/>
  <c r="O122" i="7"/>
  <c r="O121" i="7"/>
  <c r="O120" i="7"/>
  <c r="O119" i="7"/>
  <c r="O118" i="7"/>
  <c r="O117" i="7"/>
  <c r="O116" i="7"/>
  <c r="O115" i="7"/>
  <c r="W155" i="7"/>
  <c r="W154" i="7"/>
  <c r="W146" i="7"/>
  <c r="W153" i="7"/>
  <c r="W152" i="7"/>
  <c r="W151" i="7"/>
  <c r="W150" i="7"/>
  <c r="W149" i="7"/>
  <c r="W148" i="7"/>
  <c r="W145" i="7"/>
  <c r="W144" i="7"/>
  <c r="W143" i="7"/>
  <c r="W142" i="7"/>
  <c r="W141" i="7"/>
  <c r="W140" i="7"/>
  <c r="W139" i="7"/>
  <c r="W138" i="7"/>
  <c r="W137" i="7"/>
  <c r="W136" i="7"/>
  <c r="W135" i="7"/>
  <c r="W134" i="7"/>
  <c r="W133" i="7"/>
  <c r="W132" i="7"/>
  <c r="W131" i="7"/>
  <c r="W147" i="7"/>
  <c r="W130" i="7"/>
  <c r="W129" i="7"/>
  <c r="W128" i="7"/>
  <c r="W127" i="7"/>
  <c r="W126" i="7"/>
  <c r="W125" i="7"/>
  <c r="W124" i="7"/>
  <c r="W123" i="7"/>
  <c r="W122" i="7"/>
  <c r="W121" i="7"/>
  <c r="W120" i="7"/>
  <c r="W119" i="7"/>
  <c r="W118" i="7"/>
  <c r="W117" i="7"/>
  <c r="W116" i="7"/>
  <c r="W115" i="7"/>
  <c r="AE155" i="7"/>
  <c r="AE154" i="7"/>
  <c r="AE153" i="7"/>
  <c r="AE148" i="7"/>
  <c r="AE146" i="7"/>
  <c r="AE147" i="7"/>
  <c r="AE144" i="7"/>
  <c r="AE143" i="7"/>
  <c r="AE142" i="7"/>
  <c r="AE141" i="7"/>
  <c r="AE140" i="7"/>
  <c r="AE139" i="7"/>
  <c r="AE138" i="7"/>
  <c r="AE137" i="7"/>
  <c r="AE136" i="7"/>
  <c r="AE135" i="7"/>
  <c r="AE134" i="7"/>
  <c r="AE133" i="7"/>
  <c r="AE132" i="7"/>
  <c r="AE131" i="7"/>
  <c r="AE149" i="7"/>
  <c r="AE152" i="7"/>
  <c r="AE130" i="7"/>
  <c r="AE145" i="7"/>
  <c r="AE129" i="7"/>
  <c r="AE128" i="7"/>
  <c r="AE127" i="7"/>
  <c r="AE126" i="7"/>
  <c r="AE125" i="7"/>
  <c r="AE124" i="7"/>
  <c r="AE123" i="7"/>
  <c r="AE122" i="7"/>
  <c r="AE121" i="7"/>
  <c r="AE120" i="7"/>
  <c r="AE119" i="7"/>
  <c r="AE118" i="7"/>
  <c r="AE117" i="7"/>
  <c r="AE116" i="7"/>
  <c r="AE115" i="7"/>
  <c r="AE151" i="7"/>
  <c r="I105" i="7"/>
  <c r="Q105" i="7"/>
  <c r="Y105" i="7"/>
  <c r="AG105" i="7"/>
  <c r="I106" i="7"/>
  <c r="Q106" i="7"/>
  <c r="Y106" i="7"/>
  <c r="AG106" i="7"/>
  <c r="I107" i="7"/>
  <c r="Q107" i="7"/>
  <c r="Y107" i="7"/>
  <c r="AG107" i="7"/>
  <c r="I108" i="7"/>
  <c r="Q108" i="7"/>
  <c r="Y108" i="7"/>
  <c r="AG108" i="7"/>
  <c r="I109" i="7"/>
  <c r="Q109" i="7"/>
  <c r="Y109" i="7"/>
  <c r="AG109" i="7"/>
  <c r="I110" i="7"/>
  <c r="Q110" i="7"/>
  <c r="Y110" i="7"/>
  <c r="AG110" i="7"/>
  <c r="I111" i="7"/>
  <c r="Q111" i="7"/>
  <c r="Y111" i="7"/>
  <c r="AG111" i="7"/>
  <c r="I112" i="7"/>
  <c r="Q112" i="7"/>
  <c r="Y112" i="7"/>
  <c r="AG112" i="7"/>
  <c r="I113" i="7"/>
  <c r="Q113" i="7"/>
  <c r="Y113" i="7"/>
  <c r="AG113" i="7"/>
  <c r="I114" i="7"/>
  <c r="Q114" i="7"/>
  <c r="Y114" i="7"/>
  <c r="AG114" i="7"/>
  <c r="K115" i="7"/>
  <c r="AD115" i="7"/>
  <c r="AD116" i="7"/>
  <c r="AD117" i="7"/>
  <c r="AD118" i="7"/>
  <c r="AD119" i="7"/>
  <c r="AD120" i="7"/>
  <c r="AD121" i="7"/>
  <c r="AD122" i="7"/>
  <c r="AD123" i="7"/>
  <c r="AD124" i="7"/>
  <c r="L126" i="7"/>
  <c r="L128" i="7"/>
  <c r="O130" i="7"/>
  <c r="T135" i="7"/>
  <c r="T143" i="7"/>
  <c r="D30" i="13" l="1"/>
  <c r="C36" i="13"/>
  <c r="F22" i="13"/>
  <c r="B30" i="13" s="1"/>
  <c r="E30" i="13" s="1"/>
  <c r="F30" i="13" s="1"/>
  <c r="O2" i="10"/>
  <c r="O2" i="11"/>
  <c r="F2" i="10"/>
  <c r="F2" i="11"/>
  <c r="Q2" i="11"/>
  <c r="Q2" i="10"/>
  <c r="H2" i="10"/>
  <c r="H2" i="11"/>
  <c r="L2" i="10"/>
  <c r="L2" i="11"/>
  <c r="AA2" i="10"/>
  <c r="AA2" i="11"/>
  <c r="S2" i="11"/>
  <c r="S2" i="10"/>
  <c r="R2" i="10"/>
  <c r="R2" i="11"/>
  <c r="AE2" i="11"/>
  <c r="AE2" i="10"/>
  <c r="M2" i="10"/>
  <c r="M2" i="11"/>
  <c r="W2" i="10"/>
  <c r="W2" i="11"/>
  <c r="K2" i="10"/>
  <c r="K2" i="11"/>
  <c r="N2" i="10"/>
  <c r="N2" i="11"/>
  <c r="I2" i="10"/>
  <c r="I2" i="11"/>
  <c r="X2" i="11"/>
  <c r="X2" i="10"/>
  <c r="C2" i="11"/>
  <c r="C2" i="10"/>
  <c r="T2" i="11"/>
  <c r="T2" i="10"/>
  <c r="AD2" i="11"/>
  <c r="AD2" i="10"/>
  <c r="V2" i="10"/>
  <c r="V2" i="11"/>
  <c r="AC2" i="11"/>
  <c r="AC2" i="10"/>
  <c r="U2" i="10"/>
  <c r="U2" i="11"/>
  <c r="AB2" i="11"/>
  <c r="AB2" i="10"/>
  <c r="D2" i="10"/>
  <c r="D2" i="11"/>
  <c r="AG2" i="11"/>
  <c r="AG2" i="10"/>
  <c r="E2" i="10"/>
  <c r="E2" i="11"/>
  <c r="Z2" i="11"/>
  <c r="Z2" i="10"/>
  <c r="J2" i="11"/>
  <c r="J2" i="10"/>
  <c r="G2" i="10"/>
  <c r="G2" i="11"/>
  <c r="P2" i="10"/>
  <c r="P2" i="11"/>
  <c r="B2" i="10"/>
  <c r="B2" i="11"/>
  <c r="Y2" i="10"/>
  <c r="Y2" i="11"/>
  <c r="AF2" i="10"/>
  <c r="AF2" i="11"/>
  <c r="Z101" i="4"/>
  <c r="AA88" i="4"/>
  <c r="Y11" i="6"/>
  <c r="Q11" i="6"/>
  <c r="I11" i="6"/>
  <c r="AE11" i="6"/>
  <c r="W11" i="6"/>
  <c r="O11" i="6"/>
  <c r="G11" i="6"/>
  <c r="AD11" i="6"/>
  <c r="V11" i="6"/>
  <c r="N11" i="6"/>
  <c r="F11" i="6"/>
  <c r="AB11" i="6"/>
  <c r="AA11" i="6"/>
  <c r="S11" i="6"/>
  <c r="K11" i="6"/>
  <c r="C11" i="6"/>
  <c r="X11" i="6"/>
  <c r="H11" i="6"/>
  <c r="X7" i="6"/>
  <c r="P7" i="6"/>
  <c r="H7" i="6"/>
  <c r="U11" i="6"/>
  <c r="U15" i="6" s="1"/>
  <c r="E11" i="6"/>
  <c r="AE7" i="6"/>
  <c r="W7" i="6"/>
  <c r="O7" i="6"/>
  <c r="G7" i="6"/>
  <c r="T11" i="6"/>
  <c r="D11" i="6"/>
  <c r="AD7" i="6"/>
  <c r="V7" i="6"/>
  <c r="N7" i="6"/>
  <c r="F7" i="6"/>
  <c r="R11" i="6"/>
  <c r="AC7" i="6"/>
  <c r="U7" i="6"/>
  <c r="M7" i="6"/>
  <c r="E7" i="6"/>
  <c r="P11" i="6"/>
  <c r="AB7" i="6"/>
  <c r="T7" i="6"/>
  <c r="L7" i="6"/>
  <c r="D7" i="6"/>
  <c r="M11" i="6"/>
  <c r="AA7" i="6"/>
  <c r="S7" i="6"/>
  <c r="K7" i="6"/>
  <c r="C7" i="6"/>
  <c r="AC11" i="6"/>
  <c r="L11" i="6"/>
  <c r="Z7" i="6"/>
  <c r="R7" i="6"/>
  <c r="J7" i="6"/>
  <c r="Z11" i="6"/>
  <c r="Z15" i="6" s="1"/>
  <c r="J11" i="6"/>
  <c r="Y7" i="6"/>
  <c r="Q7" i="6"/>
  <c r="I7" i="6"/>
  <c r="Z10" i="6"/>
  <c r="R10" i="6"/>
  <c r="R14" i="6" s="1"/>
  <c r="J10" i="6"/>
  <c r="J14" i="6" s="1"/>
  <c r="AD6" i="6"/>
  <c r="V6" i="6"/>
  <c r="N6" i="6"/>
  <c r="F6" i="6"/>
  <c r="Y10" i="6"/>
  <c r="Y14" i="6" s="1"/>
  <c r="Q10" i="6"/>
  <c r="Q14" i="6" s="1"/>
  <c r="I10" i="6"/>
  <c r="I14" i="6" s="1"/>
  <c r="AC6" i="6"/>
  <c r="U6" i="6"/>
  <c r="M6" i="6"/>
  <c r="E6" i="6"/>
  <c r="X10" i="6"/>
  <c r="X14" i="6" s="1"/>
  <c r="P10" i="6"/>
  <c r="P14" i="6" s="1"/>
  <c r="H10" i="6"/>
  <c r="H14" i="6" s="1"/>
  <c r="AB6" i="6"/>
  <c r="T6" i="6"/>
  <c r="L6" i="6"/>
  <c r="D6" i="6"/>
  <c r="AE10" i="6"/>
  <c r="W10" i="6"/>
  <c r="W14" i="6" s="1"/>
  <c r="O10" i="6"/>
  <c r="O14" i="6" s="1"/>
  <c r="G10" i="6"/>
  <c r="G14" i="6" s="1"/>
  <c r="AA6" i="6"/>
  <c r="S6" i="6"/>
  <c r="K6" i="6"/>
  <c r="C6" i="6"/>
  <c r="AD10" i="6"/>
  <c r="AD14" i="6" s="1"/>
  <c r="V10" i="6"/>
  <c r="V14" i="6" s="1"/>
  <c r="N10" i="6"/>
  <c r="N14" i="6" s="1"/>
  <c r="F10" i="6"/>
  <c r="F14" i="6" s="1"/>
  <c r="Z6" i="6"/>
  <c r="R6" i="6"/>
  <c r="J6" i="6"/>
  <c r="AC10" i="6"/>
  <c r="AC14" i="6" s="1"/>
  <c r="U10" i="6"/>
  <c r="M10" i="6"/>
  <c r="M14" i="6" s="1"/>
  <c r="E10" i="6"/>
  <c r="E14" i="6" s="1"/>
  <c r="Y6" i="6"/>
  <c r="Q6" i="6"/>
  <c r="I6" i="6"/>
  <c r="AB10" i="6"/>
  <c r="AB14" i="6" s="1"/>
  <c r="T10" i="6"/>
  <c r="T14" i="6" s="1"/>
  <c r="L10" i="6"/>
  <c r="L14" i="6" s="1"/>
  <c r="D10" i="6"/>
  <c r="D14" i="6" s="1"/>
  <c r="X6" i="6"/>
  <c r="P6" i="6"/>
  <c r="H6" i="6"/>
  <c r="AA10" i="6"/>
  <c r="AA14" i="6" s="1"/>
  <c r="S10" i="6"/>
  <c r="S14" i="6" s="1"/>
  <c r="K10" i="6"/>
  <c r="K14" i="6" s="1"/>
  <c r="C10" i="6"/>
  <c r="C14" i="6" s="1"/>
  <c r="AE6" i="6"/>
  <c r="AF6" i="6" s="1"/>
  <c r="W6" i="6"/>
  <c r="O6" i="6"/>
  <c r="G6" i="6"/>
  <c r="Z82" i="4"/>
  <c r="Y96" i="4"/>
  <c r="AB86" i="4"/>
  <c r="AA92" i="4"/>
  <c r="L53" i="2"/>
  <c r="M53" i="2" s="1"/>
  <c r="L51" i="2"/>
  <c r="M51" i="2" s="1"/>
  <c r="L49" i="2"/>
  <c r="M49" i="2" s="1"/>
  <c r="L47" i="2"/>
  <c r="M47" i="2" s="1"/>
  <c r="L45" i="2"/>
  <c r="M45" i="2" s="1"/>
  <c r="L43" i="2"/>
  <c r="M43" i="2" s="1"/>
  <c r="L41" i="2"/>
  <c r="M41" i="2" s="1"/>
  <c r="L39" i="2"/>
  <c r="M39" i="2" s="1"/>
  <c r="L37" i="2"/>
  <c r="M37" i="2" s="1"/>
  <c r="L35" i="2"/>
  <c r="M35" i="2" s="1"/>
  <c r="L33" i="2"/>
  <c r="M33" i="2" s="1"/>
  <c r="L31" i="2"/>
  <c r="M31" i="2" s="1"/>
  <c r="L29" i="2"/>
  <c r="M29" i="2" s="1"/>
  <c r="L27" i="2"/>
  <c r="M27" i="2" s="1"/>
  <c r="L25" i="2"/>
  <c r="M25" i="2" s="1"/>
  <c r="L23" i="2"/>
  <c r="M23" i="2" s="1"/>
  <c r="L21" i="2"/>
  <c r="M21" i="2" s="1"/>
  <c r="L19" i="2"/>
  <c r="M19" i="2" s="1"/>
  <c r="L17" i="2"/>
  <c r="M17" i="2" s="1"/>
  <c r="L15" i="2"/>
  <c r="M15" i="2" s="1"/>
  <c r="L13" i="2"/>
  <c r="M13" i="2" s="1"/>
  <c r="L11" i="2"/>
  <c r="M11" i="2" s="1"/>
  <c r="L9" i="2"/>
  <c r="M9" i="2" s="1"/>
  <c r="L7" i="2"/>
  <c r="M7" i="2" s="1"/>
  <c r="L5" i="2"/>
  <c r="M5" i="2" s="1"/>
  <c r="L2" i="2"/>
  <c r="L311" i="2"/>
  <c r="M311" i="2" s="1"/>
  <c r="L303" i="2"/>
  <c r="M303" i="2" s="1"/>
  <c r="L299" i="2"/>
  <c r="M299" i="2" s="1"/>
  <c r="L295" i="2"/>
  <c r="M295" i="2" s="1"/>
  <c r="L287" i="2"/>
  <c r="M287" i="2" s="1"/>
  <c r="L283" i="2"/>
  <c r="M283" i="2" s="1"/>
  <c r="L279" i="2"/>
  <c r="M279" i="2" s="1"/>
  <c r="L271" i="2"/>
  <c r="M271" i="2" s="1"/>
  <c r="L263" i="2"/>
  <c r="M263" i="2" s="1"/>
  <c r="L259" i="2"/>
  <c r="M259" i="2" s="1"/>
  <c r="L251" i="2"/>
  <c r="M251" i="2" s="1"/>
  <c r="L243" i="2"/>
  <c r="M243" i="2" s="1"/>
  <c r="L235" i="2"/>
  <c r="M235" i="2" s="1"/>
  <c r="L231" i="2"/>
  <c r="M231" i="2" s="1"/>
  <c r="L223" i="2"/>
  <c r="M223" i="2" s="1"/>
  <c r="L219" i="2"/>
  <c r="M219" i="2" s="1"/>
  <c r="L211" i="2"/>
  <c r="M211" i="2" s="1"/>
  <c r="L207" i="2"/>
  <c r="M207" i="2" s="1"/>
  <c r="L199" i="2"/>
  <c r="M199" i="2" s="1"/>
  <c r="L195" i="2"/>
  <c r="M195" i="2" s="1"/>
  <c r="L187" i="2"/>
  <c r="M187" i="2" s="1"/>
  <c r="L183" i="2"/>
  <c r="M183" i="2" s="1"/>
  <c r="L175" i="2"/>
  <c r="M175" i="2" s="1"/>
  <c r="L171" i="2"/>
  <c r="M171" i="2" s="1"/>
  <c r="L163" i="2"/>
  <c r="M163" i="2" s="1"/>
  <c r="L159" i="2"/>
  <c r="M159" i="2" s="1"/>
  <c r="L151" i="2"/>
  <c r="M151" i="2" s="1"/>
  <c r="L147" i="2"/>
  <c r="M147" i="2" s="1"/>
  <c r="L139" i="2"/>
  <c r="M139" i="2" s="1"/>
  <c r="L135" i="2"/>
  <c r="M135" i="2" s="1"/>
  <c r="L127" i="2"/>
  <c r="M127" i="2" s="1"/>
  <c r="L119" i="2"/>
  <c r="M119" i="2" s="1"/>
  <c r="L115" i="2"/>
  <c r="M115" i="2" s="1"/>
  <c r="L107" i="2"/>
  <c r="M107" i="2" s="1"/>
  <c r="L103" i="2"/>
  <c r="M103" i="2" s="1"/>
  <c r="L95" i="2"/>
  <c r="M95" i="2" s="1"/>
  <c r="L91" i="2"/>
  <c r="M91" i="2" s="1"/>
  <c r="L83" i="2"/>
  <c r="M83" i="2" s="1"/>
  <c r="L79" i="2"/>
  <c r="M79" i="2" s="1"/>
  <c r="L71" i="2"/>
  <c r="M71" i="2" s="1"/>
  <c r="L63" i="2"/>
  <c r="M63" i="2" s="1"/>
  <c r="L55" i="2"/>
  <c r="M55" i="2" s="1"/>
  <c r="L307" i="2"/>
  <c r="M307" i="2" s="1"/>
  <c r="L291" i="2"/>
  <c r="M291" i="2" s="1"/>
  <c r="L275" i="2"/>
  <c r="M275" i="2" s="1"/>
  <c r="L267" i="2"/>
  <c r="M267" i="2" s="1"/>
  <c r="L255" i="2"/>
  <c r="M255" i="2" s="1"/>
  <c r="L247" i="2"/>
  <c r="M247" i="2" s="1"/>
  <c r="L239" i="2"/>
  <c r="M239" i="2" s="1"/>
  <c r="L227" i="2"/>
  <c r="M227" i="2" s="1"/>
  <c r="L215" i="2"/>
  <c r="M215" i="2" s="1"/>
  <c r="L203" i="2"/>
  <c r="M203" i="2" s="1"/>
  <c r="L191" i="2"/>
  <c r="M191" i="2" s="1"/>
  <c r="L179" i="2"/>
  <c r="M179" i="2" s="1"/>
  <c r="L167" i="2"/>
  <c r="M167" i="2" s="1"/>
  <c r="L155" i="2"/>
  <c r="M155" i="2" s="1"/>
  <c r="L143" i="2"/>
  <c r="M143" i="2" s="1"/>
  <c r="L131" i="2"/>
  <c r="M131" i="2" s="1"/>
  <c r="L123" i="2"/>
  <c r="M123" i="2" s="1"/>
  <c r="L111" i="2"/>
  <c r="M111" i="2" s="1"/>
  <c r="L99" i="2"/>
  <c r="M99" i="2" s="1"/>
  <c r="L87" i="2"/>
  <c r="M87" i="2" s="1"/>
  <c r="L75" i="2"/>
  <c r="M75" i="2" s="1"/>
  <c r="L67" i="2"/>
  <c r="M67" i="2" s="1"/>
  <c r="L59" i="2"/>
  <c r="M59" i="2" s="1"/>
  <c r="L310" i="2"/>
  <c r="M310" i="2" s="1"/>
  <c r="L306" i="2"/>
  <c r="M306" i="2" s="1"/>
  <c r="L302" i="2"/>
  <c r="M302" i="2" s="1"/>
  <c r="L298" i="2"/>
  <c r="M298" i="2" s="1"/>
  <c r="L294" i="2"/>
  <c r="M294" i="2" s="1"/>
  <c r="L290" i="2"/>
  <c r="M290" i="2" s="1"/>
  <c r="L286" i="2"/>
  <c r="M286" i="2" s="1"/>
  <c r="L282" i="2"/>
  <c r="M282" i="2" s="1"/>
  <c r="L278" i="2"/>
  <c r="M278" i="2" s="1"/>
  <c r="L274" i="2"/>
  <c r="M274" i="2" s="1"/>
  <c r="L270" i="2"/>
  <c r="M270" i="2" s="1"/>
  <c r="L266" i="2"/>
  <c r="M266" i="2" s="1"/>
  <c r="L262" i="2"/>
  <c r="M262" i="2" s="1"/>
  <c r="L258" i="2"/>
  <c r="M258" i="2" s="1"/>
  <c r="L254" i="2"/>
  <c r="M254" i="2" s="1"/>
  <c r="L250" i="2"/>
  <c r="M250" i="2" s="1"/>
  <c r="L246" i="2"/>
  <c r="M246" i="2" s="1"/>
  <c r="L242" i="2"/>
  <c r="M242" i="2" s="1"/>
  <c r="L238" i="2"/>
  <c r="M238" i="2" s="1"/>
  <c r="L234" i="2"/>
  <c r="M234" i="2" s="1"/>
  <c r="L230" i="2"/>
  <c r="M230" i="2" s="1"/>
  <c r="L226" i="2"/>
  <c r="M226" i="2" s="1"/>
  <c r="L222" i="2"/>
  <c r="M222" i="2" s="1"/>
  <c r="L218" i="2"/>
  <c r="M218" i="2" s="1"/>
  <c r="L214" i="2"/>
  <c r="M214" i="2" s="1"/>
  <c r="L210" i="2"/>
  <c r="M210" i="2" s="1"/>
  <c r="L206" i="2"/>
  <c r="M206" i="2" s="1"/>
  <c r="L202" i="2"/>
  <c r="M202" i="2" s="1"/>
  <c r="L198" i="2"/>
  <c r="M198" i="2" s="1"/>
  <c r="L194" i="2"/>
  <c r="M194" i="2" s="1"/>
  <c r="L190" i="2"/>
  <c r="M190" i="2" s="1"/>
  <c r="L186" i="2"/>
  <c r="M186" i="2" s="1"/>
  <c r="L182" i="2"/>
  <c r="M182" i="2" s="1"/>
  <c r="L178" i="2"/>
  <c r="M178" i="2" s="1"/>
  <c r="L174" i="2"/>
  <c r="M174" i="2" s="1"/>
  <c r="L170" i="2"/>
  <c r="M170" i="2" s="1"/>
  <c r="L166" i="2"/>
  <c r="M166" i="2" s="1"/>
  <c r="L162" i="2"/>
  <c r="M162" i="2" s="1"/>
  <c r="L158" i="2"/>
  <c r="M158" i="2" s="1"/>
  <c r="L154" i="2"/>
  <c r="M154" i="2" s="1"/>
  <c r="L150" i="2"/>
  <c r="M150" i="2" s="1"/>
  <c r="L146" i="2"/>
  <c r="M146" i="2" s="1"/>
  <c r="L142" i="2"/>
  <c r="M142" i="2" s="1"/>
  <c r="L138" i="2"/>
  <c r="M138" i="2" s="1"/>
  <c r="L134" i="2"/>
  <c r="M134" i="2" s="1"/>
  <c r="L130" i="2"/>
  <c r="M130" i="2" s="1"/>
  <c r="L126" i="2"/>
  <c r="M126" i="2" s="1"/>
  <c r="L122" i="2"/>
  <c r="M122" i="2" s="1"/>
  <c r="L118" i="2"/>
  <c r="M118" i="2" s="1"/>
  <c r="L114" i="2"/>
  <c r="M114" i="2" s="1"/>
  <c r="L110" i="2"/>
  <c r="M110" i="2" s="1"/>
  <c r="L106" i="2"/>
  <c r="M106" i="2" s="1"/>
  <c r="L102" i="2"/>
  <c r="M102" i="2" s="1"/>
  <c r="L98" i="2"/>
  <c r="M98" i="2" s="1"/>
  <c r="L94" i="2"/>
  <c r="M94" i="2" s="1"/>
  <c r="L90" i="2"/>
  <c r="M90" i="2" s="1"/>
  <c r="L86" i="2"/>
  <c r="M86" i="2" s="1"/>
  <c r="L82" i="2"/>
  <c r="M82" i="2" s="1"/>
  <c r="L78" i="2"/>
  <c r="M78" i="2" s="1"/>
  <c r="L74" i="2"/>
  <c r="M74" i="2" s="1"/>
  <c r="L70" i="2"/>
  <c r="M70" i="2" s="1"/>
  <c r="L66" i="2"/>
  <c r="M66" i="2" s="1"/>
  <c r="L62" i="2"/>
  <c r="M62" i="2" s="1"/>
  <c r="L58" i="2"/>
  <c r="M58" i="2" s="1"/>
  <c r="L309" i="2"/>
  <c r="M309" i="2" s="1"/>
  <c r="L285" i="2"/>
  <c r="M285" i="2" s="1"/>
  <c r="L273" i="2"/>
  <c r="M273" i="2" s="1"/>
  <c r="L265" i="2"/>
  <c r="M265" i="2" s="1"/>
  <c r="L257" i="2"/>
  <c r="M257" i="2" s="1"/>
  <c r="L249" i="2"/>
  <c r="M249" i="2" s="1"/>
  <c r="L245" i="2"/>
  <c r="M245" i="2" s="1"/>
  <c r="L237" i="2"/>
  <c r="M237" i="2" s="1"/>
  <c r="L233" i="2"/>
  <c r="M233" i="2" s="1"/>
  <c r="L221" i="2"/>
  <c r="M221" i="2" s="1"/>
  <c r="L209" i="2"/>
  <c r="M209" i="2" s="1"/>
  <c r="L201" i="2"/>
  <c r="M201" i="2" s="1"/>
  <c r="L189" i="2"/>
  <c r="M189" i="2" s="1"/>
  <c r="L181" i="2"/>
  <c r="M181" i="2" s="1"/>
  <c r="L177" i="2"/>
  <c r="M177" i="2" s="1"/>
  <c r="L169" i="2"/>
  <c r="M169" i="2" s="1"/>
  <c r="L161" i="2"/>
  <c r="M161" i="2" s="1"/>
  <c r="L153" i="2"/>
  <c r="M153" i="2" s="1"/>
  <c r="L145" i="2"/>
  <c r="M145" i="2" s="1"/>
  <c r="L137" i="2"/>
  <c r="M137" i="2" s="1"/>
  <c r="L129" i="2"/>
  <c r="M129" i="2" s="1"/>
  <c r="L125" i="2"/>
  <c r="M125" i="2" s="1"/>
  <c r="L117" i="2"/>
  <c r="M117" i="2" s="1"/>
  <c r="L113" i="2"/>
  <c r="M113" i="2" s="1"/>
  <c r="L105" i="2"/>
  <c r="M105" i="2" s="1"/>
  <c r="L97" i="2"/>
  <c r="M97" i="2" s="1"/>
  <c r="L93" i="2"/>
  <c r="M93" i="2" s="1"/>
  <c r="L85" i="2"/>
  <c r="M85" i="2" s="1"/>
  <c r="L81" i="2"/>
  <c r="M81" i="2" s="1"/>
  <c r="L73" i="2"/>
  <c r="M73" i="2" s="1"/>
  <c r="L65" i="2"/>
  <c r="M65" i="2" s="1"/>
  <c r="L57" i="2"/>
  <c r="M57" i="2" s="1"/>
  <c r="L54" i="2"/>
  <c r="M54" i="2" s="1"/>
  <c r="L52" i="2"/>
  <c r="M52" i="2" s="1"/>
  <c r="L50" i="2"/>
  <c r="M50" i="2" s="1"/>
  <c r="L48" i="2"/>
  <c r="M48" i="2" s="1"/>
  <c r="L46" i="2"/>
  <c r="M46" i="2" s="1"/>
  <c r="L44" i="2"/>
  <c r="M44" i="2" s="1"/>
  <c r="L42" i="2"/>
  <c r="M42" i="2" s="1"/>
  <c r="L40" i="2"/>
  <c r="M40" i="2" s="1"/>
  <c r="L38" i="2"/>
  <c r="M38" i="2" s="1"/>
  <c r="L36" i="2"/>
  <c r="M36" i="2" s="1"/>
  <c r="L34" i="2"/>
  <c r="M34" i="2" s="1"/>
  <c r="L32" i="2"/>
  <c r="M32" i="2" s="1"/>
  <c r="L30" i="2"/>
  <c r="M30" i="2" s="1"/>
  <c r="L28" i="2"/>
  <c r="M28" i="2" s="1"/>
  <c r="L26" i="2"/>
  <c r="M26" i="2" s="1"/>
  <c r="L24" i="2"/>
  <c r="M24" i="2" s="1"/>
  <c r="L22" i="2"/>
  <c r="M22" i="2" s="1"/>
  <c r="L20" i="2"/>
  <c r="M20" i="2" s="1"/>
  <c r="L18" i="2"/>
  <c r="M18" i="2" s="1"/>
  <c r="L16" i="2"/>
  <c r="M16" i="2" s="1"/>
  <c r="L14" i="2"/>
  <c r="M14" i="2" s="1"/>
  <c r="L12" i="2"/>
  <c r="M12" i="2" s="1"/>
  <c r="L10" i="2"/>
  <c r="M10" i="2" s="1"/>
  <c r="L8" i="2"/>
  <c r="M8" i="2" s="1"/>
  <c r="L6" i="2"/>
  <c r="M6" i="2" s="1"/>
  <c r="L4" i="2"/>
  <c r="M4" i="2" s="1"/>
  <c r="L305" i="2"/>
  <c r="M305" i="2" s="1"/>
  <c r="L301" i="2"/>
  <c r="M301" i="2" s="1"/>
  <c r="L297" i="2"/>
  <c r="M297" i="2" s="1"/>
  <c r="L293" i="2"/>
  <c r="M293" i="2" s="1"/>
  <c r="L289" i="2"/>
  <c r="M289" i="2" s="1"/>
  <c r="L281" i="2"/>
  <c r="M281" i="2" s="1"/>
  <c r="L277" i="2"/>
  <c r="M277" i="2" s="1"/>
  <c r="L269" i="2"/>
  <c r="M269" i="2" s="1"/>
  <c r="L261" i="2"/>
  <c r="M261" i="2" s="1"/>
  <c r="L253" i="2"/>
  <c r="M253" i="2" s="1"/>
  <c r="L241" i="2"/>
  <c r="M241" i="2" s="1"/>
  <c r="L229" i="2"/>
  <c r="M229" i="2" s="1"/>
  <c r="L225" i="2"/>
  <c r="M225" i="2" s="1"/>
  <c r="L217" i="2"/>
  <c r="M217" i="2" s="1"/>
  <c r="L213" i="2"/>
  <c r="M213" i="2" s="1"/>
  <c r="L205" i="2"/>
  <c r="M205" i="2" s="1"/>
  <c r="L197" i="2"/>
  <c r="M197" i="2" s="1"/>
  <c r="L193" i="2"/>
  <c r="M193" i="2" s="1"/>
  <c r="L185" i="2"/>
  <c r="M185" i="2" s="1"/>
  <c r="L173" i="2"/>
  <c r="M173" i="2" s="1"/>
  <c r="L165" i="2"/>
  <c r="M165" i="2" s="1"/>
  <c r="L157" i="2"/>
  <c r="M157" i="2" s="1"/>
  <c r="L149" i="2"/>
  <c r="M149" i="2" s="1"/>
  <c r="L141" i="2"/>
  <c r="M141" i="2" s="1"/>
  <c r="L133" i="2"/>
  <c r="M133" i="2" s="1"/>
  <c r="L121" i="2"/>
  <c r="M121" i="2" s="1"/>
  <c r="L109" i="2"/>
  <c r="M109" i="2" s="1"/>
  <c r="L101" i="2"/>
  <c r="M101" i="2" s="1"/>
  <c r="L89" i="2"/>
  <c r="M89" i="2" s="1"/>
  <c r="L77" i="2"/>
  <c r="M77" i="2" s="1"/>
  <c r="L69" i="2"/>
  <c r="M69" i="2" s="1"/>
  <c r="L61" i="2"/>
  <c r="M61" i="2" s="1"/>
  <c r="L3" i="2"/>
  <c r="M3" i="2" s="1"/>
  <c r="L304" i="2"/>
  <c r="M304" i="2" s="1"/>
  <c r="L272" i="2"/>
  <c r="M272" i="2" s="1"/>
  <c r="L240" i="2"/>
  <c r="M240" i="2" s="1"/>
  <c r="L208" i="2"/>
  <c r="M208" i="2" s="1"/>
  <c r="L176" i="2"/>
  <c r="M176" i="2" s="1"/>
  <c r="L144" i="2"/>
  <c r="M144" i="2" s="1"/>
  <c r="L112" i="2"/>
  <c r="M112" i="2" s="1"/>
  <c r="L80" i="2"/>
  <c r="M80" i="2" s="1"/>
  <c r="L300" i="2"/>
  <c r="M300" i="2" s="1"/>
  <c r="L268" i="2"/>
  <c r="M268" i="2" s="1"/>
  <c r="L236" i="2"/>
  <c r="M236" i="2" s="1"/>
  <c r="L204" i="2"/>
  <c r="M204" i="2" s="1"/>
  <c r="L172" i="2"/>
  <c r="M172" i="2" s="1"/>
  <c r="L140" i="2"/>
  <c r="M140" i="2" s="1"/>
  <c r="L108" i="2"/>
  <c r="M108" i="2" s="1"/>
  <c r="L76" i="2"/>
  <c r="M76" i="2" s="1"/>
  <c r="L296" i="2"/>
  <c r="M296" i="2" s="1"/>
  <c r="L264" i="2"/>
  <c r="M264" i="2" s="1"/>
  <c r="L232" i="2"/>
  <c r="M232" i="2" s="1"/>
  <c r="L200" i="2"/>
  <c r="M200" i="2" s="1"/>
  <c r="L136" i="2"/>
  <c r="M136" i="2" s="1"/>
  <c r="L104" i="2"/>
  <c r="M104" i="2" s="1"/>
  <c r="L72" i="2"/>
  <c r="M72" i="2" s="1"/>
  <c r="L292" i="2"/>
  <c r="M292" i="2" s="1"/>
  <c r="L260" i="2"/>
  <c r="M260" i="2" s="1"/>
  <c r="L228" i="2"/>
  <c r="M228" i="2" s="1"/>
  <c r="L196" i="2"/>
  <c r="M196" i="2" s="1"/>
  <c r="L164" i="2"/>
  <c r="M164" i="2" s="1"/>
  <c r="L132" i="2"/>
  <c r="M132" i="2" s="1"/>
  <c r="L100" i="2"/>
  <c r="M100" i="2" s="1"/>
  <c r="L68" i="2"/>
  <c r="M68" i="2" s="1"/>
  <c r="L276" i="2"/>
  <c r="M276" i="2" s="1"/>
  <c r="L212" i="2"/>
  <c r="M212" i="2" s="1"/>
  <c r="L148" i="2"/>
  <c r="M148" i="2" s="1"/>
  <c r="L84" i="2"/>
  <c r="M84" i="2" s="1"/>
  <c r="L168" i="2"/>
  <c r="M168" i="2" s="1"/>
  <c r="L288" i="2"/>
  <c r="M288" i="2" s="1"/>
  <c r="L256" i="2"/>
  <c r="M256" i="2" s="1"/>
  <c r="L224" i="2"/>
  <c r="M224" i="2" s="1"/>
  <c r="L192" i="2"/>
  <c r="M192" i="2" s="1"/>
  <c r="L160" i="2"/>
  <c r="M160" i="2" s="1"/>
  <c r="L128" i="2"/>
  <c r="M128" i="2" s="1"/>
  <c r="L96" i="2"/>
  <c r="M96" i="2" s="1"/>
  <c r="L64" i="2"/>
  <c r="M64" i="2" s="1"/>
  <c r="L284" i="2"/>
  <c r="M284" i="2" s="1"/>
  <c r="L252" i="2"/>
  <c r="M252" i="2" s="1"/>
  <c r="L220" i="2"/>
  <c r="M220" i="2" s="1"/>
  <c r="L188" i="2"/>
  <c r="M188" i="2" s="1"/>
  <c r="L156" i="2"/>
  <c r="M156" i="2" s="1"/>
  <c r="L124" i="2"/>
  <c r="M124" i="2" s="1"/>
  <c r="L92" i="2"/>
  <c r="M92" i="2" s="1"/>
  <c r="L60" i="2"/>
  <c r="M60" i="2" s="1"/>
  <c r="L308" i="2"/>
  <c r="M308" i="2" s="1"/>
  <c r="L244" i="2"/>
  <c r="M244" i="2" s="1"/>
  <c r="L180" i="2"/>
  <c r="M180" i="2" s="1"/>
  <c r="L116" i="2"/>
  <c r="M116" i="2" s="1"/>
  <c r="L312" i="2"/>
  <c r="M312" i="2" s="1"/>
  <c r="L280" i="2"/>
  <c r="M280" i="2" s="1"/>
  <c r="L248" i="2"/>
  <c r="M248" i="2" s="1"/>
  <c r="L216" i="2"/>
  <c r="M216" i="2" s="1"/>
  <c r="L184" i="2"/>
  <c r="M184" i="2" s="1"/>
  <c r="L152" i="2"/>
  <c r="M152" i="2" s="1"/>
  <c r="L120" i="2"/>
  <c r="M120" i="2" s="1"/>
  <c r="L88" i="2"/>
  <c r="M88" i="2" s="1"/>
  <c r="L56" i="2"/>
  <c r="M56" i="2" s="1"/>
  <c r="AA93" i="4"/>
  <c r="AB87" i="4"/>
  <c r="AB85" i="4"/>
  <c r="AA94" i="4"/>
  <c r="AB84" i="4"/>
  <c r="AA97" i="4"/>
  <c r="Z81" i="4"/>
  <c r="Y95" i="4"/>
  <c r="AB100" i="4"/>
  <c r="AB99" i="4"/>
  <c r="AC83" i="4"/>
  <c r="C2" i="9" l="1"/>
  <c r="D2" i="9" s="1"/>
  <c r="E2" i="9" s="1"/>
  <c r="F2" i="9" s="1"/>
  <c r="G2" i="9" s="1"/>
  <c r="H2" i="9" s="1"/>
  <c r="I2" i="9" s="1"/>
  <c r="J2" i="9" s="1"/>
  <c r="K2" i="9" s="1"/>
  <c r="L2" i="9" s="1"/>
  <c r="M2" i="9" s="1"/>
  <c r="N2" i="9" s="1"/>
  <c r="O2" i="9" s="1"/>
  <c r="P2" i="9" s="1"/>
  <c r="Q2" i="9" s="1"/>
  <c r="R2" i="9" s="1"/>
  <c r="S2" i="9" s="1"/>
  <c r="T2" i="9" s="1"/>
  <c r="U2" i="9" s="1"/>
  <c r="V2" i="9" s="1"/>
  <c r="W2" i="9" s="1"/>
  <c r="X2" i="9" s="1"/>
  <c r="Y2" i="9" s="1"/>
  <c r="Z2" i="9" s="1"/>
  <c r="AA2" i="9" s="1"/>
  <c r="AB2" i="9" s="1"/>
  <c r="AC2" i="9" s="1"/>
  <c r="AD2" i="9" s="1"/>
  <c r="AE2" i="9" s="1"/>
  <c r="AF2" i="9" s="1"/>
  <c r="AG2" i="9" s="1"/>
  <c r="S15" i="6"/>
  <c r="O15" i="6"/>
  <c r="AA82" i="4"/>
  <c r="Z96" i="4"/>
  <c r="D15" i="6"/>
  <c r="AA15" i="6"/>
  <c r="AF11" i="6"/>
  <c r="W15" i="6"/>
  <c r="AC84" i="4"/>
  <c r="AB97" i="4"/>
  <c r="M15" i="6"/>
  <c r="AF7" i="6"/>
  <c r="T15" i="6"/>
  <c r="AB15" i="6"/>
  <c r="AE15" i="6"/>
  <c r="Z14" i="6"/>
  <c r="F15" i="6"/>
  <c r="I15" i="6"/>
  <c r="L313" i="2"/>
  <c r="M313" i="2" s="1"/>
  <c r="M2" i="2"/>
  <c r="L15" i="6"/>
  <c r="R15" i="6"/>
  <c r="H15" i="6"/>
  <c r="N15" i="6"/>
  <c r="Q15" i="6"/>
  <c r="AD83" i="4"/>
  <c r="AC100" i="4"/>
  <c r="AC99" i="4"/>
  <c r="AB93" i="4"/>
  <c r="AC87" i="4"/>
  <c r="AG6" i="6"/>
  <c r="AC15" i="6"/>
  <c r="X15" i="6"/>
  <c r="V15" i="6"/>
  <c r="Y15" i="6"/>
  <c r="AA81" i="4"/>
  <c r="Z95" i="4"/>
  <c r="AC85" i="4"/>
  <c r="AB94" i="4"/>
  <c r="U14" i="6"/>
  <c r="AE14" i="6"/>
  <c r="AF10" i="6"/>
  <c r="C15" i="6"/>
  <c r="AD15" i="6"/>
  <c r="AA101" i="4"/>
  <c r="AB88" i="4"/>
  <c r="AB92" i="4"/>
  <c r="AC86" i="4"/>
  <c r="J15" i="6"/>
  <c r="P15" i="6"/>
  <c r="E15" i="6"/>
  <c r="K15" i="6"/>
  <c r="G15" i="6"/>
  <c r="AH6" i="6" l="1"/>
  <c r="AG11" i="6"/>
  <c r="AF15" i="6"/>
  <c r="AB81" i="4"/>
  <c r="AA95" i="4"/>
  <c r="AF14" i="6"/>
  <c r="AG10" i="6"/>
  <c r="AC93" i="4"/>
  <c r="AD87" i="4"/>
  <c r="AC92" i="4"/>
  <c r="AD86" i="4"/>
  <c r="Q48" i="2"/>
  <c r="Q42" i="2"/>
  <c r="Q36" i="2"/>
  <c r="Q30" i="2"/>
  <c r="Q24" i="2"/>
  <c r="Q20" i="2"/>
  <c r="Q14" i="2"/>
  <c r="Q52" i="2"/>
  <c r="Q46" i="2"/>
  <c r="Q40" i="2"/>
  <c r="Q34" i="2"/>
  <c r="Q28" i="2"/>
  <c r="Q22" i="2"/>
  <c r="Q16" i="2"/>
  <c r="Q12" i="2"/>
  <c r="Q50" i="2"/>
  <c r="Q44" i="2"/>
  <c r="Q38" i="2"/>
  <c r="Q32" i="2"/>
  <c r="Q26" i="2"/>
  <c r="Q18" i="2"/>
  <c r="Q10" i="2"/>
  <c r="Q49" i="2"/>
  <c r="Q47" i="2"/>
  <c r="Q41" i="2"/>
  <c r="Q35" i="2"/>
  <c r="Q29" i="2"/>
  <c r="Q23" i="2"/>
  <c r="Q17" i="2"/>
  <c r="Q11" i="2"/>
  <c r="Q5" i="2"/>
  <c r="Q51" i="2"/>
  <c r="Q43" i="2"/>
  <c r="Q37" i="2"/>
  <c r="Q31" i="2"/>
  <c r="Q25" i="2"/>
  <c r="Q19" i="2"/>
  <c r="Q13" i="2"/>
  <c r="Q7" i="2"/>
  <c r="Q53" i="2"/>
  <c r="Q45" i="2"/>
  <c r="Q39" i="2"/>
  <c r="Q33" i="2"/>
  <c r="Q27" i="2"/>
  <c r="Q21" i="2"/>
  <c r="Q15" i="2"/>
  <c r="Q9" i="2"/>
  <c r="Q6" i="2"/>
  <c r="Q4" i="2"/>
  <c r="Q8" i="2"/>
  <c r="AG7" i="6"/>
  <c r="AB82" i="4"/>
  <c r="AA96" i="4"/>
  <c r="AB101" i="4"/>
  <c r="AC88" i="4"/>
  <c r="AC94" i="4"/>
  <c r="AD85" i="4"/>
  <c r="AD100" i="4"/>
  <c r="AD99" i="4"/>
  <c r="AE83" i="4"/>
  <c r="AC97" i="4"/>
  <c r="AD84" i="4"/>
  <c r="AD94" i="4" l="1"/>
  <c r="AE85" i="4"/>
  <c r="Q54" i="2"/>
  <c r="R4" i="2" s="1"/>
  <c r="C4" i="4" s="1"/>
  <c r="D4" i="4" s="1"/>
  <c r="AC81" i="4"/>
  <c r="AB95" i="4"/>
  <c r="AC101" i="4"/>
  <c r="AD88" i="4"/>
  <c r="R6" i="2"/>
  <c r="C6" i="4" s="1"/>
  <c r="D6" i="4" s="1"/>
  <c r="R53" i="2"/>
  <c r="C53" i="4" s="1"/>
  <c r="D53" i="4" s="1"/>
  <c r="R50" i="2"/>
  <c r="C50" i="4" s="1"/>
  <c r="D50" i="4" s="1"/>
  <c r="R52" i="2"/>
  <c r="C51" i="4" s="1"/>
  <c r="D51" i="4" s="1"/>
  <c r="AD92" i="4"/>
  <c r="AE86" i="4"/>
  <c r="R38" i="2"/>
  <c r="C38" i="4" s="1"/>
  <c r="D38" i="4" s="1"/>
  <c r="R41" i="2"/>
  <c r="C41" i="4" s="1"/>
  <c r="D41" i="4" s="1"/>
  <c r="R9" i="2"/>
  <c r="C8" i="4" s="1"/>
  <c r="D8" i="4" s="1"/>
  <c r="R5" i="2"/>
  <c r="C3" i="4" s="1"/>
  <c r="R49" i="2"/>
  <c r="C48" i="4" s="1"/>
  <c r="D48" i="4" s="1"/>
  <c r="R12" i="2"/>
  <c r="C12" i="4" s="1"/>
  <c r="D12" i="4" s="1"/>
  <c r="R14" i="2"/>
  <c r="C14" i="4" s="1"/>
  <c r="D14" i="4" s="1"/>
  <c r="AG15" i="6"/>
  <c r="AH11" i="6"/>
  <c r="R35" i="2"/>
  <c r="C37" i="4" s="1"/>
  <c r="D37" i="4" s="1"/>
  <c r="AE100" i="4"/>
  <c r="AE99" i="4"/>
  <c r="AF83" i="4"/>
  <c r="R15" i="2"/>
  <c r="C16" i="4" s="1"/>
  <c r="D16" i="4" s="1"/>
  <c r="R13" i="2"/>
  <c r="C13" i="4" s="1"/>
  <c r="D13" i="4" s="1"/>
  <c r="R11" i="2"/>
  <c r="C11" i="4" s="1"/>
  <c r="D11" i="4" s="1"/>
  <c r="R10" i="2"/>
  <c r="C9" i="4" s="1"/>
  <c r="D9" i="4" s="1"/>
  <c r="R20" i="2"/>
  <c r="C20" i="4" s="1"/>
  <c r="D20" i="4" s="1"/>
  <c r="AD93" i="4"/>
  <c r="AE87" i="4"/>
  <c r="R8" i="2"/>
  <c r="C7" i="4" s="1"/>
  <c r="D7" i="4" s="1"/>
  <c r="R40" i="2"/>
  <c r="C40" i="4" s="1"/>
  <c r="D40" i="4" s="1"/>
  <c r="AE84" i="4"/>
  <c r="AD97" i="4"/>
  <c r="R48" i="2"/>
  <c r="C49" i="4" s="1"/>
  <c r="D49" i="4" s="1"/>
  <c r="AC82" i="4"/>
  <c r="AB96" i="4"/>
  <c r="R21" i="2"/>
  <c r="C21" i="4" s="1"/>
  <c r="D21" i="4" s="1"/>
  <c r="R19" i="2"/>
  <c r="C19" i="4" s="1"/>
  <c r="D19" i="4" s="1"/>
  <c r="R17" i="2"/>
  <c r="C18" i="4" s="1"/>
  <c r="D18" i="4" s="1"/>
  <c r="R18" i="2"/>
  <c r="C15" i="4" s="1"/>
  <c r="D15" i="4" s="1"/>
  <c r="R22" i="2"/>
  <c r="C24" i="4" s="1"/>
  <c r="D24" i="4" s="1"/>
  <c r="R24" i="2"/>
  <c r="C22" i="4" s="1"/>
  <c r="D22" i="4" s="1"/>
  <c r="R37" i="2"/>
  <c r="C31" i="4" s="1"/>
  <c r="D31" i="4" s="1"/>
  <c r="R43" i="2"/>
  <c r="C43" i="4" s="1"/>
  <c r="D43" i="4" s="1"/>
  <c r="AH7" i="6"/>
  <c r="R25" i="2"/>
  <c r="C25" i="4" s="1"/>
  <c r="D25" i="4" s="1"/>
  <c r="R23" i="2"/>
  <c r="C23" i="4" s="1"/>
  <c r="D23" i="4" s="1"/>
  <c r="R26" i="2"/>
  <c r="C26" i="4" s="1"/>
  <c r="D26" i="4" s="1"/>
  <c r="R28" i="2"/>
  <c r="C27" i="4" s="1"/>
  <c r="D27" i="4" s="1"/>
  <c r="R30" i="2"/>
  <c r="C32" i="4" s="1"/>
  <c r="D32" i="4" s="1"/>
  <c r="AG14" i="6"/>
  <c r="AH10" i="6"/>
  <c r="R39" i="2"/>
  <c r="C39" i="4" s="1"/>
  <c r="D39" i="4" s="1"/>
  <c r="R45" i="2"/>
  <c r="C45" i="4" s="1"/>
  <c r="D45" i="4" s="1"/>
  <c r="R27" i="2"/>
  <c r="C28" i="4" s="1"/>
  <c r="D28" i="4" s="1"/>
  <c r="R33" i="2"/>
  <c r="C34" i="4" s="1"/>
  <c r="D34" i="4" s="1"/>
  <c r="R31" i="2"/>
  <c r="C36" i="4" s="1"/>
  <c r="D36" i="4" s="1"/>
  <c r="R29" i="2"/>
  <c r="C29" i="4" s="1"/>
  <c r="D29" i="4" s="1"/>
  <c r="R32" i="2"/>
  <c r="C33" i="4" s="1"/>
  <c r="D33" i="4" s="1"/>
  <c r="R34" i="2"/>
  <c r="C35" i="4" s="1"/>
  <c r="D35" i="4" s="1"/>
  <c r="R36" i="2"/>
  <c r="C30" i="4" s="1"/>
  <c r="D30" i="4" s="1"/>
  <c r="R42" i="2"/>
  <c r="C42" i="4" s="1"/>
  <c r="D42" i="4" s="1"/>
  <c r="AI6" i="6"/>
  <c r="AH14" i="6" l="1"/>
  <c r="AI10" i="6"/>
  <c r="AE93" i="4"/>
  <c r="AF87" i="4"/>
  <c r="AG83" i="4"/>
  <c r="AF100" i="4"/>
  <c r="AF99" i="4"/>
  <c r="AC96" i="4"/>
  <c r="AD82" i="4"/>
  <c r="AJ6" i="6"/>
  <c r="D3" i="4"/>
  <c r="AC95" i="4"/>
  <c r="AD81" i="4"/>
  <c r="R16" i="2"/>
  <c r="C17" i="4" s="1"/>
  <c r="D17" i="4" s="1"/>
  <c r="R46" i="2"/>
  <c r="C46" i="4" s="1"/>
  <c r="D46" i="4" s="1"/>
  <c r="R7" i="2"/>
  <c r="C5" i="4" s="1"/>
  <c r="D5" i="4" s="1"/>
  <c r="R47" i="2"/>
  <c r="C47" i="4" s="1"/>
  <c r="D47" i="4" s="1"/>
  <c r="R44" i="2"/>
  <c r="C44" i="4" s="1"/>
  <c r="D44" i="4" s="1"/>
  <c r="AE97" i="4"/>
  <c r="AF84" i="4"/>
  <c r="R51" i="2"/>
  <c r="C52" i="4" s="1"/>
  <c r="D52" i="4" s="1"/>
  <c r="AH15" i="6"/>
  <c r="AI11" i="6"/>
  <c r="AI7" i="6"/>
  <c r="AE94" i="4"/>
  <c r="AF85" i="4"/>
  <c r="AE92" i="4"/>
  <c r="AF86" i="4"/>
  <c r="AD101" i="4"/>
  <c r="AE88" i="4"/>
  <c r="E17" i="4" l="1"/>
  <c r="AE101" i="4"/>
  <c r="AF88" i="4"/>
  <c r="AF94" i="4"/>
  <c r="AG85" i="4"/>
  <c r="AG94" i="4" s="1"/>
  <c r="D54" i="4"/>
  <c r="AJ7" i="6"/>
  <c r="C54" i="4"/>
  <c r="AK6" i="6"/>
  <c r="AF92" i="4"/>
  <c r="AG86" i="4"/>
  <c r="AG92" i="4" s="1"/>
  <c r="E44" i="4"/>
  <c r="AI14" i="6"/>
  <c r="AJ10" i="6"/>
  <c r="AI15" i="6"/>
  <c r="AJ11" i="6"/>
  <c r="E47" i="4"/>
  <c r="E5" i="4"/>
  <c r="AE82" i="4"/>
  <c r="AD96" i="4"/>
  <c r="AG100" i="4"/>
  <c r="AG99" i="4"/>
  <c r="AF97" i="4"/>
  <c r="AG84" i="4"/>
  <c r="AG97" i="4" s="1"/>
  <c r="E46" i="4"/>
  <c r="AE81" i="4"/>
  <c r="AD95" i="4"/>
  <c r="AG87" i="4"/>
  <c r="AG93" i="4" s="1"/>
  <c r="AF93" i="4"/>
  <c r="AE95" i="4" l="1"/>
  <c r="AF81" i="4"/>
  <c r="R908" i="5"/>
  <c r="F908" i="5"/>
  <c r="H907" i="5"/>
  <c r="J906" i="5"/>
  <c r="L905" i="5"/>
  <c r="R903" i="5"/>
  <c r="F902" i="5"/>
  <c r="L900" i="5"/>
  <c r="N899" i="5"/>
  <c r="P898" i="5"/>
  <c r="R897" i="5"/>
  <c r="F897" i="5"/>
  <c r="H896" i="5"/>
  <c r="L895" i="5"/>
  <c r="L894" i="5"/>
  <c r="P907" i="5"/>
  <c r="P906" i="5"/>
  <c r="R904" i="5"/>
  <c r="F901" i="5"/>
  <c r="H899" i="5"/>
  <c r="H898" i="5"/>
  <c r="J896" i="5"/>
  <c r="J895" i="5"/>
  <c r="J894" i="5"/>
  <c r="N908" i="5"/>
  <c r="N907" i="5"/>
  <c r="N906" i="5"/>
  <c r="P905" i="5"/>
  <c r="P904" i="5"/>
  <c r="P903" i="5"/>
  <c r="R902" i="5"/>
  <c r="R901" i="5"/>
  <c r="F900" i="5"/>
  <c r="F899" i="5"/>
  <c r="F898" i="5"/>
  <c r="H897" i="5"/>
  <c r="H895" i="5"/>
  <c r="H894" i="5"/>
  <c r="L908" i="5"/>
  <c r="L906" i="5"/>
  <c r="N905" i="5"/>
  <c r="N904" i="5"/>
  <c r="N903" i="5"/>
  <c r="P902" i="5"/>
  <c r="R900" i="5"/>
  <c r="F896" i="5"/>
  <c r="F895" i="5"/>
  <c r="F894" i="5"/>
  <c r="J908" i="5"/>
  <c r="L907" i="5"/>
  <c r="J905" i="5"/>
  <c r="L904" i="5"/>
  <c r="N902" i="5"/>
  <c r="P901" i="5"/>
  <c r="P900" i="5"/>
  <c r="R899" i="5"/>
  <c r="R898" i="5"/>
  <c r="R896" i="5"/>
  <c r="H908" i="5"/>
  <c r="J907" i="5"/>
  <c r="H906" i="5"/>
  <c r="J904" i="5"/>
  <c r="L903" i="5"/>
  <c r="L902" i="5"/>
  <c r="N901" i="5"/>
  <c r="P899" i="5"/>
  <c r="N898" i="5"/>
  <c r="P897" i="5"/>
  <c r="P896" i="5"/>
  <c r="R895" i="5"/>
  <c r="R894" i="5"/>
  <c r="F907" i="5"/>
  <c r="F906" i="5"/>
  <c r="H905" i="5"/>
  <c r="H904" i="5"/>
  <c r="J903" i="5"/>
  <c r="L901" i="5"/>
  <c r="N900" i="5"/>
  <c r="L898" i="5"/>
  <c r="N897" i="5"/>
  <c r="P895" i="5"/>
  <c r="P894" i="5"/>
  <c r="F905" i="5"/>
  <c r="H903" i="5"/>
  <c r="J902" i="5"/>
  <c r="J901" i="5"/>
  <c r="J900" i="5"/>
  <c r="L899" i="5"/>
  <c r="L897" i="5"/>
  <c r="N896" i="5"/>
  <c r="N895" i="5"/>
  <c r="N894" i="5"/>
  <c r="R907" i="5"/>
  <c r="F903" i="5"/>
  <c r="J899" i="5"/>
  <c r="R906" i="5"/>
  <c r="H902" i="5"/>
  <c r="J898" i="5"/>
  <c r="R905" i="5"/>
  <c r="H901" i="5"/>
  <c r="J897" i="5"/>
  <c r="P908" i="5"/>
  <c r="H900" i="5"/>
  <c r="F904" i="5"/>
  <c r="L896" i="5"/>
  <c r="I898" i="5"/>
  <c r="Q901" i="5"/>
  <c r="G895" i="5"/>
  <c r="K905" i="5"/>
  <c r="I895" i="5"/>
  <c r="M905" i="5"/>
  <c r="I907" i="5"/>
  <c r="M904" i="5"/>
  <c r="Q897" i="5"/>
  <c r="M894" i="5"/>
  <c r="O903" i="5"/>
  <c r="O901" i="5"/>
  <c r="I908" i="5"/>
  <c r="G904" i="5"/>
  <c r="I896" i="5"/>
  <c r="M906" i="5"/>
  <c r="K896" i="5"/>
  <c r="O906" i="5"/>
  <c r="K895" i="5"/>
  <c r="O905" i="5"/>
  <c r="G900" i="5"/>
  <c r="M907" i="5"/>
  <c r="Q904" i="5"/>
  <c r="I905" i="5"/>
  <c r="K897" i="5"/>
  <c r="M908" i="5"/>
  <c r="M897" i="5"/>
  <c r="O908" i="5"/>
  <c r="M896" i="5"/>
  <c r="Q906" i="5"/>
  <c r="I901" i="5"/>
  <c r="O895" i="5"/>
  <c r="Q894" i="5"/>
  <c r="G896" i="5"/>
  <c r="K906" i="5"/>
  <c r="M898" i="5"/>
  <c r="O898" i="5"/>
  <c r="Q902" i="5"/>
  <c r="Q907" i="5"/>
  <c r="I897" i="5"/>
  <c r="K908" i="5"/>
  <c r="O899" i="5"/>
  <c r="Q899" i="5"/>
  <c r="Q898" i="5"/>
  <c r="K907" i="5"/>
  <c r="M903" i="5"/>
  <c r="G899" i="5"/>
  <c r="G897" i="5"/>
  <c r="I906" i="5"/>
  <c r="K898" i="5"/>
  <c r="Q900" i="5"/>
  <c r="G902" i="5"/>
  <c r="G901" i="5"/>
  <c r="K894" i="5"/>
  <c r="O904" i="5"/>
  <c r="I900" i="5"/>
  <c r="G905" i="5"/>
  <c r="M900" i="5"/>
  <c r="K899" i="5"/>
  <c r="M899" i="5"/>
  <c r="G903" i="5"/>
  <c r="G894" i="5"/>
  <c r="I903" i="5"/>
  <c r="I902" i="5"/>
  <c r="M895" i="5"/>
  <c r="Q905" i="5"/>
  <c r="K901" i="5"/>
  <c r="O900" i="5"/>
  <c r="I904" i="5"/>
  <c r="G907" i="5"/>
  <c r="K904" i="5"/>
  <c r="I894" i="5"/>
  <c r="K903" i="5"/>
  <c r="O896" i="5"/>
  <c r="M902" i="5"/>
  <c r="G898" i="5"/>
  <c r="I899" i="5"/>
  <c r="K902" i="5"/>
  <c r="K900" i="5"/>
  <c r="M901" i="5"/>
  <c r="O902" i="5"/>
  <c r="O897" i="5"/>
  <c r="O894" i="5"/>
  <c r="Q903" i="5"/>
  <c r="Q908" i="5"/>
  <c r="O907" i="5"/>
  <c r="G906" i="5"/>
  <c r="Q896" i="5"/>
  <c r="Q895" i="5"/>
  <c r="G908" i="5"/>
  <c r="R1357" i="5"/>
  <c r="F1356" i="5"/>
  <c r="P1354" i="5"/>
  <c r="F1354" i="5"/>
  <c r="H1352" i="5"/>
  <c r="R1350" i="5"/>
  <c r="N1349" i="5"/>
  <c r="J1348" i="5"/>
  <c r="F1347" i="5"/>
  <c r="P1345" i="5"/>
  <c r="L1358" i="5"/>
  <c r="H1357" i="5"/>
  <c r="N1356" i="5"/>
  <c r="J1355" i="5"/>
  <c r="N1354" i="5"/>
  <c r="J1353" i="5"/>
  <c r="P1352" i="5"/>
  <c r="L1351" i="5"/>
  <c r="H1350" i="5"/>
  <c r="L1349" i="5"/>
  <c r="R1348" i="5"/>
  <c r="N1347" i="5"/>
  <c r="J1346" i="5"/>
  <c r="F1345" i="5"/>
  <c r="L1344" i="5"/>
  <c r="P1357" i="5"/>
  <c r="R1355" i="5"/>
  <c r="H1355" i="5"/>
  <c r="R1353" i="5"/>
  <c r="F1352" i="5"/>
  <c r="P1350" i="5"/>
  <c r="F1350" i="5"/>
  <c r="H1348" i="5"/>
  <c r="R1346" i="5"/>
  <c r="N1345" i="5"/>
  <c r="J1344" i="5"/>
  <c r="J1358" i="5"/>
  <c r="F1357" i="5"/>
  <c r="L1356" i="5"/>
  <c r="P1355" i="5"/>
  <c r="L1354" i="5"/>
  <c r="H1353" i="5"/>
  <c r="N1352" i="5"/>
  <c r="J1351" i="5"/>
  <c r="N1350" i="5"/>
  <c r="J1349" i="5"/>
  <c r="P1348" i="5"/>
  <c r="L1347" i="5"/>
  <c r="H1346" i="5"/>
  <c r="L1345" i="5"/>
  <c r="R1344" i="5"/>
  <c r="R1358" i="5"/>
  <c r="N1357" i="5"/>
  <c r="J1356" i="5"/>
  <c r="F1355" i="5"/>
  <c r="P1353" i="5"/>
  <c r="R1351" i="5"/>
  <c r="H1351" i="5"/>
  <c r="R1349" i="5"/>
  <c r="F1348" i="5"/>
  <c r="P1346" i="5"/>
  <c r="F1346" i="5"/>
  <c r="H1344" i="5"/>
  <c r="H1358" i="5"/>
  <c r="L1357" i="5"/>
  <c r="R1356" i="5"/>
  <c r="N1355" i="5"/>
  <c r="J1354" i="5"/>
  <c r="F1353" i="5"/>
  <c r="L1352" i="5"/>
  <c r="P1351" i="5"/>
  <c r="L1350" i="5"/>
  <c r="H1349" i="5"/>
  <c r="N1348" i="5"/>
  <c r="J1347" i="5"/>
  <c r="N1346" i="5"/>
  <c r="J1345" i="5"/>
  <c r="P1344" i="5"/>
  <c r="P1358" i="5"/>
  <c r="F1358" i="5"/>
  <c r="H1356" i="5"/>
  <c r="R1354" i="5"/>
  <c r="N1353" i="5"/>
  <c r="J1352" i="5"/>
  <c r="F1351" i="5"/>
  <c r="P1349" i="5"/>
  <c r="R1347" i="5"/>
  <c r="H1347" i="5"/>
  <c r="R1345" i="5"/>
  <c r="F1344" i="5"/>
  <c r="J1357" i="5"/>
  <c r="H1354" i="5"/>
  <c r="P1347" i="5"/>
  <c r="N1344" i="5"/>
  <c r="J1350" i="5"/>
  <c r="P1356" i="5"/>
  <c r="L1353" i="5"/>
  <c r="L1346" i="5"/>
  <c r="R1352" i="5"/>
  <c r="F1349" i="5"/>
  <c r="L1355" i="5"/>
  <c r="N1358" i="5"/>
  <c r="L1348" i="5"/>
  <c r="H1345" i="5"/>
  <c r="N1351" i="5"/>
  <c r="Q1346" i="5"/>
  <c r="G1348" i="5"/>
  <c r="K1349" i="5"/>
  <c r="Q1351" i="5"/>
  <c r="G1353" i="5"/>
  <c r="M1347" i="5"/>
  <c r="O1358" i="5"/>
  <c r="O1347" i="5"/>
  <c r="Q1358" i="5"/>
  <c r="M1345" i="5"/>
  <c r="Q1355" i="5"/>
  <c r="I1355" i="5"/>
  <c r="G1349" i="5"/>
  <c r="I1349" i="5"/>
  <c r="M1350" i="5"/>
  <c r="G1354" i="5"/>
  <c r="I1354" i="5"/>
  <c r="O1348" i="5"/>
  <c r="Q1348" i="5"/>
  <c r="O1346" i="5"/>
  <c r="K1355" i="5"/>
  <c r="G1351" i="5"/>
  <c r="Q1347" i="5"/>
  <c r="K1351" i="5"/>
  <c r="M1351" i="5"/>
  <c r="Q1352" i="5"/>
  <c r="G1346" i="5"/>
  <c r="K1356" i="5"/>
  <c r="I1346" i="5"/>
  <c r="M1356" i="5"/>
  <c r="G1352" i="5"/>
  <c r="I1352" i="5"/>
  <c r="G1350" i="5"/>
  <c r="K1350" i="5"/>
  <c r="Q1349" i="5"/>
  <c r="M1352" i="5"/>
  <c r="O1352" i="5"/>
  <c r="Q1357" i="5"/>
  <c r="G1355" i="5"/>
  <c r="I1347" i="5"/>
  <c r="K1358" i="5"/>
  <c r="K1347" i="5"/>
  <c r="M1358" i="5"/>
  <c r="G1357" i="5"/>
  <c r="I1353" i="5"/>
  <c r="I1357" i="5"/>
  <c r="K1353" i="5"/>
  <c r="I1351" i="5"/>
  <c r="I1350" i="5"/>
  <c r="M1357" i="5"/>
  <c r="O1353" i="5"/>
  <c r="O1357" i="5"/>
  <c r="Q1353" i="5"/>
  <c r="Q1344" i="5"/>
  <c r="I1356" i="5"/>
  <c r="K1348" i="5"/>
  <c r="M1348" i="5"/>
  <c r="G1344" i="5"/>
  <c r="K1354" i="5"/>
  <c r="I1344" i="5"/>
  <c r="M1354" i="5"/>
  <c r="K1352" i="5"/>
  <c r="O1351" i="5"/>
  <c r="G1345" i="5"/>
  <c r="M1344" i="5"/>
  <c r="Q1354" i="5"/>
  <c r="O1344" i="5"/>
  <c r="G1356" i="5"/>
  <c r="G1347" i="5"/>
  <c r="I1358" i="5"/>
  <c r="M1349" i="5"/>
  <c r="O1349" i="5"/>
  <c r="I1345" i="5"/>
  <c r="M1355" i="5"/>
  <c r="K1345" i="5"/>
  <c r="O1355" i="5"/>
  <c r="K1344" i="5"/>
  <c r="M1353" i="5"/>
  <c r="O1345" i="5"/>
  <c r="Q1345" i="5"/>
  <c r="G1358" i="5"/>
  <c r="I1348" i="5"/>
  <c r="O1350" i="5"/>
  <c r="Q1350" i="5"/>
  <c r="K1346" i="5"/>
  <c r="O1356" i="5"/>
  <c r="M1346" i="5"/>
  <c r="Q1356" i="5"/>
  <c r="K1357" i="5"/>
  <c r="O1354" i="5"/>
  <c r="AJ15" i="6"/>
  <c r="AK11" i="6"/>
  <c r="E10" i="4"/>
  <c r="E35" i="4"/>
  <c r="E11" i="4"/>
  <c r="E7" i="4"/>
  <c r="E21" i="4"/>
  <c r="E33" i="4"/>
  <c r="E22" i="4"/>
  <c r="E34" i="4"/>
  <c r="E48" i="4"/>
  <c r="E49" i="4"/>
  <c r="E27" i="4"/>
  <c r="E37" i="4"/>
  <c r="E38" i="4"/>
  <c r="E14" i="4"/>
  <c r="E9" i="4"/>
  <c r="E16" i="4"/>
  <c r="E51" i="4"/>
  <c r="E20" i="4"/>
  <c r="E42" i="4"/>
  <c r="E8" i="4"/>
  <c r="E41" i="4"/>
  <c r="E6" i="4"/>
  <c r="E53" i="4"/>
  <c r="E40" i="4"/>
  <c r="E19" i="4"/>
  <c r="E12" i="4"/>
  <c r="E28" i="4"/>
  <c r="E45" i="4"/>
  <c r="E13" i="4"/>
  <c r="E29" i="4"/>
  <c r="E36" i="4"/>
  <c r="E26" i="4"/>
  <c r="E23" i="4"/>
  <c r="E30" i="4"/>
  <c r="E25" i="4"/>
  <c r="E43" i="4"/>
  <c r="E32" i="4"/>
  <c r="E50" i="4"/>
  <c r="E24" i="4"/>
  <c r="E15" i="4"/>
  <c r="E18" i="4"/>
  <c r="E39" i="4"/>
  <c r="E4" i="4"/>
  <c r="E31" i="4"/>
  <c r="E3" i="4"/>
  <c r="AJ14" i="6"/>
  <c r="AK10" i="6"/>
  <c r="AK7" i="6"/>
  <c r="R1343" i="5"/>
  <c r="H1343" i="5"/>
  <c r="R1341" i="5"/>
  <c r="F1340" i="5"/>
  <c r="P1338" i="5"/>
  <c r="F1338" i="5"/>
  <c r="H1336" i="5"/>
  <c r="R1334" i="5"/>
  <c r="P1343" i="5"/>
  <c r="L1342" i="5"/>
  <c r="H1341" i="5"/>
  <c r="N1340" i="5"/>
  <c r="J1339" i="5"/>
  <c r="N1338" i="5"/>
  <c r="J1337" i="5"/>
  <c r="P1336" i="5"/>
  <c r="L1335" i="5"/>
  <c r="H1334" i="5"/>
  <c r="L1333" i="5"/>
  <c r="R1332" i="5"/>
  <c r="N1331" i="5"/>
  <c r="J1330" i="5"/>
  <c r="F1329" i="5"/>
  <c r="F1343" i="5"/>
  <c r="P1341" i="5"/>
  <c r="R1339" i="5"/>
  <c r="H1339" i="5"/>
  <c r="R1337" i="5"/>
  <c r="F1336" i="5"/>
  <c r="P1334" i="5"/>
  <c r="F1334" i="5"/>
  <c r="H1332" i="5"/>
  <c r="R1330" i="5"/>
  <c r="N1329" i="5"/>
  <c r="N1343" i="5"/>
  <c r="J1342" i="5"/>
  <c r="F1341" i="5"/>
  <c r="L1340" i="5"/>
  <c r="P1339" i="5"/>
  <c r="L1338" i="5"/>
  <c r="H1337" i="5"/>
  <c r="N1336" i="5"/>
  <c r="J1335" i="5"/>
  <c r="N1334" i="5"/>
  <c r="J1333" i="5"/>
  <c r="P1332" i="5"/>
  <c r="L1331" i="5"/>
  <c r="H1330" i="5"/>
  <c r="L1329" i="5"/>
  <c r="R1342" i="5"/>
  <c r="N1341" i="5"/>
  <c r="J1340" i="5"/>
  <c r="F1339" i="5"/>
  <c r="P1337" i="5"/>
  <c r="R1335" i="5"/>
  <c r="H1335" i="5"/>
  <c r="R1333" i="5"/>
  <c r="F1332" i="5"/>
  <c r="P1330" i="5"/>
  <c r="F1330" i="5"/>
  <c r="L1343" i="5"/>
  <c r="H1342" i="5"/>
  <c r="L1341" i="5"/>
  <c r="R1340" i="5"/>
  <c r="N1339" i="5"/>
  <c r="J1338" i="5"/>
  <c r="F1337" i="5"/>
  <c r="L1336" i="5"/>
  <c r="P1335" i="5"/>
  <c r="L1334" i="5"/>
  <c r="H1333" i="5"/>
  <c r="N1332" i="5"/>
  <c r="J1331" i="5"/>
  <c r="N1330" i="5"/>
  <c r="J1329" i="5"/>
  <c r="P1342" i="5"/>
  <c r="F1342" i="5"/>
  <c r="H1340" i="5"/>
  <c r="R1338" i="5"/>
  <c r="N1337" i="5"/>
  <c r="J1336" i="5"/>
  <c r="F1335" i="5"/>
  <c r="P1333" i="5"/>
  <c r="R1331" i="5"/>
  <c r="H1331" i="5"/>
  <c r="R1329" i="5"/>
  <c r="P1340" i="5"/>
  <c r="L1337" i="5"/>
  <c r="P1331" i="5"/>
  <c r="J1343" i="5"/>
  <c r="R1336" i="5"/>
  <c r="P1329" i="5"/>
  <c r="L1339" i="5"/>
  <c r="N1333" i="5"/>
  <c r="H1329" i="5"/>
  <c r="N1342" i="5"/>
  <c r="F1333" i="5"/>
  <c r="F1331" i="5"/>
  <c r="N1335" i="5"/>
  <c r="J1341" i="5"/>
  <c r="H1338" i="5"/>
  <c r="L1332" i="5"/>
  <c r="L1330" i="5"/>
  <c r="J1332" i="5"/>
  <c r="J1334" i="5"/>
  <c r="Q1336" i="5"/>
  <c r="G1338" i="5"/>
  <c r="G1329" i="5"/>
  <c r="K1339" i="5"/>
  <c r="K1330" i="5"/>
  <c r="O1340" i="5"/>
  <c r="K1329" i="5"/>
  <c r="O1339" i="5"/>
  <c r="K1336" i="5"/>
  <c r="O1337" i="5"/>
  <c r="M1335" i="5"/>
  <c r="O1341" i="5"/>
  <c r="G1339" i="5"/>
  <c r="I1339" i="5"/>
  <c r="I1330" i="5"/>
  <c r="M1340" i="5"/>
  <c r="M1331" i="5"/>
  <c r="Q1341" i="5"/>
  <c r="M1330" i="5"/>
  <c r="Q1340" i="5"/>
  <c r="M1337" i="5"/>
  <c r="O1342" i="5"/>
  <c r="Q1338" i="5"/>
  <c r="O1336" i="5"/>
  <c r="G1331" i="5"/>
  <c r="K1341" i="5"/>
  <c r="I1331" i="5"/>
  <c r="M1341" i="5"/>
  <c r="M1332" i="5"/>
  <c r="O1343" i="5"/>
  <c r="Q1333" i="5"/>
  <c r="Q1332" i="5"/>
  <c r="M1342" i="5"/>
  <c r="Q1339" i="5"/>
  <c r="Q1330" i="5"/>
  <c r="G1343" i="5"/>
  <c r="Q1342" i="5"/>
  <c r="G1340" i="5"/>
  <c r="O1329" i="5"/>
  <c r="Q1337" i="5"/>
  <c r="I1332" i="5"/>
  <c r="K1343" i="5"/>
  <c r="K1332" i="5"/>
  <c r="M1343" i="5"/>
  <c r="O1333" i="5"/>
  <c r="G1336" i="5"/>
  <c r="G1335" i="5"/>
  <c r="O1330" i="5"/>
  <c r="G1333" i="5"/>
  <c r="Q1329" i="5"/>
  <c r="I1341" i="5"/>
  <c r="G1330" i="5"/>
  <c r="K1331" i="5"/>
  <c r="Q1343" i="5"/>
  <c r="K1333" i="5"/>
  <c r="M1333" i="5"/>
  <c r="Q1334" i="5"/>
  <c r="I1337" i="5"/>
  <c r="I1336" i="5"/>
  <c r="Q1331" i="5"/>
  <c r="I1334" i="5"/>
  <c r="G1332" i="5"/>
  <c r="I1343" i="5"/>
  <c r="O1338" i="5"/>
  <c r="M1334" i="5"/>
  <c r="O1334" i="5"/>
  <c r="G1337" i="5"/>
  <c r="I1342" i="5"/>
  <c r="K1338" i="5"/>
  <c r="K1337" i="5"/>
  <c r="G1334" i="5"/>
  <c r="K1335" i="5"/>
  <c r="I1333" i="5"/>
  <c r="I1340" i="5"/>
  <c r="G1341" i="5"/>
  <c r="O1335" i="5"/>
  <c r="Q1335" i="5"/>
  <c r="G1342" i="5"/>
  <c r="I1338" i="5"/>
  <c r="I1329" i="5"/>
  <c r="M1339" i="5"/>
  <c r="K1342" i="5"/>
  <c r="M1338" i="5"/>
  <c r="I1335" i="5"/>
  <c r="M1336" i="5"/>
  <c r="K1334" i="5"/>
  <c r="K1340" i="5"/>
  <c r="O1332" i="5"/>
  <c r="O1331" i="5"/>
  <c r="M1329" i="5"/>
  <c r="AL6" i="6"/>
  <c r="R758" i="5"/>
  <c r="N757" i="5"/>
  <c r="J756" i="5"/>
  <c r="F755" i="5"/>
  <c r="L754" i="5"/>
  <c r="P753" i="5"/>
  <c r="L752" i="5"/>
  <c r="H751" i="5"/>
  <c r="N750" i="5"/>
  <c r="J749" i="5"/>
  <c r="N748" i="5"/>
  <c r="J747" i="5"/>
  <c r="P746" i="5"/>
  <c r="L745" i="5"/>
  <c r="H744" i="5"/>
  <c r="H758" i="5"/>
  <c r="R756" i="5"/>
  <c r="N755" i="5"/>
  <c r="J754" i="5"/>
  <c r="F753" i="5"/>
  <c r="P751" i="5"/>
  <c r="R749" i="5"/>
  <c r="H749" i="5"/>
  <c r="R747" i="5"/>
  <c r="F746" i="5"/>
  <c r="P744" i="5"/>
  <c r="F744" i="5"/>
  <c r="P758" i="5"/>
  <c r="L757" i="5"/>
  <c r="H756" i="5"/>
  <c r="L755" i="5"/>
  <c r="R754" i="5"/>
  <c r="N753" i="5"/>
  <c r="J752" i="5"/>
  <c r="F751" i="5"/>
  <c r="L750" i="5"/>
  <c r="P749" i="5"/>
  <c r="L748" i="5"/>
  <c r="H747" i="5"/>
  <c r="N746" i="5"/>
  <c r="J745" i="5"/>
  <c r="N744" i="5"/>
  <c r="F758" i="5"/>
  <c r="P756" i="5"/>
  <c r="F756" i="5"/>
  <c r="H754" i="5"/>
  <c r="R752" i="5"/>
  <c r="N751" i="5"/>
  <c r="J750" i="5"/>
  <c r="F749" i="5"/>
  <c r="P747" i="5"/>
  <c r="R745" i="5"/>
  <c r="H745" i="5"/>
  <c r="N758" i="5"/>
  <c r="J757" i="5"/>
  <c r="N756" i="5"/>
  <c r="J755" i="5"/>
  <c r="P754" i="5"/>
  <c r="L753" i="5"/>
  <c r="H752" i="5"/>
  <c r="L751" i="5"/>
  <c r="R750" i="5"/>
  <c r="N749" i="5"/>
  <c r="J748" i="5"/>
  <c r="F747" i="5"/>
  <c r="L746" i="5"/>
  <c r="P745" i="5"/>
  <c r="L744" i="5"/>
  <c r="R757" i="5"/>
  <c r="H757" i="5"/>
  <c r="R755" i="5"/>
  <c r="F754" i="5"/>
  <c r="P752" i="5"/>
  <c r="F752" i="5"/>
  <c r="H750" i="5"/>
  <c r="R748" i="5"/>
  <c r="N747" i="5"/>
  <c r="J746" i="5"/>
  <c r="F745" i="5"/>
  <c r="L758" i="5"/>
  <c r="P757" i="5"/>
  <c r="L756" i="5"/>
  <c r="H755" i="5"/>
  <c r="N754" i="5"/>
  <c r="J753" i="5"/>
  <c r="N752" i="5"/>
  <c r="J751" i="5"/>
  <c r="P750" i="5"/>
  <c r="L749" i="5"/>
  <c r="H748" i="5"/>
  <c r="L747" i="5"/>
  <c r="R746" i="5"/>
  <c r="N745" i="5"/>
  <c r="J744" i="5"/>
  <c r="H753" i="5"/>
  <c r="F750" i="5"/>
  <c r="P755" i="5"/>
  <c r="H746" i="5"/>
  <c r="J758" i="5"/>
  <c r="R751" i="5"/>
  <c r="P748" i="5"/>
  <c r="F748" i="5"/>
  <c r="F757" i="5"/>
  <c r="R744" i="5"/>
  <c r="R753" i="5"/>
  <c r="Q746" i="5"/>
  <c r="I749" i="5"/>
  <c r="G752" i="5"/>
  <c r="K745" i="5"/>
  <c r="O755" i="5"/>
  <c r="M745" i="5"/>
  <c r="Q755" i="5"/>
  <c r="Q757" i="5"/>
  <c r="G755" i="5"/>
  <c r="G746" i="5"/>
  <c r="K756" i="5"/>
  <c r="I746" i="5"/>
  <c r="M756" i="5"/>
  <c r="O745" i="5"/>
  <c r="M757" i="5"/>
  <c r="K750" i="5"/>
  <c r="M755" i="5"/>
  <c r="K746" i="5"/>
  <c r="M746" i="5"/>
  <c r="Q756" i="5"/>
  <c r="O746" i="5"/>
  <c r="Q744" i="5"/>
  <c r="I756" i="5"/>
  <c r="I747" i="5"/>
  <c r="K758" i="5"/>
  <c r="K747" i="5"/>
  <c r="M758" i="5"/>
  <c r="O753" i="5"/>
  <c r="M744" i="5"/>
  <c r="M751" i="5"/>
  <c r="O748" i="5"/>
  <c r="O747" i="5"/>
  <c r="Q758" i="5"/>
  <c r="G744" i="5"/>
  <c r="Q747" i="5"/>
  <c r="G747" i="5"/>
  <c r="I758" i="5"/>
  <c r="K748" i="5"/>
  <c r="M748" i="5"/>
  <c r="Q754" i="5"/>
  <c r="M752" i="5"/>
  <c r="O752" i="5"/>
  <c r="Q749" i="5"/>
  <c r="Q748" i="5"/>
  <c r="G757" i="5"/>
  <c r="G750" i="5"/>
  <c r="I748" i="5"/>
  <c r="M749" i="5"/>
  <c r="O749" i="5"/>
  <c r="K751" i="5"/>
  <c r="O744" i="5"/>
  <c r="Q753" i="5"/>
  <c r="K754" i="5"/>
  <c r="G751" i="5"/>
  <c r="M747" i="5"/>
  <c r="I751" i="5"/>
  <c r="K749" i="5"/>
  <c r="O750" i="5"/>
  <c r="Q750" i="5"/>
  <c r="O757" i="5"/>
  <c r="G756" i="5"/>
  <c r="O758" i="5"/>
  <c r="I752" i="5"/>
  <c r="I753" i="5"/>
  <c r="K752" i="5"/>
  <c r="M750" i="5"/>
  <c r="Q751" i="5"/>
  <c r="G753" i="5"/>
  <c r="Q745" i="5"/>
  <c r="G758" i="5"/>
  <c r="I757" i="5"/>
  <c r="K753" i="5"/>
  <c r="O756" i="5"/>
  <c r="K757" i="5"/>
  <c r="M753" i="5"/>
  <c r="O751" i="5"/>
  <c r="G754" i="5"/>
  <c r="I754" i="5"/>
  <c r="I750" i="5"/>
  <c r="G749" i="5"/>
  <c r="G748" i="5"/>
  <c r="I745" i="5"/>
  <c r="I744" i="5"/>
  <c r="M754" i="5"/>
  <c r="K744" i="5"/>
  <c r="O754" i="5"/>
  <c r="Q752" i="5"/>
  <c r="I755" i="5"/>
  <c r="G745" i="5"/>
  <c r="K755" i="5"/>
  <c r="N1313" i="5"/>
  <c r="F1313" i="5"/>
  <c r="L1312" i="5"/>
  <c r="R1311" i="5"/>
  <c r="J1311" i="5"/>
  <c r="P1310" i="5"/>
  <c r="H1310" i="5"/>
  <c r="N1309" i="5"/>
  <c r="F1309" i="5"/>
  <c r="L1308" i="5"/>
  <c r="R1307" i="5"/>
  <c r="J1307" i="5"/>
  <c r="P1306" i="5"/>
  <c r="H1306" i="5"/>
  <c r="N1305" i="5"/>
  <c r="F1305" i="5"/>
  <c r="L1304" i="5"/>
  <c r="L1313" i="5"/>
  <c r="R1312" i="5"/>
  <c r="J1312" i="5"/>
  <c r="P1311" i="5"/>
  <c r="H1311" i="5"/>
  <c r="N1310" i="5"/>
  <c r="F1310" i="5"/>
  <c r="L1309" i="5"/>
  <c r="R1308" i="5"/>
  <c r="J1308" i="5"/>
  <c r="P1307" i="5"/>
  <c r="H1307" i="5"/>
  <c r="N1306" i="5"/>
  <c r="F1306" i="5"/>
  <c r="L1305" i="5"/>
  <c r="R1304" i="5"/>
  <c r="J1304" i="5"/>
  <c r="P1303" i="5"/>
  <c r="R1313" i="5"/>
  <c r="J1313" i="5"/>
  <c r="P1312" i="5"/>
  <c r="H1312" i="5"/>
  <c r="N1311" i="5"/>
  <c r="F1311" i="5"/>
  <c r="L1310" i="5"/>
  <c r="R1309" i="5"/>
  <c r="J1309" i="5"/>
  <c r="P1308" i="5"/>
  <c r="H1308" i="5"/>
  <c r="N1307" i="5"/>
  <c r="F1307" i="5"/>
  <c r="L1306" i="5"/>
  <c r="R1305" i="5"/>
  <c r="J1305" i="5"/>
  <c r="P1313" i="5"/>
  <c r="F1308" i="5"/>
  <c r="N1304" i="5"/>
  <c r="L1303" i="5"/>
  <c r="L1302" i="5"/>
  <c r="P1301" i="5"/>
  <c r="R1300" i="5"/>
  <c r="F1300" i="5"/>
  <c r="H1299" i="5"/>
  <c r="P1309" i="5"/>
  <c r="H1304" i="5"/>
  <c r="J1303" i="5"/>
  <c r="N1301" i="5"/>
  <c r="P1300" i="5"/>
  <c r="F1299" i="5"/>
  <c r="H1313" i="5"/>
  <c r="L1311" i="5"/>
  <c r="P1305" i="5"/>
  <c r="H1303" i="5"/>
  <c r="J1302" i="5"/>
  <c r="L1301" i="5"/>
  <c r="R1299" i="5"/>
  <c r="H1309" i="5"/>
  <c r="L1307" i="5"/>
  <c r="F1304" i="5"/>
  <c r="F1303" i="5"/>
  <c r="H1302" i="5"/>
  <c r="J1301" i="5"/>
  <c r="N1300" i="5"/>
  <c r="P1299" i="5"/>
  <c r="R1310" i="5"/>
  <c r="H1305" i="5"/>
  <c r="F1302" i="5"/>
  <c r="L1300" i="5"/>
  <c r="N1299" i="5"/>
  <c r="N1312" i="5"/>
  <c r="R1306" i="5"/>
  <c r="R1303" i="5"/>
  <c r="R1302" i="5"/>
  <c r="H1301" i="5"/>
  <c r="J1300" i="5"/>
  <c r="J1310" i="5"/>
  <c r="N1308" i="5"/>
  <c r="P1304" i="5"/>
  <c r="N1303" i="5"/>
  <c r="P1302" i="5"/>
  <c r="R1301" i="5"/>
  <c r="F1301" i="5"/>
  <c r="H1300" i="5"/>
  <c r="L1299" i="5"/>
  <c r="J1299" i="5"/>
  <c r="N1302" i="5"/>
  <c r="F1312" i="5"/>
  <c r="J1306" i="5"/>
  <c r="K1305" i="5"/>
  <c r="K1304" i="5"/>
  <c r="Q1306" i="5"/>
  <c r="G1300" i="5"/>
  <c r="K1310" i="5"/>
  <c r="G1312" i="5"/>
  <c r="K1309" i="5"/>
  <c r="Q1303" i="5"/>
  <c r="G1305" i="5"/>
  <c r="G1304" i="5"/>
  <c r="O1311" i="5"/>
  <c r="I1307" i="5"/>
  <c r="M1306" i="5"/>
  <c r="M1305" i="5"/>
  <c r="G1309" i="5"/>
  <c r="I1301" i="5"/>
  <c r="M1311" i="5"/>
  <c r="I1300" i="5"/>
  <c r="M1310" i="5"/>
  <c r="G1306" i="5"/>
  <c r="I1306" i="5"/>
  <c r="I1305" i="5"/>
  <c r="M1313" i="5"/>
  <c r="O1299" i="5"/>
  <c r="Q1308" i="5"/>
  <c r="Q1307" i="5"/>
  <c r="G1301" i="5"/>
  <c r="K1311" i="5"/>
  <c r="M1303" i="5"/>
  <c r="M1302" i="5"/>
  <c r="O1313" i="5"/>
  <c r="I1299" i="5"/>
  <c r="K1308" i="5"/>
  <c r="K1299" i="5"/>
  <c r="M1308" i="5"/>
  <c r="M1307" i="5"/>
  <c r="O1307" i="5"/>
  <c r="I1310" i="5"/>
  <c r="K1301" i="5"/>
  <c r="O1312" i="5"/>
  <c r="G1311" i="5"/>
  <c r="Q1299" i="5"/>
  <c r="G1310" i="5"/>
  <c r="I1302" i="5"/>
  <c r="K1313" i="5"/>
  <c r="O1304" i="5"/>
  <c r="O1303" i="5"/>
  <c r="I1312" i="5"/>
  <c r="M1309" i="5"/>
  <c r="K1312" i="5"/>
  <c r="O1309" i="5"/>
  <c r="M1312" i="5"/>
  <c r="O1308" i="5"/>
  <c r="K1307" i="5"/>
  <c r="Q1300" i="5"/>
  <c r="G1313" i="5"/>
  <c r="Q1312" i="5"/>
  <c r="I1311" i="5"/>
  <c r="K1303" i="5"/>
  <c r="Q1305" i="5"/>
  <c r="Q1304" i="5"/>
  <c r="K1300" i="5"/>
  <c r="O1310" i="5"/>
  <c r="M1300" i="5"/>
  <c r="Q1310" i="5"/>
  <c r="M1299" i="5"/>
  <c r="Q1309" i="5"/>
  <c r="K1306" i="5"/>
  <c r="G1303" i="5"/>
  <c r="G1302" i="5"/>
  <c r="I1313" i="5"/>
  <c r="M1304" i="5"/>
  <c r="G1308" i="5"/>
  <c r="G1307" i="5"/>
  <c r="M1301" i="5"/>
  <c r="Q1311" i="5"/>
  <c r="O1301" i="5"/>
  <c r="O1300" i="5"/>
  <c r="O1306" i="5"/>
  <c r="K1302" i="5"/>
  <c r="I1304" i="5"/>
  <c r="I1303" i="5"/>
  <c r="O1305" i="5"/>
  <c r="I1309" i="5"/>
  <c r="G1299" i="5"/>
  <c r="I1308" i="5"/>
  <c r="O1302" i="5"/>
  <c r="Q1313" i="5"/>
  <c r="Q1302" i="5"/>
  <c r="Q1301" i="5"/>
  <c r="AF101" i="4"/>
  <c r="AG88" i="4"/>
  <c r="AG101" i="4" s="1"/>
  <c r="AE96" i="4"/>
  <c r="AF82" i="4"/>
  <c r="E52" i="4"/>
  <c r="E54" i="4" l="1"/>
  <c r="R1133" i="5"/>
  <c r="F1132" i="5"/>
  <c r="P1130" i="5"/>
  <c r="F1130" i="5"/>
  <c r="H1128" i="5"/>
  <c r="R1126" i="5"/>
  <c r="N1125" i="5"/>
  <c r="F1125" i="5"/>
  <c r="L1124" i="5"/>
  <c r="R1123" i="5"/>
  <c r="J1123" i="5"/>
  <c r="P1122" i="5"/>
  <c r="H1122" i="5"/>
  <c r="N1121" i="5"/>
  <c r="F1121" i="5"/>
  <c r="L1120" i="5"/>
  <c r="H1133" i="5"/>
  <c r="N1132" i="5"/>
  <c r="J1131" i="5"/>
  <c r="N1130" i="5"/>
  <c r="J1129" i="5"/>
  <c r="P1128" i="5"/>
  <c r="L1127" i="5"/>
  <c r="H1126" i="5"/>
  <c r="P1133" i="5"/>
  <c r="R1131" i="5"/>
  <c r="H1131" i="5"/>
  <c r="R1129" i="5"/>
  <c r="F1133" i="5"/>
  <c r="L1132" i="5"/>
  <c r="P1131" i="5"/>
  <c r="L1130" i="5"/>
  <c r="H1129" i="5"/>
  <c r="N1128" i="5"/>
  <c r="J1127" i="5"/>
  <c r="N1126" i="5"/>
  <c r="N1133" i="5"/>
  <c r="J1132" i="5"/>
  <c r="F1131" i="5"/>
  <c r="P1129" i="5"/>
  <c r="R1127" i="5"/>
  <c r="H1127" i="5"/>
  <c r="R1125" i="5"/>
  <c r="J1125" i="5"/>
  <c r="P1124" i="5"/>
  <c r="H1124" i="5"/>
  <c r="N1123" i="5"/>
  <c r="F1123" i="5"/>
  <c r="L1122" i="5"/>
  <c r="R1121" i="5"/>
  <c r="J1121" i="5"/>
  <c r="P1120" i="5"/>
  <c r="H1120" i="5"/>
  <c r="N1119" i="5"/>
  <c r="F1119" i="5"/>
  <c r="L1133" i="5"/>
  <c r="R1132" i="5"/>
  <c r="N1131" i="5"/>
  <c r="J1130" i="5"/>
  <c r="F1129" i="5"/>
  <c r="L1128" i="5"/>
  <c r="P1127" i="5"/>
  <c r="L1126" i="5"/>
  <c r="H1132" i="5"/>
  <c r="R1130" i="5"/>
  <c r="N1129" i="5"/>
  <c r="J1128" i="5"/>
  <c r="F1127" i="5"/>
  <c r="P1125" i="5"/>
  <c r="H1125" i="5"/>
  <c r="N1124" i="5"/>
  <c r="F1124" i="5"/>
  <c r="L1123" i="5"/>
  <c r="R1122" i="5"/>
  <c r="J1122" i="5"/>
  <c r="L1121" i="5"/>
  <c r="F1120" i="5"/>
  <c r="L1131" i="5"/>
  <c r="R1128" i="5"/>
  <c r="P1126" i="5"/>
  <c r="R1124" i="5"/>
  <c r="H1121" i="5"/>
  <c r="J1126" i="5"/>
  <c r="N1122" i="5"/>
  <c r="R1119" i="5"/>
  <c r="F1126" i="5"/>
  <c r="J1124" i="5"/>
  <c r="P1119" i="5"/>
  <c r="J1133" i="5"/>
  <c r="H1130" i="5"/>
  <c r="F1128" i="5"/>
  <c r="F1122" i="5"/>
  <c r="R1120" i="5"/>
  <c r="L1119" i="5"/>
  <c r="P1123" i="5"/>
  <c r="N1120" i="5"/>
  <c r="P1132" i="5"/>
  <c r="L1129" i="5"/>
  <c r="N1127" i="5"/>
  <c r="L1125" i="5"/>
  <c r="P1121" i="5"/>
  <c r="J1119" i="5"/>
  <c r="H1123" i="5"/>
  <c r="J1120" i="5"/>
  <c r="H1119" i="5"/>
  <c r="G1132" i="5"/>
  <c r="K1121" i="5"/>
  <c r="O1123" i="5"/>
  <c r="G1126" i="5"/>
  <c r="K1127" i="5"/>
  <c r="M1132" i="5"/>
  <c r="O1128" i="5"/>
  <c r="O1132" i="5"/>
  <c r="Q1128" i="5"/>
  <c r="I1123" i="5"/>
  <c r="G1129" i="5"/>
  <c r="O1131" i="5"/>
  <c r="Q1124" i="5"/>
  <c r="K1129" i="5"/>
  <c r="I1127" i="5"/>
  <c r="K1132" i="5"/>
  <c r="M1128" i="5"/>
  <c r="M1119" i="5"/>
  <c r="Q1129" i="5"/>
  <c r="O1119" i="5"/>
  <c r="G1131" i="5"/>
  <c r="K1124" i="5"/>
  <c r="I1130" i="5"/>
  <c r="M1122" i="5"/>
  <c r="I1119" i="5"/>
  <c r="K1128" i="5"/>
  <c r="K1119" i="5"/>
  <c r="O1129" i="5"/>
  <c r="O1120" i="5"/>
  <c r="Q1120" i="5"/>
  <c r="G1133" i="5"/>
  <c r="M1125" i="5"/>
  <c r="G1121" i="5"/>
  <c r="K1131" i="5"/>
  <c r="G1127" i="5"/>
  <c r="M1130" i="5"/>
  <c r="I1132" i="5"/>
  <c r="M1129" i="5"/>
  <c r="M1120" i="5"/>
  <c r="Q1130" i="5"/>
  <c r="Q1121" i="5"/>
  <c r="I1128" i="5"/>
  <c r="K1120" i="5"/>
  <c r="O1130" i="5"/>
  <c r="O1121" i="5"/>
  <c r="G1124" i="5"/>
  <c r="I1124" i="5"/>
  <c r="Q1127" i="5"/>
  <c r="K1123" i="5"/>
  <c r="M1121" i="5"/>
  <c r="Q1131" i="5"/>
  <c r="Q1122" i="5"/>
  <c r="I1125" i="5"/>
  <c r="K1125" i="5"/>
  <c r="Q1119" i="5"/>
  <c r="G1130" i="5"/>
  <c r="M1124" i="5"/>
  <c r="I1120" i="5"/>
  <c r="O1122" i="5"/>
  <c r="Q1133" i="5"/>
  <c r="G1125" i="5"/>
  <c r="K1126" i="5"/>
  <c r="M1126" i="5"/>
  <c r="Q1132" i="5"/>
  <c r="I1131" i="5"/>
  <c r="O1125" i="5"/>
  <c r="G1119" i="5"/>
  <c r="O1133" i="5"/>
  <c r="Q1123" i="5"/>
  <c r="I1126" i="5"/>
  <c r="M1127" i="5"/>
  <c r="O1127" i="5"/>
  <c r="G1122" i="5"/>
  <c r="I1133" i="5"/>
  <c r="Q1126" i="5"/>
  <c r="K1122" i="5"/>
  <c r="M1133" i="5"/>
  <c r="M1123" i="5"/>
  <c r="G1123" i="5"/>
  <c r="Q1125" i="5"/>
  <c r="O1124" i="5"/>
  <c r="I1122" i="5"/>
  <c r="G1128" i="5"/>
  <c r="K1133" i="5"/>
  <c r="I1129" i="5"/>
  <c r="G1120" i="5"/>
  <c r="K1130" i="5"/>
  <c r="O1126" i="5"/>
  <c r="I1121" i="5"/>
  <c r="M1131" i="5"/>
  <c r="F863" i="5"/>
  <c r="L862" i="5"/>
  <c r="P861" i="5"/>
  <c r="L860" i="5"/>
  <c r="H859" i="5"/>
  <c r="N858" i="5"/>
  <c r="N863" i="5"/>
  <c r="J862" i="5"/>
  <c r="F861" i="5"/>
  <c r="P859" i="5"/>
  <c r="R857" i="5"/>
  <c r="H857" i="5"/>
  <c r="R855" i="5"/>
  <c r="F854" i="5"/>
  <c r="P852" i="5"/>
  <c r="F852" i="5"/>
  <c r="H850" i="5"/>
  <c r="L863" i="5"/>
  <c r="R862" i="5"/>
  <c r="N861" i="5"/>
  <c r="J860" i="5"/>
  <c r="F859" i="5"/>
  <c r="L858" i="5"/>
  <c r="P857" i="5"/>
  <c r="L856" i="5"/>
  <c r="H855" i="5"/>
  <c r="N854" i="5"/>
  <c r="J853" i="5"/>
  <c r="N852" i="5"/>
  <c r="J851" i="5"/>
  <c r="P850" i="5"/>
  <c r="L849" i="5"/>
  <c r="H862" i="5"/>
  <c r="R860" i="5"/>
  <c r="N859" i="5"/>
  <c r="J858" i="5"/>
  <c r="F857" i="5"/>
  <c r="P855" i="5"/>
  <c r="R853" i="5"/>
  <c r="H853" i="5"/>
  <c r="R851" i="5"/>
  <c r="F850" i="5"/>
  <c r="J863" i="5"/>
  <c r="P862" i="5"/>
  <c r="L861" i="5"/>
  <c r="H860" i="5"/>
  <c r="L859" i="5"/>
  <c r="R858" i="5"/>
  <c r="N857" i="5"/>
  <c r="J856" i="5"/>
  <c r="F855" i="5"/>
  <c r="L854" i="5"/>
  <c r="P853" i="5"/>
  <c r="L852" i="5"/>
  <c r="H851" i="5"/>
  <c r="N850" i="5"/>
  <c r="J849" i="5"/>
  <c r="R863" i="5"/>
  <c r="F862" i="5"/>
  <c r="P860" i="5"/>
  <c r="F860" i="5"/>
  <c r="H858" i="5"/>
  <c r="R856" i="5"/>
  <c r="N855" i="5"/>
  <c r="J854" i="5"/>
  <c r="F853" i="5"/>
  <c r="P851" i="5"/>
  <c r="R849" i="5"/>
  <c r="H849" i="5"/>
  <c r="H863" i="5"/>
  <c r="N862" i="5"/>
  <c r="J861" i="5"/>
  <c r="N860" i="5"/>
  <c r="J859" i="5"/>
  <c r="P858" i="5"/>
  <c r="L857" i="5"/>
  <c r="H856" i="5"/>
  <c r="L855" i="5"/>
  <c r="R854" i="5"/>
  <c r="N853" i="5"/>
  <c r="J852" i="5"/>
  <c r="F851" i="5"/>
  <c r="L850" i="5"/>
  <c r="P849" i="5"/>
  <c r="P856" i="5"/>
  <c r="P854" i="5"/>
  <c r="J850" i="5"/>
  <c r="N856" i="5"/>
  <c r="H854" i="5"/>
  <c r="R861" i="5"/>
  <c r="F856" i="5"/>
  <c r="H852" i="5"/>
  <c r="H861" i="5"/>
  <c r="F858" i="5"/>
  <c r="N851" i="5"/>
  <c r="N849" i="5"/>
  <c r="P863" i="5"/>
  <c r="J855" i="5"/>
  <c r="L853" i="5"/>
  <c r="L851" i="5"/>
  <c r="F849" i="5"/>
  <c r="J857" i="5"/>
  <c r="R859" i="5"/>
  <c r="R852" i="5"/>
  <c r="R850" i="5"/>
  <c r="G851" i="5"/>
  <c r="I852" i="5"/>
  <c r="Q851" i="5"/>
  <c r="G850" i="5"/>
  <c r="K860" i="5"/>
  <c r="K851" i="5"/>
  <c r="O861" i="5"/>
  <c r="M851" i="5"/>
  <c r="Q861" i="5"/>
  <c r="M850" i="5"/>
  <c r="Q860" i="5"/>
  <c r="Q850" i="5"/>
  <c r="G863" i="5"/>
  <c r="K861" i="5"/>
  <c r="G854" i="5"/>
  <c r="I851" i="5"/>
  <c r="M861" i="5"/>
  <c r="M852" i="5"/>
  <c r="O863" i="5"/>
  <c r="O852" i="5"/>
  <c r="Q863" i="5"/>
  <c r="O851" i="5"/>
  <c r="G853" i="5"/>
  <c r="Q856" i="5"/>
  <c r="K853" i="5"/>
  <c r="I855" i="5"/>
  <c r="K852" i="5"/>
  <c r="M863" i="5"/>
  <c r="O853" i="5"/>
  <c r="Q853" i="5"/>
  <c r="Q852" i="5"/>
  <c r="I854" i="5"/>
  <c r="G859" i="5"/>
  <c r="K863" i="5"/>
  <c r="K856" i="5"/>
  <c r="M853" i="5"/>
  <c r="Q854" i="5"/>
  <c r="G856" i="5"/>
  <c r="I860" i="5"/>
  <c r="M857" i="5"/>
  <c r="O854" i="5"/>
  <c r="G857" i="5"/>
  <c r="I857" i="5"/>
  <c r="I856" i="5"/>
  <c r="M856" i="5"/>
  <c r="M854" i="5"/>
  <c r="M849" i="5"/>
  <c r="O858" i="5"/>
  <c r="Q855" i="5"/>
  <c r="G862" i="5"/>
  <c r="I858" i="5"/>
  <c r="I849" i="5"/>
  <c r="K858" i="5"/>
  <c r="K857" i="5"/>
  <c r="O857" i="5"/>
  <c r="M862" i="5"/>
  <c r="Q859" i="5"/>
  <c r="G858" i="5"/>
  <c r="G849" i="5"/>
  <c r="K859" i="5"/>
  <c r="I862" i="5"/>
  <c r="M859" i="5"/>
  <c r="K862" i="5"/>
  <c r="M858" i="5"/>
  <c r="O862" i="5"/>
  <c r="Q858" i="5"/>
  <c r="O855" i="5"/>
  <c r="O850" i="5"/>
  <c r="I859" i="5"/>
  <c r="I850" i="5"/>
  <c r="M860" i="5"/>
  <c r="K850" i="5"/>
  <c r="O860" i="5"/>
  <c r="K849" i="5"/>
  <c r="O859" i="5"/>
  <c r="O849" i="5"/>
  <c r="G861" i="5"/>
  <c r="K854" i="5"/>
  <c r="G855" i="5"/>
  <c r="M855" i="5"/>
  <c r="O856" i="5"/>
  <c r="K855" i="5"/>
  <c r="Q857" i="5"/>
  <c r="Q849" i="5"/>
  <c r="G860" i="5"/>
  <c r="Q862" i="5"/>
  <c r="I861" i="5"/>
  <c r="G852" i="5"/>
  <c r="I863" i="5"/>
  <c r="I853" i="5"/>
  <c r="J1268" i="5"/>
  <c r="H1266" i="5"/>
  <c r="P1264" i="5"/>
  <c r="F1264" i="5"/>
  <c r="J1263" i="5"/>
  <c r="F1261" i="5"/>
  <c r="J1260" i="5"/>
  <c r="H1258" i="5"/>
  <c r="P1256" i="5"/>
  <c r="F1256" i="5"/>
  <c r="J1255" i="5"/>
  <c r="N1267" i="5"/>
  <c r="R1266" i="5"/>
  <c r="F1266" i="5"/>
  <c r="J1265" i="5"/>
  <c r="H1263" i="5"/>
  <c r="L1262" i="5"/>
  <c r="P1261" i="5"/>
  <c r="N1259" i="5"/>
  <c r="R1258" i="5"/>
  <c r="F1258" i="5"/>
  <c r="J1257" i="5"/>
  <c r="H1255" i="5"/>
  <c r="L1254" i="5"/>
  <c r="R1268" i="5"/>
  <c r="H1268" i="5"/>
  <c r="P1266" i="5"/>
  <c r="N1264" i="5"/>
  <c r="R1263" i="5"/>
  <c r="N1261" i="5"/>
  <c r="R1260" i="5"/>
  <c r="H1260" i="5"/>
  <c r="P1258" i="5"/>
  <c r="N1256" i="5"/>
  <c r="R1255" i="5"/>
  <c r="L1267" i="5"/>
  <c r="N1266" i="5"/>
  <c r="R1265" i="5"/>
  <c r="H1265" i="5"/>
  <c r="L1264" i="5"/>
  <c r="P1263" i="5"/>
  <c r="F1263" i="5"/>
  <c r="J1262" i="5"/>
  <c r="L1261" i="5"/>
  <c r="L1259" i="5"/>
  <c r="N1258" i="5"/>
  <c r="R1257" i="5"/>
  <c r="H1257" i="5"/>
  <c r="L1256" i="5"/>
  <c r="P1255" i="5"/>
  <c r="F1255" i="5"/>
  <c r="J1254" i="5"/>
  <c r="P1268" i="5"/>
  <c r="F1268" i="5"/>
  <c r="J1267" i="5"/>
  <c r="F1265" i="5"/>
  <c r="J1264" i="5"/>
  <c r="H1262" i="5"/>
  <c r="P1260" i="5"/>
  <c r="F1260" i="5"/>
  <c r="J1259" i="5"/>
  <c r="F1257" i="5"/>
  <c r="J1256" i="5"/>
  <c r="H1267" i="5"/>
  <c r="L1266" i="5"/>
  <c r="P1265" i="5"/>
  <c r="N1263" i="5"/>
  <c r="R1262" i="5"/>
  <c r="F1262" i="5"/>
  <c r="J1261" i="5"/>
  <c r="H1259" i="5"/>
  <c r="L1258" i="5"/>
  <c r="P1257" i="5"/>
  <c r="N1255" i="5"/>
  <c r="R1254" i="5"/>
  <c r="H1254" i="5"/>
  <c r="N1268" i="5"/>
  <c r="R1267" i="5"/>
  <c r="N1265" i="5"/>
  <c r="R1264" i="5"/>
  <c r="H1264" i="5"/>
  <c r="P1262" i="5"/>
  <c r="N1260" i="5"/>
  <c r="R1259" i="5"/>
  <c r="N1257" i="5"/>
  <c r="R1256" i="5"/>
  <c r="H1256" i="5"/>
  <c r="P1254" i="5"/>
  <c r="F1254" i="5"/>
  <c r="J1266" i="5"/>
  <c r="P1259" i="5"/>
  <c r="N1262" i="5"/>
  <c r="F1259" i="5"/>
  <c r="L1265" i="5"/>
  <c r="L1255" i="5"/>
  <c r="L1268" i="5"/>
  <c r="R1261" i="5"/>
  <c r="J1258" i="5"/>
  <c r="H1261" i="5"/>
  <c r="N1254" i="5"/>
  <c r="P1267" i="5"/>
  <c r="L1257" i="5"/>
  <c r="F1267" i="5"/>
  <c r="L1260" i="5"/>
  <c r="L1263" i="5"/>
  <c r="G1257" i="5"/>
  <c r="O1261" i="5"/>
  <c r="Q1254" i="5"/>
  <c r="I1266" i="5"/>
  <c r="Q1267" i="5"/>
  <c r="I1258" i="5"/>
  <c r="K1259" i="5"/>
  <c r="M1260" i="5"/>
  <c r="Q1262" i="5"/>
  <c r="G1265" i="5"/>
  <c r="I1268" i="5"/>
  <c r="Q1261" i="5"/>
  <c r="G1255" i="5"/>
  <c r="K1265" i="5"/>
  <c r="K1256" i="5"/>
  <c r="O1266" i="5"/>
  <c r="K1255" i="5"/>
  <c r="O1265" i="5"/>
  <c r="I1261" i="5"/>
  <c r="M1262" i="5"/>
  <c r="M1261" i="5"/>
  <c r="M1268" i="5"/>
  <c r="G1264" i="5"/>
  <c r="I1256" i="5"/>
  <c r="M1266" i="5"/>
  <c r="M1257" i="5"/>
  <c r="O1268" i="5"/>
  <c r="M1256" i="5"/>
  <c r="Q1266" i="5"/>
  <c r="K1262" i="5"/>
  <c r="M1254" i="5"/>
  <c r="O1263" i="5"/>
  <c r="O1262" i="5"/>
  <c r="G1256" i="5"/>
  <c r="K1266" i="5"/>
  <c r="M1258" i="5"/>
  <c r="Q1259" i="5"/>
  <c r="Q1258" i="5"/>
  <c r="K1254" i="5"/>
  <c r="O1264" i="5"/>
  <c r="O1255" i="5"/>
  <c r="O1267" i="5"/>
  <c r="G1266" i="5"/>
  <c r="K1257" i="5"/>
  <c r="M1267" i="5"/>
  <c r="Q1263" i="5"/>
  <c r="I1257" i="5"/>
  <c r="K1268" i="5"/>
  <c r="O1259" i="5"/>
  <c r="G1262" i="5"/>
  <c r="G1261" i="5"/>
  <c r="M1255" i="5"/>
  <c r="Q1265" i="5"/>
  <c r="Q1256" i="5"/>
  <c r="Q1255" i="5"/>
  <c r="G1268" i="5"/>
  <c r="I1265" i="5"/>
  <c r="O1258" i="5"/>
  <c r="O1257" i="5"/>
  <c r="O1254" i="5"/>
  <c r="K1258" i="5"/>
  <c r="Q1260" i="5"/>
  <c r="G1254" i="5"/>
  <c r="I1263" i="5"/>
  <c r="I1262" i="5"/>
  <c r="O1256" i="5"/>
  <c r="G1259" i="5"/>
  <c r="G1258" i="5"/>
  <c r="Q1268" i="5"/>
  <c r="M1263" i="5"/>
  <c r="M1259" i="5"/>
  <c r="G1263" i="5"/>
  <c r="G1267" i="5"/>
  <c r="K1264" i="5"/>
  <c r="I1267" i="5"/>
  <c r="K1263" i="5"/>
  <c r="Q1257" i="5"/>
  <c r="I1260" i="5"/>
  <c r="I1259" i="5"/>
  <c r="Q1264" i="5"/>
  <c r="O1260" i="5"/>
  <c r="I1264" i="5"/>
  <c r="I1255" i="5"/>
  <c r="M1265" i="5"/>
  <c r="I1254" i="5"/>
  <c r="M1264" i="5"/>
  <c r="G1260" i="5"/>
  <c r="K1261" i="5"/>
  <c r="K1260" i="5"/>
  <c r="K1267" i="5"/>
  <c r="F1223" i="5"/>
  <c r="H1222" i="5"/>
  <c r="P1220" i="5"/>
  <c r="F1220" i="5"/>
  <c r="J1219" i="5"/>
  <c r="N1218" i="5"/>
  <c r="R1217" i="5"/>
  <c r="H1217" i="5"/>
  <c r="P1215" i="5"/>
  <c r="H1214" i="5"/>
  <c r="P1212" i="5"/>
  <c r="F1212" i="5"/>
  <c r="J1211" i="5"/>
  <c r="N1210" i="5"/>
  <c r="R1209" i="5"/>
  <c r="H1209" i="5"/>
  <c r="R1223" i="5"/>
  <c r="L1221" i="5"/>
  <c r="L1218" i="5"/>
  <c r="F1217" i="5"/>
  <c r="J1216" i="5"/>
  <c r="N1215" i="5"/>
  <c r="R1214" i="5"/>
  <c r="L1213" i="5"/>
  <c r="L1210" i="5"/>
  <c r="F1209" i="5"/>
  <c r="P1223" i="5"/>
  <c r="R1222" i="5"/>
  <c r="F1222" i="5"/>
  <c r="J1221" i="5"/>
  <c r="N1220" i="5"/>
  <c r="R1219" i="5"/>
  <c r="H1219" i="5"/>
  <c r="P1217" i="5"/>
  <c r="H1216" i="5"/>
  <c r="P1214" i="5"/>
  <c r="F1214" i="5"/>
  <c r="J1213" i="5"/>
  <c r="N1212" i="5"/>
  <c r="R1211" i="5"/>
  <c r="H1211" i="5"/>
  <c r="P1209" i="5"/>
  <c r="N1223" i="5"/>
  <c r="P1222" i="5"/>
  <c r="L1220" i="5"/>
  <c r="F1219" i="5"/>
  <c r="J1218" i="5"/>
  <c r="N1217" i="5"/>
  <c r="R1216" i="5"/>
  <c r="L1215" i="5"/>
  <c r="L1212" i="5"/>
  <c r="F1211" i="5"/>
  <c r="J1210" i="5"/>
  <c r="N1209" i="5"/>
  <c r="N1222" i="5"/>
  <c r="R1221" i="5"/>
  <c r="H1221" i="5"/>
  <c r="P1219" i="5"/>
  <c r="H1218" i="5"/>
  <c r="P1216" i="5"/>
  <c r="F1216" i="5"/>
  <c r="J1215" i="5"/>
  <c r="N1214" i="5"/>
  <c r="R1213" i="5"/>
  <c r="H1213" i="5"/>
  <c r="P1211" i="5"/>
  <c r="H1210" i="5"/>
  <c r="L1223" i="5"/>
  <c r="L1222" i="5"/>
  <c r="F1221" i="5"/>
  <c r="J1220" i="5"/>
  <c r="N1219" i="5"/>
  <c r="R1218" i="5"/>
  <c r="L1217" i="5"/>
  <c r="L1214" i="5"/>
  <c r="F1213" i="5"/>
  <c r="J1212" i="5"/>
  <c r="N1211" i="5"/>
  <c r="R1210" i="5"/>
  <c r="L1209" i="5"/>
  <c r="J1223" i="5"/>
  <c r="P1221" i="5"/>
  <c r="H1220" i="5"/>
  <c r="P1218" i="5"/>
  <c r="F1218" i="5"/>
  <c r="J1217" i="5"/>
  <c r="N1216" i="5"/>
  <c r="R1215" i="5"/>
  <c r="H1215" i="5"/>
  <c r="P1213" i="5"/>
  <c r="H1212" i="5"/>
  <c r="P1210" i="5"/>
  <c r="F1210" i="5"/>
  <c r="J1209" i="5"/>
  <c r="L1211" i="5"/>
  <c r="N1221" i="5"/>
  <c r="J1214" i="5"/>
  <c r="R1220" i="5"/>
  <c r="N1213" i="5"/>
  <c r="L1216" i="5"/>
  <c r="H1223" i="5"/>
  <c r="R1212" i="5"/>
  <c r="L1219" i="5"/>
  <c r="J1222" i="5"/>
  <c r="F1215" i="5"/>
  <c r="K1221" i="5"/>
  <c r="I1212" i="5"/>
  <c r="M1214" i="5"/>
  <c r="K1212" i="5"/>
  <c r="M1223" i="5"/>
  <c r="M1213" i="5"/>
  <c r="O1215" i="5"/>
  <c r="K1213" i="5"/>
  <c r="G1219" i="5"/>
  <c r="O1214" i="5"/>
  <c r="M1216" i="5"/>
  <c r="K1223" i="5"/>
  <c r="Q1215" i="5"/>
  <c r="I1220" i="5"/>
  <c r="Q1216" i="5"/>
  <c r="G1218" i="5"/>
  <c r="O1209" i="5"/>
  <c r="I1219" i="5"/>
  <c r="G1210" i="5"/>
  <c r="K1220" i="5"/>
  <c r="Q1210" i="5"/>
  <c r="G1211" i="5"/>
  <c r="I1211" i="5"/>
  <c r="M1221" i="5"/>
  <c r="O1216" i="5"/>
  <c r="K1211" i="5"/>
  <c r="O1221" i="5"/>
  <c r="O1212" i="5"/>
  <c r="Q1223" i="5"/>
  <c r="O1211" i="5"/>
  <c r="M1222" i="5"/>
  <c r="O1218" i="5"/>
  <c r="G1221" i="5"/>
  <c r="Q1217" i="5"/>
  <c r="M1212" i="5"/>
  <c r="O1223" i="5"/>
  <c r="Q1213" i="5"/>
  <c r="Q1212" i="5"/>
  <c r="M1209" i="5"/>
  <c r="Q1219" i="5"/>
  <c r="G1223" i="5"/>
  <c r="G1215" i="5"/>
  <c r="O1222" i="5"/>
  <c r="G1213" i="5"/>
  <c r="Q1209" i="5"/>
  <c r="I1221" i="5"/>
  <c r="Q1214" i="5"/>
  <c r="I1217" i="5"/>
  <c r="I1216" i="5"/>
  <c r="Q1211" i="5"/>
  <c r="I1214" i="5"/>
  <c r="G1212" i="5"/>
  <c r="I1223" i="5"/>
  <c r="G1217" i="5"/>
  <c r="I1222" i="5"/>
  <c r="K1218" i="5"/>
  <c r="K1217" i="5"/>
  <c r="G1214" i="5"/>
  <c r="G1220" i="5"/>
  <c r="K1215" i="5"/>
  <c r="I1213" i="5"/>
  <c r="G1209" i="5"/>
  <c r="I1218" i="5"/>
  <c r="I1209" i="5"/>
  <c r="M1219" i="5"/>
  <c r="K1209" i="5"/>
  <c r="M1218" i="5"/>
  <c r="I1215" i="5"/>
  <c r="G1216" i="5"/>
  <c r="O1217" i="5"/>
  <c r="K1214" i="5"/>
  <c r="G1222" i="5"/>
  <c r="K1219" i="5"/>
  <c r="K1210" i="5"/>
  <c r="O1220" i="5"/>
  <c r="K1222" i="5"/>
  <c r="O1219" i="5"/>
  <c r="K1216" i="5"/>
  <c r="Q1222" i="5"/>
  <c r="O1213" i="5"/>
  <c r="O1210" i="5"/>
  <c r="M1215" i="5"/>
  <c r="I1210" i="5"/>
  <c r="M1220" i="5"/>
  <c r="M1211" i="5"/>
  <c r="Q1221" i="5"/>
  <c r="M1210" i="5"/>
  <c r="Q1220" i="5"/>
  <c r="M1217" i="5"/>
  <c r="Q1218" i="5"/>
  <c r="F968" i="5"/>
  <c r="F967" i="5"/>
  <c r="F966" i="5"/>
  <c r="F965" i="5"/>
  <c r="R968" i="5"/>
  <c r="R967" i="5"/>
  <c r="R966" i="5"/>
  <c r="R965" i="5"/>
  <c r="R964" i="5"/>
  <c r="R963" i="5"/>
  <c r="R962" i="5"/>
  <c r="R961" i="5"/>
  <c r="R960" i="5"/>
  <c r="R959" i="5"/>
  <c r="R958" i="5"/>
  <c r="R957" i="5"/>
  <c r="R956" i="5"/>
  <c r="R955" i="5"/>
  <c r="R954" i="5"/>
  <c r="P968" i="5"/>
  <c r="P967" i="5"/>
  <c r="P966" i="5"/>
  <c r="P965" i="5"/>
  <c r="P964" i="5"/>
  <c r="N968" i="5"/>
  <c r="N967" i="5"/>
  <c r="N966" i="5"/>
  <c r="N965" i="5"/>
  <c r="N964" i="5"/>
  <c r="N963" i="5"/>
  <c r="N962" i="5"/>
  <c r="N961" i="5"/>
  <c r="N960" i="5"/>
  <c r="N959" i="5"/>
  <c r="N958" i="5"/>
  <c r="N957" i="5"/>
  <c r="N956" i="5"/>
  <c r="N955" i="5"/>
  <c r="N954" i="5"/>
  <c r="L968" i="5"/>
  <c r="L967" i="5"/>
  <c r="L966" i="5"/>
  <c r="L965" i="5"/>
  <c r="L964" i="5"/>
  <c r="L963" i="5"/>
  <c r="L962" i="5"/>
  <c r="L961" i="5"/>
  <c r="L960" i="5"/>
  <c r="L959" i="5"/>
  <c r="L958" i="5"/>
  <c r="L957" i="5"/>
  <c r="L956" i="5"/>
  <c r="L955" i="5"/>
  <c r="L954" i="5"/>
  <c r="J968" i="5"/>
  <c r="J967" i="5"/>
  <c r="J966" i="5"/>
  <c r="J965" i="5"/>
  <c r="J964" i="5"/>
  <c r="J963" i="5"/>
  <c r="J962" i="5"/>
  <c r="J961" i="5"/>
  <c r="J960" i="5"/>
  <c r="J959" i="5"/>
  <c r="J958" i="5"/>
  <c r="J957" i="5"/>
  <c r="J956" i="5"/>
  <c r="J955" i="5"/>
  <c r="J954" i="5"/>
  <c r="P963" i="5"/>
  <c r="P961" i="5"/>
  <c r="P959" i="5"/>
  <c r="P957" i="5"/>
  <c r="P955" i="5"/>
  <c r="H966" i="5"/>
  <c r="H963" i="5"/>
  <c r="H961" i="5"/>
  <c r="H959" i="5"/>
  <c r="H957" i="5"/>
  <c r="H955" i="5"/>
  <c r="F963" i="5"/>
  <c r="F961" i="5"/>
  <c r="F959" i="5"/>
  <c r="F957" i="5"/>
  <c r="F955" i="5"/>
  <c r="H965" i="5"/>
  <c r="P962" i="5"/>
  <c r="P960" i="5"/>
  <c r="P958" i="5"/>
  <c r="P956" i="5"/>
  <c r="P954" i="5"/>
  <c r="H968" i="5"/>
  <c r="H964" i="5"/>
  <c r="H962" i="5"/>
  <c r="H960" i="5"/>
  <c r="H958" i="5"/>
  <c r="H956" i="5"/>
  <c r="H954" i="5"/>
  <c r="F964" i="5"/>
  <c r="F962" i="5"/>
  <c r="F960" i="5"/>
  <c r="F958" i="5"/>
  <c r="F956" i="5"/>
  <c r="F954" i="5"/>
  <c r="H967" i="5"/>
  <c r="K967" i="5"/>
  <c r="O964" i="5"/>
  <c r="Q956" i="5"/>
  <c r="I959" i="5"/>
  <c r="I958" i="5"/>
  <c r="G964" i="5"/>
  <c r="M958" i="5"/>
  <c r="I962" i="5"/>
  <c r="M955" i="5"/>
  <c r="Q965" i="5"/>
  <c r="G959" i="5"/>
  <c r="K960" i="5"/>
  <c r="K959" i="5"/>
  <c r="I965" i="5"/>
  <c r="O959" i="5"/>
  <c r="G961" i="5"/>
  <c r="K955" i="5"/>
  <c r="O956" i="5"/>
  <c r="I960" i="5"/>
  <c r="M961" i="5"/>
  <c r="M960" i="5"/>
  <c r="G956" i="5"/>
  <c r="K966" i="5"/>
  <c r="Q960" i="5"/>
  <c r="M964" i="5"/>
  <c r="K963" i="5"/>
  <c r="M956" i="5"/>
  <c r="Q957" i="5"/>
  <c r="K961" i="5"/>
  <c r="O962" i="5"/>
  <c r="I954" i="5"/>
  <c r="Q968" i="5"/>
  <c r="G960" i="5"/>
  <c r="M962" i="5"/>
  <c r="O954" i="5"/>
  <c r="Q963" i="5"/>
  <c r="Q962" i="5"/>
  <c r="K958" i="5"/>
  <c r="I964" i="5"/>
  <c r="I967" i="5"/>
  <c r="I961" i="5"/>
  <c r="M967" i="5"/>
  <c r="O963" i="5"/>
  <c r="O967" i="5"/>
  <c r="G966" i="5"/>
  <c r="Q954" i="5"/>
  <c r="G965" i="5"/>
  <c r="M959" i="5"/>
  <c r="G955" i="5"/>
  <c r="K965" i="5"/>
  <c r="O965" i="5"/>
  <c r="Q958" i="5"/>
  <c r="K962" i="5"/>
  <c r="M954" i="5"/>
  <c r="Q964" i="5"/>
  <c r="Q955" i="5"/>
  <c r="G968" i="5"/>
  <c r="Q967" i="5"/>
  <c r="I966" i="5"/>
  <c r="O960" i="5"/>
  <c r="I956" i="5"/>
  <c r="M966" i="5"/>
  <c r="Q966" i="5"/>
  <c r="O957" i="5"/>
  <c r="K954" i="5"/>
  <c r="M963" i="5"/>
  <c r="O955" i="5"/>
  <c r="G958" i="5"/>
  <c r="G957" i="5"/>
  <c r="I968" i="5"/>
  <c r="Q961" i="5"/>
  <c r="K957" i="5"/>
  <c r="M968" i="5"/>
  <c r="K968" i="5"/>
  <c r="G962" i="5"/>
  <c r="G954" i="5"/>
  <c r="I963" i="5"/>
  <c r="G967" i="5"/>
  <c r="K964" i="5"/>
  <c r="O961" i="5"/>
  <c r="I955" i="5"/>
  <c r="M965" i="5"/>
  <c r="K956" i="5"/>
  <c r="O966" i="5"/>
  <c r="G963" i="5"/>
  <c r="M957" i="5"/>
  <c r="O968" i="5"/>
  <c r="O958" i="5"/>
  <c r="I957" i="5"/>
  <c r="Q959" i="5"/>
  <c r="L1118" i="5"/>
  <c r="F1118" i="5"/>
  <c r="H1117" i="5"/>
  <c r="L1116" i="5"/>
  <c r="L1115" i="5"/>
  <c r="P1114" i="5"/>
  <c r="R1113" i="5"/>
  <c r="F1113" i="5"/>
  <c r="H1112" i="5"/>
  <c r="J1111" i="5"/>
  <c r="L1110" i="5"/>
  <c r="R1108" i="5"/>
  <c r="F1107" i="5"/>
  <c r="L1105" i="5"/>
  <c r="N1104" i="5"/>
  <c r="R1118" i="5"/>
  <c r="J1116" i="5"/>
  <c r="N1114" i="5"/>
  <c r="P1113" i="5"/>
  <c r="F1112" i="5"/>
  <c r="H1111" i="5"/>
  <c r="J1110" i="5"/>
  <c r="N1109" i="5"/>
  <c r="P1108" i="5"/>
  <c r="R1107" i="5"/>
  <c r="H1106" i="5"/>
  <c r="J1105" i="5"/>
  <c r="R1117" i="5"/>
  <c r="F1117" i="5"/>
  <c r="H1116" i="5"/>
  <c r="J1115" i="5"/>
  <c r="L1114" i="5"/>
  <c r="R1112" i="5"/>
  <c r="F1111" i="5"/>
  <c r="L1109" i="5"/>
  <c r="N1108" i="5"/>
  <c r="P1107" i="5"/>
  <c r="R1106" i="5"/>
  <c r="F1106" i="5"/>
  <c r="H1105" i="5"/>
  <c r="L1104" i="5"/>
  <c r="P1118" i="5"/>
  <c r="P1117" i="5"/>
  <c r="F1116" i="5"/>
  <c r="H1115" i="5"/>
  <c r="J1114" i="5"/>
  <c r="N1113" i="5"/>
  <c r="P1112" i="5"/>
  <c r="R1111" i="5"/>
  <c r="H1110" i="5"/>
  <c r="J1109" i="5"/>
  <c r="N1107" i="5"/>
  <c r="J1104" i="5"/>
  <c r="N1118" i="5"/>
  <c r="R1116" i="5"/>
  <c r="F1115" i="5"/>
  <c r="L1113" i="5"/>
  <c r="N1112" i="5"/>
  <c r="P1111" i="5"/>
  <c r="R1110" i="5"/>
  <c r="F1110" i="5"/>
  <c r="H1109" i="5"/>
  <c r="L1108" i="5"/>
  <c r="L1107" i="5"/>
  <c r="P1106" i="5"/>
  <c r="R1105" i="5"/>
  <c r="F1105" i="5"/>
  <c r="H1104" i="5"/>
  <c r="J1118" i="5"/>
  <c r="N1117" i="5"/>
  <c r="P1116" i="5"/>
  <c r="R1115" i="5"/>
  <c r="H1114" i="5"/>
  <c r="J1113" i="5"/>
  <c r="N1111" i="5"/>
  <c r="J1108" i="5"/>
  <c r="N1106" i="5"/>
  <c r="P1105" i="5"/>
  <c r="F1104" i="5"/>
  <c r="L1117" i="5"/>
  <c r="N1116" i="5"/>
  <c r="P1115" i="5"/>
  <c r="R1114" i="5"/>
  <c r="F1114" i="5"/>
  <c r="H1113" i="5"/>
  <c r="L1112" i="5"/>
  <c r="L1111" i="5"/>
  <c r="P1110" i="5"/>
  <c r="R1109" i="5"/>
  <c r="F1109" i="5"/>
  <c r="H1108" i="5"/>
  <c r="J1107" i="5"/>
  <c r="L1106" i="5"/>
  <c r="R1104" i="5"/>
  <c r="H1118" i="5"/>
  <c r="J1117" i="5"/>
  <c r="N1115" i="5"/>
  <c r="J1112" i="5"/>
  <c r="N1110" i="5"/>
  <c r="P1109" i="5"/>
  <c r="F1108" i="5"/>
  <c r="H1107" i="5"/>
  <c r="J1106" i="5"/>
  <c r="N1105" i="5"/>
  <c r="P1104" i="5"/>
  <c r="K1111" i="5"/>
  <c r="O1117" i="5"/>
  <c r="G1116" i="5"/>
  <c r="G1107" i="5"/>
  <c r="I1118" i="5"/>
  <c r="K1108" i="5"/>
  <c r="M1108" i="5"/>
  <c r="G1104" i="5"/>
  <c r="I1113" i="5"/>
  <c r="M1106" i="5"/>
  <c r="Q1116" i="5"/>
  <c r="O1105" i="5"/>
  <c r="G1109" i="5"/>
  <c r="Q1105" i="5"/>
  <c r="G1118" i="5"/>
  <c r="I1108" i="5"/>
  <c r="M1109" i="5"/>
  <c r="O1109" i="5"/>
  <c r="G1117" i="5"/>
  <c r="K1114" i="5"/>
  <c r="O1107" i="5"/>
  <c r="Q1118" i="5"/>
  <c r="Q1114" i="5"/>
  <c r="G1108" i="5"/>
  <c r="K1109" i="5"/>
  <c r="O1110" i="5"/>
  <c r="Q1110" i="5"/>
  <c r="I1105" i="5"/>
  <c r="M1115" i="5"/>
  <c r="Q1108" i="5"/>
  <c r="M1112" i="5"/>
  <c r="I1109" i="5"/>
  <c r="M1110" i="5"/>
  <c r="Q1111" i="5"/>
  <c r="M1117" i="5"/>
  <c r="K1110" i="5"/>
  <c r="O1111" i="5"/>
  <c r="G1114" i="5"/>
  <c r="I1114" i="5"/>
  <c r="M1107" i="5"/>
  <c r="O1118" i="5"/>
  <c r="I1112" i="5"/>
  <c r="M1104" i="5"/>
  <c r="Q1106" i="5"/>
  <c r="M1111" i="5"/>
  <c r="Q1112" i="5"/>
  <c r="I1115" i="5"/>
  <c r="G1105" i="5"/>
  <c r="K1115" i="5"/>
  <c r="O1108" i="5"/>
  <c r="I1104" i="5"/>
  <c r="K1113" i="5"/>
  <c r="O1113" i="5"/>
  <c r="O1112" i="5"/>
  <c r="Q1104" i="5"/>
  <c r="G1115" i="5"/>
  <c r="G1106" i="5"/>
  <c r="K1116" i="5"/>
  <c r="I1106" i="5"/>
  <c r="M1116" i="5"/>
  <c r="Q1109" i="5"/>
  <c r="I1117" i="5"/>
  <c r="M1114" i="5"/>
  <c r="I1110" i="5"/>
  <c r="O1104" i="5"/>
  <c r="Q1113" i="5"/>
  <c r="Q1117" i="5"/>
  <c r="I1116" i="5"/>
  <c r="I1107" i="5"/>
  <c r="K1118" i="5"/>
  <c r="K1107" i="5"/>
  <c r="M1118" i="5"/>
  <c r="G1112" i="5"/>
  <c r="K1105" i="5"/>
  <c r="O1115" i="5"/>
  <c r="G1110" i="5"/>
  <c r="G1113" i="5"/>
  <c r="I1111" i="5"/>
  <c r="G1111" i="5"/>
  <c r="K1104" i="5"/>
  <c r="M1113" i="5"/>
  <c r="K1117" i="5"/>
  <c r="O1114" i="5"/>
  <c r="K1106" i="5"/>
  <c r="M1105" i="5"/>
  <c r="Q1115" i="5"/>
  <c r="O1116" i="5"/>
  <c r="O1106" i="5"/>
  <c r="Q1107" i="5"/>
  <c r="K1112" i="5"/>
  <c r="J1298" i="5"/>
  <c r="L1297" i="5"/>
  <c r="P1296" i="5"/>
  <c r="F1296" i="5"/>
  <c r="J1295" i="5"/>
  <c r="F1293" i="5"/>
  <c r="J1292" i="5"/>
  <c r="H1290" i="5"/>
  <c r="P1288" i="5"/>
  <c r="F1288" i="5"/>
  <c r="J1287" i="5"/>
  <c r="F1285" i="5"/>
  <c r="J1284" i="5"/>
  <c r="H1298" i="5"/>
  <c r="J1297" i="5"/>
  <c r="H1295" i="5"/>
  <c r="L1294" i="5"/>
  <c r="P1293" i="5"/>
  <c r="N1291" i="5"/>
  <c r="R1290" i="5"/>
  <c r="F1290" i="5"/>
  <c r="J1289" i="5"/>
  <c r="H1287" i="5"/>
  <c r="L1286" i="5"/>
  <c r="P1285" i="5"/>
  <c r="F1298" i="5"/>
  <c r="N1296" i="5"/>
  <c r="R1295" i="5"/>
  <c r="N1293" i="5"/>
  <c r="R1292" i="5"/>
  <c r="H1292" i="5"/>
  <c r="P1290" i="5"/>
  <c r="N1288" i="5"/>
  <c r="R1287" i="5"/>
  <c r="N1285" i="5"/>
  <c r="R1284" i="5"/>
  <c r="H1284" i="5"/>
  <c r="R1298" i="5"/>
  <c r="H1297" i="5"/>
  <c r="L1296" i="5"/>
  <c r="P1295" i="5"/>
  <c r="F1295" i="5"/>
  <c r="J1294" i="5"/>
  <c r="L1293" i="5"/>
  <c r="L1291" i="5"/>
  <c r="N1290" i="5"/>
  <c r="R1289" i="5"/>
  <c r="H1289" i="5"/>
  <c r="L1288" i="5"/>
  <c r="P1287" i="5"/>
  <c r="F1287" i="5"/>
  <c r="J1286" i="5"/>
  <c r="L1285" i="5"/>
  <c r="P1298" i="5"/>
  <c r="R1297" i="5"/>
  <c r="F1297" i="5"/>
  <c r="J1296" i="5"/>
  <c r="H1294" i="5"/>
  <c r="P1292" i="5"/>
  <c r="F1292" i="5"/>
  <c r="J1291" i="5"/>
  <c r="F1289" i="5"/>
  <c r="J1288" i="5"/>
  <c r="H1286" i="5"/>
  <c r="P1284" i="5"/>
  <c r="F1284" i="5"/>
  <c r="N1298" i="5"/>
  <c r="N1295" i="5"/>
  <c r="R1294" i="5"/>
  <c r="F1294" i="5"/>
  <c r="J1293" i="5"/>
  <c r="H1291" i="5"/>
  <c r="L1290" i="5"/>
  <c r="P1289" i="5"/>
  <c r="N1287" i="5"/>
  <c r="R1286" i="5"/>
  <c r="F1286" i="5"/>
  <c r="J1285" i="5"/>
  <c r="L1298" i="5"/>
  <c r="P1297" i="5"/>
  <c r="R1296" i="5"/>
  <c r="H1296" i="5"/>
  <c r="P1294" i="5"/>
  <c r="N1292" i="5"/>
  <c r="R1291" i="5"/>
  <c r="N1289" i="5"/>
  <c r="R1288" i="5"/>
  <c r="H1288" i="5"/>
  <c r="P1286" i="5"/>
  <c r="N1284" i="5"/>
  <c r="H1293" i="5"/>
  <c r="N1286" i="5"/>
  <c r="L1289" i="5"/>
  <c r="L1292" i="5"/>
  <c r="R1285" i="5"/>
  <c r="L1295" i="5"/>
  <c r="H1285" i="5"/>
  <c r="P1291" i="5"/>
  <c r="N1294" i="5"/>
  <c r="F1291" i="5"/>
  <c r="L1284" i="5"/>
  <c r="N1297" i="5"/>
  <c r="L1287" i="5"/>
  <c r="J1290" i="5"/>
  <c r="R1293" i="5"/>
  <c r="K1287" i="5"/>
  <c r="M1288" i="5"/>
  <c r="G1293" i="5"/>
  <c r="I1286" i="5"/>
  <c r="Q1290" i="5"/>
  <c r="G1285" i="5"/>
  <c r="O1289" i="5"/>
  <c r="K1295" i="5"/>
  <c r="G1284" i="5"/>
  <c r="K1294" i="5"/>
  <c r="K1285" i="5"/>
  <c r="O1295" i="5"/>
  <c r="O1286" i="5"/>
  <c r="Q1286" i="5"/>
  <c r="O1297" i="5"/>
  <c r="Q1293" i="5"/>
  <c r="Q1284" i="5"/>
  <c r="G1295" i="5"/>
  <c r="G1294" i="5"/>
  <c r="G1287" i="5"/>
  <c r="K1296" i="5"/>
  <c r="M1296" i="5"/>
  <c r="I1285" i="5"/>
  <c r="M1295" i="5"/>
  <c r="M1286" i="5"/>
  <c r="Q1296" i="5"/>
  <c r="Q1287" i="5"/>
  <c r="G1289" i="5"/>
  <c r="O1284" i="5"/>
  <c r="G1296" i="5"/>
  <c r="Q1297" i="5"/>
  <c r="I1296" i="5"/>
  <c r="I1295" i="5"/>
  <c r="O1296" i="5"/>
  <c r="O1287" i="5"/>
  <c r="I1290" i="5"/>
  <c r="G1298" i="5"/>
  <c r="G1286" i="5"/>
  <c r="M1287" i="5"/>
  <c r="O1298" i="5"/>
  <c r="Q1288" i="5"/>
  <c r="I1291" i="5"/>
  <c r="K1291" i="5"/>
  <c r="G1288" i="5"/>
  <c r="I1288" i="5"/>
  <c r="I1287" i="5"/>
  <c r="K1298" i="5"/>
  <c r="O1288" i="5"/>
  <c r="G1291" i="5"/>
  <c r="K1292" i="5"/>
  <c r="M1292" i="5"/>
  <c r="I1289" i="5"/>
  <c r="K1289" i="5"/>
  <c r="K1288" i="5"/>
  <c r="Q1289" i="5"/>
  <c r="I1292" i="5"/>
  <c r="K1284" i="5"/>
  <c r="M1293" i="5"/>
  <c r="M1284" i="5"/>
  <c r="O1293" i="5"/>
  <c r="K1290" i="5"/>
  <c r="M1290" i="5"/>
  <c r="M1289" i="5"/>
  <c r="Q1298" i="5"/>
  <c r="G1290" i="5"/>
  <c r="I1298" i="5"/>
  <c r="G1292" i="5"/>
  <c r="I1284" i="5"/>
  <c r="K1293" i="5"/>
  <c r="K1297" i="5"/>
  <c r="O1294" i="5"/>
  <c r="M1297" i="5"/>
  <c r="Q1294" i="5"/>
  <c r="M1291" i="5"/>
  <c r="O1291" i="5"/>
  <c r="O1290" i="5"/>
  <c r="Q1285" i="5"/>
  <c r="I1294" i="5"/>
  <c r="G1297" i="5"/>
  <c r="I1293" i="5"/>
  <c r="I1297" i="5"/>
  <c r="M1294" i="5"/>
  <c r="M1285" i="5"/>
  <c r="Q1295" i="5"/>
  <c r="O1285" i="5"/>
  <c r="O1292" i="5"/>
  <c r="Q1292" i="5"/>
  <c r="Q1291" i="5"/>
  <c r="M1298" i="5"/>
  <c r="K1286" i="5"/>
  <c r="L1328" i="5"/>
  <c r="P1327" i="5"/>
  <c r="L1326" i="5"/>
  <c r="H1325" i="5"/>
  <c r="N1324" i="5"/>
  <c r="J1323" i="5"/>
  <c r="N1322" i="5"/>
  <c r="J1321" i="5"/>
  <c r="P1320" i="5"/>
  <c r="L1319" i="5"/>
  <c r="H1318" i="5"/>
  <c r="L1317" i="5"/>
  <c r="R1316" i="5"/>
  <c r="N1315" i="5"/>
  <c r="J1314" i="5"/>
  <c r="J1328" i="5"/>
  <c r="F1327" i="5"/>
  <c r="P1325" i="5"/>
  <c r="R1323" i="5"/>
  <c r="H1323" i="5"/>
  <c r="R1321" i="5"/>
  <c r="F1320" i="5"/>
  <c r="P1318" i="5"/>
  <c r="F1318" i="5"/>
  <c r="H1316" i="5"/>
  <c r="R1314" i="5"/>
  <c r="R1328" i="5"/>
  <c r="N1327" i="5"/>
  <c r="J1326" i="5"/>
  <c r="F1325" i="5"/>
  <c r="L1324" i="5"/>
  <c r="P1323" i="5"/>
  <c r="L1322" i="5"/>
  <c r="H1321" i="5"/>
  <c r="N1320" i="5"/>
  <c r="J1319" i="5"/>
  <c r="N1318" i="5"/>
  <c r="J1317" i="5"/>
  <c r="P1316" i="5"/>
  <c r="L1315" i="5"/>
  <c r="H1314" i="5"/>
  <c r="H1328" i="5"/>
  <c r="R1326" i="5"/>
  <c r="N1325" i="5"/>
  <c r="J1324" i="5"/>
  <c r="F1323" i="5"/>
  <c r="P1321" i="5"/>
  <c r="R1319" i="5"/>
  <c r="H1319" i="5"/>
  <c r="R1317" i="5"/>
  <c r="F1316" i="5"/>
  <c r="P1314" i="5"/>
  <c r="F1314" i="5"/>
  <c r="P1328" i="5"/>
  <c r="L1327" i="5"/>
  <c r="H1326" i="5"/>
  <c r="L1325" i="5"/>
  <c r="R1324" i="5"/>
  <c r="N1323" i="5"/>
  <c r="J1322" i="5"/>
  <c r="F1321" i="5"/>
  <c r="L1320" i="5"/>
  <c r="P1319" i="5"/>
  <c r="L1318" i="5"/>
  <c r="H1317" i="5"/>
  <c r="N1316" i="5"/>
  <c r="J1315" i="5"/>
  <c r="N1314" i="5"/>
  <c r="F1328" i="5"/>
  <c r="P1326" i="5"/>
  <c r="F1326" i="5"/>
  <c r="H1324" i="5"/>
  <c r="R1322" i="5"/>
  <c r="N1321" i="5"/>
  <c r="J1320" i="5"/>
  <c r="F1319" i="5"/>
  <c r="P1317" i="5"/>
  <c r="R1315" i="5"/>
  <c r="H1315" i="5"/>
  <c r="R1325" i="5"/>
  <c r="R1327" i="5"/>
  <c r="J1325" i="5"/>
  <c r="L1323" i="5"/>
  <c r="L1321" i="5"/>
  <c r="N1319" i="5"/>
  <c r="N1317" i="5"/>
  <c r="J1327" i="5"/>
  <c r="F1317" i="5"/>
  <c r="F1315" i="5"/>
  <c r="H1327" i="5"/>
  <c r="P1324" i="5"/>
  <c r="R1320" i="5"/>
  <c r="R1318" i="5"/>
  <c r="L1316" i="5"/>
  <c r="L1314" i="5"/>
  <c r="N1326" i="5"/>
  <c r="P1322" i="5"/>
  <c r="J1318" i="5"/>
  <c r="J1316" i="5"/>
  <c r="N1328" i="5"/>
  <c r="H1322" i="5"/>
  <c r="P1315" i="5"/>
  <c r="H1320" i="5"/>
  <c r="F1324" i="5"/>
  <c r="F1322" i="5"/>
  <c r="K1315" i="5"/>
  <c r="O1325" i="5"/>
  <c r="K1314" i="5"/>
  <c r="O1324" i="5"/>
  <c r="Q1316" i="5"/>
  <c r="K1320" i="5"/>
  <c r="K1319" i="5"/>
  <c r="G1316" i="5"/>
  <c r="K1326" i="5"/>
  <c r="K1317" i="5"/>
  <c r="M1328" i="5"/>
  <c r="I1315" i="5"/>
  <c r="M1325" i="5"/>
  <c r="M1316" i="5"/>
  <c r="Q1326" i="5"/>
  <c r="M1315" i="5"/>
  <c r="Q1325" i="5"/>
  <c r="G1319" i="5"/>
  <c r="M1321" i="5"/>
  <c r="M1320" i="5"/>
  <c r="I1317" i="5"/>
  <c r="K1328" i="5"/>
  <c r="M1318" i="5"/>
  <c r="K1316" i="5"/>
  <c r="O1326" i="5"/>
  <c r="Q1328" i="5"/>
  <c r="Q1318" i="5"/>
  <c r="Q1317" i="5"/>
  <c r="K1321" i="5"/>
  <c r="O1314" i="5"/>
  <c r="Q1323" i="5"/>
  <c r="Q1322" i="5"/>
  <c r="M1319" i="5"/>
  <c r="Q1320" i="5"/>
  <c r="O1318" i="5"/>
  <c r="O1322" i="5"/>
  <c r="G1321" i="5"/>
  <c r="G1320" i="5"/>
  <c r="M1322" i="5"/>
  <c r="O1327" i="5"/>
  <c r="G1326" i="5"/>
  <c r="Q1327" i="5"/>
  <c r="G1325" i="5"/>
  <c r="O1320" i="5"/>
  <c r="G1323" i="5"/>
  <c r="Q1319" i="5"/>
  <c r="O1321" i="5"/>
  <c r="K1318" i="5"/>
  <c r="M1317" i="5"/>
  <c r="I1322" i="5"/>
  <c r="I1321" i="5"/>
  <c r="M1327" i="5"/>
  <c r="O1323" i="5"/>
  <c r="Q1315" i="5"/>
  <c r="G1328" i="5"/>
  <c r="Q1314" i="5"/>
  <c r="I1326" i="5"/>
  <c r="Q1321" i="5"/>
  <c r="I1324" i="5"/>
  <c r="G1322" i="5"/>
  <c r="O1317" i="5"/>
  <c r="O1316" i="5"/>
  <c r="I1327" i="5"/>
  <c r="K1323" i="5"/>
  <c r="K1322" i="5"/>
  <c r="M1314" i="5"/>
  <c r="Q1324" i="5"/>
  <c r="G1318" i="5"/>
  <c r="G1317" i="5"/>
  <c r="I1328" i="5"/>
  <c r="G1324" i="5"/>
  <c r="G1315" i="5"/>
  <c r="K1325" i="5"/>
  <c r="G1314" i="5"/>
  <c r="I1323" i="5"/>
  <c r="I1314" i="5"/>
  <c r="M1324" i="5"/>
  <c r="K1327" i="5"/>
  <c r="M1323" i="5"/>
  <c r="O1315" i="5"/>
  <c r="I1319" i="5"/>
  <c r="I1318" i="5"/>
  <c r="I1325" i="5"/>
  <c r="I1316" i="5"/>
  <c r="M1326" i="5"/>
  <c r="G1327" i="5"/>
  <c r="K1324" i="5"/>
  <c r="I1320" i="5"/>
  <c r="O1319" i="5"/>
  <c r="O1328" i="5"/>
  <c r="F803" i="5"/>
  <c r="L802" i="5"/>
  <c r="P801" i="5"/>
  <c r="L800" i="5"/>
  <c r="H799" i="5"/>
  <c r="N798" i="5"/>
  <c r="J797" i="5"/>
  <c r="N796" i="5"/>
  <c r="J795" i="5"/>
  <c r="P794" i="5"/>
  <c r="L793" i="5"/>
  <c r="H792" i="5"/>
  <c r="L791" i="5"/>
  <c r="R790" i="5"/>
  <c r="N789" i="5"/>
  <c r="N803" i="5"/>
  <c r="J802" i="5"/>
  <c r="F801" i="5"/>
  <c r="P799" i="5"/>
  <c r="R797" i="5"/>
  <c r="H797" i="5"/>
  <c r="R795" i="5"/>
  <c r="F794" i="5"/>
  <c r="P792" i="5"/>
  <c r="F792" i="5"/>
  <c r="H790" i="5"/>
  <c r="L803" i="5"/>
  <c r="R802" i="5"/>
  <c r="N801" i="5"/>
  <c r="J800" i="5"/>
  <c r="F799" i="5"/>
  <c r="L798" i="5"/>
  <c r="P797" i="5"/>
  <c r="L796" i="5"/>
  <c r="H795" i="5"/>
  <c r="N794" i="5"/>
  <c r="J793" i="5"/>
  <c r="N792" i="5"/>
  <c r="J791" i="5"/>
  <c r="P790" i="5"/>
  <c r="L789" i="5"/>
  <c r="H802" i="5"/>
  <c r="R800" i="5"/>
  <c r="N799" i="5"/>
  <c r="J798" i="5"/>
  <c r="F797" i="5"/>
  <c r="P795" i="5"/>
  <c r="R793" i="5"/>
  <c r="H793" i="5"/>
  <c r="R791" i="5"/>
  <c r="F790" i="5"/>
  <c r="J803" i="5"/>
  <c r="P802" i="5"/>
  <c r="L801" i="5"/>
  <c r="H800" i="5"/>
  <c r="L799" i="5"/>
  <c r="R798" i="5"/>
  <c r="N797" i="5"/>
  <c r="J796" i="5"/>
  <c r="F795" i="5"/>
  <c r="L794" i="5"/>
  <c r="P793" i="5"/>
  <c r="L792" i="5"/>
  <c r="H791" i="5"/>
  <c r="N790" i="5"/>
  <c r="J789" i="5"/>
  <c r="R803" i="5"/>
  <c r="F802" i="5"/>
  <c r="P800" i="5"/>
  <c r="F800" i="5"/>
  <c r="H798" i="5"/>
  <c r="R796" i="5"/>
  <c r="N795" i="5"/>
  <c r="J794" i="5"/>
  <c r="F793" i="5"/>
  <c r="P791" i="5"/>
  <c r="R789" i="5"/>
  <c r="H789" i="5"/>
  <c r="H803" i="5"/>
  <c r="N802" i="5"/>
  <c r="J801" i="5"/>
  <c r="N800" i="5"/>
  <c r="J799" i="5"/>
  <c r="P798" i="5"/>
  <c r="L797" i="5"/>
  <c r="H796" i="5"/>
  <c r="L795" i="5"/>
  <c r="R794" i="5"/>
  <c r="N793" i="5"/>
  <c r="J792" i="5"/>
  <c r="F791" i="5"/>
  <c r="L790" i="5"/>
  <c r="P789" i="5"/>
  <c r="H801" i="5"/>
  <c r="F798" i="5"/>
  <c r="N791" i="5"/>
  <c r="P803" i="5"/>
  <c r="H794" i="5"/>
  <c r="J790" i="5"/>
  <c r="R799" i="5"/>
  <c r="P796" i="5"/>
  <c r="F796" i="5"/>
  <c r="R792" i="5"/>
  <c r="F789" i="5"/>
  <c r="R801" i="5"/>
  <c r="M798" i="5"/>
  <c r="O791" i="5"/>
  <c r="O790" i="5"/>
  <c r="G790" i="5"/>
  <c r="K800" i="5"/>
  <c r="O797" i="5"/>
  <c r="Q797" i="5"/>
  <c r="G799" i="5"/>
  <c r="G802" i="5"/>
  <c r="I798" i="5"/>
  <c r="Q791" i="5"/>
  <c r="I791" i="5"/>
  <c r="M801" i="5"/>
  <c r="O802" i="5"/>
  <c r="Q798" i="5"/>
  <c r="Q789" i="5"/>
  <c r="G800" i="5"/>
  <c r="I800" i="5"/>
  <c r="G789" i="5"/>
  <c r="K799" i="5"/>
  <c r="G794" i="5"/>
  <c r="K792" i="5"/>
  <c r="M803" i="5"/>
  <c r="M797" i="5"/>
  <c r="O789" i="5"/>
  <c r="G801" i="5"/>
  <c r="Q802" i="5"/>
  <c r="I801" i="5"/>
  <c r="G791" i="5"/>
  <c r="K801" i="5"/>
  <c r="I790" i="5"/>
  <c r="M800" i="5"/>
  <c r="M790" i="5"/>
  <c r="G795" i="5"/>
  <c r="K797" i="5"/>
  <c r="I795" i="5"/>
  <c r="M793" i="5"/>
  <c r="O798" i="5"/>
  <c r="Q790" i="5"/>
  <c r="G803" i="5"/>
  <c r="G792" i="5"/>
  <c r="I803" i="5"/>
  <c r="Q800" i="5"/>
  <c r="K796" i="5"/>
  <c r="O794" i="5"/>
  <c r="Q799" i="5"/>
  <c r="G793" i="5"/>
  <c r="I793" i="5"/>
  <c r="K793" i="5"/>
  <c r="M792" i="5"/>
  <c r="O803" i="5"/>
  <c r="M791" i="5"/>
  <c r="K802" i="5"/>
  <c r="I796" i="5"/>
  <c r="Q795" i="5"/>
  <c r="I794" i="5"/>
  <c r="K794" i="5"/>
  <c r="M794" i="5"/>
  <c r="O793" i="5"/>
  <c r="Q792" i="5"/>
  <c r="K789" i="5"/>
  <c r="M789" i="5"/>
  <c r="G798" i="5"/>
  <c r="K795" i="5"/>
  <c r="M795" i="5"/>
  <c r="O795" i="5"/>
  <c r="Q794" i="5"/>
  <c r="Q793" i="5"/>
  <c r="O799" i="5"/>
  <c r="M802" i="5"/>
  <c r="I799" i="5"/>
  <c r="M796" i="5"/>
  <c r="O796" i="5"/>
  <c r="Q796" i="5"/>
  <c r="G797" i="5"/>
  <c r="I789" i="5"/>
  <c r="O800" i="5"/>
  <c r="I802" i="5"/>
  <c r="Q801" i="5"/>
  <c r="K790" i="5"/>
  <c r="Q803" i="5"/>
  <c r="I792" i="5"/>
  <c r="O792" i="5"/>
  <c r="K803" i="5"/>
  <c r="G796" i="5"/>
  <c r="K791" i="5"/>
  <c r="I797" i="5"/>
  <c r="O801" i="5"/>
  <c r="K798" i="5"/>
  <c r="M799" i="5"/>
  <c r="P1207" i="5"/>
  <c r="H1206" i="5"/>
  <c r="P1204" i="5"/>
  <c r="F1204" i="5"/>
  <c r="J1203" i="5"/>
  <c r="N1202" i="5"/>
  <c r="R1201" i="5"/>
  <c r="H1201" i="5"/>
  <c r="P1199" i="5"/>
  <c r="H1198" i="5"/>
  <c r="P1196" i="5"/>
  <c r="F1196" i="5"/>
  <c r="J1195" i="5"/>
  <c r="N1194" i="5"/>
  <c r="J1208" i="5"/>
  <c r="N1207" i="5"/>
  <c r="R1206" i="5"/>
  <c r="L1205" i="5"/>
  <c r="L1202" i="5"/>
  <c r="F1201" i="5"/>
  <c r="J1200" i="5"/>
  <c r="N1199" i="5"/>
  <c r="R1198" i="5"/>
  <c r="L1197" i="5"/>
  <c r="L1194" i="5"/>
  <c r="H1208" i="5"/>
  <c r="P1206" i="5"/>
  <c r="F1206" i="5"/>
  <c r="J1205" i="5"/>
  <c r="N1204" i="5"/>
  <c r="R1203" i="5"/>
  <c r="H1203" i="5"/>
  <c r="P1201" i="5"/>
  <c r="H1200" i="5"/>
  <c r="P1198" i="5"/>
  <c r="F1198" i="5"/>
  <c r="J1197" i="5"/>
  <c r="N1196" i="5"/>
  <c r="R1195" i="5"/>
  <c r="H1195" i="5"/>
  <c r="R1208" i="5"/>
  <c r="L1207" i="5"/>
  <c r="L1204" i="5"/>
  <c r="F1203" i="5"/>
  <c r="J1202" i="5"/>
  <c r="N1201" i="5"/>
  <c r="R1200" i="5"/>
  <c r="L1199" i="5"/>
  <c r="L1196" i="5"/>
  <c r="F1195" i="5"/>
  <c r="J1194" i="5"/>
  <c r="P1208" i="5"/>
  <c r="F1208" i="5"/>
  <c r="J1207" i="5"/>
  <c r="N1206" i="5"/>
  <c r="R1205" i="5"/>
  <c r="H1205" i="5"/>
  <c r="P1203" i="5"/>
  <c r="H1202" i="5"/>
  <c r="P1200" i="5"/>
  <c r="F1200" i="5"/>
  <c r="J1199" i="5"/>
  <c r="N1198" i="5"/>
  <c r="R1197" i="5"/>
  <c r="H1197" i="5"/>
  <c r="P1195" i="5"/>
  <c r="H1194" i="5"/>
  <c r="L1206" i="5"/>
  <c r="F1205" i="5"/>
  <c r="J1204" i="5"/>
  <c r="N1203" i="5"/>
  <c r="R1202" i="5"/>
  <c r="L1201" i="5"/>
  <c r="L1198" i="5"/>
  <c r="F1197" i="5"/>
  <c r="J1196" i="5"/>
  <c r="N1195" i="5"/>
  <c r="R1194" i="5"/>
  <c r="N1208" i="5"/>
  <c r="R1207" i="5"/>
  <c r="H1207" i="5"/>
  <c r="P1205" i="5"/>
  <c r="H1204" i="5"/>
  <c r="P1202" i="5"/>
  <c r="F1202" i="5"/>
  <c r="J1201" i="5"/>
  <c r="N1200" i="5"/>
  <c r="R1199" i="5"/>
  <c r="H1199" i="5"/>
  <c r="P1197" i="5"/>
  <c r="H1196" i="5"/>
  <c r="P1194" i="5"/>
  <c r="F1194" i="5"/>
  <c r="L1200" i="5"/>
  <c r="F1207" i="5"/>
  <c r="R1196" i="5"/>
  <c r="L1203" i="5"/>
  <c r="J1206" i="5"/>
  <c r="F1199" i="5"/>
  <c r="L1195" i="5"/>
  <c r="N1205" i="5"/>
  <c r="J1198" i="5"/>
  <c r="L1208" i="5"/>
  <c r="R1204" i="5"/>
  <c r="N1197" i="5"/>
  <c r="I1207" i="5"/>
  <c r="O1197" i="5"/>
  <c r="G1200" i="5"/>
  <c r="O1207" i="5"/>
  <c r="M1204" i="5"/>
  <c r="I1202" i="5"/>
  <c r="Q1206" i="5"/>
  <c r="I1201" i="5"/>
  <c r="O1194" i="5"/>
  <c r="Q1198" i="5"/>
  <c r="K1202" i="5"/>
  <c r="Q1195" i="5"/>
  <c r="I1196" i="5"/>
  <c r="M1206" i="5"/>
  <c r="Q1208" i="5"/>
  <c r="O1205" i="5"/>
  <c r="K1207" i="5"/>
  <c r="M1203" i="5"/>
  <c r="G1198" i="5"/>
  <c r="K1194" i="5"/>
  <c r="O1204" i="5"/>
  <c r="I1199" i="5"/>
  <c r="M1198" i="5"/>
  <c r="M1195" i="5"/>
  <c r="Q1205" i="5"/>
  <c r="M1196" i="5"/>
  <c r="K1195" i="5"/>
  <c r="O1196" i="5"/>
  <c r="Q1200" i="5"/>
  <c r="G1201" i="5"/>
  <c r="K1203" i="5"/>
  <c r="I1194" i="5"/>
  <c r="Q1197" i="5"/>
  <c r="K1205" i="5"/>
  <c r="K1196" i="5"/>
  <c r="O1206" i="5"/>
  <c r="I1200" i="5"/>
  <c r="O1202" i="5"/>
  <c r="O1201" i="5"/>
  <c r="K1198" i="5"/>
  <c r="G1206" i="5"/>
  <c r="M1208" i="5"/>
  <c r="M1197" i="5"/>
  <c r="O1208" i="5"/>
  <c r="K1201" i="5"/>
  <c r="Q1203" i="5"/>
  <c r="Q1202" i="5"/>
  <c r="M1199" i="5"/>
  <c r="O1198" i="5"/>
  <c r="M1202" i="5"/>
  <c r="O1200" i="5"/>
  <c r="G1195" i="5"/>
  <c r="Q1199" i="5"/>
  <c r="M1194" i="5"/>
  <c r="O1203" i="5"/>
  <c r="G1208" i="5"/>
  <c r="Q1207" i="5"/>
  <c r="I1206" i="5"/>
  <c r="Q1201" i="5"/>
  <c r="K1197" i="5"/>
  <c r="G1202" i="5"/>
  <c r="M1207" i="5"/>
  <c r="Q1204" i="5"/>
  <c r="G1197" i="5"/>
  <c r="I1208" i="5"/>
  <c r="G1204" i="5"/>
  <c r="O1199" i="5"/>
  <c r="G1207" i="5"/>
  <c r="I1203" i="5"/>
  <c r="O1195" i="5"/>
  <c r="I1198" i="5"/>
  <c r="I1205" i="5"/>
  <c r="Q1194" i="5"/>
  <c r="G1203" i="5"/>
  <c r="G1194" i="5"/>
  <c r="K1204" i="5"/>
  <c r="Q1196" i="5"/>
  <c r="K1200" i="5"/>
  <c r="K1199" i="5"/>
  <c r="G1196" i="5"/>
  <c r="K1206" i="5"/>
  <c r="G1205" i="5"/>
  <c r="I1204" i="5"/>
  <c r="I1195" i="5"/>
  <c r="M1205" i="5"/>
  <c r="G1199" i="5"/>
  <c r="M1201" i="5"/>
  <c r="M1200" i="5"/>
  <c r="I1197" i="5"/>
  <c r="K1208" i="5"/>
  <c r="J788" i="5"/>
  <c r="F787" i="5"/>
  <c r="L786" i="5"/>
  <c r="P785" i="5"/>
  <c r="L784" i="5"/>
  <c r="H783" i="5"/>
  <c r="N782" i="5"/>
  <c r="J781" i="5"/>
  <c r="N780" i="5"/>
  <c r="J779" i="5"/>
  <c r="P778" i="5"/>
  <c r="L777" i="5"/>
  <c r="H776" i="5"/>
  <c r="L775" i="5"/>
  <c r="R774" i="5"/>
  <c r="R788" i="5"/>
  <c r="N787" i="5"/>
  <c r="J786" i="5"/>
  <c r="F785" i="5"/>
  <c r="P783" i="5"/>
  <c r="R781" i="5"/>
  <c r="H781" i="5"/>
  <c r="R779" i="5"/>
  <c r="F778" i="5"/>
  <c r="P776" i="5"/>
  <c r="F776" i="5"/>
  <c r="H774" i="5"/>
  <c r="H788" i="5"/>
  <c r="L787" i="5"/>
  <c r="R786" i="5"/>
  <c r="N785" i="5"/>
  <c r="J784" i="5"/>
  <c r="F783" i="5"/>
  <c r="L782" i="5"/>
  <c r="P781" i="5"/>
  <c r="L780" i="5"/>
  <c r="H779" i="5"/>
  <c r="N778" i="5"/>
  <c r="J777" i="5"/>
  <c r="N776" i="5"/>
  <c r="J775" i="5"/>
  <c r="P774" i="5"/>
  <c r="P788" i="5"/>
  <c r="F788" i="5"/>
  <c r="H786" i="5"/>
  <c r="R784" i="5"/>
  <c r="N783" i="5"/>
  <c r="J782" i="5"/>
  <c r="F781" i="5"/>
  <c r="P779" i="5"/>
  <c r="R777" i="5"/>
  <c r="H777" i="5"/>
  <c r="R775" i="5"/>
  <c r="F774" i="5"/>
  <c r="N788" i="5"/>
  <c r="J787" i="5"/>
  <c r="P786" i="5"/>
  <c r="L785" i="5"/>
  <c r="H784" i="5"/>
  <c r="L783" i="5"/>
  <c r="R782" i="5"/>
  <c r="N781" i="5"/>
  <c r="J780" i="5"/>
  <c r="F779" i="5"/>
  <c r="L778" i="5"/>
  <c r="P777" i="5"/>
  <c r="L776" i="5"/>
  <c r="H775" i="5"/>
  <c r="N774" i="5"/>
  <c r="R787" i="5"/>
  <c r="F786" i="5"/>
  <c r="P784" i="5"/>
  <c r="F784" i="5"/>
  <c r="H782" i="5"/>
  <c r="R780" i="5"/>
  <c r="N779" i="5"/>
  <c r="J778" i="5"/>
  <c r="F777" i="5"/>
  <c r="P775" i="5"/>
  <c r="L788" i="5"/>
  <c r="H787" i="5"/>
  <c r="N786" i="5"/>
  <c r="J785" i="5"/>
  <c r="N784" i="5"/>
  <c r="J783" i="5"/>
  <c r="P782" i="5"/>
  <c r="L781" i="5"/>
  <c r="H780" i="5"/>
  <c r="L779" i="5"/>
  <c r="R778" i="5"/>
  <c r="N777" i="5"/>
  <c r="J776" i="5"/>
  <c r="F775" i="5"/>
  <c r="L774" i="5"/>
  <c r="H785" i="5"/>
  <c r="F782" i="5"/>
  <c r="N775" i="5"/>
  <c r="P787" i="5"/>
  <c r="H778" i="5"/>
  <c r="J774" i="5"/>
  <c r="R783" i="5"/>
  <c r="P780" i="5"/>
  <c r="F780" i="5"/>
  <c r="R776" i="5"/>
  <c r="R785" i="5"/>
  <c r="O780" i="5"/>
  <c r="O776" i="5"/>
  <c r="K777" i="5"/>
  <c r="M788" i="5"/>
  <c r="M777" i="5"/>
  <c r="O788" i="5"/>
  <c r="M776" i="5"/>
  <c r="Q786" i="5"/>
  <c r="O775" i="5"/>
  <c r="G777" i="5"/>
  <c r="Q781" i="5"/>
  <c r="Q777" i="5"/>
  <c r="M778" i="5"/>
  <c r="O778" i="5"/>
  <c r="O777" i="5"/>
  <c r="Q788" i="5"/>
  <c r="Q776" i="5"/>
  <c r="Q774" i="5"/>
  <c r="Q782" i="5"/>
  <c r="I788" i="5"/>
  <c r="G784" i="5"/>
  <c r="G780" i="5"/>
  <c r="O779" i="5"/>
  <c r="Q779" i="5"/>
  <c r="Q778" i="5"/>
  <c r="G779" i="5"/>
  <c r="Q787" i="5"/>
  <c r="I785" i="5"/>
  <c r="I781" i="5"/>
  <c r="M775" i="5"/>
  <c r="Q780" i="5"/>
  <c r="G782" i="5"/>
  <c r="G785" i="5"/>
  <c r="O781" i="5"/>
  <c r="G776" i="5"/>
  <c r="K786" i="5"/>
  <c r="K782" i="5"/>
  <c r="G783" i="5"/>
  <c r="G774" i="5"/>
  <c r="I783" i="5"/>
  <c r="I782" i="5"/>
  <c r="K781" i="5"/>
  <c r="M781" i="5"/>
  <c r="K779" i="5"/>
  <c r="I777" i="5"/>
  <c r="K788" i="5"/>
  <c r="M783" i="5"/>
  <c r="I784" i="5"/>
  <c r="G787" i="5"/>
  <c r="K784" i="5"/>
  <c r="I774" i="5"/>
  <c r="K783" i="5"/>
  <c r="M782" i="5"/>
  <c r="I778" i="5"/>
  <c r="K778" i="5"/>
  <c r="K774" i="5"/>
  <c r="O784" i="5"/>
  <c r="G775" i="5"/>
  <c r="K785" i="5"/>
  <c r="I775" i="5"/>
  <c r="M785" i="5"/>
  <c r="I787" i="5"/>
  <c r="M784" i="5"/>
  <c r="M787" i="5"/>
  <c r="O783" i="5"/>
  <c r="O787" i="5"/>
  <c r="Q783" i="5"/>
  <c r="I786" i="5"/>
  <c r="M780" i="5"/>
  <c r="M779" i="5"/>
  <c r="K787" i="5"/>
  <c r="Q785" i="5"/>
  <c r="I776" i="5"/>
  <c r="M786" i="5"/>
  <c r="K776" i="5"/>
  <c r="O786" i="5"/>
  <c r="K775" i="5"/>
  <c r="O785" i="5"/>
  <c r="M774" i="5"/>
  <c r="Q784" i="5"/>
  <c r="O774" i="5"/>
  <c r="Q775" i="5"/>
  <c r="G781" i="5"/>
  <c r="G778" i="5"/>
  <c r="I779" i="5"/>
  <c r="I780" i="5"/>
  <c r="K780" i="5"/>
  <c r="O782" i="5"/>
  <c r="G786" i="5"/>
  <c r="G788" i="5"/>
  <c r="AF96" i="4"/>
  <c r="AG82" i="4"/>
  <c r="AG96" i="4" s="1"/>
  <c r="L743" i="5"/>
  <c r="R742" i="5"/>
  <c r="N741" i="5"/>
  <c r="J740" i="5"/>
  <c r="F739" i="5"/>
  <c r="L738" i="5"/>
  <c r="P737" i="5"/>
  <c r="L736" i="5"/>
  <c r="H735" i="5"/>
  <c r="N734" i="5"/>
  <c r="J733" i="5"/>
  <c r="N732" i="5"/>
  <c r="J731" i="5"/>
  <c r="P730" i="5"/>
  <c r="L729" i="5"/>
  <c r="H742" i="5"/>
  <c r="R740" i="5"/>
  <c r="N739" i="5"/>
  <c r="J738" i="5"/>
  <c r="F737" i="5"/>
  <c r="P735" i="5"/>
  <c r="R733" i="5"/>
  <c r="H733" i="5"/>
  <c r="R731" i="5"/>
  <c r="F730" i="5"/>
  <c r="J743" i="5"/>
  <c r="P742" i="5"/>
  <c r="L741" i="5"/>
  <c r="R743" i="5"/>
  <c r="F742" i="5"/>
  <c r="P740" i="5"/>
  <c r="F740" i="5"/>
  <c r="H738" i="5"/>
  <c r="R736" i="5"/>
  <c r="N735" i="5"/>
  <c r="J734" i="5"/>
  <c r="F733" i="5"/>
  <c r="P731" i="5"/>
  <c r="R729" i="5"/>
  <c r="H729" i="5"/>
  <c r="H743" i="5"/>
  <c r="N742" i="5"/>
  <c r="J741" i="5"/>
  <c r="N740" i="5"/>
  <c r="J739" i="5"/>
  <c r="P738" i="5"/>
  <c r="L737" i="5"/>
  <c r="H736" i="5"/>
  <c r="L735" i="5"/>
  <c r="R734" i="5"/>
  <c r="N733" i="5"/>
  <c r="J732" i="5"/>
  <c r="F731" i="5"/>
  <c r="L730" i="5"/>
  <c r="P729" i="5"/>
  <c r="P743" i="5"/>
  <c r="R741" i="5"/>
  <c r="H741" i="5"/>
  <c r="R739" i="5"/>
  <c r="F738" i="5"/>
  <c r="P736" i="5"/>
  <c r="F736" i="5"/>
  <c r="H734" i="5"/>
  <c r="R732" i="5"/>
  <c r="N731" i="5"/>
  <c r="J730" i="5"/>
  <c r="F729" i="5"/>
  <c r="F743" i="5"/>
  <c r="L742" i="5"/>
  <c r="P741" i="5"/>
  <c r="L740" i="5"/>
  <c r="H739" i="5"/>
  <c r="N738" i="5"/>
  <c r="J737" i="5"/>
  <c r="N736" i="5"/>
  <c r="J735" i="5"/>
  <c r="P734" i="5"/>
  <c r="L733" i="5"/>
  <c r="H732" i="5"/>
  <c r="L731" i="5"/>
  <c r="R730" i="5"/>
  <c r="N729" i="5"/>
  <c r="R738" i="5"/>
  <c r="P732" i="5"/>
  <c r="N743" i="5"/>
  <c r="J736" i="5"/>
  <c r="L734" i="5"/>
  <c r="L732" i="5"/>
  <c r="N730" i="5"/>
  <c r="H740" i="5"/>
  <c r="F734" i="5"/>
  <c r="F732" i="5"/>
  <c r="H730" i="5"/>
  <c r="J742" i="5"/>
  <c r="R735" i="5"/>
  <c r="P739" i="5"/>
  <c r="R737" i="5"/>
  <c r="P733" i="5"/>
  <c r="L739" i="5"/>
  <c r="N737" i="5"/>
  <c r="J729" i="5"/>
  <c r="F741" i="5"/>
  <c r="H737" i="5"/>
  <c r="F735" i="5"/>
  <c r="H731" i="5"/>
  <c r="K741" i="5"/>
  <c r="I739" i="5"/>
  <c r="I729" i="5"/>
  <c r="K738" i="5"/>
  <c r="O738" i="5"/>
  <c r="K735" i="5"/>
  <c r="K736" i="5"/>
  <c r="M735" i="5"/>
  <c r="O733" i="5"/>
  <c r="Q732" i="5"/>
  <c r="G731" i="5"/>
  <c r="G730" i="5"/>
  <c r="K740" i="5"/>
  <c r="I742" i="5"/>
  <c r="M736" i="5"/>
  <c r="Q739" i="5"/>
  <c r="O736" i="5"/>
  <c r="Q734" i="5"/>
  <c r="G735" i="5"/>
  <c r="I740" i="5"/>
  <c r="I731" i="5"/>
  <c r="M741" i="5"/>
  <c r="K730" i="5"/>
  <c r="O737" i="5"/>
  <c r="Q737" i="5"/>
  <c r="G737" i="5"/>
  <c r="I736" i="5"/>
  <c r="Q736" i="5"/>
  <c r="K732" i="5"/>
  <c r="M743" i="5"/>
  <c r="M731" i="5"/>
  <c r="M742" i="5"/>
  <c r="O742" i="5"/>
  <c r="Q738" i="5"/>
  <c r="Q729" i="5"/>
  <c r="G740" i="5"/>
  <c r="G742" i="5"/>
  <c r="I738" i="5"/>
  <c r="K737" i="5"/>
  <c r="M733" i="5"/>
  <c r="O732" i="5"/>
  <c r="M729" i="5"/>
  <c r="O729" i="5"/>
  <c r="G741" i="5"/>
  <c r="Q742" i="5"/>
  <c r="I741" i="5"/>
  <c r="G729" i="5"/>
  <c r="K739" i="5"/>
  <c r="M739" i="5"/>
  <c r="K742" i="5"/>
  <c r="M738" i="5"/>
  <c r="O734" i="5"/>
  <c r="Q733" i="5"/>
  <c r="G734" i="5"/>
  <c r="Q730" i="5"/>
  <c r="G743" i="5"/>
  <c r="G732" i="5"/>
  <c r="I743" i="5"/>
  <c r="I730" i="5"/>
  <c r="M740" i="5"/>
  <c r="O740" i="5"/>
  <c r="K729" i="5"/>
  <c r="O739" i="5"/>
  <c r="G739" i="5"/>
  <c r="I732" i="5"/>
  <c r="O735" i="5"/>
  <c r="Q735" i="5"/>
  <c r="G736" i="5"/>
  <c r="M737" i="5"/>
  <c r="O730" i="5"/>
  <c r="G733" i="5"/>
  <c r="I733" i="5"/>
  <c r="K731" i="5"/>
  <c r="O741" i="5"/>
  <c r="Q741" i="5"/>
  <c r="M730" i="5"/>
  <c r="Q740" i="5"/>
  <c r="M734" i="5"/>
  <c r="K743" i="5"/>
  <c r="K733" i="5"/>
  <c r="G738" i="5"/>
  <c r="I737" i="5"/>
  <c r="I735" i="5"/>
  <c r="I734" i="5"/>
  <c r="Q731" i="5"/>
  <c r="K734" i="5"/>
  <c r="M732" i="5"/>
  <c r="O743" i="5"/>
  <c r="Q743" i="5"/>
  <c r="O731" i="5"/>
  <c r="F1028" i="5"/>
  <c r="F1027" i="5"/>
  <c r="F1026" i="5"/>
  <c r="F1025" i="5"/>
  <c r="F1024" i="5"/>
  <c r="F1023" i="5"/>
  <c r="F1022" i="5"/>
  <c r="F1021" i="5"/>
  <c r="F1020" i="5"/>
  <c r="F1019" i="5"/>
  <c r="F1018" i="5"/>
  <c r="F1017" i="5"/>
  <c r="F1016" i="5"/>
  <c r="F1015" i="5"/>
  <c r="F1014" i="5"/>
  <c r="R1028" i="5"/>
  <c r="R1027" i="5"/>
  <c r="R1026" i="5"/>
  <c r="R1025" i="5"/>
  <c r="R1024" i="5"/>
  <c r="R1023" i="5"/>
  <c r="R1022" i="5"/>
  <c r="R1021" i="5"/>
  <c r="R1020" i="5"/>
  <c r="R1019" i="5"/>
  <c r="R1018" i="5"/>
  <c r="R1017" i="5"/>
  <c r="R1016" i="5"/>
  <c r="R1015" i="5"/>
  <c r="R1014" i="5"/>
  <c r="P1028" i="5"/>
  <c r="P1027" i="5"/>
  <c r="P1026" i="5"/>
  <c r="P1025" i="5"/>
  <c r="P1024" i="5"/>
  <c r="P1023" i="5"/>
  <c r="P1022" i="5"/>
  <c r="P1021" i="5"/>
  <c r="P1020" i="5"/>
  <c r="P1019" i="5"/>
  <c r="P1018" i="5"/>
  <c r="P1017" i="5"/>
  <c r="P1016" i="5"/>
  <c r="P1015" i="5"/>
  <c r="P1014" i="5"/>
  <c r="N1028" i="5"/>
  <c r="N1027" i="5"/>
  <c r="N1026" i="5"/>
  <c r="N1025" i="5"/>
  <c r="N1024" i="5"/>
  <c r="N1023" i="5"/>
  <c r="N1022" i="5"/>
  <c r="N1021" i="5"/>
  <c r="N1020" i="5"/>
  <c r="N1019" i="5"/>
  <c r="N1018" i="5"/>
  <c r="N1017" i="5"/>
  <c r="N1016" i="5"/>
  <c r="N1015" i="5"/>
  <c r="N1014" i="5"/>
  <c r="L1028" i="5"/>
  <c r="L1027" i="5"/>
  <c r="L1026" i="5"/>
  <c r="L1025" i="5"/>
  <c r="L1024" i="5"/>
  <c r="L1023" i="5"/>
  <c r="L1022" i="5"/>
  <c r="L1021" i="5"/>
  <c r="L1020" i="5"/>
  <c r="L1019" i="5"/>
  <c r="L1018" i="5"/>
  <c r="L1017" i="5"/>
  <c r="L1016" i="5"/>
  <c r="L1015" i="5"/>
  <c r="L1014" i="5"/>
  <c r="J1028" i="5"/>
  <c r="J1027" i="5"/>
  <c r="J1026" i="5"/>
  <c r="J1025" i="5"/>
  <c r="J1024" i="5"/>
  <c r="J1023" i="5"/>
  <c r="J1022" i="5"/>
  <c r="J1021" i="5"/>
  <c r="J1020" i="5"/>
  <c r="J1019" i="5"/>
  <c r="J1018" i="5"/>
  <c r="J1017" i="5"/>
  <c r="J1016" i="5"/>
  <c r="J1015" i="5"/>
  <c r="J1014" i="5"/>
  <c r="H1026" i="5"/>
  <c r="H1022" i="5"/>
  <c r="H1018" i="5"/>
  <c r="H1014" i="5"/>
  <c r="H1025" i="5"/>
  <c r="H1021" i="5"/>
  <c r="H1017" i="5"/>
  <c r="H1028" i="5"/>
  <c r="H1024" i="5"/>
  <c r="H1020" i="5"/>
  <c r="H1016" i="5"/>
  <c r="H1023" i="5"/>
  <c r="H1015" i="5"/>
  <c r="H1027" i="5"/>
  <c r="H1019" i="5"/>
  <c r="Q1014" i="5"/>
  <c r="I1018" i="5"/>
  <c r="O1021" i="5"/>
  <c r="M1019" i="5"/>
  <c r="G1023" i="5"/>
  <c r="G1014" i="5"/>
  <c r="I1023" i="5"/>
  <c r="I1022" i="5"/>
  <c r="M1015" i="5"/>
  <c r="Q1025" i="5"/>
  <c r="K1021" i="5"/>
  <c r="Q1027" i="5"/>
  <c r="O1020" i="5"/>
  <c r="I1024" i="5"/>
  <c r="G1027" i="5"/>
  <c r="K1024" i="5"/>
  <c r="I1014" i="5"/>
  <c r="K1023" i="5"/>
  <c r="O1016" i="5"/>
  <c r="M1022" i="5"/>
  <c r="G1017" i="5"/>
  <c r="I1026" i="5"/>
  <c r="G1025" i="5"/>
  <c r="Q1021" i="5"/>
  <c r="G1015" i="5"/>
  <c r="K1025" i="5"/>
  <c r="I1015" i="5"/>
  <c r="M1025" i="5"/>
  <c r="I1027" i="5"/>
  <c r="M1024" i="5"/>
  <c r="Q1017" i="5"/>
  <c r="M1027" i="5"/>
  <c r="O1023" i="5"/>
  <c r="K1019" i="5"/>
  <c r="G1024" i="5"/>
  <c r="I1016" i="5"/>
  <c r="M1026" i="5"/>
  <c r="K1016" i="5"/>
  <c r="O1026" i="5"/>
  <c r="M1020" i="5"/>
  <c r="I1025" i="5"/>
  <c r="K1017" i="5"/>
  <c r="M1028" i="5"/>
  <c r="M1017" i="5"/>
  <c r="O1028" i="5"/>
  <c r="M1016" i="5"/>
  <c r="Q1026" i="5"/>
  <c r="I1021" i="5"/>
  <c r="O1015" i="5"/>
  <c r="I1028" i="5"/>
  <c r="G1016" i="5"/>
  <c r="K1026" i="5"/>
  <c r="M1018" i="5"/>
  <c r="O1018" i="5"/>
  <c r="O1017" i="5"/>
  <c r="Q1028" i="5"/>
  <c r="K1022" i="5"/>
  <c r="Q1016" i="5"/>
  <c r="I1017" i="5"/>
  <c r="K1028" i="5"/>
  <c r="O1019" i="5"/>
  <c r="Q1019" i="5"/>
  <c r="Q1018" i="5"/>
  <c r="K1014" i="5"/>
  <c r="M1023" i="5"/>
  <c r="G1019" i="5"/>
  <c r="Q1022" i="5"/>
  <c r="K1018" i="5"/>
  <c r="Q1020" i="5"/>
  <c r="G1022" i="5"/>
  <c r="G1021" i="5"/>
  <c r="K1027" i="5"/>
  <c r="O1024" i="5"/>
  <c r="I1020" i="5"/>
  <c r="K1015" i="5"/>
  <c r="O1027" i="5"/>
  <c r="G1026" i="5"/>
  <c r="O1025" i="5"/>
  <c r="Q1015" i="5"/>
  <c r="G1028" i="5"/>
  <c r="M1014" i="5"/>
  <c r="G1018" i="5"/>
  <c r="Q1024" i="5"/>
  <c r="I1019" i="5"/>
  <c r="K1020" i="5"/>
  <c r="G1020" i="5"/>
  <c r="M1021" i="5"/>
  <c r="O1022" i="5"/>
  <c r="O1014" i="5"/>
  <c r="Q1023" i="5"/>
  <c r="L1073" i="5"/>
  <c r="N1072" i="5"/>
  <c r="P1071" i="5"/>
  <c r="R1070" i="5"/>
  <c r="F1070" i="5"/>
  <c r="H1069" i="5"/>
  <c r="L1068" i="5"/>
  <c r="L1067" i="5"/>
  <c r="P1066" i="5"/>
  <c r="R1065" i="5"/>
  <c r="F1065" i="5"/>
  <c r="H1064" i="5"/>
  <c r="J1063" i="5"/>
  <c r="P1061" i="5"/>
  <c r="F1061" i="5"/>
  <c r="J1073" i="5"/>
  <c r="N1071" i="5"/>
  <c r="J1068" i="5"/>
  <c r="N1066" i="5"/>
  <c r="P1065" i="5"/>
  <c r="F1064" i="5"/>
  <c r="H1063" i="5"/>
  <c r="L1062" i="5"/>
  <c r="L1059" i="5"/>
  <c r="H1073" i="5"/>
  <c r="L1072" i="5"/>
  <c r="L1071" i="5"/>
  <c r="P1070" i="5"/>
  <c r="R1069" i="5"/>
  <c r="F1069" i="5"/>
  <c r="H1068" i="5"/>
  <c r="J1067" i="5"/>
  <c r="L1066" i="5"/>
  <c r="R1064" i="5"/>
  <c r="F1063" i="5"/>
  <c r="J1062" i="5"/>
  <c r="N1061" i="5"/>
  <c r="R1060" i="5"/>
  <c r="H1060" i="5"/>
  <c r="J1072" i="5"/>
  <c r="N1070" i="5"/>
  <c r="P1069" i="5"/>
  <c r="F1068" i="5"/>
  <c r="H1067" i="5"/>
  <c r="J1066" i="5"/>
  <c r="N1065" i="5"/>
  <c r="P1064" i="5"/>
  <c r="R1063" i="5"/>
  <c r="L1061" i="5"/>
  <c r="F1060" i="5"/>
  <c r="J1059" i="5"/>
  <c r="P1073" i="5"/>
  <c r="F1072" i="5"/>
  <c r="H1071" i="5"/>
  <c r="J1070" i="5"/>
  <c r="N1069" i="5"/>
  <c r="P1068" i="5"/>
  <c r="R1067" i="5"/>
  <c r="H1066" i="5"/>
  <c r="J1065" i="5"/>
  <c r="N1063" i="5"/>
  <c r="F1062" i="5"/>
  <c r="J1061" i="5"/>
  <c r="N1060" i="5"/>
  <c r="R1059" i="5"/>
  <c r="R1072" i="5"/>
  <c r="F1071" i="5"/>
  <c r="L1069" i="5"/>
  <c r="N1068" i="5"/>
  <c r="N1073" i="5"/>
  <c r="P1072" i="5"/>
  <c r="R1071" i="5"/>
  <c r="H1070" i="5"/>
  <c r="J1069" i="5"/>
  <c r="N1067" i="5"/>
  <c r="J1064" i="5"/>
  <c r="N1062" i="5"/>
  <c r="R1061" i="5"/>
  <c r="L1060" i="5"/>
  <c r="F1066" i="5"/>
  <c r="P1063" i="5"/>
  <c r="H1061" i="5"/>
  <c r="H1059" i="5"/>
  <c r="H1072" i="5"/>
  <c r="R1068" i="5"/>
  <c r="L1063" i="5"/>
  <c r="F1059" i="5"/>
  <c r="L1065" i="5"/>
  <c r="P1060" i="5"/>
  <c r="J1071" i="5"/>
  <c r="P1067" i="5"/>
  <c r="H1065" i="5"/>
  <c r="R1062" i="5"/>
  <c r="F1067" i="5"/>
  <c r="P1062" i="5"/>
  <c r="J1060" i="5"/>
  <c r="L1070" i="5"/>
  <c r="N1064" i="5"/>
  <c r="H1062" i="5"/>
  <c r="R1073" i="5"/>
  <c r="R1066" i="5"/>
  <c r="L1064" i="5"/>
  <c r="P1059" i="5"/>
  <c r="N1059" i="5"/>
  <c r="F1073" i="5"/>
  <c r="G1062" i="5"/>
  <c r="I1073" i="5"/>
  <c r="M1064" i="5"/>
  <c r="Q1065" i="5"/>
  <c r="Q1064" i="5"/>
  <c r="I1072" i="5"/>
  <c r="M1069" i="5"/>
  <c r="Q1062" i="5"/>
  <c r="I1063" i="5"/>
  <c r="O1065" i="5"/>
  <c r="G1068" i="5"/>
  <c r="G1067" i="5"/>
  <c r="K1060" i="5"/>
  <c r="O1070" i="5"/>
  <c r="G1065" i="5"/>
  <c r="M1066" i="5"/>
  <c r="K1064" i="5"/>
  <c r="Q1066" i="5"/>
  <c r="I1069" i="5"/>
  <c r="G1072" i="5"/>
  <c r="I1068" i="5"/>
  <c r="M1061" i="5"/>
  <c r="Q1071" i="5"/>
  <c r="I1066" i="5"/>
  <c r="O1072" i="5"/>
  <c r="I1064" i="5"/>
  <c r="M1065" i="5"/>
  <c r="G1069" i="5"/>
  <c r="G1060" i="5"/>
  <c r="K1070" i="5"/>
  <c r="O1059" i="5"/>
  <c r="Q1068" i="5"/>
  <c r="O1066" i="5"/>
  <c r="I1070" i="5"/>
  <c r="I1061" i="5"/>
  <c r="M1071" i="5"/>
  <c r="I1060" i="5"/>
  <c r="M1070" i="5"/>
  <c r="Q1063" i="5"/>
  <c r="K1072" i="5"/>
  <c r="M1068" i="5"/>
  <c r="G1063" i="5"/>
  <c r="G1073" i="5"/>
  <c r="Q1060" i="5"/>
  <c r="Q1067" i="5"/>
  <c r="G1061" i="5"/>
  <c r="K1071" i="5"/>
  <c r="K1062" i="5"/>
  <c r="M1073" i="5"/>
  <c r="K1061" i="5"/>
  <c r="O1071" i="5"/>
  <c r="G1066" i="5"/>
  <c r="K1059" i="5"/>
  <c r="O1069" i="5"/>
  <c r="K1065" i="5"/>
  <c r="G1071" i="5"/>
  <c r="Q1059" i="5"/>
  <c r="G1070" i="5"/>
  <c r="I1062" i="5"/>
  <c r="K1073" i="5"/>
  <c r="M1063" i="5"/>
  <c r="M1062" i="5"/>
  <c r="O1073" i="5"/>
  <c r="I1067" i="5"/>
  <c r="M1060" i="5"/>
  <c r="Q1070" i="5"/>
  <c r="O1067" i="5"/>
  <c r="Q1072" i="5"/>
  <c r="I1071" i="5"/>
  <c r="K1063" i="5"/>
  <c r="O1064" i="5"/>
  <c r="O1063" i="5"/>
  <c r="I1059" i="5"/>
  <c r="K1068" i="5"/>
  <c r="O1061" i="5"/>
  <c r="M1067" i="5"/>
  <c r="O1062" i="5"/>
  <c r="M1059" i="5"/>
  <c r="O1068" i="5"/>
  <c r="Q1069" i="5"/>
  <c r="Q1073" i="5"/>
  <c r="O1060" i="5"/>
  <c r="G1059" i="5"/>
  <c r="Q1061" i="5"/>
  <c r="K1069" i="5"/>
  <c r="G1064" i="5"/>
  <c r="I1065" i="5"/>
  <c r="K1067" i="5"/>
  <c r="K1066" i="5"/>
  <c r="M1072" i="5"/>
  <c r="H1282" i="5"/>
  <c r="P1280" i="5"/>
  <c r="F1280" i="5"/>
  <c r="J1279" i="5"/>
  <c r="F1277" i="5"/>
  <c r="J1276" i="5"/>
  <c r="H1274" i="5"/>
  <c r="P1272" i="5"/>
  <c r="F1272" i="5"/>
  <c r="J1271" i="5"/>
  <c r="F1269" i="5"/>
  <c r="N1283" i="5"/>
  <c r="R1282" i="5"/>
  <c r="F1282" i="5"/>
  <c r="J1281" i="5"/>
  <c r="H1279" i="5"/>
  <c r="L1278" i="5"/>
  <c r="P1277" i="5"/>
  <c r="N1275" i="5"/>
  <c r="R1274" i="5"/>
  <c r="F1274" i="5"/>
  <c r="J1273" i="5"/>
  <c r="H1271" i="5"/>
  <c r="L1270" i="5"/>
  <c r="P1269" i="5"/>
  <c r="P1282" i="5"/>
  <c r="N1280" i="5"/>
  <c r="R1279" i="5"/>
  <c r="N1277" i="5"/>
  <c r="R1276" i="5"/>
  <c r="H1276" i="5"/>
  <c r="P1274" i="5"/>
  <c r="N1272" i="5"/>
  <c r="R1271" i="5"/>
  <c r="N1269" i="5"/>
  <c r="L1283" i="5"/>
  <c r="N1282" i="5"/>
  <c r="R1281" i="5"/>
  <c r="H1281" i="5"/>
  <c r="L1280" i="5"/>
  <c r="P1279" i="5"/>
  <c r="F1279" i="5"/>
  <c r="J1278" i="5"/>
  <c r="L1277" i="5"/>
  <c r="L1275" i="5"/>
  <c r="N1274" i="5"/>
  <c r="R1273" i="5"/>
  <c r="H1273" i="5"/>
  <c r="L1272" i="5"/>
  <c r="P1271" i="5"/>
  <c r="F1271" i="5"/>
  <c r="J1270" i="5"/>
  <c r="L1269" i="5"/>
  <c r="J1283" i="5"/>
  <c r="F1281" i="5"/>
  <c r="J1280" i="5"/>
  <c r="H1278" i="5"/>
  <c r="P1276" i="5"/>
  <c r="F1276" i="5"/>
  <c r="J1275" i="5"/>
  <c r="F1273" i="5"/>
  <c r="J1272" i="5"/>
  <c r="H1270" i="5"/>
  <c r="H1283" i="5"/>
  <c r="L1282" i="5"/>
  <c r="P1281" i="5"/>
  <c r="N1279" i="5"/>
  <c r="R1278" i="5"/>
  <c r="F1278" i="5"/>
  <c r="J1277" i="5"/>
  <c r="H1275" i="5"/>
  <c r="L1274" i="5"/>
  <c r="P1273" i="5"/>
  <c r="N1271" i="5"/>
  <c r="R1270" i="5"/>
  <c r="F1270" i="5"/>
  <c r="J1269" i="5"/>
  <c r="R1283" i="5"/>
  <c r="N1281" i="5"/>
  <c r="R1280" i="5"/>
  <c r="H1280" i="5"/>
  <c r="P1278" i="5"/>
  <c r="N1276" i="5"/>
  <c r="R1275" i="5"/>
  <c r="N1273" i="5"/>
  <c r="R1272" i="5"/>
  <c r="H1272" i="5"/>
  <c r="P1270" i="5"/>
  <c r="F1283" i="5"/>
  <c r="L1276" i="5"/>
  <c r="R1269" i="5"/>
  <c r="L1279" i="5"/>
  <c r="H1269" i="5"/>
  <c r="J1282" i="5"/>
  <c r="P1275" i="5"/>
  <c r="N1278" i="5"/>
  <c r="F1275" i="5"/>
  <c r="L1281" i="5"/>
  <c r="L1271" i="5"/>
  <c r="R1277" i="5"/>
  <c r="J1274" i="5"/>
  <c r="H1277" i="5"/>
  <c r="N1270" i="5"/>
  <c r="P1283" i="5"/>
  <c r="L1273" i="5"/>
  <c r="I1276" i="5"/>
  <c r="K1277" i="5"/>
  <c r="K1282" i="5"/>
  <c r="Q1280" i="5"/>
  <c r="G1275" i="5"/>
  <c r="O1279" i="5"/>
  <c r="Q1272" i="5"/>
  <c r="M1278" i="5"/>
  <c r="M1270" i="5"/>
  <c r="O1271" i="5"/>
  <c r="K1269" i="5"/>
  <c r="Q1271" i="5"/>
  <c r="K1275" i="5"/>
  <c r="O1276" i="5"/>
  <c r="Q1276" i="5"/>
  <c r="M1273" i="5"/>
  <c r="O1273" i="5"/>
  <c r="M1271" i="5"/>
  <c r="Q1281" i="5"/>
  <c r="G1280" i="5"/>
  <c r="G1274" i="5"/>
  <c r="M1276" i="5"/>
  <c r="Q1277" i="5"/>
  <c r="G1279" i="5"/>
  <c r="O1274" i="5"/>
  <c r="Q1274" i="5"/>
  <c r="O1272" i="5"/>
  <c r="Q1283" i="5"/>
  <c r="G1277" i="5"/>
  <c r="K1276" i="5"/>
  <c r="O1269" i="5"/>
  <c r="Q1278" i="5"/>
  <c r="Q1269" i="5"/>
  <c r="I1281" i="5"/>
  <c r="G1271" i="5"/>
  <c r="K1281" i="5"/>
  <c r="G1278" i="5"/>
  <c r="G1269" i="5"/>
  <c r="I1278" i="5"/>
  <c r="G1276" i="5"/>
  <c r="I1275" i="5"/>
  <c r="Q1275" i="5"/>
  <c r="M1277" i="5"/>
  <c r="O1282" i="5"/>
  <c r="G1281" i="5"/>
  <c r="G1272" i="5"/>
  <c r="I1283" i="5"/>
  <c r="I1272" i="5"/>
  <c r="K1283" i="5"/>
  <c r="I1279" i="5"/>
  <c r="G1282" i="5"/>
  <c r="K1279" i="5"/>
  <c r="I1277" i="5"/>
  <c r="M1269" i="5"/>
  <c r="O1278" i="5"/>
  <c r="Q1270" i="5"/>
  <c r="G1283" i="5"/>
  <c r="I1273" i="5"/>
  <c r="K1273" i="5"/>
  <c r="G1270" i="5"/>
  <c r="K1280" i="5"/>
  <c r="I1270" i="5"/>
  <c r="M1280" i="5"/>
  <c r="I1282" i="5"/>
  <c r="K1278" i="5"/>
  <c r="M1282" i="5"/>
  <c r="Q1279" i="5"/>
  <c r="G1273" i="5"/>
  <c r="K1274" i="5"/>
  <c r="M1274" i="5"/>
  <c r="I1271" i="5"/>
  <c r="M1281" i="5"/>
  <c r="K1271" i="5"/>
  <c r="O1281" i="5"/>
  <c r="I1269" i="5"/>
  <c r="M1279" i="5"/>
  <c r="O1277" i="5"/>
  <c r="I1280" i="5"/>
  <c r="Q1273" i="5"/>
  <c r="O1270" i="5"/>
  <c r="I1274" i="5"/>
  <c r="M1275" i="5"/>
  <c r="O1275" i="5"/>
  <c r="K1272" i="5"/>
  <c r="M1283" i="5"/>
  <c r="M1272" i="5"/>
  <c r="O1283" i="5"/>
  <c r="K1270" i="5"/>
  <c r="O1280" i="5"/>
  <c r="Q1282" i="5"/>
  <c r="F1058" i="5"/>
  <c r="J1057" i="5"/>
  <c r="P1058" i="5"/>
  <c r="H1057" i="5"/>
  <c r="N1056" i="5"/>
  <c r="F1056" i="5"/>
  <c r="L1055" i="5"/>
  <c r="N1058" i="5"/>
  <c r="R1057" i="5"/>
  <c r="L1058" i="5"/>
  <c r="L1057" i="5"/>
  <c r="P1057" i="5"/>
  <c r="J1056" i="5"/>
  <c r="F1055" i="5"/>
  <c r="F1054" i="5"/>
  <c r="F1053" i="5"/>
  <c r="F1052" i="5"/>
  <c r="F1051" i="5"/>
  <c r="F1050" i="5"/>
  <c r="F1049" i="5"/>
  <c r="F1048" i="5"/>
  <c r="F1047" i="5"/>
  <c r="F1046" i="5"/>
  <c r="F1045" i="5"/>
  <c r="F1044" i="5"/>
  <c r="N1057" i="5"/>
  <c r="H1056" i="5"/>
  <c r="R1054" i="5"/>
  <c r="R1053" i="5"/>
  <c r="R1052" i="5"/>
  <c r="R1051" i="5"/>
  <c r="R1050" i="5"/>
  <c r="R1049" i="5"/>
  <c r="R1048" i="5"/>
  <c r="R1047" i="5"/>
  <c r="R1046" i="5"/>
  <c r="R1045" i="5"/>
  <c r="R1044" i="5"/>
  <c r="R1058" i="5"/>
  <c r="F1057" i="5"/>
  <c r="R1055" i="5"/>
  <c r="P1054" i="5"/>
  <c r="P1053" i="5"/>
  <c r="P1052" i="5"/>
  <c r="P1051" i="5"/>
  <c r="P1050" i="5"/>
  <c r="P1049" i="5"/>
  <c r="P1048" i="5"/>
  <c r="P1047" i="5"/>
  <c r="P1046" i="5"/>
  <c r="P1045" i="5"/>
  <c r="P1044" i="5"/>
  <c r="P1055" i="5"/>
  <c r="N1054" i="5"/>
  <c r="N1053" i="5"/>
  <c r="N1052" i="5"/>
  <c r="N1051" i="5"/>
  <c r="N1050" i="5"/>
  <c r="N1049" i="5"/>
  <c r="N1048" i="5"/>
  <c r="N1047" i="5"/>
  <c r="N1046" i="5"/>
  <c r="N1045" i="5"/>
  <c r="N1044" i="5"/>
  <c r="J1058" i="5"/>
  <c r="R1056" i="5"/>
  <c r="N1055" i="5"/>
  <c r="L1054" i="5"/>
  <c r="L1053" i="5"/>
  <c r="L1052" i="5"/>
  <c r="L1051" i="5"/>
  <c r="L1050" i="5"/>
  <c r="L1049" i="5"/>
  <c r="L1048" i="5"/>
  <c r="L1047" i="5"/>
  <c r="L1046" i="5"/>
  <c r="L1045" i="5"/>
  <c r="L1044" i="5"/>
  <c r="H1058" i="5"/>
  <c r="P1056" i="5"/>
  <c r="J1055" i="5"/>
  <c r="J1054" i="5"/>
  <c r="J1053" i="5"/>
  <c r="J1052" i="5"/>
  <c r="J1051" i="5"/>
  <c r="J1050" i="5"/>
  <c r="J1049" i="5"/>
  <c r="J1048" i="5"/>
  <c r="J1047" i="5"/>
  <c r="J1046" i="5"/>
  <c r="J1045" i="5"/>
  <c r="J1044" i="5"/>
  <c r="H1054" i="5"/>
  <c r="H1050" i="5"/>
  <c r="H1046" i="5"/>
  <c r="H1053" i="5"/>
  <c r="H1049" i="5"/>
  <c r="H1045" i="5"/>
  <c r="L1056" i="5"/>
  <c r="H1052" i="5"/>
  <c r="H1048" i="5"/>
  <c r="H1044" i="5"/>
  <c r="H1055" i="5"/>
  <c r="H1047" i="5"/>
  <c r="H1051" i="5"/>
  <c r="G1052" i="5"/>
  <c r="I1057" i="5"/>
  <c r="K1053" i="5"/>
  <c r="K1044" i="5"/>
  <c r="M1053" i="5"/>
  <c r="M1057" i="5"/>
  <c r="O1053" i="5"/>
  <c r="I1049" i="5"/>
  <c r="Q1052" i="5"/>
  <c r="K1047" i="5"/>
  <c r="I1054" i="5"/>
  <c r="G1044" i="5"/>
  <c r="I1053" i="5"/>
  <c r="I1044" i="5"/>
  <c r="M1054" i="5"/>
  <c r="K1057" i="5"/>
  <c r="O1054" i="5"/>
  <c r="M1044" i="5"/>
  <c r="Q1054" i="5"/>
  <c r="K1050" i="5"/>
  <c r="Q1057" i="5"/>
  <c r="G1055" i="5"/>
  <c r="M1058" i="5"/>
  <c r="I1046" i="5"/>
  <c r="M1048" i="5"/>
  <c r="G1057" i="5"/>
  <c r="K1054" i="5"/>
  <c r="K1045" i="5"/>
  <c r="O1055" i="5"/>
  <c r="M1045" i="5"/>
  <c r="Q1055" i="5"/>
  <c r="O1045" i="5"/>
  <c r="M1051" i="5"/>
  <c r="Q1044" i="5"/>
  <c r="I1056" i="5"/>
  <c r="M1056" i="5"/>
  <c r="I1045" i="5"/>
  <c r="M1055" i="5"/>
  <c r="M1046" i="5"/>
  <c r="Q1056" i="5"/>
  <c r="O1046" i="5"/>
  <c r="Q1050" i="5"/>
  <c r="O1049" i="5"/>
  <c r="K1046" i="5"/>
  <c r="O1056" i="5"/>
  <c r="O1047" i="5"/>
  <c r="Q1058" i="5"/>
  <c r="Q1047" i="5"/>
  <c r="G1049" i="5"/>
  <c r="O1044" i="5"/>
  <c r="Q1053" i="5"/>
  <c r="I1048" i="5"/>
  <c r="G1053" i="5"/>
  <c r="G1045" i="5"/>
  <c r="M1047" i="5"/>
  <c r="O1058" i="5"/>
  <c r="Q1048" i="5"/>
  <c r="G1050" i="5"/>
  <c r="I1050" i="5"/>
  <c r="O1057" i="5"/>
  <c r="G1056" i="5"/>
  <c r="K1049" i="5"/>
  <c r="K1055" i="5"/>
  <c r="O1048" i="5"/>
  <c r="G1051" i="5"/>
  <c r="I1051" i="5"/>
  <c r="K1051" i="5"/>
  <c r="Q1045" i="5"/>
  <c r="G1058" i="5"/>
  <c r="M1050" i="5"/>
  <c r="Q1049" i="5"/>
  <c r="I1052" i="5"/>
  <c r="K1052" i="5"/>
  <c r="M1052" i="5"/>
  <c r="G1048" i="5"/>
  <c r="O1051" i="5"/>
  <c r="O1052" i="5"/>
  <c r="I1047" i="5"/>
  <c r="K1058" i="5"/>
  <c r="K1048" i="5"/>
  <c r="Q1046" i="5"/>
  <c r="O1050" i="5"/>
  <c r="Q1051" i="5"/>
  <c r="G1047" i="5"/>
  <c r="G1054" i="5"/>
  <c r="I1058" i="5"/>
  <c r="I1055" i="5"/>
  <c r="M1049" i="5"/>
  <c r="G1046" i="5"/>
  <c r="K1056" i="5"/>
  <c r="R832" i="5"/>
  <c r="N831" i="5"/>
  <c r="J830" i="5"/>
  <c r="F829" i="5"/>
  <c r="P827" i="5"/>
  <c r="R825" i="5"/>
  <c r="L833" i="5"/>
  <c r="H832" i="5"/>
  <c r="L831" i="5"/>
  <c r="R830" i="5"/>
  <c r="N829" i="5"/>
  <c r="J828" i="5"/>
  <c r="F827" i="5"/>
  <c r="L826" i="5"/>
  <c r="P825" i="5"/>
  <c r="L824" i="5"/>
  <c r="H823" i="5"/>
  <c r="N822" i="5"/>
  <c r="J821" i="5"/>
  <c r="N820" i="5"/>
  <c r="J819" i="5"/>
  <c r="P832" i="5"/>
  <c r="F832" i="5"/>
  <c r="H830" i="5"/>
  <c r="R828" i="5"/>
  <c r="N827" i="5"/>
  <c r="J826" i="5"/>
  <c r="F825" i="5"/>
  <c r="P823" i="5"/>
  <c r="R821" i="5"/>
  <c r="H821" i="5"/>
  <c r="R819" i="5"/>
  <c r="J833" i="5"/>
  <c r="N832" i="5"/>
  <c r="J831" i="5"/>
  <c r="P830" i="5"/>
  <c r="L829" i="5"/>
  <c r="H828" i="5"/>
  <c r="L827" i="5"/>
  <c r="R826" i="5"/>
  <c r="N825" i="5"/>
  <c r="J824" i="5"/>
  <c r="F823" i="5"/>
  <c r="L822" i="5"/>
  <c r="P821" i="5"/>
  <c r="L820" i="5"/>
  <c r="H819" i="5"/>
  <c r="R833" i="5"/>
  <c r="H833" i="5"/>
  <c r="R831" i="5"/>
  <c r="F830" i="5"/>
  <c r="P828" i="5"/>
  <c r="F828" i="5"/>
  <c r="H826" i="5"/>
  <c r="R824" i="5"/>
  <c r="N823" i="5"/>
  <c r="J822" i="5"/>
  <c r="P833" i="5"/>
  <c r="L832" i="5"/>
  <c r="H831" i="5"/>
  <c r="N830" i="5"/>
  <c r="J829" i="5"/>
  <c r="N828" i="5"/>
  <c r="J827" i="5"/>
  <c r="P826" i="5"/>
  <c r="L825" i="5"/>
  <c r="H824" i="5"/>
  <c r="L823" i="5"/>
  <c r="R822" i="5"/>
  <c r="N821" i="5"/>
  <c r="J820" i="5"/>
  <c r="F819" i="5"/>
  <c r="P831" i="5"/>
  <c r="R829" i="5"/>
  <c r="R827" i="5"/>
  <c r="F824" i="5"/>
  <c r="P822" i="5"/>
  <c r="L821" i="5"/>
  <c r="P829" i="5"/>
  <c r="H820" i="5"/>
  <c r="N833" i="5"/>
  <c r="H829" i="5"/>
  <c r="J825" i="5"/>
  <c r="R823" i="5"/>
  <c r="H822" i="5"/>
  <c r="F821" i="5"/>
  <c r="F820" i="5"/>
  <c r="F833" i="5"/>
  <c r="F831" i="5"/>
  <c r="H827" i="5"/>
  <c r="H825" i="5"/>
  <c r="J823" i="5"/>
  <c r="F822" i="5"/>
  <c r="R820" i="5"/>
  <c r="P819" i="5"/>
  <c r="P824" i="5"/>
  <c r="N819" i="5"/>
  <c r="J832" i="5"/>
  <c r="L830" i="5"/>
  <c r="L828" i="5"/>
  <c r="N826" i="5"/>
  <c r="N824" i="5"/>
  <c r="P820" i="5"/>
  <c r="L819" i="5"/>
  <c r="F826" i="5"/>
  <c r="Q820" i="5"/>
  <c r="K820" i="5"/>
  <c r="O830" i="5"/>
  <c r="O826" i="5"/>
  <c r="I830" i="5"/>
  <c r="I821" i="5"/>
  <c r="M831" i="5"/>
  <c r="I820" i="5"/>
  <c r="M830" i="5"/>
  <c r="K832" i="5"/>
  <c r="M828" i="5"/>
  <c r="Q828" i="5"/>
  <c r="K825" i="5"/>
  <c r="M821" i="5"/>
  <c r="Q831" i="5"/>
  <c r="Q827" i="5"/>
  <c r="G821" i="5"/>
  <c r="K831" i="5"/>
  <c r="K822" i="5"/>
  <c r="M833" i="5"/>
  <c r="K821" i="5"/>
  <c r="O831" i="5"/>
  <c r="K819" i="5"/>
  <c r="O829" i="5"/>
  <c r="O822" i="5"/>
  <c r="Q833" i="5"/>
  <c r="Q832" i="5"/>
  <c r="G830" i="5"/>
  <c r="I822" i="5"/>
  <c r="K833" i="5"/>
  <c r="M823" i="5"/>
  <c r="M822" i="5"/>
  <c r="O833" i="5"/>
  <c r="M820" i="5"/>
  <c r="Q830" i="5"/>
  <c r="G831" i="5"/>
  <c r="O832" i="5"/>
  <c r="Q823" i="5"/>
  <c r="Q819" i="5"/>
  <c r="I831" i="5"/>
  <c r="K823" i="5"/>
  <c r="O824" i="5"/>
  <c r="O819" i="5"/>
  <c r="G826" i="5"/>
  <c r="G822" i="5"/>
  <c r="I833" i="5"/>
  <c r="M824" i="5"/>
  <c r="Q825" i="5"/>
  <c r="Q824" i="5"/>
  <c r="Q822" i="5"/>
  <c r="I824" i="5"/>
  <c r="I827" i="5"/>
  <c r="I823" i="5"/>
  <c r="O825" i="5"/>
  <c r="G828" i="5"/>
  <c r="G827" i="5"/>
  <c r="G825" i="5"/>
  <c r="M826" i="5"/>
  <c r="G833" i="5"/>
  <c r="O827" i="5"/>
  <c r="I832" i="5"/>
  <c r="K828" i="5"/>
  <c r="K824" i="5"/>
  <c r="Q826" i="5"/>
  <c r="I829" i="5"/>
  <c r="G832" i="5"/>
  <c r="I828" i="5"/>
  <c r="I826" i="5"/>
  <c r="G823" i="5"/>
  <c r="I819" i="5"/>
  <c r="M829" i="5"/>
  <c r="M825" i="5"/>
  <c r="G829" i="5"/>
  <c r="G820" i="5"/>
  <c r="K830" i="5"/>
  <c r="G819" i="5"/>
  <c r="K829" i="5"/>
  <c r="K827" i="5"/>
  <c r="O821" i="5"/>
  <c r="Q821" i="5"/>
  <c r="G824" i="5"/>
  <c r="I825" i="5"/>
  <c r="K826" i="5"/>
  <c r="M827" i="5"/>
  <c r="M819" i="5"/>
  <c r="O828" i="5"/>
  <c r="O823" i="5"/>
  <c r="M832" i="5"/>
  <c r="Q829" i="5"/>
  <c r="O820" i="5"/>
  <c r="R1433" i="5"/>
  <c r="R1432" i="5"/>
  <c r="R1431" i="5"/>
  <c r="F1431" i="5"/>
  <c r="H1430" i="5"/>
  <c r="J1429" i="5"/>
  <c r="L1428" i="5"/>
  <c r="R1426" i="5"/>
  <c r="F1425" i="5"/>
  <c r="L1423" i="5"/>
  <c r="N1422" i="5"/>
  <c r="P1433" i="5"/>
  <c r="P1432" i="5"/>
  <c r="P1431" i="5"/>
  <c r="F1430" i="5"/>
  <c r="H1429" i="5"/>
  <c r="J1428" i="5"/>
  <c r="N1427" i="5"/>
  <c r="P1426" i="5"/>
  <c r="R1425" i="5"/>
  <c r="H1424" i="5"/>
  <c r="N1433" i="5"/>
  <c r="N1432" i="5"/>
  <c r="R1430" i="5"/>
  <c r="F1429" i="5"/>
  <c r="L1427" i="5"/>
  <c r="N1426" i="5"/>
  <c r="P1425" i="5"/>
  <c r="R1424" i="5"/>
  <c r="F1424" i="5"/>
  <c r="H1423" i="5"/>
  <c r="L1422" i="5"/>
  <c r="L1421" i="5"/>
  <c r="P1420" i="5"/>
  <c r="L1433" i="5"/>
  <c r="L1432" i="5"/>
  <c r="N1431" i="5"/>
  <c r="P1430" i="5"/>
  <c r="R1429" i="5"/>
  <c r="H1428" i="5"/>
  <c r="J1427" i="5"/>
  <c r="N1425" i="5"/>
  <c r="J1422" i="5"/>
  <c r="N1420" i="5"/>
  <c r="P1419" i="5"/>
  <c r="J1433" i="5"/>
  <c r="J1432" i="5"/>
  <c r="L1431" i="5"/>
  <c r="N1430" i="5"/>
  <c r="P1429" i="5"/>
  <c r="R1428" i="5"/>
  <c r="F1428" i="5"/>
  <c r="H1427" i="5"/>
  <c r="L1426" i="5"/>
  <c r="L1425" i="5"/>
  <c r="P1424" i="5"/>
  <c r="R1423" i="5"/>
  <c r="F1423" i="5"/>
  <c r="F1433" i="5"/>
  <c r="F1432" i="5"/>
  <c r="H1431" i="5"/>
  <c r="L1430" i="5"/>
  <c r="L1429" i="5"/>
  <c r="P1428" i="5"/>
  <c r="R1427" i="5"/>
  <c r="F1427" i="5"/>
  <c r="H1426" i="5"/>
  <c r="J1425" i="5"/>
  <c r="L1424" i="5"/>
  <c r="R1422" i="5"/>
  <c r="F1421" i="5"/>
  <c r="J1430" i="5"/>
  <c r="N1428" i="5"/>
  <c r="P1427" i="5"/>
  <c r="F1426" i="5"/>
  <c r="H1425" i="5"/>
  <c r="J1424" i="5"/>
  <c r="N1423" i="5"/>
  <c r="P1422" i="5"/>
  <c r="R1421" i="5"/>
  <c r="H1420" i="5"/>
  <c r="J1419" i="5"/>
  <c r="J1423" i="5"/>
  <c r="J1421" i="5"/>
  <c r="F1420" i="5"/>
  <c r="F1419" i="5"/>
  <c r="J1426" i="5"/>
  <c r="H1421" i="5"/>
  <c r="R1419" i="5"/>
  <c r="H1433" i="5"/>
  <c r="N1429" i="5"/>
  <c r="H1422" i="5"/>
  <c r="R1420" i="5"/>
  <c r="F1422" i="5"/>
  <c r="N1419" i="5"/>
  <c r="H1432" i="5"/>
  <c r="N1424" i="5"/>
  <c r="L1420" i="5"/>
  <c r="L1419" i="5"/>
  <c r="P1421" i="5"/>
  <c r="J1420" i="5"/>
  <c r="H1419" i="5"/>
  <c r="J1431" i="5"/>
  <c r="P1423" i="5"/>
  <c r="N1421" i="5"/>
  <c r="G1423" i="5"/>
  <c r="G1422" i="5"/>
  <c r="O1421" i="5"/>
  <c r="G1421" i="5"/>
  <c r="K1431" i="5"/>
  <c r="O1424" i="5"/>
  <c r="I1420" i="5"/>
  <c r="M1430" i="5"/>
  <c r="O1420" i="5"/>
  <c r="Q1423" i="5"/>
  <c r="O1433" i="5"/>
  <c r="I1424" i="5"/>
  <c r="I1423" i="5"/>
  <c r="Q1422" i="5"/>
  <c r="I1422" i="5"/>
  <c r="K1433" i="5"/>
  <c r="Q1425" i="5"/>
  <c r="K1421" i="5"/>
  <c r="O1431" i="5"/>
  <c r="Q1421" i="5"/>
  <c r="G1426" i="5"/>
  <c r="G1425" i="5"/>
  <c r="M1426" i="5"/>
  <c r="M1425" i="5"/>
  <c r="I1426" i="5"/>
  <c r="G1430" i="5"/>
  <c r="M1424" i="5"/>
  <c r="I1429" i="5"/>
  <c r="O1423" i="5"/>
  <c r="I1425" i="5"/>
  <c r="I1419" i="5"/>
  <c r="K1428" i="5"/>
  <c r="K1424" i="5"/>
  <c r="G1424" i="5"/>
  <c r="O1427" i="5"/>
  <c r="O1426" i="5"/>
  <c r="K1427" i="5"/>
  <c r="I1431" i="5"/>
  <c r="O1425" i="5"/>
  <c r="G1420" i="5"/>
  <c r="K1430" i="5"/>
  <c r="Q1424" i="5"/>
  <c r="K1426" i="5"/>
  <c r="I1432" i="5"/>
  <c r="M1429" i="5"/>
  <c r="K1425" i="5"/>
  <c r="G1428" i="5"/>
  <c r="I1427" i="5"/>
  <c r="O1432" i="5"/>
  <c r="Q1428" i="5"/>
  <c r="Q1427" i="5"/>
  <c r="K1432" i="5"/>
  <c r="M1428" i="5"/>
  <c r="I1433" i="5"/>
  <c r="Q1426" i="5"/>
  <c r="I1421" i="5"/>
  <c r="M1431" i="5"/>
  <c r="G1427" i="5"/>
  <c r="M1427" i="5"/>
  <c r="K1420" i="5"/>
  <c r="O1430" i="5"/>
  <c r="K1423" i="5"/>
  <c r="M1422" i="5"/>
  <c r="O1419" i="5"/>
  <c r="G1431" i="5"/>
  <c r="Q1419" i="5"/>
  <c r="K1419" i="5"/>
  <c r="O1429" i="5"/>
  <c r="G1429" i="5"/>
  <c r="K1422" i="5"/>
  <c r="M1433" i="5"/>
  <c r="G1432" i="5"/>
  <c r="I1428" i="5"/>
  <c r="M1419" i="5"/>
  <c r="O1428" i="5"/>
  <c r="M1421" i="5"/>
  <c r="Q1431" i="5"/>
  <c r="Q1420" i="5"/>
  <c r="G1433" i="5"/>
  <c r="Q1432" i="5"/>
  <c r="M1420" i="5"/>
  <c r="Q1430" i="5"/>
  <c r="I1430" i="5"/>
  <c r="M1423" i="5"/>
  <c r="G1419" i="5"/>
  <c r="K1429" i="5"/>
  <c r="M1432" i="5"/>
  <c r="Q1429" i="5"/>
  <c r="O1422" i="5"/>
  <c r="Q1433" i="5"/>
  <c r="AL7" i="6"/>
  <c r="H1238" i="5"/>
  <c r="J1237" i="5"/>
  <c r="N1236" i="5"/>
  <c r="P1235" i="5"/>
  <c r="R1234" i="5"/>
  <c r="H1233" i="5"/>
  <c r="J1232" i="5"/>
  <c r="N1230" i="5"/>
  <c r="J1227" i="5"/>
  <c r="N1225" i="5"/>
  <c r="P1224" i="5"/>
  <c r="F1238" i="5"/>
  <c r="L1236" i="5"/>
  <c r="N1235" i="5"/>
  <c r="P1234" i="5"/>
  <c r="R1233" i="5"/>
  <c r="F1233" i="5"/>
  <c r="H1232" i="5"/>
  <c r="L1231" i="5"/>
  <c r="L1230" i="5"/>
  <c r="P1229" i="5"/>
  <c r="R1228" i="5"/>
  <c r="F1228" i="5"/>
  <c r="H1227" i="5"/>
  <c r="J1226" i="5"/>
  <c r="L1225" i="5"/>
  <c r="R1238" i="5"/>
  <c r="H1237" i="5"/>
  <c r="J1236" i="5"/>
  <c r="N1234" i="5"/>
  <c r="J1231" i="5"/>
  <c r="N1229" i="5"/>
  <c r="P1228" i="5"/>
  <c r="F1227" i="5"/>
  <c r="H1226" i="5"/>
  <c r="J1225" i="5"/>
  <c r="N1224" i="5"/>
  <c r="P1238" i="5"/>
  <c r="R1237" i="5"/>
  <c r="F1237" i="5"/>
  <c r="H1236" i="5"/>
  <c r="L1235" i="5"/>
  <c r="L1234" i="5"/>
  <c r="P1233" i="5"/>
  <c r="R1232" i="5"/>
  <c r="F1232" i="5"/>
  <c r="H1231" i="5"/>
  <c r="J1230" i="5"/>
  <c r="L1229" i="5"/>
  <c r="R1227" i="5"/>
  <c r="F1226" i="5"/>
  <c r="L1224" i="5"/>
  <c r="N1238" i="5"/>
  <c r="J1235" i="5"/>
  <c r="N1233" i="5"/>
  <c r="P1232" i="5"/>
  <c r="F1231" i="5"/>
  <c r="H1230" i="5"/>
  <c r="J1229" i="5"/>
  <c r="N1228" i="5"/>
  <c r="P1227" i="5"/>
  <c r="R1226" i="5"/>
  <c r="H1225" i="5"/>
  <c r="J1224" i="5"/>
  <c r="L1238" i="5"/>
  <c r="P1237" i="5"/>
  <c r="R1236" i="5"/>
  <c r="F1236" i="5"/>
  <c r="H1235" i="5"/>
  <c r="J1234" i="5"/>
  <c r="L1233" i="5"/>
  <c r="R1231" i="5"/>
  <c r="F1230" i="5"/>
  <c r="L1228" i="5"/>
  <c r="N1227" i="5"/>
  <c r="P1226" i="5"/>
  <c r="R1225" i="5"/>
  <c r="F1225" i="5"/>
  <c r="H1224" i="5"/>
  <c r="N1237" i="5"/>
  <c r="P1236" i="5"/>
  <c r="F1235" i="5"/>
  <c r="H1234" i="5"/>
  <c r="J1233" i="5"/>
  <c r="N1232" i="5"/>
  <c r="P1231" i="5"/>
  <c r="R1230" i="5"/>
  <c r="H1229" i="5"/>
  <c r="J1228" i="5"/>
  <c r="N1226" i="5"/>
  <c r="F1229" i="5"/>
  <c r="P1225" i="5"/>
  <c r="L1232" i="5"/>
  <c r="H1228" i="5"/>
  <c r="R1224" i="5"/>
  <c r="R1235" i="5"/>
  <c r="N1231" i="5"/>
  <c r="F1224" i="5"/>
  <c r="L1227" i="5"/>
  <c r="J1238" i="5"/>
  <c r="F1234" i="5"/>
  <c r="P1230" i="5"/>
  <c r="L1226" i="5"/>
  <c r="R1229" i="5"/>
  <c r="L1237" i="5"/>
  <c r="O1225" i="5"/>
  <c r="I1230" i="5"/>
  <c r="O1237" i="5"/>
  <c r="O1224" i="5"/>
  <c r="G1229" i="5"/>
  <c r="O1233" i="5"/>
  <c r="M1224" i="5"/>
  <c r="M1237" i="5"/>
  <c r="Q1226" i="5"/>
  <c r="M1232" i="5"/>
  <c r="K1231" i="5"/>
  <c r="Q1234" i="5"/>
  <c r="K1230" i="5"/>
  <c r="O1231" i="5"/>
  <c r="I1235" i="5"/>
  <c r="G1225" i="5"/>
  <c r="K1235" i="5"/>
  <c r="Q1229" i="5"/>
  <c r="G1231" i="5"/>
  <c r="Q1227" i="5"/>
  <c r="M1238" i="5"/>
  <c r="I1233" i="5"/>
  <c r="I1231" i="5"/>
  <c r="M1231" i="5"/>
  <c r="Q1232" i="5"/>
  <c r="G1226" i="5"/>
  <c r="K1236" i="5"/>
  <c r="I1226" i="5"/>
  <c r="M1236" i="5"/>
  <c r="G1232" i="5"/>
  <c r="I1232" i="5"/>
  <c r="G1230" i="5"/>
  <c r="O1232" i="5"/>
  <c r="I1227" i="5"/>
  <c r="Q1233" i="5"/>
  <c r="Q1237" i="5"/>
  <c r="I1236" i="5"/>
  <c r="K1228" i="5"/>
  <c r="M1228" i="5"/>
  <c r="G1224" i="5"/>
  <c r="K1234" i="5"/>
  <c r="I1237" i="5"/>
  <c r="M1234" i="5"/>
  <c r="K1232" i="5"/>
  <c r="K1227" i="5"/>
  <c r="G1237" i="5"/>
  <c r="G1236" i="5"/>
  <c r="G1227" i="5"/>
  <c r="I1238" i="5"/>
  <c r="M1229" i="5"/>
  <c r="O1229" i="5"/>
  <c r="I1225" i="5"/>
  <c r="M1235" i="5"/>
  <c r="K1225" i="5"/>
  <c r="O1235" i="5"/>
  <c r="M1233" i="5"/>
  <c r="G1235" i="5"/>
  <c r="K1233" i="5"/>
  <c r="K1224" i="5"/>
  <c r="Q1225" i="5"/>
  <c r="G1238" i="5"/>
  <c r="I1228" i="5"/>
  <c r="O1230" i="5"/>
  <c r="Q1230" i="5"/>
  <c r="K1226" i="5"/>
  <c r="O1236" i="5"/>
  <c r="M1226" i="5"/>
  <c r="Q1236" i="5"/>
  <c r="O1234" i="5"/>
  <c r="Q1224" i="5"/>
  <c r="I1224" i="5"/>
  <c r="K1237" i="5"/>
  <c r="G1228" i="5"/>
  <c r="K1229" i="5"/>
  <c r="Q1231" i="5"/>
  <c r="G1233" i="5"/>
  <c r="M1227" i="5"/>
  <c r="O1238" i="5"/>
  <c r="O1227" i="5"/>
  <c r="Q1238" i="5"/>
  <c r="M1225" i="5"/>
  <c r="Q1235" i="5"/>
  <c r="K1238" i="5"/>
  <c r="I1229" i="5"/>
  <c r="M1230" i="5"/>
  <c r="G1234" i="5"/>
  <c r="I1234" i="5"/>
  <c r="O1228" i="5"/>
  <c r="Q1228" i="5"/>
  <c r="O1226" i="5"/>
  <c r="P1103" i="5"/>
  <c r="R1102" i="5"/>
  <c r="F1102" i="5"/>
  <c r="H1101" i="5"/>
  <c r="L1100" i="5"/>
  <c r="L1099" i="5"/>
  <c r="P1098" i="5"/>
  <c r="R1097" i="5"/>
  <c r="F1097" i="5"/>
  <c r="H1096" i="5"/>
  <c r="J1095" i="5"/>
  <c r="L1094" i="5"/>
  <c r="R1092" i="5"/>
  <c r="F1091" i="5"/>
  <c r="L1089" i="5"/>
  <c r="N1103" i="5"/>
  <c r="J1100" i="5"/>
  <c r="N1098" i="5"/>
  <c r="P1097" i="5"/>
  <c r="F1096" i="5"/>
  <c r="H1095" i="5"/>
  <c r="J1094" i="5"/>
  <c r="N1093" i="5"/>
  <c r="P1092" i="5"/>
  <c r="R1091" i="5"/>
  <c r="H1090" i="5"/>
  <c r="J1089" i="5"/>
  <c r="L1103" i="5"/>
  <c r="P1102" i="5"/>
  <c r="R1101" i="5"/>
  <c r="F1101" i="5"/>
  <c r="H1100" i="5"/>
  <c r="J1099" i="5"/>
  <c r="L1098" i="5"/>
  <c r="R1096" i="5"/>
  <c r="F1095" i="5"/>
  <c r="L1093" i="5"/>
  <c r="N1092" i="5"/>
  <c r="P1091" i="5"/>
  <c r="R1090" i="5"/>
  <c r="F1090" i="5"/>
  <c r="H1089" i="5"/>
  <c r="N1102" i="5"/>
  <c r="P1101" i="5"/>
  <c r="F1100" i="5"/>
  <c r="H1099" i="5"/>
  <c r="J1098" i="5"/>
  <c r="N1097" i="5"/>
  <c r="P1096" i="5"/>
  <c r="R1095" i="5"/>
  <c r="H1094" i="5"/>
  <c r="J1093" i="5"/>
  <c r="N1091" i="5"/>
  <c r="J1103" i="5"/>
  <c r="L1102" i="5"/>
  <c r="R1100" i="5"/>
  <c r="F1099" i="5"/>
  <c r="L1097" i="5"/>
  <c r="N1096" i="5"/>
  <c r="P1095" i="5"/>
  <c r="R1094" i="5"/>
  <c r="F1094" i="5"/>
  <c r="H1093" i="5"/>
  <c r="L1092" i="5"/>
  <c r="L1091" i="5"/>
  <c r="P1090" i="5"/>
  <c r="R1089" i="5"/>
  <c r="F1089" i="5"/>
  <c r="H1103" i="5"/>
  <c r="J1102" i="5"/>
  <c r="N1101" i="5"/>
  <c r="P1100" i="5"/>
  <c r="R1099" i="5"/>
  <c r="H1098" i="5"/>
  <c r="J1097" i="5"/>
  <c r="N1095" i="5"/>
  <c r="J1092" i="5"/>
  <c r="N1090" i="5"/>
  <c r="P1089" i="5"/>
  <c r="F1103" i="5"/>
  <c r="L1101" i="5"/>
  <c r="N1100" i="5"/>
  <c r="P1099" i="5"/>
  <c r="R1098" i="5"/>
  <c r="F1098" i="5"/>
  <c r="H1097" i="5"/>
  <c r="L1096" i="5"/>
  <c r="L1095" i="5"/>
  <c r="P1094" i="5"/>
  <c r="R1093" i="5"/>
  <c r="F1093" i="5"/>
  <c r="H1092" i="5"/>
  <c r="J1091" i="5"/>
  <c r="L1090" i="5"/>
  <c r="R1103" i="5"/>
  <c r="H1102" i="5"/>
  <c r="J1101" i="5"/>
  <c r="N1099" i="5"/>
  <c r="J1096" i="5"/>
  <c r="N1094" i="5"/>
  <c r="P1093" i="5"/>
  <c r="F1092" i="5"/>
  <c r="H1091" i="5"/>
  <c r="J1090" i="5"/>
  <c r="N1089" i="5"/>
  <c r="I1092" i="5"/>
  <c r="O1095" i="5"/>
  <c r="O1094" i="5"/>
  <c r="G1097" i="5"/>
  <c r="I1097" i="5"/>
  <c r="I1096" i="5"/>
  <c r="O1090" i="5"/>
  <c r="M1096" i="5"/>
  <c r="Q1095" i="5"/>
  <c r="G1102" i="5"/>
  <c r="I1098" i="5"/>
  <c r="I1089" i="5"/>
  <c r="K1098" i="5"/>
  <c r="K1097" i="5"/>
  <c r="Q1091" i="5"/>
  <c r="O1097" i="5"/>
  <c r="I1100" i="5"/>
  <c r="K1093" i="5"/>
  <c r="G1098" i="5"/>
  <c r="G1089" i="5"/>
  <c r="K1099" i="5"/>
  <c r="I1102" i="5"/>
  <c r="M1099" i="5"/>
  <c r="K1089" i="5"/>
  <c r="M1098" i="5"/>
  <c r="G1094" i="5"/>
  <c r="O1102" i="5"/>
  <c r="Q1098" i="5"/>
  <c r="K1101" i="5"/>
  <c r="I1099" i="5"/>
  <c r="I1090" i="5"/>
  <c r="M1100" i="5"/>
  <c r="K1090" i="5"/>
  <c r="O1100" i="5"/>
  <c r="G1091" i="5"/>
  <c r="G1090" i="5"/>
  <c r="K1100" i="5"/>
  <c r="K1091" i="5"/>
  <c r="O1101" i="5"/>
  <c r="M1091" i="5"/>
  <c r="Q1101" i="5"/>
  <c r="M1090" i="5"/>
  <c r="Q1100" i="5"/>
  <c r="K1096" i="5"/>
  <c r="Q1090" i="5"/>
  <c r="G1103" i="5"/>
  <c r="I1091" i="5"/>
  <c r="M1101" i="5"/>
  <c r="M1092" i="5"/>
  <c r="O1103" i="5"/>
  <c r="O1092" i="5"/>
  <c r="Q1103" i="5"/>
  <c r="O1091" i="5"/>
  <c r="M1097" i="5"/>
  <c r="G1093" i="5"/>
  <c r="M1094" i="5"/>
  <c r="Q1096" i="5"/>
  <c r="K1092" i="5"/>
  <c r="M1103" i="5"/>
  <c r="O1093" i="5"/>
  <c r="Q1093" i="5"/>
  <c r="Q1092" i="5"/>
  <c r="M1089" i="5"/>
  <c r="O1098" i="5"/>
  <c r="I1094" i="5"/>
  <c r="G1099" i="5"/>
  <c r="K1103" i="5"/>
  <c r="M1093" i="5"/>
  <c r="Q1094" i="5"/>
  <c r="G1096" i="5"/>
  <c r="G1095" i="5"/>
  <c r="M1102" i="5"/>
  <c r="Q1099" i="5"/>
  <c r="K1095" i="5"/>
  <c r="O1099" i="5"/>
  <c r="Q1089" i="5"/>
  <c r="G1100" i="5"/>
  <c r="O1089" i="5"/>
  <c r="Q1102" i="5"/>
  <c r="I1101" i="5"/>
  <c r="G1101" i="5"/>
  <c r="I1093" i="5"/>
  <c r="I1095" i="5"/>
  <c r="K1094" i="5"/>
  <c r="G1092" i="5"/>
  <c r="I1103" i="5"/>
  <c r="M1095" i="5"/>
  <c r="O1096" i="5"/>
  <c r="K1102" i="5"/>
  <c r="Q1097" i="5"/>
  <c r="R848" i="5"/>
  <c r="N847" i="5"/>
  <c r="J846" i="5"/>
  <c r="F845" i="5"/>
  <c r="P843" i="5"/>
  <c r="R841" i="5"/>
  <c r="H841" i="5"/>
  <c r="R839" i="5"/>
  <c r="F838" i="5"/>
  <c r="P836" i="5"/>
  <c r="F836" i="5"/>
  <c r="H834" i="5"/>
  <c r="H848" i="5"/>
  <c r="L847" i="5"/>
  <c r="R846" i="5"/>
  <c r="N845" i="5"/>
  <c r="J844" i="5"/>
  <c r="F843" i="5"/>
  <c r="L842" i="5"/>
  <c r="P841" i="5"/>
  <c r="L840" i="5"/>
  <c r="H839" i="5"/>
  <c r="N838" i="5"/>
  <c r="J837" i="5"/>
  <c r="N836" i="5"/>
  <c r="J835" i="5"/>
  <c r="P834" i="5"/>
  <c r="P848" i="5"/>
  <c r="F848" i="5"/>
  <c r="H846" i="5"/>
  <c r="R844" i="5"/>
  <c r="N843" i="5"/>
  <c r="J842" i="5"/>
  <c r="F841" i="5"/>
  <c r="P839" i="5"/>
  <c r="R837" i="5"/>
  <c r="H837" i="5"/>
  <c r="R835" i="5"/>
  <c r="F834" i="5"/>
  <c r="N848" i="5"/>
  <c r="J847" i="5"/>
  <c r="P846" i="5"/>
  <c r="L845" i="5"/>
  <c r="H844" i="5"/>
  <c r="L843" i="5"/>
  <c r="R842" i="5"/>
  <c r="N841" i="5"/>
  <c r="J840" i="5"/>
  <c r="F839" i="5"/>
  <c r="L838" i="5"/>
  <c r="P837" i="5"/>
  <c r="L836" i="5"/>
  <c r="H835" i="5"/>
  <c r="N834" i="5"/>
  <c r="R847" i="5"/>
  <c r="F846" i="5"/>
  <c r="P844" i="5"/>
  <c r="F844" i="5"/>
  <c r="H842" i="5"/>
  <c r="R840" i="5"/>
  <c r="N839" i="5"/>
  <c r="J838" i="5"/>
  <c r="F837" i="5"/>
  <c r="P835" i="5"/>
  <c r="L848" i="5"/>
  <c r="H847" i="5"/>
  <c r="N846" i="5"/>
  <c r="J845" i="5"/>
  <c r="N844" i="5"/>
  <c r="J843" i="5"/>
  <c r="P842" i="5"/>
  <c r="L841" i="5"/>
  <c r="H840" i="5"/>
  <c r="L839" i="5"/>
  <c r="R838" i="5"/>
  <c r="N837" i="5"/>
  <c r="J836" i="5"/>
  <c r="F835" i="5"/>
  <c r="L834" i="5"/>
  <c r="J848" i="5"/>
  <c r="L846" i="5"/>
  <c r="L844" i="5"/>
  <c r="N842" i="5"/>
  <c r="F840" i="5"/>
  <c r="H836" i="5"/>
  <c r="F842" i="5"/>
  <c r="P847" i="5"/>
  <c r="R845" i="5"/>
  <c r="R843" i="5"/>
  <c r="N835" i="5"/>
  <c r="P845" i="5"/>
  <c r="J839" i="5"/>
  <c r="L837" i="5"/>
  <c r="L835" i="5"/>
  <c r="H845" i="5"/>
  <c r="J841" i="5"/>
  <c r="F847" i="5"/>
  <c r="H843" i="5"/>
  <c r="R836" i="5"/>
  <c r="R834" i="5"/>
  <c r="P840" i="5"/>
  <c r="P838" i="5"/>
  <c r="J834" i="5"/>
  <c r="H838" i="5"/>
  <c r="N840" i="5"/>
  <c r="I834" i="5"/>
  <c r="M836" i="5"/>
  <c r="Q841" i="5"/>
  <c r="O836" i="5"/>
  <c r="I840" i="5"/>
  <c r="M841" i="5"/>
  <c r="M840" i="5"/>
  <c r="Q840" i="5"/>
  <c r="K843" i="5"/>
  <c r="I842" i="5"/>
  <c r="G844" i="5"/>
  <c r="Q837" i="5"/>
  <c r="K841" i="5"/>
  <c r="O842" i="5"/>
  <c r="O841" i="5"/>
  <c r="G843" i="5"/>
  <c r="Q846" i="5"/>
  <c r="Q838" i="5"/>
  <c r="I845" i="5"/>
  <c r="G840" i="5"/>
  <c r="M842" i="5"/>
  <c r="O834" i="5"/>
  <c r="Q843" i="5"/>
  <c r="Q842" i="5"/>
  <c r="I844" i="5"/>
  <c r="Q848" i="5"/>
  <c r="G836" i="5"/>
  <c r="K846" i="5"/>
  <c r="I841" i="5"/>
  <c r="M847" i="5"/>
  <c r="O843" i="5"/>
  <c r="O847" i="5"/>
  <c r="G846" i="5"/>
  <c r="O845" i="5"/>
  <c r="I837" i="5"/>
  <c r="K848" i="5"/>
  <c r="K842" i="5"/>
  <c r="M834" i="5"/>
  <c r="Q844" i="5"/>
  <c r="Q835" i="5"/>
  <c r="G848" i="5"/>
  <c r="Q847" i="5"/>
  <c r="I846" i="5"/>
  <c r="I836" i="5"/>
  <c r="M846" i="5"/>
  <c r="K835" i="5"/>
  <c r="K838" i="5"/>
  <c r="K834" i="5"/>
  <c r="M843" i="5"/>
  <c r="O835" i="5"/>
  <c r="G838" i="5"/>
  <c r="G837" i="5"/>
  <c r="I848" i="5"/>
  <c r="K837" i="5"/>
  <c r="M848" i="5"/>
  <c r="M844" i="5"/>
  <c r="M839" i="5"/>
  <c r="K847" i="5"/>
  <c r="O844" i="5"/>
  <c r="Q836" i="5"/>
  <c r="I839" i="5"/>
  <c r="I838" i="5"/>
  <c r="M838" i="5"/>
  <c r="O837" i="5"/>
  <c r="I847" i="5"/>
  <c r="G841" i="5"/>
  <c r="O840" i="5"/>
  <c r="M835" i="5"/>
  <c r="Q845" i="5"/>
  <c r="G839" i="5"/>
  <c r="K840" i="5"/>
  <c r="K839" i="5"/>
  <c r="O839" i="5"/>
  <c r="G845" i="5"/>
  <c r="G847" i="5"/>
  <c r="K844" i="5"/>
  <c r="G835" i="5"/>
  <c r="I835" i="5"/>
  <c r="M845" i="5"/>
  <c r="K845" i="5"/>
  <c r="K836" i="5"/>
  <c r="O846" i="5"/>
  <c r="M837" i="5"/>
  <c r="O848" i="5"/>
  <c r="O838" i="5"/>
  <c r="Q839" i="5"/>
  <c r="G842" i="5"/>
  <c r="Q834" i="5"/>
  <c r="G834" i="5"/>
  <c r="I843" i="5"/>
  <c r="R953" i="5"/>
  <c r="R952" i="5"/>
  <c r="R951" i="5"/>
  <c r="R950" i="5"/>
  <c r="R949" i="5"/>
  <c r="R948" i="5"/>
  <c r="R947" i="5"/>
  <c r="R946" i="5"/>
  <c r="R945" i="5"/>
  <c r="R944" i="5"/>
  <c r="R943" i="5"/>
  <c r="R942" i="5"/>
  <c r="R941" i="5"/>
  <c r="R940" i="5"/>
  <c r="R939" i="5"/>
  <c r="N953" i="5"/>
  <c r="N952" i="5"/>
  <c r="N951" i="5"/>
  <c r="N950" i="5"/>
  <c r="N949" i="5"/>
  <c r="N948" i="5"/>
  <c r="N947" i="5"/>
  <c r="N946" i="5"/>
  <c r="L953" i="5"/>
  <c r="L952" i="5"/>
  <c r="L951" i="5"/>
  <c r="L950" i="5"/>
  <c r="L949" i="5"/>
  <c r="L948" i="5"/>
  <c r="L947" i="5"/>
  <c r="L946" i="5"/>
  <c r="J953" i="5"/>
  <c r="J952" i="5"/>
  <c r="J951" i="5"/>
  <c r="J950" i="5"/>
  <c r="P953" i="5"/>
  <c r="P951" i="5"/>
  <c r="P949" i="5"/>
  <c r="F948" i="5"/>
  <c r="J946" i="5"/>
  <c r="H945" i="5"/>
  <c r="F944" i="5"/>
  <c r="P941" i="5"/>
  <c r="N940" i="5"/>
  <c r="L939" i="5"/>
  <c r="H953" i="5"/>
  <c r="H951" i="5"/>
  <c r="J949" i="5"/>
  <c r="H946" i="5"/>
  <c r="F945" i="5"/>
  <c r="P942" i="5"/>
  <c r="N941" i="5"/>
  <c r="L940" i="5"/>
  <c r="J939" i="5"/>
  <c r="F953" i="5"/>
  <c r="F951" i="5"/>
  <c r="H949" i="5"/>
  <c r="P947" i="5"/>
  <c r="F946" i="5"/>
  <c r="P943" i="5"/>
  <c r="N942" i="5"/>
  <c r="L941" i="5"/>
  <c r="J940" i="5"/>
  <c r="H939" i="5"/>
  <c r="F949" i="5"/>
  <c r="J947" i="5"/>
  <c r="P944" i="5"/>
  <c r="N943" i="5"/>
  <c r="L942" i="5"/>
  <c r="J941" i="5"/>
  <c r="H940" i="5"/>
  <c r="F939" i="5"/>
  <c r="P952" i="5"/>
  <c r="P950" i="5"/>
  <c r="H947" i="5"/>
  <c r="P945" i="5"/>
  <c r="N944" i="5"/>
  <c r="L943" i="5"/>
  <c r="J942" i="5"/>
  <c r="H941" i="5"/>
  <c r="F940" i="5"/>
  <c r="H952" i="5"/>
  <c r="H950" i="5"/>
  <c r="P948" i="5"/>
  <c r="F947" i="5"/>
  <c r="N945" i="5"/>
  <c r="L944" i="5"/>
  <c r="J943" i="5"/>
  <c r="H942" i="5"/>
  <c r="F941" i="5"/>
  <c r="F952" i="5"/>
  <c r="F950" i="5"/>
  <c r="J948" i="5"/>
  <c r="L945" i="5"/>
  <c r="J944" i="5"/>
  <c r="H943" i="5"/>
  <c r="F942" i="5"/>
  <c r="P939" i="5"/>
  <c r="J945" i="5"/>
  <c r="P940" i="5"/>
  <c r="H944" i="5"/>
  <c r="N939" i="5"/>
  <c r="H948" i="5"/>
  <c r="F943" i="5"/>
  <c r="P946" i="5"/>
  <c r="O952" i="5"/>
  <c r="M946" i="5"/>
  <c r="K944" i="5"/>
  <c r="Q946" i="5"/>
  <c r="I949" i="5"/>
  <c r="G952" i="5"/>
  <c r="I948" i="5"/>
  <c r="M941" i="5"/>
  <c r="Q951" i="5"/>
  <c r="I946" i="5"/>
  <c r="O939" i="5"/>
  <c r="Q948" i="5"/>
  <c r="Q940" i="5"/>
  <c r="M945" i="5"/>
  <c r="G949" i="5"/>
  <c r="G940" i="5"/>
  <c r="K950" i="5"/>
  <c r="G939" i="5"/>
  <c r="K949" i="5"/>
  <c r="O942" i="5"/>
  <c r="Q953" i="5"/>
  <c r="K947" i="5"/>
  <c r="G943" i="5"/>
  <c r="G951" i="5"/>
  <c r="K945" i="5"/>
  <c r="O946" i="5"/>
  <c r="I950" i="5"/>
  <c r="I941" i="5"/>
  <c r="M951" i="5"/>
  <c r="I940" i="5"/>
  <c r="M950" i="5"/>
  <c r="Q943" i="5"/>
  <c r="K939" i="5"/>
  <c r="M948" i="5"/>
  <c r="G953" i="5"/>
  <c r="Q947" i="5"/>
  <c r="G941" i="5"/>
  <c r="K951" i="5"/>
  <c r="K942" i="5"/>
  <c r="M953" i="5"/>
  <c r="Q939" i="5"/>
  <c r="G950" i="5"/>
  <c r="I942" i="5"/>
  <c r="K953" i="5"/>
  <c r="M943" i="5"/>
  <c r="M942" i="5"/>
  <c r="O953" i="5"/>
  <c r="I947" i="5"/>
  <c r="M940" i="5"/>
  <c r="Q950" i="5"/>
  <c r="O947" i="5"/>
  <c r="Q952" i="5"/>
  <c r="I951" i="5"/>
  <c r="K943" i="5"/>
  <c r="O944" i="5"/>
  <c r="O943" i="5"/>
  <c r="I939" i="5"/>
  <c r="K948" i="5"/>
  <c r="O941" i="5"/>
  <c r="I944" i="5"/>
  <c r="G942" i="5"/>
  <c r="I953" i="5"/>
  <c r="M944" i="5"/>
  <c r="Q945" i="5"/>
  <c r="Q944" i="5"/>
  <c r="I952" i="5"/>
  <c r="M949" i="5"/>
  <c r="Q942" i="5"/>
  <c r="I943" i="5"/>
  <c r="O945" i="5"/>
  <c r="G948" i="5"/>
  <c r="G947" i="5"/>
  <c r="K940" i="5"/>
  <c r="O950" i="5"/>
  <c r="G945" i="5"/>
  <c r="M952" i="5"/>
  <c r="Q949" i="5"/>
  <c r="K941" i="5"/>
  <c r="O940" i="5"/>
  <c r="O951" i="5"/>
  <c r="Q941" i="5"/>
  <c r="K952" i="5"/>
  <c r="G944" i="5"/>
  <c r="O949" i="5"/>
  <c r="I945" i="5"/>
  <c r="K946" i="5"/>
  <c r="G946" i="5"/>
  <c r="M947" i="5"/>
  <c r="M939" i="5"/>
  <c r="O948" i="5"/>
  <c r="R1388" i="5"/>
  <c r="N1387" i="5"/>
  <c r="J1386" i="5"/>
  <c r="F1385" i="5"/>
  <c r="L1384" i="5"/>
  <c r="P1383" i="5"/>
  <c r="L1382" i="5"/>
  <c r="H1381" i="5"/>
  <c r="N1380" i="5"/>
  <c r="H1388" i="5"/>
  <c r="R1386" i="5"/>
  <c r="N1385" i="5"/>
  <c r="J1384" i="5"/>
  <c r="F1383" i="5"/>
  <c r="P1381" i="5"/>
  <c r="R1379" i="5"/>
  <c r="H1379" i="5"/>
  <c r="R1377" i="5"/>
  <c r="F1376" i="5"/>
  <c r="P1374" i="5"/>
  <c r="F1374" i="5"/>
  <c r="P1388" i="5"/>
  <c r="L1387" i="5"/>
  <c r="H1386" i="5"/>
  <c r="L1385" i="5"/>
  <c r="R1384" i="5"/>
  <c r="N1383" i="5"/>
  <c r="J1382" i="5"/>
  <c r="F1381" i="5"/>
  <c r="L1380" i="5"/>
  <c r="P1379" i="5"/>
  <c r="L1378" i="5"/>
  <c r="H1377" i="5"/>
  <c r="N1376" i="5"/>
  <c r="J1375" i="5"/>
  <c r="N1374" i="5"/>
  <c r="F1388" i="5"/>
  <c r="P1386" i="5"/>
  <c r="F1386" i="5"/>
  <c r="H1384" i="5"/>
  <c r="R1382" i="5"/>
  <c r="N1381" i="5"/>
  <c r="J1380" i="5"/>
  <c r="F1379" i="5"/>
  <c r="P1377" i="5"/>
  <c r="R1375" i="5"/>
  <c r="H1375" i="5"/>
  <c r="N1388" i="5"/>
  <c r="J1387" i="5"/>
  <c r="N1386" i="5"/>
  <c r="J1385" i="5"/>
  <c r="P1384" i="5"/>
  <c r="L1383" i="5"/>
  <c r="H1382" i="5"/>
  <c r="L1381" i="5"/>
  <c r="R1380" i="5"/>
  <c r="N1379" i="5"/>
  <c r="J1378" i="5"/>
  <c r="F1377" i="5"/>
  <c r="L1376" i="5"/>
  <c r="P1375" i="5"/>
  <c r="L1374" i="5"/>
  <c r="R1387" i="5"/>
  <c r="H1387" i="5"/>
  <c r="R1385" i="5"/>
  <c r="F1384" i="5"/>
  <c r="P1382" i="5"/>
  <c r="F1382" i="5"/>
  <c r="H1380" i="5"/>
  <c r="R1378" i="5"/>
  <c r="N1377" i="5"/>
  <c r="J1376" i="5"/>
  <c r="F1375" i="5"/>
  <c r="L1388" i="5"/>
  <c r="P1387" i="5"/>
  <c r="L1386" i="5"/>
  <c r="H1385" i="5"/>
  <c r="N1384" i="5"/>
  <c r="J1383" i="5"/>
  <c r="N1382" i="5"/>
  <c r="J1381" i="5"/>
  <c r="P1380" i="5"/>
  <c r="L1379" i="5"/>
  <c r="H1378" i="5"/>
  <c r="L1377" i="5"/>
  <c r="R1376" i="5"/>
  <c r="N1375" i="5"/>
  <c r="J1374" i="5"/>
  <c r="J1388" i="5"/>
  <c r="F1387" i="5"/>
  <c r="P1385" i="5"/>
  <c r="R1383" i="5"/>
  <c r="H1383" i="5"/>
  <c r="F1380" i="5"/>
  <c r="J1377" i="5"/>
  <c r="L1375" i="5"/>
  <c r="J1379" i="5"/>
  <c r="R1381" i="5"/>
  <c r="R1374" i="5"/>
  <c r="P1378" i="5"/>
  <c r="P1376" i="5"/>
  <c r="N1378" i="5"/>
  <c r="H1376" i="5"/>
  <c r="H1374" i="5"/>
  <c r="F1378" i="5"/>
  <c r="K1379" i="5"/>
  <c r="M1379" i="5"/>
  <c r="G1383" i="5"/>
  <c r="G1387" i="5"/>
  <c r="K1384" i="5"/>
  <c r="I1387" i="5"/>
  <c r="K1383" i="5"/>
  <c r="Q1377" i="5"/>
  <c r="I1380" i="5"/>
  <c r="I1379" i="5"/>
  <c r="O1381" i="5"/>
  <c r="O1385" i="5"/>
  <c r="I1381" i="5"/>
  <c r="M1381" i="5"/>
  <c r="M1380" i="5"/>
  <c r="O1380" i="5"/>
  <c r="I1384" i="5"/>
  <c r="I1375" i="5"/>
  <c r="M1385" i="5"/>
  <c r="I1374" i="5"/>
  <c r="M1384" i="5"/>
  <c r="G1380" i="5"/>
  <c r="K1381" i="5"/>
  <c r="K1380" i="5"/>
  <c r="K1376" i="5"/>
  <c r="Q1382" i="5"/>
  <c r="G1384" i="5"/>
  <c r="I1376" i="5"/>
  <c r="M1386" i="5"/>
  <c r="M1377" i="5"/>
  <c r="O1388" i="5"/>
  <c r="M1376" i="5"/>
  <c r="Q1386" i="5"/>
  <c r="K1382" i="5"/>
  <c r="M1387" i="5"/>
  <c r="O1383" i="5"/>
  <c r="O1382" i="5"/>
  <c r="K1385" i="5"/>
  <c r="K1375" i="5"/>
  <c r="Q1387" i="5"/>
  <c r="G1385" i="5"/>
  <c r="I1385" i="5"/>
  <c r="K1377" i="5"/>
  <c r="M1388" i="5"/>
  <c r="O1378" i="5"/>
  <c r="O1377" i="5"/>
  <c r="Q1388" i="5"/>
  <c r="K1387" i="5"/>
  <c r="M1383" i="5"/>
  <c r="M1374" i="5"/>
  <c r="Q1384" i="5"/>
  <c r="O1374" i="5"/>
  <c r="Q1383" i="5"/>
  <c r="Q1374" i="5"/>
  <c r="I1386" i="5"/>
  <c r="G1376" i="5"/>
  <c r="K1386" i="5"/>
  <c r="M1378" i="5"/>
  <c r="Q1379" i="5"/>
  <c r="Q1378" i="5"/>
  <c r="K1374" i="5"/>
  <c r="O1384" i="5"/>
  <c r="O1375" i="5"/>
  <c r="O1387" i="5"/>
  <c r="G1386" i="5"/>
  <c r="G1377" i="5"/>
  <c r="I1388" i="5"/>
  <c r="I1377" i="5"/>
  <c r="K1388" i="5"/>
  <c r="O1379" i="5"/>
  <c r="G1382" i="5"/>
  <c r="G1381" i="5"/>
  <c r="M1375" i="5"/>
  <c r="Q1385" i="5"/>
  <c r="Q1376" i="5"/>
  <c r="Q1375" i="5"/>
  <c r="G1388" i="5"/>
  <c r="Q1381" i="5"/>
  <c r="G1375" i="5"/>
  <c r="O1386" i="5"/>
  <c r="I1378" i="5"/>
  <c r="K1378" i="5"/>
  <c r="Q1380" i="5"/>
  <c r="G1374" i="5"/>
  <c r="I1383" i="5"/>
  <c r="I1382" i="5"/>
  <c r="O1376" i="5"/>
  <c r="G1379" i="5"/>
  <c r="G1378" i="5"/>
  <c r="M1382" i="5"/>
  <c r="P1178" i="5"/>
  <c r="L1177" i="5"/>
  <c r="F1178" i="5"/>
  <c r="P1176" i="5"/>
  <c r="H1176" i="5"/>
  <c r="N1175" i="5"/>
  <c r="F1175" i="5"/>
  <c r="L1174" i="5"/>
  <c r="R1173" i="5"/>
  <c r="J1173" i="5"/>
  <c r="P1172" i="5"/>
  <c r="H1172" i="5"/>
  <c r="N1171" i="5"/>
  <c r="F1171" i="5"/>
  <c r="L1170" i="5"/>
  <c r="R1169" i="5"/>
  <c r="J1169" i="5"/>
  <c r="R1177" i="5"/>
  <c r="N1176" i="5"/>
  <c r="F1176" i="5"/>
  <c r="L1175" i="5"/>
  <c r="R1174" i="5"/>
  <c r="J1174" i="5"/>
  <c r="P1173" i="5"/>
  <c r="H1173" i="5"/>
  <c r="N1172" i="5"/>
  <c r="L1178" i="5"/>
  <c r="H1177" i="5"/>
  <c r="P1177" i="5"/>
  <c r="F1177" i="5"/>
  <c r="L1176" i="5"/>
  <c r="R1175" i="5"/>
  <c r="J1175" i="5"/>
  <c r="P1174" i="5"/>
  <c r="H1174" i="5"/>
  <c r="N1173" i="5"/>
  <c r="J1178" i="5"/>
  <c r="N1177" i="5"/>
  <c r="N1178" i="5"/>
  <c r="J1176" i="5"/>
  <c r="R1172" i="5"/>
  <c r="P1171" i="5"/>
  <c r="N1170" i="5"/>
  <c r="N1169" i="5"/>
  <c r="R1167" i="5"/>
  <c r="F1166" i="5"/>
  <c r="L1164" i="5"/>
  <c r="H1178" i="5"/>
  <c r="F1174" i="5"/>
  <c r="L1169" i="5"/>
  <c r="N1168" i="5"/>
  <c r="P1167" i="5"/>
  <c r="R1166" i="5"/>
  <c r="H1165" i="5"/>
  <c r="J1164" i="5"/>
  <c r="L1172" i="5"/>
  <c r="L1171" i="5"/>
  <c r="J1170" i="5"/>
  <c r="L1168" i="5"/>
  <c r="N1167" i="5"/>
  <c r="P1166" i="5"/>
  <c r="R1165" i="5"/>
  <c r="F1165" i="5"/>
  <c r="H1164" i="5"/>
  <c r="P1175" i="5"/>
  <c r="J1172" i="5"/>
  <c r="J1171" i="5"/>
  <c r="H1170" i="5"/>
  <c r="H1169" i="5"/>
  <c r="J1168" i="5"/>
  <c r="N1166" i="5"/>
  <c r="J1177" i="5"/>
  <c r="L1173" i="5"/>
  <c r="H1171" i="5"/>
  <c r="F1170" i="5"/>
  <c r="F1169" i="5"/>
  <c r="H1168" i="5"/>
  <c r="L1167" i="5"/>
  <c r="L1166" i="5"/>
  <c r="P1165" i="5"/>
  <c r="R1164" i="5"/>
  <c r="F1164" i="5"/>
  <c r="H1175" i="5"/>
  <c r="F1172" i="5"/>
  <c r="J1167" i="5"/>
  <c r="N1165" i="5"/>
  <c r="P1164" i="5"/>
  <c r="R1176" i="5"/>
  <c r="F1173" i="5"/>
  <c r="R1170" i="5"/>
  <c r="R1168" i="5"/>
  <c r="F1168" i="5"/>
  <c r="H1167" i="5"/>
  <c r="J1166" i="5"/>
  <c r="L1165" i="5"/>
  <c r="P1170" i="5"/>
  <c r="H1166" i="5"/>
  <c r="N1174" i="5"/>
  <c r="P1169" i="5"/>
  <c r="J1165" i="5"/>
  <c r="R1178" i="5"/>
  <c r="P1168" i="5"/>
  <c r="N1164" i="5"/>
  <c r="R1171" i="5"/>
  <c r="F1167" i="5"/>
  <c r="I1174" i="5"/>
  <c r="O1168" i="5"/>
  <c r="G1171" i="5"/>
  <c r="I1171" i="5"/>
  <c r="K1171" i="5"/>
  <c r="Q1165" i="5"/>
  <c r="Q1169" i="5"/>
  <c r="I1172" i="5"/>
  <c r="K1172" i="5"/>
  <c r="G1168" i="5"/>
  <c r="G1172" i="5"/>
  <c r="I1164" i="5"/>
  <c r="K1173" i="5"/>
  <c r="K1177" i="5"/>
  <c r="M1173" i="5"/>
  <c r="M1164" i="5"/>
  <c r="I1169" i="5"/>
  <c r="Q1172" i="5"/>
  <c r="G1177" i="5"/>
  <c r="I1173" i="5"/>
  <c r="I1177" i="5"/>
  <c r="M1174" i="5"/>
  <c r="K1164" i="5"/>
  <c r="O1174" i="5"/>
  <c r="Q1170" i="5"/>
  <c r="K1167" i="5"/>
  <c r="M1168" i="5"/>
  <c r="G1164" i="5"/>
  <c r="K1174" i="5"/>
  <c r="K1165" i="5"/>
  <c r="O1175" i="5"/>
  <c r="M1165" i="5"/>
  <c r="Q1175" i="5"/>
  <c r="O1165" i="5"/>
  <c r="M1171" i="5"/>
  <c r="Q1177" i="5"/>
  <c r="I1176" i="5"/>
  <c r="M1176" i="5"/>
  <c r="G1165" i="5"/>
  <c r="I1165" i="5"/>
  <c r="M1175" i="5"/>
  <c r="M1166" i="5"/>
  <c r="Q1176" i="5"/>
  <c r="O1166" i="5"/>
  <c r="Q1166" i="5"/>
  <c r="G1167" i="5"/>
  <c r="O1169" i="5"/>
  <c r="G1173" i="5"/>
  <c r="K1166" i="5"/>
  <c r="O1176" i="5"/>
  <c r="O1167" i="5"/>
  <c r="Q1178" i="5"/>
  <c r="Q1167" i="5"/>
  <c r="G1169" i="5"/>
  <c r="O1177" i="5"/>
  <c r="I1168" i="5"/>
  <c r="K1175" i="5"/>
  <c r="I1166" i="5"/>
  <c r="M1178" i="5"/>
  <c r="M1167" i="5"/>
  <c r="O1178" i="5"/>
  <c r="Q1168" i="5"/>
  <c r="G1170" i="5"/>
  <c r="I1170" i="5"/>
  <c r="O1164" i="5"/>
  <c r="K1169" i="5"/>
  <c r="I1175" i="5"/>
  <c r="G1178" i="5"/>
  <c r="Q1164" i="5"/>
  <c r="G1166" i="5"/>
  <c r="K1176" i="5"/>
  <c r="M1170" i="5"/>
  <c r="K1170" i="5"/>
  <c r="O1171" i="5"/>
  <c r="K1168" i="5"/>
  <c r="O1173" i="5"/>
  <c r="K1178" i="5"/>
  <c r="G1175" i="5"/>
  <c r="M1169" i="5"/>
  <c r="Q1174" i="5"/>
  <c r="I1178" i="5"/>
  <c r="O1170" i="5"/>
  <c r="O1172" i="5"/>
  <c r="M1177" i="5"/>
  <c r="Q1171" i="5"/>
  <c r="Q1173" i="5"/>
  <c r="G1174" i="5"/>
  <c r="G1176" i="5"/>
  <c r="I1167" i="5"/>
  <c r="M1172" i="5"/>
  <c r="H923" i="5"/>
  <c r="J922" i="5"/>
  <c r="L921" i="5"/>
  <c r="R919" i="5"/>
  <c r="F918" i="5"/>
  <c r="L916" i="5"/>
  <c r="N915" i="5"/>
  <c r="P914" i="5"/>
  <c r="R913" i="5"/>
  <c r="F913" i="5"/>
  <c r="H912" i="5"/>
  <c r="L911" i="5"/>
  <c r="L910" i="5"/>
  <c r="P909" i="5"/>
  <c r="F921" i="5"/>
  <c r="H919" i="5"/>
  <c r="J918" i="5"/>
  <c r="J917" i="5"/>
  <c r="J916" i="5"/>
  <c r="L915" i="5"/>
  <c r="L913" i="5"/>
  <c r="N912" i="5"/>
  <c r="N911" i="5"/>
  <c r="N910" i="5"/>
  <c r="N909" i="5"/>
  <c r="R923" i="5"/>
  <c r="R922" i="5"/>
  <c r="R921" i="5"/>
  <c r="F920" i="5"/>
  <c r="F919" i="5"/>
  <c r="H918" i="5"/>
  <c r="H917" i="5"/>
  <c r="H916" i="5"/>
  <c r="J915" i="5"/>
  <c r="J914" i="5"/>
  <c r="J913" i="5"/>
  <c r="L912" i="5"/>
  <c r="L909" i="5"/>
  <c r="P923" i="5"/>
  <c r="P922" i="5"/>
  <c r="R920" i="5"/>
  <c r="F917" i="5"/>
  <c r="H915" i="5"/>
  <c r="H914" i="5"/>
  <c r="J912" i="5"/>
  <c r="J911" i="5"/>
  <c r="J910" i="5"/>
  <c r="J909" i="5"/>
  <c r="N923" i="5"/>
  <c r="N922" i="5"/>
  <c r="P921" i="5"/>
  <c r="P920" i="5"/>
  <c r="P919" i="5"/>
  <c r="R918" i="5"/>
  <c r="R917" i="5"/>
  <c r="F916" i="5"/>
  <c r="F915" i="5"/>
  <c r="F914" i="5"/>
  <c r="H913" i="5"/>
  <c r="H911" i="5"/>
  <c r="H910" i="5"/>
  <c r="L922" i="5"/>
  <c r="N921" i="5"/>
  <c r="N920" i="5"/>
  <c r="N919" i="5"/>
  <c r="P918" i="5"/>
  <c r="R916" i="5"/>
  <c r="F912" i="5"/>
  <c r="F911" i="5"/>
  <c r="F910" i="5"/>
  <c r="H909" i="5"/>
  <c r="L923" i="5"/>
  <c r="J921" i="5"/>
  <c r="L920" i="5"/>
  <c r="N918" i="5"/>
  <c r="P917" i="5"/>
  <c r="P916" i="5"/>
  <c r="R915" i="5"/>
  <c r="R914" i="5"/>
  <c r="R912" i="5"/>
  <c r="F909" i="5"/>
  <c r="J923" i="5"/>
  <c r="H922" i="5"/>
  <c r="J920" i="5"/>
  <c r="L919" i="5"/>
  <c r="L918" i="5"/>
  <c r="N917" i="5"/>
  <c r="P915" i="5"/>
  <c r="N914" i="5"/>
  <c r="P913" i="5"/>
  <c r="P912" i="5"/>
  <c r="R911" i="5"/>
  <c r="R910" i="5"/>
  <c r="R909" i="5"/>
  <c r="F923" i="5"/>
  <c r="J919" i="5"/>
  <c r="P911" i="5"/>
  <c r="F922" i="5"/>
  <c r="L914" i="5"/>
  <c r="P910" i="5"/>
  <c r="H921" i="5"/>
  <c r="L917" i="5"/>
  <c r="N913" i="5"/>
  <c r="H920" i="5"/>
  <c r="N916" i="5"/>
  <c r="K917" i="5"/>
  <c r="Q911" i="5"/>
  <c r="K915" i="5"/>
  <c r="M915" i="5"/>
  <c r="O915" i="5"/>
  <c r="I911" i="5"/>
  <c r="M921" i="5"/>
  <c r="Q914" i="5"/>
  <c r="G914" i="5"/>
  <c r="M916" i="5"/>
  <c r="O916" i="5"/>
  <c r="Q916" i="5"/>
  <c r="K912" i="5"/>
  <c r="M923" i="5"/>
  <c r="G917" i="5"/>
  <c r="G915" i="5"/>
  <c r="K909" i="5"/>
  <c r="I915" i="5"/>
  <c r="O917" i="5"/>
  <c r="Q917" i="5"/>
  <c r="G919" i="5"/>
  <c r="M913" i="5"/>
  <c r="G909" i="5"/>
  <c r="I918" i="5"/>
  <c r="K922" i="5"/>
  <c r="K916" i="5"/>
  <c r="O909" i="5"/>
  <c r="Q918" i="5"/>
  <c r="Q922" i="5"/>
  <c r="G920" i="5"/>
  <c r="M918" i="5"/>
  <c r="M917" i="5"/>
  <c r="O922" i="5"/>
  <c r="G921" i="5"/>
  <c r="Q909" i="5"/>
  <c r="I921" i="5"/>
  <c r="G911" i="5"/>
  <c r="K921" i="5"/>
  <c r="Q915" i="5"/>
  <c r="I910" i="5"/>
  <c r="M920" i="5"/>
  <c r="I916" i="5"/>
  <c r="M909" i="5"/>
  <c r="O918" i="5"/>
  <c r="Q910" i="5"/>
  <c r="G923" i="5"/>
  <c r="G912" i="5"/>
  <c r="I923" i="5"/>
  <c r="I912" i="5"/>
  <c r="K923" i="5"/>
  <c r="G918" i="5"/>
  <c r="K911" i="5"/>
  <c r="O921" i="5"/>
  <c r="Q920" i="5"/>
  <c r="M922" i="5"/>
  <c r="Q919" i="5"/>
  <c r="G913" i="5"/>
  <c r="I913" i="5"/>
  <c r="K913" i="5"/>
  <c r="I919" i="5"/>
  <c r="M912" i="5"/>
  <c r="O923" i="5"/>
  <c r="M910" i="5"/>
  <c r="O919" i="5"/>
  <c r="Q912" i="5"/>
  <c r="O911" i="5"/>
  <c r="O910" i="5"/>
  <c r="I914" i="5"/>
  <c r="K914" i="5"/>
  <c r="M914" i="5"/>
  <c r="G910" i="5"/>
  <c r="K920" i="5"/>
  <c r="O913" i="5"/>
  <c r="G922" i="5"/>
  <c r="I922" i="5"/>
  <c r="K918" i="5"/>
  <c r="K919" i="5"/>
  <c r="I909" i="5"/>
  <c r="M919" i="5"/>
  <c r="K910" i="5"/>
  <c r="O920" i="5"/>
  <c r="O914" i="5"/>
  <c r="M911" i="5"/>
  <c r="Q921" i="5"/>
  <c r="O912" i="5"/>
  <c r="Q923" i="5"/>
  <c r="Q913" i="5"/>
  <c r="G916" i="5"/>
  <c r="I920" i="5"/>
  <c r="I917" i="5"/>
  <c r="F998" i="5"/>
  <c r="F997" i="5"/>
  <c r="F996" i="5"/>
  <c r="F995" i="5"/>
  <c r="F994" i="5"/>
  <c r="F993" i="5"/>
  <c r="F992" i="5"/>
  <c r="F991" i="5"/>
  <c r="F990" i="5"/>
  <c r="F989" i="5"/>
  <c r="F988" i="5"/>
  <c r="F987" i="5"/>
  <c r="F986" i="5"/>
  <c r="F985" i="5"/>
  <c r="F984" i="5"/>
  <c r="R998" i="5"/>
  <c r="R997" i="5"/>
  <c r="R996" i="5"/>
  <c r="R995" i="5"/>
  <c r="R994" i="5"/>
  <c r="R993" i="5"/>
  <c r="R992" i="5"/>
  <c r="R991" i="5"/>
  <c r="R990" i="5"/>
  <c r="R989" i="5"/>
  <c r="R988" i="5"/>
  <c r="R987" i="5"/>
  <c r="R986" i="5"/>
  <c r="R985" i="5"/>
  <c r="R984" i="5"/>
  <c r="P998" i="5"/>
  <c r="P997" i="5"/>
  <c r="P996" i="5"/>
  <c r="P995" i="5"/>
  <c r="P994" i="5"/>
  <c r="P993" i="5"/>
  <c r="P992" i="5"/>
  <c r="P991" i="5"/>
  <c r="P990" i="5"/>
  <c r="P989" i="5"/>
  <c r="P988" i="5"/>
  <c r="P987" i="5"/>
  <c r="P986" i="5"/>
  <c r="P985" i="5"/>
  <c r="P984" i="5"/>
  <c r="N998" i="5"/>
  <c r="N997" i="5"/>
  <c r="N996" i="5"/>
  <c r="N995" i="5"/>
  <c r="N994" i="5"/>
  <c r="N993" i="5"/>
  <c r="N992" i="5"/>
  <c r="N991" i="5"/>
  <c r="N990" i="5"/>
  <c r="N989" i="5"/>
  <c r="N988" i="5"/>
  <c r="N987" i="5"/>
  <c r="N986" i="5"/>
  <c r="N985" i="5"/>
  <c r="N984" i="5"/>
  <c r="L998" i="5"/>
  <c r="L997" i="5"/>
  <c r="L996" i="5"/>
  <c r="L995" i="5"/>
  <c r="L994" i="5"/>
  <c r="L993" i="5"/>
  <c r="L992" i="5"/>
  <c r="L991" i="5"/>
  <c r="L990" i="5"/>
  <c r="L989" i="5"/>
  <c r="L988" i="5"/>
  <c r="L987" i="5"/>
  <c r="L986" i="5"/>
  <c r="L985" i="5"/>
  <c r="L984" i="5"/>
  <c r="J998" i="5"/>
  <c r="J997" i="5"/>
  <c r="J996" i="5"/>
  <c r="J995" i="5"/>
  <c r="J994" i="5"/>
  <c r="J993" i="5"/>
  <c r="J992" i="5"/>
  <c r="J991" i="5"/>
  <c r="J990" i="5"/>
  <c r="J989" i="5"/>
  <c r="J988" i="5"/>
  <c r="J987" i="5"/>
  <c r="J986" i="5"/>
  <c r="J985" i="5"/>
  <c r="J984" i="5"/>
  <c r="H998" i="5"/>
  <c r="H994" i="5"/>
  <c r="H990" i="5"/>
  <c r="H986" i="5"/>
  <c r="H997" i="5"/>
  <c r="H993" i="5"/>
  <c r="H989" i="5"/>
  <c r="H985" i="5"/>
  <c r="H996" i="5"/>
  <c r="H992" i="5"/>
  <c r="H988" i="5"/>
  <c r="H984" i="5"/>
  <c r="H991" i="5"/>
  <c r="H995" i="5"/>
  <c r="H987" i="5"/>
  <c r="I990" i="5"/>
  <c r="G988" i="5"/>
  <c r="K989" i="5"/>
  <c r="O990" i="5"/>
  <c r="Q990" i="5"/>
  <c r="I985" i="5"/>
  <c r="M995" i="5"/>
  <c r="Q988" i="5"/>
  <c r="O993" i="5"/>
  <c r="I989" i="5"/>
  <c r="M990" i="5"/>
  <c r="Q991" i="5"/>
  <c r="G993" i="5"/>
  <c r="K986" i="5"/>
  <c r="O996" i="5"/>
  <c r="G991" i="5"/>
  <c r="M992" i="5"/>
  <c r="K990" i="5"/>
  <c r="O991" i="5"/>
  <c r="G994" i="5"/>
  <c r="I994" i="5"/>
  <c r="M987" i="5"/>
  <c r="O998" i="5"/>
  <c r="I992" i="5"/>
  <c r="O985" i="5"/>
  <c r="M991" i="5"/>
  <c r="Q992" i="5"/>
  <c r="I995" i="5"/>
  <c r="G989" i="5"/>
  <c r="Q994" i="5"/>
  <c r="O992" i="5"/>
  <c r="Q997" i="5"/>
  <c r="G995" i="5"/>
  <c r="G986" i="5"/>
  <c r="K996" i="5"/>
  <c r="I986" i="5"/>
  <c r="M996" i="5"/>
  <c r="Q989" i="5"/>
  <c r="I984" i="5"/>
  <c r="M994" i="5"/>
  <c r="Q986" i="5"/>
  <c r="O984" i="5"/>
  <c r="Q993" i="5"/>
  <c r="Q984" i="5"/>
  <c r="I996" i="5"/>
  <c r="I987" i="5"/>
  <c r="K998" i="5"/>
  <c r="K987" i="5"/>
  <c r="M998" i="5"/>
  <c r="G992" i="5"/>
  <c r="K985" i="5"/>
  <c r="O995" i="5"/>
  <c r="M984" i="5"/>
  <c r="K991" i="5"/>
  <c r="O997" i="5"/>
  <c r="G996" i="5"/>
  <c r="G987" i="5"/>
  <c r="I998" i="5"/>
  <c r="K988" i="5"/>
  <c r="M988" i="5"/>
  <c r="G984" i="5"/>
  <c r="I993" i="5"/>
  <c r="M986" i="5"/>
  <c r="Q996" i="5"/>
  <c r="M997" i="5"/>
  <c r="Q985" i="5"/>
  <c r="G998" i="5"/>
  <c r="I988" i="5"/>
  <c r="M989" i="5"/>
  <c r="O989" i="5"/>
  <c r="G997" i="5"/>
  <c r="K994" i="5"/>
  <c r="O987" i="5"/>
  <c r="Q998" i="5"/>
  <c r="K993" i="5"/>
  <c r="K992" i="5"/>
  <c r="K984" i="5"/>
  <c r="M993" i="5"/>
  <c r="O988" i="5"/>
  <c r="K997" i="5"/>
  <c r="O994" i="5"/>
  <c r="M985" i="5"/>
  <c r="Q995" i="5"/>
  <c r="O986" i="5"/>
  <c r="G985" i="5"/>
  <c r="Q987" i="5"/>
  <c r="K995" i="5"/>
  <c r="G990" i="5"/>
  <c r="I997" i="5"/>
  <c r="I991" i="5"/>
  <c r="F934" i="5"/>
  <c r="L932" i="5"/>
  <c r="N931" i="5"/>
  <c r="P930" i="5"/>
  <c r="R929" i="5"/>
  <c r="F929" i="5"/>
  <c r="H928" i="5"/>
  <c r="L927" i="5"/>
  <c r="L926" i="5"/>
  <c r="P925" i="5"/>
  <c r="R924" i="5"/>
  <c r="F924" i="5"/>
  <c r="L938" i="5"/>
  <c r="L937" i="5"/>
  <c r="L936" i="5"/>
  <c r="L935" i="5"/>
  <c r="L934" i="5"/>
  <c r="N933" i="5"/>
  <c r="P931" i="5"/>
  <c r="N930" i="5"/>
  <c r="P929" i="5"/>
  <c r="P928" i="5"/>
  <c r="R927" i="5"/>
  <c r="R926" i="5"/>
  <c r="R925" i="5"/>
  <c r="J938" i="5"/>
  <c r="J937" i="5"/>
  <c r="J936" i="5"/>
  <c r="J935" i="5"/>
  <c r="L933" i="5"/>
  <c r="N932" i="5"/>
  <c r="L930" i="5"/>
  <c r="N929" i="5"/>
  <c r="P927" i="5"/>
  <c r="P926" i="5"/>
  <c r="P924" i="5"/>
  <c r="H938" i="5"/>
  <c r="H937" i="5"/>
  <c r="H936" i="5"/>
  <c r="H935" i="5"/>
  <c r="J934" i="5"/>
  <c r="J933" i="5"/>
  <c r="J932" i="5"/>
  <c r="L931" i="5"/>
  <c r="L929" i="5"/>
  <c r="N928" i="5"/>
  <c r="N927" i="5"/>
  <c r="N926" i="5"/>
  <c r="N925" i="5"/>
  <c r="F938" i="5"/>
  <c r="F937" i="5"/>
  <c r="F936" i="5"/>
  <c r="F935" i="5"/>
  <c r="H934" i="5"/>
  <c r="H933" i="5"/>
  <c r="H932" i="5"/>
  <c r="J931" i="5"/>
  <c r="J930" i="5"/>
  <c r="J929" i="5"/>
  <c r="L928" i="5"/>
  <c r="L925" i="5"/>
  <c r="N924" i="5"/>
  <c r="F933" i="5"/>
  <c r="H931" i="5"/>
  <c r="H930" i="5"/>
  <c r="J928" i="5"/>
  <c r="J927" i="5"/>
  <c r="J926" i="5"/>
  <c r="J925" i="5"/>
  <c r="L924" i="5"/>
  <c r="R938" i="5"/>
  <c r="R937" i="5"/>
  <c r="R936" i="5"/>
  <c r="R935" i="5"/>
  <c r="R934" i="5"/>
  <c r="R933" i="5"/>
  <c r="F932" i="5"/>
  <c r="F931" i="5"/>
  <c r="F930" i="5"/>
  <c r="H929" i="5"/>
  <c r="H927" i="5"/>
  <c r="H926" i="5"/>
  <c r="J924" i="5"/>
  <c r="P938" i="5"/>
  <c r="P937" i="5"/>
  <c r="P936" i="5"/>
  <c r="P935" i="5"/>
  <c r="P934" i="5"/>
  <c r="R932" i="5"/>
  <c r="F928" i="5"/>
  <c r="F927" i="5"/>
  <c r="F926" i="5"/>
  <c r="H925" i="5"/>
  <c r="H924" i="5"/>
  <c r="N936" i="5"/>
  <c r="P932" i="5"/>
  <c r="R928" i="5"/>
  <c r="N935" i="5"/>
  <c r="R931" i="5"/>
  <c r="N938" i="5"/>
  <c r="N934" i="5"/>
  <c r="R930" i="5"/>
  <c r="F925" i="5"/>
  <c r="P933" i="5"/>
  <c r="N937" i="5"/>
  <c r="K935" i="5"/>
  <c r="I926" i="5"/>
  <c r="G925" i="5"/>
  <c r="G924" i="5"/>
  <c r="K934" i="5"/>
  <c r="K925" i="5"/>
  <c r="O935" i="5"/>
  <c r="M925" i="5"/>
  <c r="Q935" i="5"/>
  <c r="O925" i="5"/>
  <c r="M931" i="5"/>
  <c r="Q924" i="5"/>
  <c r="I936" i="5"/>
  <c r="O929" i="5"/>
  <c r="G933" i="5"/>
  <c r="I925" i="5"/>
  <c r="M935" i="5"/>
  <c r="M926" i="5"/>
  <c r="Q936" i="5"/>
  <c r="O926" i="5"/>
  <c r="Q926" i="5"/>
  <c r="O932" i="5"/>
  <c r="G927" i="5"/>
  <c r="I938" i="5"/>
  <c r="K926" i="5"/>
  <c r="O936" i="5"/>
  <c r="O927" i="5"/>
  <c r="Q938" i="5"/>
  <c r="Q927" i="5"/>
  <c r="G929" i="5"/>
  <c r="O937" i="5"/>
  <c r="Q933" i="5"/>
  <c r="I928" i="5"/>
  <c r="K927" i="5"/>
  <c r="M927" i="5"/>
  <c r="O938" i="5"/>
  <c r="Q928" i="5"/>
  <c r="G930" i="5"/>
  <c r="M938" i="5"/>
  <c r="O928" i="5"/>
  <c r="G931" i="5"/>
  <c r="I931" i="5"/>
  <c r="K931" i="5"/>
  <c r="Q925" i="5"/>
  <c r="G938" i="5"/>
  <c r="M930" i="5"/>
  <c r="Q930" i="5"/>
  <c r="Q929" i="5"/>
  <c r="I932" i="5"/>
  <c r="K932" i="5"/>
  <c r="M932" i="5"/>
  <c r="G928" i="5"/>
  <c r="O931" i="5"/>
  <c r="M928" i="5"/>
  <c r="G932" i="5"/>
  <c r="I937" i="5"/>
  <c r="K933" i="5"/>
  <c r="K924" i="5"/>
  <c r="M933" i="5"/>
  <c r="M924" i="5"/>
  <c r="O933" i="5"/>
  <c r="I929" i="5"/>
  <c r="Q932" i="5"/>
  <c r="M936" i="5"/>
  <c r="I934" i="5"/>
  <c r="G937" i="5"/>
  <c r="I933" i="5"/>
  <c r="I924" i="5"/>
  <c r="M934" i="5"/>
  <c r="K937" i="5"/>
  <c r="O934" i="5"/>
  <c r="M937" i="5"/>
  <c r="Q934" i="5"/>
  <c r="K930" i="5"/>
  <c r="Q937" i="5"/>
  <c r="G935" i="5"/>
  <c r="I930" i="5"/>
  <c r="M929" i="5"/>
  <c r="O930" i="5"/>
  <c r="K929" i="5"/>
  <c r="Q931" i="5"/>
  <c r="G934" i="5"/>
  <c r="O924" i="5"/>
  <c r="I935" i="5"/>
  <c r="G936" i="5"/>
  <c r="G926" i="5"/>
  <c r="K936" i="5"/>
  <c r="I927" i="5"/>
  <c r="K938" i="5"/>
  <c r="K928" i="5"/>
  <c r="F1418" i="5"/>
  <c r="N1417" i="5"/>
  <c r="F1417" i="5"/>
  <c r="L1416" i="5"/>
  <c r="P1415" i="5"/>
  <c r="L1414" i="5"/>
  <c r="H1413" i="5"/>
  <c r="N1412" i="5"/>
  <c r="J1411" i="5"/>
  <c r="N1410" i="5"/>
  <c r="J1409" i="5"/>
  <c r="P1408" i="5"/>
  <c r="L1407" i="5"/>
  <c r="H1406" i="5"/>
  <c r="L1405" i="5"/>
  <c r="R1404" i="5"/>
  <c r="R1417" i="5"/>
  <c r="J1416" i="5"/>
  <c r="F1415" i="5"/>
  <c r="P1413" i="5"/>
  <c r="R1411" i="5"/>
  <c r="H1411" i="5"/>
  <c r="R1409" i="5"/>
  <c r="F1408" i="5"/>
  <c r="P1406" i="5"/>
  <c r="F1406" i="5"/>
  <c r="H1404" i="5"/>
  <c r="R1418" i="5"/>
  <c r="P1417" i="5"/>
  <c r="R1416" i="5"/>
  <c r="N1415" i="5"/>
  <c r="J1414" i="5"/>
  <c r="F1413" i="5"/>
  <c r="L1412" i="5"/>
  <c r="P1411" i="5"/>
  <c r="L1410" i="5"/>
  <c r="H1409" i="5"/>
  <c r="N1408" i="5"/>
  <c r="J1407" i="5"/>
  <c r="N1406" i="5"/>
  <c r="J1405" i="5"/>
  <c r="P1404" i="5"/>
  <c r="P1418" i="5"/>
  <c r="L1417" i="5"/>
  <c r="H1416" i="5"/>
  <c r="R1414" i="5"/>
  <c r="N1413" i="5"/>
  <c r="J1412" i="5"/>
  <c r="F1411" i="5"/>
  <c r="P1409" i="5"/>
  <c r="R1407" i="5"/>
  <c r="H1407" i="5"/>
  <c r="R1405" i="5"/>
  <c r="F1404" i="5"/>
  <c r="N1418" i="5"/>
  <c r="P1416" i="5"/>
  <c r="L1415" i="5"/>
  <c r="H1414" i="5"/>
  <c r="L1413" i="5"/>
  <c r="R1412" i="5"/>
  <c r="N1411" i="5"/>
  <c r="J1410" i="5"/>
  <c r="F1409" i="5"/>
  <c r="L1408" i="5"/>
  <c r="P1407" i="5"/>
  <c r="L1406" i="5"/>
  <c r="H1405" i="5"/>
  <c r="N1404" i="5"/>
  <c r="L1418" i="5"/>
  <c r="J1417" i="5"/>
  <c r="F1416" i="5"/>
  <c r="P1414" i="5"/>
  <c r="F1414" i="5"/>
  <c r="H1412" i="5"/>
  <c r="R1410" i="5"/>
  <c r="N1409" i="5"/>
  <c r="J1408" i="5"/>
  <c r="F1407" i="5"/>
  <c r="P1405" i="5"/>
  <c r="J1418" i="5"/>
  <c r="H1417" i="5"/>
  <c r="N1416" i="5"/>
  <c r="J1415" i="5"/>
  <c r="N1414" i="5"/>
  <c r="J1413" i="5"/>
  <c r="P1412" i="5"/>
  <c r="L1411" i="5"/>
  <c r="H1410" i="5"/>
  <c r="L1409" i="5"/>
  <c r="R1408" i="5"/>
  <c r="N1407" i="5"/>
  <c r="J1406" i="5"/>
  <c r="F1405" i="5"/>
  <c r="L1404" i="5"/>
  <c r="H1418" i="5"/>
  <c r="R1415" i="5"/>
  <c r="H1415" i="5"/>
  <c r="R1413" i="5"/>
  <c r="F1412" i="5"/>
  <c r="P1410" i="5"/>
  <c r="F1410" i="5"/>
  <c r="H1408" i="5"/>
  <c r="R1406" i="5"/>
  <c r="N1405" i="5"/>
  <c r="J1404" i="5"/>
  <c r="G1413" i="5"/>
  <c r="G1412" i="5"/>
  <c r="I1417" i="5"/>
  <c r="K1417" i="5"/>
  <c r="O1414" i="5"/>
  <c r="O1411" i="5"/>
  <c r="O1410" i="5"/>
  <c r="G1409" i="5"/>
  <c r="O1417" i="5"/>
  <c r="Q1413" i="5"/>
  <c r="Q1405" i="5"/>
  <c r="I1414" i="5"/>
  <c r="G1404" i="5"/>
  <c r="I1413" i="5"/>
  <c r="I1404" i="5"/>
  <c r="M1405" i="5"/>
  <c r="Q1415" i="5"/>
  <c r="Q1412" i="5"/>
  <c r="Q1411" i="5"/>
  <c r="G1411" i="5"/>
  <c r="I1410" i="5"/>
  <c r="O1404" i="5"/>
  <c r="G1416" i="5"/>
  <c r="K1411" i="5"/>
  <c r="I1406" i="5"/>
  <c r="M1416" i="5"/>
  <c r="I1405" i="5"/>
  <c r="M1415" i="5"/>
  <c r="M1406" i="5"/>
  <c r="Q1407" i="5"/>
  <c r="Q1404" i="5"/>
  <c r="I1416" i="5"/>
  <c r="K1413" i="5"/>
  <c r="M1412" i="5"/>
  <c r="I1415" i="5"/>
  <c r="G1408" i="5"/>
  <c r="Q1417" i="5"/>
  <c r="G1414" i="5"/>
  <c r="K1407" i="5"/>
  <c r="M1418" i="5"/>
  <c r="K1406" i="5"/>
  <c r="O1416" i="5"/>
  <c r="O1407" i="5"/>
  <c r="G1410" i="5"/>
  <c r="G1407" i="5"/>
  <c r="I1418" i="5"/>
  <c r="G1406" i="5"/>
  <c r="M1414" i="5"/>
  <c r="M1417" i="5"/>
  <c r="O1413" i="5"/>
  <c r="K1416" i="5"/>
  <c r="I1409" i="5"/>
  <c r="G1417" i="5"/>
  <c r="O1406" i="5"/>
  <c r="M1408" i="5"/>
  <c r="M1407" i="5"/>
  <c r="O1418" i="5"/>
  <c r="Q1408" i="5"/>
  <c r="I1411" i="5"/>
  <c r="I1408" i="5"/>
  <c r="I1407" i="5"/>
  <c r="O1415" i="5"/>
  <c r="M1404" i="5"/>
  <c r="Q1414" i="5"/>
  <c r="K1418" i="5"/>
  <c r="K1410" i="5"/>
  <c r="G1405" i="5"/>
  <c r="O1409" i="5"/>
  <c r="O1408" i="5"/>
  <c r="K1412" i="5"/>
  <c r="K1409" i="5"/>
  <c r="K1408" i="5"/>
  <c r="Q1416" i="5"/>
  <c r="O1405" i="5"/>
  <c r="M1411" i="5"/>
  <c r="K1415" i="5"/>
  <c r="G1415" i="5"/>
  <c r="I1412" i="5"/>
  <c r="Q1410" i="5"/>
  <c r="Q1409" i="5"/>
  <c r="K1404" i="5"/>
  <c r="M1413" i="5"/>
  <c r="M1410" i="5"/>
  <c r="M1409" i="5"/>
  <c r="Q1418" i="5"/>
  <c r="Q1406" i="5"/>
  <c r="O1412" i="5"/>
  <c r="K1414" i="5"/>
  <c r="K1405" i="5"/>
  <c r="G1418" i="5"/>
  <c r="H1372" i="5"/>
  <c r="R1370" i="5"/>
  <c r="N1369" i="5"/>
  <c r="J1368" i="5"/>
  <c r="F1367" i="5"/>
  <c r="J1373" i="5"/>
  <c r="P1372" i="5"/>
  <c r="R1373" i="5"/>
  <c r="F1372" i="5"/>
  <c r="P1370" i="5"/>
  <c r="F1370" i="5"/>
  <c r="H1368" i="5"/>
  <c r="R1366" i="5"/>
  <c r="N1365" i="5"/>
  <c r="H1373" i="5"/>
  <c r="N1372" i="5"/>
  <c r="P1373" i="5"/>
  <c r="R1371" i="5"/>
  <c r="H1371" i="5"/>
  <c r="R1369" i="5"/>
  <c r="F1368" i="5"/>
  <c r="J1372" i="5"/>
  <c r="J1371" i="5"/>
  <c r="J1370" i="5"/>
  <c r="H1369" i="5"/>
  <c r="L1368" i="5"/>
  <c r="J1367" i="5"/>
  <c r="L1366" i="5"/>
  <c r="J1364" i="5"/>
  <c r="F1363" i="5"/>
  <c r="P1361" i="5"/>
  <c r="R1359" i="5"/>
  <c r="H1359" i="5"/>
  <c r="H1370" i="5"/>
  <c r="H1367" i="5"/>
  <c r="J1366" i="5"/>
  <c r="L1365" i="5"/>
  <c r="R1364" i="5"/>
  <c r="N1363" i="5"/>
  <c r="J1362" i="5"/>
  <c r="F1361" i="5"/>
  <c r="L1360" i="5"/>
  <c r="P1359" i="5"/>
  <c r="N1373" i="5"/>
  <c r="F1371" i="5"/>
  <c r="F1369" i="5"/>
  <c r="H1366" i="5"/>
  <c r="H1364" i="5"/>
  <c r="R1362" i="5"/>
  <c r="N1361" i="5"/>
  <c r="J1360" i="5"/>
  <c r="F1359" i="5"/>
  <c r="L1373" i="5"/>
  <c r="F1366" i="5"/>
  <c r="J1365" i="5"/>
  <c r="P1364" i="5"/>
  <c r="L1363" i="5"/>
  <c r="H1362" i="5"/>
  <c r="L1361" i="5"/>
  <c r="R1360" i="5"/>
  <c r="N1359" i="5"/>
  <c r="F1373" i="5"/>
  <c r="P1371" i="5"/>
  <c r="P1369" i="5"/>
  <c r="R1368" i="5"/>
  <c r="R1367" i="5"/>
  <c r="F1364" i="5"/>
  <c r="P1362" i="5"/>
  <c r="F1362" i="5"/>
  <c r="H1360" i="5"/>
  <c r="N1370" i="5"/>
  <c r="P1368" i="5"/>
  <c r="P1367" i="5"/>
  <c r="P1366" i="5"/>
  <c r="R1365" i="5"/>
  <c r="H1365" i="5"/>
  <c r="N1364" i="5"/>
  <c r="J1363" i="5"/>
  <c r="N1362" i="5"/>
  <c r="J1361" i="5"/>
  <c r="P1360" i="5"/>
  <c r="L1359" i="5"/>
  <c r="R1372" i="5"/>
  <c r="N1371" i="5"/>
  <c r="L1370" i="5"/>
  <c r="L1369" i="5"/>
  <c r="N1368" i="5"/>
  <c r="N1367" i="5"/>
  <c r="N1366" i="5"/>
  <c r="R1363" i="5"/>
  <c r="H1363" i="5"/>
  <c r="R1361" i="5"/>
  <c r="F1360" i="5"/>
  <c r="L1364" i="5"/>
  <c r="H1361" i="5"/>
  <c r="L1371" i="5"/>
  <c r="L1367" i="5"/>
  <c r="P1363" i="5"/>
  <c r="N1360" i="5"/>
  <c r="J1359" i="5"/>
  <c r="J1369" i="5"/>
  <c r="P1365" i="5"/>
  <c r="L1362" i="5"/>
  <c r="F1365" i="5"/>
  <c r="L1372" i="5"/>
  <c r="G1372" i="5"/>
  <c r="K1369" i="5"/>
  <c r="I1359" i="5"/>
  <c r="K1368" i="5"/>
  <c r="K1359" i="5"/>
  <c r="O1369" i="5"/>
  <c r="Q1361" i="5"/>
  <c r="G1363" i="5"/>
  <c r="Q1367" i="5"/>
  <c r="I1370" i="5"/>
  <c r="I1369" i="5"/>
  <c r="K1360" i="5"/>
  <c r="I1362" i="5"/>
  <c r="I1360" i="5"/>
  <c r="M1370" i="5"/>
  <c r="I1372" i="5"/>
  <c r="M1369" i="5"/>
  <c r="M1360" i="5"/>
  <c r="Q1370" i="5"/>
  <c r="G1364" i="5"/>
  <c r="I1364" i="5"/>
  <c r="Q1359" i="5"/>
  <c r="G1370" i="5"/>
  <c r="G1361" i="5"/>
  <c r="K1371" i="5"/>
  <c r="G1360" i="5"/>
  <c r="K1370" i="5"/>
  <c r="O1370" i="5"/>
  <c r="O1361" i="5"/>
  <c r="I1371" i="5"/>
  <c r="M1362" i="5"/>
  <c r="O1373" i="5"/>
  <c r="M1361" i="5"/>
  <c r="Q1371" i="5"/>
  <c r="Q1362" i="5"/>
  <c r="K1366" i="5"/>
  <c r="M1366" i="5"/>
  <c r="G1362" i="5"/>
  <c r="I1373" i="5"/>
  <c r="K1363" i="5"/>
  <c r="K1362" i="5"/>
  <c r="M1373" i="5"/>
  <c r="O1371" i="5"/>
  <c r="O1363" i="5"/>
  <c r="O1362" i="5"/>
  <c r="Q1373" i="5"/>
  <c r="G1365" i="5"/>
  <c r="M1367" i="5"/>
  <c r="O1367" i="5"/>
  <c r="I1363" i="5"/>
  <c r="M1364" i="5"/>
  <c r="M1363" i="5"/>
  <c r="Q1364" i="5"/>
  <c r="Q1363" i="5"/>
  <c r="I1366" i="5"/>
  <c r="M1372" i="5"/>
  <c r="O1368" i="5"/>
  <c r="O1372" i="5"/>
  <c r="Q1368" i="5"/>
  <c r="K1364" i="5"/>
  <c r="O1365" i="5"/>
  <c r="O1364" i="5"/>
  <c r="I1365" i="5"/>
  <c r="K1373" i="5"/>
  <c r="M1371" i="5"/>
  <c r="G1367" i="5"/>
  <c r="G1366" i="5"/>
  <c r="K1367" i="5"/>
  <c r="M1359" i="5"/>
  <c r="Q1369" i="5"/>
  <c r="O1359" i="5"/>
  <c r="G1371" i="5"/>
  <c r="M1365" i="5"/>
  <c r="Q1366" i="5"/>
  <c r="Q1365" i="5"/>
  <c r="K1365" i="5"/>
  <c r="Q1372" i="5"/>
  <c r="I1361" i="5"/>
  <c r="G1359" i="5"/>
  <c r="I1368" i="5"/>
  <c r="I1367" i="5"/>
  <c r="K1372" i="5"/>
  <c r="M1368" i="5"/>
  <c r="O1360" i="5"/>
  <c r="Q1360" i="5"/>
  <c r="G1373" i="5"/>
  <c r="O1366" i="5"/>
  <c r="G1369" i="5"/>
  <c r="G1368" i="5"/>
  <c r="K1361" i="5"/>
  <c r="L878" i="5"/>
  <c r="P877" i="5"/>
  <c r="L876" i="5"/>
  <c r="H875" i="5"/>
  <c r="N874" i="5"/>
  <c r="J873" i="5"/>
  <c r="N872" i="5"/>
  <c r="J871" i="5"/>
  <c r="P870" i="5"/>
  <c r="L869" i="5"/>
  <c r="H868" i="5"/>
  <c r="L867" i="5"/>
  <c r="R866" i="5"/>
  <c r="N865" i="5"/>
  <c r="J864" i="5"/>
  <c r="J878" i="5"/>
  <c r="F877" i="5"/>
  <c r="P875" i="5"/>
  <c r="R873" i="5"/>
  <c r="H873" i="5"/>
  <c r="R871" i="5"/>
  <c r="F870" i="5"/>
  <c r="P868" i="5"/>
  <c r="F868" i="5"/>
  <c r="H866" i="5"/>
  <c r="R864" i="5"/>
  <c r="R878" i="5"/>
  <c r="N877" i="5"/>
  <c r="J876" i="5"/>
  <c r="F875" i="5"/>
  <c r="L874" i="5"/>
  <c r="P873" i="5"/>
  <c r="L872" i="5"/>
  <c r="H871" i="5"/>
  <c r="N870" i="5"/>
  <c r="J869" i="5"/>
  <c r="N868" i="5"/>
  <c r="J867" i="5"/>
  <c r="P866" i="5"/>
  <c r="L865" i="5"/>
  <c r="H864" i="5"/>
  <c r="H878" i="5"/>
  <c r="R876" i="5"/>
  <c r="N875" i="5"/>
  <c r="J874" i="5"/>
  <c r="F873" i="5"/>
  <c r="P871" i="5"/>
  <c r="R869" i="5"/>
  <c r="H869" i="5"/>
  <c r="R867" i="5"/>
  <c r="F866" i="5"/>
  <c r="P864" i="5"/>
  <c r="F864" i="5"/>
  <c r="P878" i="5"/>
  <c r="L877" i="5"/>
  <c r="H876" i="5"/>
  <c r="L875" i="5"/>
  <c r="R874" i="5"/>
  <c r="N873" i="5"/>
  <c r="J872" i="5"/>
  <c r="F871" i="5"/>
  <c r="L870" i="5"/>
  <c r="P869" i="5"/>
  <c r="L868" i="5"/>
  <c r="H867" i="5"/>
  <c r="N866" i="5"/>
  <c r="J865" i="5"/>
  <c r="N864" i="5"/>
  <c r="F878" i="5"/>
  <c r="P876" i="5"/>
  <c r="F876" i="5"/>
  <c r="H874" i="5"/>
  <c r="R872" i="5"/>
  <c r="N871" i="5"/>
  <c r="J870" i="5"/>
  <c r="F869" i="5"/>
  <c r="P867" i="5"/>
  <c r="R865" i="5"/>
  <c r="H865" i="5"/>
  <c r="N878" i="5"/>
  <c r="J877" i="5"/>
  <c r="N876" i="5"/>
  <c r="J875" i="5"/>
  <c r="P874" i="5"/>
  <c r="L873" i="5"/>
  <c r="H872" i="5"/>
  <c r="L871" i="5"/>
  <c r="R870" i="5"/>
  <c r="N869" i="5"/>
  <c r="J868" i="5"/>
  <c r="F867" i="5"/>
  <c r="L866" i="5"/>
  <c r="P865" i="5"/>
  <c r="L864" i="5"/>
  <c r="F872" i="5"/>
  <c r="R868" i="5"/>
  <c r="F865" i="5"/>
  <c r="R877" i="5"/>
  <c r="H877" i="5"/>
  <c r="F874" i="5"/>
  <c r="N867" i="5"/>
  <c r="H870" i="5"/>
  <c r="J866" i="5"/>
  <c r="P872" i="5"/>
  <c r="R875" i="5"/>
  <c r="Q866" i="5"/>
  <c r="G877" i="5"/>
  <c r="K870" i="5"/>
  <c r="O871" i="5"/>
  <c r="G874" i="5"/>
  <c r="I874" i="5"/>
  <c r="O878" i="5"/>
  <c r="I872" i="5"/>
  <c r="O865" i="5"/>
  <c r="I865" i="5"/>
  <c r="M871" i="5"/>
  <c r="Q872" i="5"/>
  <c r="I875" i="5"/>
  <c r="G865" i="5"/>
  <c r="K875" i="5"/>
  <c r="O868" i="5"/>
  <c r="I877" i="5"/>
  <c r="K873" i="5"/>
  <c r="O873" i="5"/>
  <c r="M877" i="5"/>
  <c r="K866" i="5"/>
  <c r="O872" i="5"/>
  <c r="Q877" i="5"/>
  <c r="G875" i="5"/>
  <c r="G866" i="5"/>
  <c r="K876" i="5"/>
  <c r="I866" i="5"/>
  <c r="M876" i="5"/>
  <c r="Q869" i="5"/>
  <c r="I864" i="5"/>
  <c r="M874" i="5"/>
  <c r="G869" i="5"/>
  <c r="M864" i="5"/>
  <c r="M867" i="5"/>
  <c r="O864" i="5"/>
  <c r="Q873" i="5"/>
  <c r="Q864" i="5"/>
  <c r="I876" i="5"/>
  <c r="I867" i="5"/>
  <c r="K878" i="5"/>
  <c r="I870" i="5"/>
  <c r="M872" i="5"/>
  <c r="O877" i="5"/>
  <c r="G876" i="5"/>
  <c r="G867" i="5"/>
  <c r="I878" i="5"/>
  <c r="K868" i="5"/>
  <c r="M868" i="5"/>
  <c r="I873" i="5"/>
  <c r="M866" i="5"/>
  <c r="Q876" i="5"/>
  <c r="Q874" i="5"/>
  <c r="Q865" i="5"/>
  <c r="G878" i="5"/>
  <c r="I868" i="5"/>
  <c r="M869" i="5"/>
  <c r="O869" i="5"/>
  <c r="K874" i="5"/>
  <c r="O867" i="5"/>
  <c r="Q878" i="5"/>
  <c r="K871" i="5"/>
  <c r="G868" i="5"/>
  <c r="K869" i="5"/>
  <c r="O870" i="5"/>
  <c r="Q870" i="5"/>
  <c r="M875" i="5"/>
  <c r="Q868" i="5"/>
  <c r="G864" i="5"/>
  <c r="I869" i="5"/>
  <c r="M870" i="5"/>
  <c r="Q871" i="5"/>
  <c r="G873" i="5"/>
  <c r="O876" i="5"/>
  <c r="G871" i="5"/>
  <c r="K864" i="5"/>
  <c r="O874" i="5"/>
  <c r="M865" i="5"/>
  <c r="Q875" i="5"/>
  <c r="K867" i="5"/>
  <c r="O866" i="5"/>
  <c r="M878" i="5"/>
  <c r="Q867" i="5"/>
  <c r="K865" i="5"/>
  <c r="G870" i="5"/>
  <c r="O875" i="5"/>
  <c r="I871" i="5"/>
  <c r="K872" i="5"/>
  <c r="G872" i="5"/>
  <c r="K877" i="5"/>
  <c r="M873" i="5"/>
  <c r="F1043" i="5"/>
  <c r="F1042" i="5"/>
  <c r="F1041" i="5"/>
  <c r="F1040" i="5"/>
  <c r="F1039" i="5"/>
  <c r="F1038" i="5"/>
  <c r="F1037" i="5"/>
  <c r="F1036" i="5"/>
  <c r="F1035" i="5"/>
  <c r="F1034" i="5"/>
  <c r="F1033" i="5"/>
  <c r="F1032" i="5"/>
  <c r="F1031" i="5"/>
  <c r="F1030" i="5"/>
  <c r="F1029" i="5"/>
  <c r="R1043" i="5"/>
  <c r="R1042" i="5"/>
  <c r="R1041" i="5"/>
  <c r="R1040" i="5"/>
  <c r="R1039" i="5"/>
  <c r="R1038" i="5"/>
  <c r="R1037" i="5"/>
  <c r="R1036" i="5"/>
  <c r="R1035" i="5"/>
  <c r="R1034" i="5"/>
  <c r="R1033" i="5"/>
  <c r="R1032" i="5"/>
  <c r="R1031" i="5"/>
  <c r="R1030" i="5"/>
  <c r="R1029" i="5"/>
  <c r="P1043" i="5"/>
  <c r="P1042" i="5"/>
  <c r="P1041" i="5"/>
  <c r="P1040" i="5"/>
  <c r="P1039" i="5"/>
  <c r="P1038" i="5"/>
  <c r="P1037" i="5"/>
  <c r="P1036" i="5"/>
  <c r="P1035" i="5"/>
  <c r="P1034" i="5"/>
  <c r="P1033" i="5"/>
  <c r="P1032" i="5"/>
  <c r="P1031" i="5"/>
  <c r="P1030" i="5"/>
  <c r="P1029" i="5"/>
  <c r="N1043" i="5"/>
  <c r="N1042" i="5"/>
  <c r="N1041" i="5"/>
  <c r="N1040" i="5"/>
  <c r="N1039" i="5"/>
  <c r="N1038" i="5"/>
  <c r="N1037" i="5"/>
  <c r="N1036" i="5"/>
  <c r="N1035" i="5"/>
  <c r="N1034" i="5"/>
  <c r="N1033" i="5"/>
  <c r="N1032" i="5"/>
  <c r="N1031" i="5"/>
  <c r="N1030" i="5"/>
  <c r="N1029" i="5"/>
  <c r="L1043" i="5"/>
  <c r="L1042" i="5"/>
  <c r="L1041" i="5"/>
  <c r="L1040" i="5"/>
  <c r="L1039" i="5"/>
  <c r="L1038" i="5"/>
  <c r="L1037" i="5"/>
  <c r="L1036" i="5"/>
  <c r="L1035" i="5"/>
  <c r="L1034" i="5"/>
  <c r="L1033" i="5"/>
  <c r="L1032" i="5"/>
  <c r="L1031" i="5"/>
  <c r="L1030" i="5"/>
  <c r="L1029" i="5"/>
  <c r="J1043" i="5"/>
  <c r="J1042" i="5"/>
  <c r="J1041" i="5"/>
  <c r="J1040" i="5"/>
  <c r="J1039" i="5"/>
  <c r="J1038" i="5"/>
  <c r="J1037" i="5"/>
  <c r="J1036" i="5"/>
  <c r="J1035" i="5"/>
  <c r="J1034" i="5"/>
  <c r="J1033" i="5"/>
  <c r="J1032" i="5"/>
  <c r="J1031" i="5"/>
  <c r="J1030" i="5"/>
  <c r="J1029" i="5"/>
  <c r="H1042" i="5"/>
  <c r="H1038" i="5"/>
  <c r="H1034" i="5"/>
  <c r="H1030" i="5"/>
  <c r="H1041" i="5"/>
  <c r="H1037" i="5"/>
  <c r="H1033" i="5"/>
  <c r="H1029" i="5"/>
  <c r="H1040" i="5"/>
  <c r="H1036" i="5"/>
  <c r="H1032" i="5"/>
  <c r="H1031" i="5"/>
  <c r="H1043" i="5"/>
  <c r="H1035" i="5"/>
  <c r="H1039" i="5"/>
  <c r="G1035" i="5"/>
  <c r="O1039" i="5"/>
  <c r="M1042" i="5"/>
  <c r="Q1039" i="5"/>
  <c r="G1033" i="5"/>
  <c r="I1033" i="5"/>
  <c r="K1033" i="5"/>
  <c r="I1039" i="5"/>
  <c r="M1032" i="5"/>
  <c r="O1043" i="5"/>
  <c r="O1031" i="5"/>
  <c r="I1036" i="5"/>
  <c r="O1030" i="5"/>
  <c r="I1034" i="5"/>
  <c r="K1034" i="5"/>
  <c r="M1034" i="5"/>
  <c r="G1030" i="5"/>
  <c r="K1040" i="5"/>
  <c r="O1033" i="5"/>
  <c r="Q1031" i="5"/>
  <c r="K1035" i="5"/>
  <c r="M1035" i="5"/>
  <c r="O1035" i="5"/>
  <c r="I1031" i="5"/>
  <c r="M1041" i="5"/>
  <c r="Q1034" i="5"/>
  <c r="M1030" i="5"/>
  <c r="M1038" i="5"/>
  <c r="K1037" i="5"/>
  <c r="G1034" i="5"/>
  <c r="M1036" i="5"/>
  <c r="O1036" i="5"/>
  <c r="Q1040" i="5"/>
  <c r="Q1032" i="5"/>
  <c r="I1035" i="5"/>
  <c r="O1037" i="5"/>
  <c r="Q1037" i="5"/>
  <c r="G1039" i="5"/>
  <c r="M1033" i="5"/>
  <c r="G1029" i="5"/>
  <c r="I1038" i="5"/>
  <c r="K1036" i="5"/>
  <c r="O1029" i="5"/>
  <c r="Q1038" i="5"/>
  <c r="Q1029" i="5"/>
  <c r="G1040" i="5"/>
  <c r="I1040" i="5"/>
  <c r="O1034" i="5"/>
  <c r="G1042" i="5"/>
  <c r="K1039" i="5"/>
  <c r="K1042" i="5"/>
  <c r="M1037" i="5"/>
  <c r="O1042" i="5"/>
  <c r="G1041" i="5"/>
  <c r="Q1042" i="5"/>
  <c r="I1041" i="5"/>
  <c r="G1031" i="5"/>
  <c r="K1041" i="5"/>
  <c r="Q1035" i="5"/>
  <c r="I1030" i="5"/>
  <c r="M1040" i="5"/>
  <c r="K1029" i="5"/>
  <c r="M1029" i="5"/>
  <c r="O1038" i="5"/>
  <c r="Q1030" i="5"/>
  <c r="G1043" i="5"/>
  <c r="G1032" i="5"/>
  <c r="I1043" i="5"/>
  <c r="I1032" i="5"/>
  <c r="K1043" i="5"/>
  <c r="G1038" i="5"/>
  <c r="K1031" i="5"/>
  <c r="O1041" i="5"/>
  <c r="G1036" i="5"/>
  <c r="I1037" i="5"/>
  <c r="Q1036" i="5"/>
  <c r="I1029" i="5"/>
  <c r="I1042" i="5"/>
  <c r="M1039" i="5"/>
  <c r="G1037" i="5"/>
  <c r="K1030" i="5"/>
  <c r="O1040" i="5"/>
  <c r="M1031" i="5"/>
  <c r="Q1041" i="5"/>
  <c r="K1038" i="5"/>
  <c r="K1032" i="5"/>
  <c r="O1032" i="5"/>
  <c r="Q1043" i="5"/>
  <c r="M1043" i="5"/>
  <c r="Q1033" i="5"/>
  <c r="R1253" i="5"/>
  <c r="F1252" i="5"/>
  <c r="L1251" i="5"/>
  <c r="R1250" i="5"/>
  <c r="J1250" i="5"/>
  <c r="P1249" i="5"/>
  <c r="H1249" i="5"/>
  <c r="N1248" i="5"/>
  <c r="F1248" i="5"/>
  <c r="L1247" i="5"/>
  <c r="R1246" i="5"/>
  <c r="H1253" i="5"/>
  <c r="N1252" i="5"/>
  <c r="P1253" i="5"/>
  <c r="R1251" i="5"/>
  <c r="J1251" i="5"/>
  <c r="P1250" i="5"/>
  <c r="H1250" i="5"/>
  <c r="N1249" i="5"/>
  <c r="F1249" i="5"/>
  <c r="L1248" i="5"/>
  <c r="R1247" i="5"/>
  <c r="J1247" i="5"/>
  <c r="F1253" i="5"/>
  <c r="L1252" i="5"/>
  <c r="N1253" i="5"/>
  <c r="J1252" i="5"/>
  <c r="P1251" i="5"/>
  <c r="H1251" i="5"/>
  <c r="N1250" i="5"/>
  <c r="F1250" i="5"/>
  <c r="L1249" i="5"/>
  <c r="R1248" i="5"/>
  <c r="J1248" i="5"/>
  <c r="P1247" i="5"/>
  <c r="H1247" i="5"/>
  <c r="N1246" i="5"/>
  <c r="F1246" i="5"/>
  <c r="L1253" i="5"/>
  <c r="R1252" i="5"/>
  <c r="H1252" i="5"/>
  <c r="N1251" i="5"/>
  <c r="F1251" i="5"/>
  <c r="L1250" i="5"/>
  <c r="R1249" i="5"/>
  <c r="J1249" i="5"/>
  <c r="P1248" i="5"/>
  <c r="H1248" i="5"/>
  <c r="P1252" i="5"/>
  <c r="J1243" i="5"/>
  <c r="N1241" i="5"/>
  <c r="P1240" i="5"/>
  <c r="F1239" i="5"/>
  <c r="P1246" i="5"/>
  <c r="P1245" i="5"/>
  <c r="R1244" i="5"/>
  <c r="F1244" i="5"/>
  <c r="H1243" i="5"/>
  <c r="J1242" i="5"/>
  <c r="L1241" i="5"/>
  <c r="R1239" i="5"/>
  <c r="L1246" i="5"/>
  <c r="N1245" i="5"/>
  <c r="P1244" i="5"/>
  <c r="F1243" i="5"/>
  <c r="H1242" i="5"/>
  <c r="J1241" i="5"/>
  <c r="N1240" i="5"/>
  <c r="P1239" i="5"/>
  <c r="L1245" i="5"/>
  <c r="R1243" i="5"/>
  <c r="F1242" i="5"/>
  <c r="L1240" i="5"/>
  <c r="N1239" i="5"/>
  <c r="J1246" i="5"/>
  <c r="J1245" i="5"/>
  <c r="N1244" i="5"/>
  <c r="P1243" i="5"/>
  <c r="R1242" i="5"/>
  <c r="H1241" i="5"/>
  <c r="J1240" i="5"/>
  <c r="N1247" i="5"/>
  <c r="H1246" i="5"/>
  <c r="L1244" i="5"/>
  <c r="N1243" i="5"/>
  <c r="P1242" i="5"/>
  <c r="R1241" i="5"/>
  <c r="F1241" i="5"/>
  <c r="H1240" i="5"/>
  <c r="L1239" i="5"/>
  <c r="J1253" i="5"/>
  <c r="H1245" i="5"/>
  <c r="J1244" i="5"/>
  <c r="N1242" i="5"/>
  <c r="J1239" i="5"/>
  <c r="H1244" i="5"/>
  <c r="R1240" i="5"/>
  <c r="F1240" i="5"/>
  <c r="F1247" i="5"/>
  <c r="L1243" i="5"/>
  <c r="H1239" i="5"/>
  <c r="L1242" i="5"/>
  <c r="R1245" i="5"/>
  <c r="F1245" i="5"/>
  <c r="P1241" i="5"/>
  <c r="Q1244" i="5"/>
  <c r="G1252" i="5"/>
  <c r="G1247" i="5"/>
  <c r="O1243" i="5"/>
  <c r="I1240" i="5"/>
  <c r="K1249" i="5"/>
  <c r="I1248" i="5"/>
  <c r="K1241" i="5"/>
  <c r="O1253" i="5"/>
  <c r="M1250" i="5"/>
  <c r="O1251" i="5"/>
  <c r="M1242" i="5"/>
  <c r="G1239" i="5"/>
  <c r="K1240" i="5"/>
  <c r="O1250" i="5"/>
  <c r="O1241" i="5"/>
  <c r="I1245" i="5"/>
  <c r="K1245" i="5"/>
  <c r="Q1252" i="5"/>
  <c r="I1251" i="5"/>
  <c r="I1242" i="5"/>
  <c r="K1253" i="5"/>
  <c r="I1241" i="5"/>
  <c r="M1251" i="5"/>
  <c r="M1241" i="5"/>
  <c r="Q1251" i="5"/>
  <c r="Q1242" i="5"/>
  <c r="K1246" i="5"/>
  <c r="M1246" i="5"/>
  <c r="G1242" i="5"/>
  <c r="I1253" i="5"/>
  <c r="K1243" i="5"/>
  <c r="K1242" i="5"/>
  <c r="M1253" i="5"/>
  <c r="Q1243" i="5"/>
  <c r="I1246" i="5"/>
  <c r="M1252" i="5"/>
  <c r="O1248" i="5"/>
  <c r="O1252" i="5"/>
  <c r="Q1248" i="5"/>
  <c r="K1244" i="5"/>
  <c r="O1245" i="5"/>
  <c r="O1244" i="5"/>
  <c r="M1247" i="5"/>
  <c r="G1246" i="5"/>
  <c r="K1247" i="5"/>
  <c r="M1239" i="5"/>
  <c r="Q1249" i="5"/>
  <c r="O1239" i="5"/>
  <c r="G1251" i="5"/>
  <c r="M1245" i="5"/>
  <c r="Q1246" i="5"/>
  <c r="Q1245" i="5"/>
  <c r="I1243" i="5"/>
  <c r="I1247" i="5"/>
  <c r="K1252" i="5"/>
  <c r="M1248" i="5"/>
  <c r="O1240" i="5"/>
  <c r="Q1240" i="5"/>
  <c r="G1253" i="5"/>
  <c r="O1246" i="5"/>
  <c r="G1249" i="5"/>
  <c r="G1248" i="5"/>
  <c r="Q1253" i="5"/>
  <c r="I1239" i="5"/>
  <c r="K1248" i="5"/>
  <c r="K1239" i="5"/>
  <c r="O1249" i="5"/>
  <c r="Q1241" i="5"/>
  <c r="G1243" i="5"/>
  <c r="Q1247" i="5"/>
  <c r="I1250" i="5"/>
  <c r="I1249" i="5"/>
  <c r="O1242" i="5"/>
  <c r="I1252" i="5"/>
  <c r="M1249" i="5"/>
  <c r="M1240" i="5"/>
  <c r="Q1250" i="5"/>
  <c r="G1244" i="5"/>
  <c r="I1244" i="5"/>
  <c r="Q1239" i="5"/>
  <c r="G1250" i="5"/>
  <c r="G1241" i="5"/>
  <c r="K1251" i="5"/>
  <c r="G1240" i="5"/>
  <c r="K1250" i="5"/>
  <c r="G1245" i="5"/>
  <c r="O1247" i="5"/>
  <c r="M1244" i="5"/>
  <c r="M1243" i="5"/>
  <c r="P893" i="5"/>
  <c r="R892" i="5"/>
  <c r="F892" i="5"/>
  <c r="L891" i="5"/>
  <c r="P890" i="5"/>
  <c r="L889" i="5"/>
  <c r="H888" i="5"/>
  <c r="N887" i="5"/>
  <c r="J886" i="5"/>
  <c r="N885" i="5"/>
  <c r="J884" i="5"/>
  <c r="P883" i="5"/>
  <c r="L882" i="5"/>
  <c r="J893" i="5"/>
  <c r="L892" i="5"/>
  <c r="H890" i="5"/>
  <c r="N886" i="5"/>
  <c r="R885" i="5"/>
  <c r="H885" i="5"/>
  <c r="L884" i="5"/>
  <c r="F883" i="5"/>
  <c r="J882" i="5"/>
  <c r="N881" i="5"/>
  <c r="J880" i="5"/>
  <c r="F879" i="5"/>
  <c r="J892" i="5"/>
  <c r="N891" i="5"/>
  <c r="R890" i="5"/>
  <c r="F890" i="5"/>
  <c r="J889" i="5"/>
  <c r="N888" i="5"/>
  <c r="R887" i="5"/>
  <c r="H887" i="5"/>
  <c r="F885" i="5"/>
  <c r="H882" i="5"/>
  <c r="R880" i="5"/>
  <c r="N879" i="5"/>
  <c r="H893" i="5"/>
  <c r="H892" i="5"/>
  <c r="L888" i="5"/>
  <c r="L886" i="5"/>
  <c r="P885" i="5"/>
  <c r="N883" i="5"/>
  <c r="R882" i="5"/>
  <c r="L881" i="5"/>
  <c r="H880" i="5"/>
  <c r="L879" i="5"/>
  <c r="F893" i="5"/>
  <c r="J891" i="5"/>
  <c r="N890" i="5"/>
  <c r="R889" i="5"/>
  <c r="H889" i="5"/>
  <c r="P887" i="5"/>
  <c r="F887" i="5"/>
  <c r="R884" i="5"/>
  <c r="H884" i="5"/>
  <c r="P882" i="5"/>
  <c r="F882" i="5"/>
  <c r="P880" i="5"/>
  <c r="F880" i="5"/>
  <c r="R893" i="5"/>
  <c r="F889" i="5"/>
  <c r="J888" i="5"/>
  <c r="H886" i="5"/>
  <c r="L885" i="5"/>
  <c r="L883" i="5"/>
  <c r="J881" i="5"/>
  <c r="N880" i="5"/>
  <c r="J879" i="5"/>
  <c r="P892" i="5"/>
  <c r="R891" i="5"/>
  <c r="H891" i="5"/>
  <c r="L890" i="5"/>
  <c r="P889" i="5"/>
  <c r="R886" i="5"/>
  <c r="P884" i="5"/>
  <c r="F884" i="5"/>
  <c r="J883" i="5"/>
  <c r="N882" i="5"/>
  <c r="R881" i="5"/>
  <c r="H881" i="5"/>
  <c r="R879" i="5"/>
  <c r="N893" i="5"/>
  <c r="N889" i="5"/>
  <c r="R888" i="5"/>
  <c r="L887" i="5"/>
  <c r="P886" i="5"/>
  <c r="F886" i="5"/>
  <c r="J885" i="5"/>
  <c r="P881" i="5"/>
  <c r="L880" i="5"/>
  <c r="H879" i="5"/>
  <c r="P888" i="5"/>
  <c r="P891" i="5"/>
  <c r="F888" i="5"/>
  <c r="N884" i="5"/>
  <c r="F881" i="5"/>
  <c r="F891" i="5"/>
  <c r="J887" i="5"/>
  <c r="R883" i="5"/>
  <c r="J890" i="5"/>
  <c r="H883" i="5"/>
  <c r="L893" i="5"/>
  <c r="P879" i="5"/>
  <c r="N892" i="5"/>
  <c r="I888" i="5"/>
  <c r="K880" i="5"/>
  <c r="O890" i="5"/>
  <c r="O881" i="5"/>
  <c r="G884" i="5"/>
  <c r="I884" i="5"/>
  <c r="Q887" i="5"/>
  <c r="K883" i="5"/>
  <c r="K881" i="5"/>
  <c r="M881" i="5"/>
  <c r="Q891" i="5"/>
  <c r="Q882" i="5"/>
  <c r="I885" i="5"/>
  <c r="K885" i="5"/>
  <c r="Q892" i="5"/>
  <c r="G890" i="5"/>
  <c r="M884" i="5"/>
  <c r="O893" i="5"/>
  <c r="O882" i="5"/>
  <c r="Q893" i="5"/>
  <c r="G885" i="5"/>
  <c r="K886" i="5"/>
  <c r="M886" i="5"/>
  <c r="Q879" i="5"/>
  <c r="I891" i="5"/>
  <c r="O885" i="5"/>
  <c r="M890" i="5"/>
  <c r="Q883" i="5"/>
  <c r="I886" i="5"/>
  <c r="M887" i="5"/>
  <c r="M882" i="5"/>
  <c r="I880" i="5"/>
  <c r="G886" i="5"/>
  <c r="K887" i="5"/>
  <c r="M892" i="5"/>
  <c r="O888" i="5"/>
  <c r="O879" i="5"/>
  <c r="Q888" i="5"/>
  <c r="I883" i="5"/>
  <c r="G889" i="5"/>
  <c r="O883" i="5"/>
  <c r="K889" i="5"/>
  <c r="G887" i="5"/>
  <c r="I887" i="5"/>
  <c r="K892" i="5"/>
  <c r="M888" i="5"/>
  <c r="M879" i="5"/>
  <c r="Q889" i="5"/>
  <c r="O892" i="5"/>
  <c r="G891" i="5"/>
  <c r="K884" i="5"/>
  <c r="I890" i="5"/>
  <c r="O891" i="5"/>
  <c r="G892" i="5"/>
  <c r="I892" i="5"/>
  <c r="K888" i="5"/>
  <c r="K879" i="5"/>
  <c r="O889" i="5"/>
  <c r="O880" i="5"/>
  <c r="Q880" i="5"/>
  <c r="G893" i="5"/>
  <c r="M885" i="5"/>
  <c r="G881" i="5"/>
  <c r="K891" i="5"/>
  <c r="G879" i="5"/>
  <c r="Q884" i="5"/>
  <c r="I879" i="5"/>
  <c r="M889" i="5"/>
  <c r="M880" i="5"/>
  <c r="Q890" i="5"/>
  <c r="Q881" i="5"/>
  <c r="G883" i="5"/>
  <c r="O886" i="5"/>
  <c r="I882" i="5"/>
  <c r="K893" i="5"/>
  <c r="G882" i="5"/>
  <c r="G888" i="5"/>
  <c r="I893" i="5"/>
  <c r="I889" i="5"/>
  <c r="G880" i="5"/>
  <c r="K890" i="5"/>
  <c r="I881" i="5"/>
  <c r="M891" i="5"/>
  <c r="O887" i="5"/>
  <c r="K882" i="5"/>
  <c r="M893" i="5"/>
  <c r="M883" i="5"/>
  <c r="Q886" i="5"/>
  <c r="O884" i="5"/>
  <c r="Q885" i="5"/>
  <c r="N1163" i="5"/>
  <c r="P1162" i="5"/>
  <c r="N1160" i="5"/>
  <c r="R1159" i="5"/>
  <c r="F1159" i="5"/>
  <c r="J1158" i="5"/>
  <c r="H1156" i="5"/>
  <c r="L1155" i="5"/>
  <c r="P1154" i="5"/>
  <c r="N1152" i="5"/>
  <c r="R1151" i="5"/>
  <c r="F1151" i="5"/>
  <c r="J1150" i="5"/>
  <c r="N1162" i="5"/>
  <c r="R1161" i="5"/>
  <c r="H1161" i="5"/>
  <c r="P1159" i="5"/>
  <c r="N1157" i="5"/>
  <c r="R1156" i="5"/>
  <c r="N1154" i="5"/>
  <c r="R1153" i="5"/>
  <c r="H1153" i="5"/>
  <c r="P1151" i="5"/>
  <c r="N1149" i="5"/>
  <c r="L1163" i="5"/>
  <c r="L1162" i="5"/>
  <c r="L1160" i="5"/>
  <c r="N1159" i="5"/>
  <c r="R1158" i="5"/>
  <c r="H1158" i="5"/>
  <c r="L1157" i="5"/>
  <c r="P1156" i="5"/>
  <c r="F1156" i="5"/>
  <c r="J1155" i="5"/>
  <c r="L1154" i="5"/>
  <c r="L1152" i="5"/>
  <c r="N1151" i="5"/>
  <c r="R1150" i="5"/>
  <c r="H1150" i="5"/>
  <c r="L1149" i="5"/>
  <c r="J1163" i="5"/>
  <c r="P1161" i="5"/>
  <c r="F1161" i="5"/>
  <c r="J1160" i="5"/>
  <c r="F1158" i="5"/>
  <c r="J1157" i="5"/>
  <c r="H1155" i="5"/>
  <c r="P1153" i="5"/>
  <c r="F1153" i="5"/>
  <c r="J1152" i="5"/>
  <c r="F1150" i="5"/>
  <c r="J1149" i="5"/>
  <c r="H1163" i="5"/>
  <c r="J1162" i="5"/>
  <c r="H1160" i="5"/>
  <c r="L1159" i="5"/>
  <c r="P1158" i="5"/>
  <c r="N1156" i="5"/>
  <c r="R1155" i="5"/>
  <c r="F1155" i="5"/>
  <c r="J1154" i="5"/>
  <c r="H1152" i="5"/>
  <c r="L1151" i="5"/>
  <c r="P1150" i="5"/>
  <c r="F1163" i="5"/>
  <c r="N1161" i="5"/>
  <c r="R1160" i="5"/>
  <c r="N1158" i="5"/>
  <c r="R1157" i="5"/>
  <c r="H1157" i="5"/>
  <c r="P1155" i="5"/>
  <c r="N1153" i="5"/>
  <c r="R1152" i="5"/>
  <c r="N1150" i="5"/>
  <c r="R1149" i="5"/>
  <c r="H1149" i="5"/>
  <c r="R1163" i="5"/>
  <c r="H1162" i="5"/>
  <c r="L1161" i="5"/>
  <c r="P1160" i="5"/>
  <c r="F1160" i="5"/>
  <c r="J1159" i="5"/>
  <c r="L1158" i="5"/>
  <c r="L1156" i="5"/>
  <c r="N1155" i="5"/>
  <c r="R1154" i="5"/>
  <c r="H1154" i="5"/>
  <c r="L1153" i="5"/>
  <c r="P1152" i="5"/>
  <c r="F1152" i="5"/>
  <c r="J1151" i="5"/>
  <c r="L1150" i="5"/>
  <c r="H1159" i="5"/>
  <c r="R1162" i="5"/>
  <c r="F1162" i="5"/>
  <c r="H1151" i="5"/>
  <c r="J1161" i="5"/>
  <c r="P1157" i="5"/>
  <c r="F1154" i="5"/>
  <c r="F1157" i="5"/>
  <c r="J1153" i="5"/>
  <c r="P1149" i="5"/>
  <c r="P1163" i="5"/>
  <c r="J1156" i="5"/>
  <c r="F1149" i="5"/>
  <c r="M1157" i="5"/>
  <c r="O1149" i="5"/>
  <c r="G1161" i="5"/>
  <c r="Q1149" i="5"/>
  <c r="I1161" i="5"/>
  <c r="G1151" i="5"/>
  <c r="K1161" i="5"/>
  <c r="Q1155" i="5"/>
  <c r="I1150" i="5"/>
  <c r="M1160" i="5"/>
  <c r="M1162" i="5"/>
  <c r="O1158" i="5"/>
  <c r="Q1150" i="5"/>
  <c r="G1163" i="5"/>
  <c r="G1152" i="5"/>
  <c r="I1163" i="5"/>
  <c r="I1152" i="5"/>
  <c r="K1163" i="5"/>
  <c r="G1158" i="5"/>
  <c r="K1151" i="5"/>
  <c r="M1149" i="5"/>
  <c r="Q1159" i="5"/>
  <c r="G1153" i="5"/>
  <c r="I1153" i="5"/>
  <c r="K1153" i="5"/>
  <c r="I1159" i="5"/>
  <c r="M1152" i="5"/>
  <c r="O1163" i="5"/>
  <c r="M1158" i="5"/>
  <c r="O1151" i="5"/>
  <c r="G1155" i="5"/>
  <c r="I1156" i="5"/>
  <c r="K1149" i="5"/>
  <c r="O1150" i="5"/>
  <c r="I1154" i="5"/>
  <c r="K1154" i="5"/>
  <c r="O1159" i="5"/>
  <c r="K1162" i="5"/>
  <c r="Q1151" i="5"/>
  <c r="K1155" i="5"/>
  <c r="M1155" i="5"/>
  <c r="O1155" i="5"/>
  <c r="I1151" i="5"/>
  <c r="M1161" i="5"/>
  <c r="Q1154" i="5"/>
  <c r="Q1152" i="5"/>
  <c r="K1157" i="5"/>
  <c r="G1154" i="5"/>
  <c r="M1156" i="5"/>
  <c r="O1156" i="5"/>
  <c r="Q1156" i="5"/>
  <c r="K1152" i="5"/>
  <c r="M1163" i="5"/>
  <c r="G1157" i="5"/>
  <c r="Q1160" i="5"/>
  <c r="M1150" i="5"/>
  <c r="I1155" i="5"/>
  <c r="O1157" i="5"/>
  <c r="Q1157" i="5"/>
  <c r="G1159" i="5"/>
  <c r="M1153" i="5"/>
  <c r="G1162" i="5"/>
  <c r="I1158" i="5"/>
  <c r="K1156" i="5"/>
  <c r="O1162" i="5"/>
  <c r="Q1158" i="5"/>
  <c r="Q1162" i="5"/>
  <c r="G1160" i="5"/>
  <c r="I1160" i="5"/>
  <c r="O1154" i="5"/>
  <c r="G1149" i="5"/>
  <c r="K1159" i="5"/>
  <c r="O1161" i="5"/>
  <c r="O1152" i="5"/>
  <c r="Q1163" i="5"/>
  <c r="G1150" i="5"/>
  <c r="Q1153" i="5"/>
  <c r="K1160" i="5"/>
  <c r="I1157" i="5"/>
  <c r="I1149" i="5"/>
  <c r="K1158" i="5"/>
  <c r="G1156" i="5"/>
  <c r="M1154" i="5"/>
  <c r="I1162" i="5"/>
  <c r="M1159" i="5"/>
  <c r="K1150" i="5"/>
  <c r="O1160" i="5"/>
  <c r="O1153" i="5"/>
  <c r="M1151" i="5"/>
  <c r="Q1161" i="5"/>
  <c r="AK14" i="6"/>
  <c r="AL10" i="6"/>
  <c r="F1013" i="5"/>
  <c r="F1012" i="5"/>
  <c r="F1011" i="5"/>
  <c r="F1010" i="5"/>
  <c r="F1009" i="5"/>
  <c r="F1008" i="5"/>
  <c r="F1007" i="5"/>
  <c r="F1006" i="5"/>
  <c r="F1005" i="5"/>
  <c r="F1004" i="5"/>
  <c r="F1003" i="5"/>
  <c r="F1002" i="5"/>
  <c r="F1001" i="5"/>
  <c r="F1000" i="5"/>
  <c r="F999" i="5"/>
  <c r="R1013" i="5"/>
  <c r="R1012" i="5"/>
  <c r="R1011" i="5"/>
  <c r="R1010" i="5"/>
  <c r="R1009" i="5"/>
  <c r="R1008" i="5"/>
  <c r="R1007" i="5"/>
  <c r="R1006" i="5"/>
  <c r="R1005" i="5"/>
  <c r="R1004" i="5"/>
  <c r="R1003" i="5"/>
  <c r="R1002" i="5"/>
  <c r="R1001" i="5"/>
  <c r="R1000" i="5"/>
  <c r="R999" i="5"/>
  <c r="P1013" i="5"/>
  <c r="P1012" i="5"/>
  <c r="P1011" i="5"/>
  <c r="P1010" i="5"/>
  <c r="P1009" i="5"/>
  <c r="P1008" i="5"/>
  <c r="P1007" i="5"/>
  <c r="P1006" i="5"/>
  <c r="P1005" i="5"/>
  <c r="P1004" i="5"/>
  <c r="P1003" i="5"/>
  <c r="P1002" i="5"/>
  <c r="P1001" i="5"/>
  <c r="P1000" i="5"/>
  <c r="P999" i="5"/>
  <c r="N1013" i="5"/>
  <c r="N1012" i="5"/>
  <c r="N1011" i="5"/>
  <c r="N1010" i="5"/>
  <c r="N1009" i="5"/>
  <c r="N1008" i="5"/>
  <c r="N1007" i="5"/>
  <c r="N1006" i="5"/>
  <c r="N1005" i="5"/>
  <c r="N1004" i="5"/>
  <c r="N1003" i="5"/>
  <c r="N1002" i="5"/>
  <c r="N1001" i="5"/>
  <c r="N1000" i="5"/>
  <c r="N999" i="5"/>
  <c r="L1013" i="5"/>
  <c r="L1012" i="5"/>
  <c r="L1011" i="5"/>
  <c r="L1010" i="5"/>
  <c r="L1009" i="5"/>
  <c r="L1008" i="5"/>
  <c r="L1007" i="5"/>
  <c r="L1006" i="5"/>
  <c r="L1005" i="5"/>
  <c r="L1004" i="5"/>
  <c r="L1003" i="5"/>
  <c r="L1002" i="5"/>
  <c r="L1001" i="5"/>
  <c r="L1000" i="5"/>
  <c r="L999" i="5"/>
  <c r="J1013" i="5"/>
  <c r="J1012" i="5"/>
  <c r="J1011" i="5"/>
  <c r="J1010" i="5"/>
  <c r="J1009" i="5"/>
  <c r="J1008" i="5"/>
  <c r="J1007" i="5"/>
  <c r="J1006" i="5"/>
  <c r="J1005" i="5"/>
  <c r="J1004" i="5"/>
  <c r="J1003" i="5"/>
  <c r="J1002" i="5"/>
  <c r="J1001" i="5"/>
  <c r="J1000" i="5"/>
  <c r="J999" i="5"/>
  <c r="H1010" i="5"/>
  <c r="H1006" i="5"/>
  <c r="H1002" i="5"/>
  <c r="H1013" i="5"/>
  <c r="H1009" i="5"/>
  <c r="H1005" i="5"/>
  <c r="H1001" i="5"/>
  <c r="H1012" i="5"/>
  <c r="H1008" i="5"/>
  <c r="H1004" i="5"/>
  <c r="H1000" i="5"/>
  <c r="H999" i="5"/>
  <c r="H1011" i="5"/>
  <c r="H1003" i="5"/>
  <c r="H1007" i="5"/>
  <c r="K1001" i="5"/>
  <c r="I999" i="5"/>
  <c r="K1008" i="5"/>
  <c r="K1012" i="5"/>
  <c r="O1009" i="5"/>
  <c r="O1000" i="5"/>
  <c r="Q1000" i="5"/>
  <c r="G1013" i="5"/>
  <c r="M1005" i="5"/>
  <c r="G1001" i="5"/>
  <c r="K1011" i="5"/>
  <c r="O1003" i="5"/>
  <c r="O1013" i="5"/>
  <c r="I1012" i="5"/>
  <c r="M1009" i="5"/>
  <c r="M1000" i="5"/>
  <c r="Q1010" i="5"/>
  <c r="Q1001" i="5"/>
  <c r="G1003" i="5"/>
  <c r="O1006" i="5"/>
  <c r="I1002" i="5"/>
  <c r="K1013" i="5"/>
  <c r="G1007" i="5"/>
  <c r="K1000" i="5"/>
  <c r="O1010" i="5"/>
  <c r="O1001" i="5"/>
  <c r="G1004" i="5"/>
  <c r="I1004" i="5"/>
  <c r="Q1007" i="5"/>
  <c r="K1003" i="5"/>
  <c r="I1008" i="5"/>
  <c r="M1001" i="5"/>
  <c r="Q1011" i="5"/>
  <c r="Q1002" i="5"/>
  <c r="I1005" i="5"/>
  <c r="O1002" i="5"/>
  <c r="Q1013" i="5"/>
  <c r="G1005" i="5"/>
  <c r="K1006" i="5"/>
  <c r="M1006" i="5"/>
  <c r="Q1012" i="5"/>
  <c r="I1011" i="5"/>
  <c r="O1005" i="5"/>
  <c r="M1002" i="5"/>
  <c r="G1012" i="5"/>
  <c r="Q1003" i="5"/>
  <c r="I1006" i="5"/>
  <c r="M1007" i="5"/>
  <c r="O1007" i="5"/>
  <c r="G1002" i="5"/>
  <c r="I1013" i="5"/>
  <c r="Q1006" i="5"/>
  <c r="M1010" i="5"/>
  <c r="I1000" i="5"/>
  <c r="G999" i="5"/>
  <c r="G1006" i="5"/>
  <c r="K1007" i="5"/>
  <c r="M999" i="5"/>
  <c r="O1008" i="5"/>
  <c r="O1012" i="5"/>
  <c r="Q1008" i="5"/>
  <c r="I1003" i="5"/>
  <c r="G1009" i="5"/>
  <c r="O1011" i="5"/>
  <c r="Q1004" i="5"/>
  <c r="K1009" i="5"/>
  <c r="I1007" i="5"/>
  <c r="K999" i="5"/>
  <c r="M1008" i="5"/>
  <c r="M1012" i="5"/>
  <c r="Q1009" i="5"/>
  <c r="O999" i="5"/>
  <c r="G1011" i="5"/>
  <c r="K1004" i="5"/>
  <c r="I1010" i="5"/>
  <c r="O1004" i="5"/>
  <c r="M1004" i="5"/>
  <c r="Q1005" i="5"/>
  <c r="G1008" i="5"/>
  <c r="Q999" i="5"/>
  <c r="I1009" i="5"/>
  <c r="G1010" i="5"/>
  <c r="G1000" i="5"/>
  <c r="K1010" i="5"/>
  <c r="I1001" i="5"/>
  <c r="M1011" i="5"/>
  <c r="K1002" i="5"/>
  <c r="M1013" i="5"/>
  <c r="K1005" i="5"/>
  <c r="M1003" i="5"/>
  <c r="R1193" i="5"/>
  <c r="H1193" i="5"/>
  <c r="P1191" i="5"/>
  <c r="J1190" i="5"/>
  <c r="N1189" i="5"/>
  <c r="J1188" i="5"/>
  <c r="P1187" i="5"/>
  <c r="L1186" i="5"/>
  <c r="H1185" i="5"/>
  <c r="L1184" i="5"/>
  <c r="R1183" i="5"/>
  <c r="N1182" i="5"/>
  <c r="J1181" i="5"/>
  <c r="F1180" i="5"/>
  <c r="L1179" i="5"/>
  <c r="F1193" i="5"/>
  <c r="J1192" i="5"/>
  <c r="N1191" i="5"/>
  <c r="R1190" i="5"/>
  <c r="H1190" i="5"/>
  <c r="R1188" i="5"/>
  <c r="F1187" i="5"/>
  <c r="P1185" i="5"/>
  <c r="F1185" i="5"/>
  <c r="H1183" i="5"/>
  <c r="R1181" i="5"/>
  <c r="N1180" i="5"/>
  <c r="J1179" i="5"/>
  <c r="P1193" i="5"/>
  <c r="N1193" i="5"/>
  <c r="R1192" i="5"/>
  <c r="L1191" i="5"/>
  <c r="F1190" i="5"/>
  <c r="P1188" i="5"/>
  <c r="R1186" i="5"/>
  <c r="H1186" i="5"/>
  <c r="R1184" i="5"/>
  <c r="F1183" i="5"/>
  <c r="P1181" i="5"/>
  <c r="F1181" i="5"/>
  <c r="H1179" i="5"/>
  <c r="P1192" i="5"/>
  <c r="F1192" i="5"/>
  <c r="J1191" i="5"/>
  <c r="N1190" i="5"/>
  <c r="J1189" i="5"/>
  <c r="F1188" i="5"/>
  <c r="L1187" i="5"/>
  <c r="P1186" i="5"/>
  <c r="L1185" i="5"/>
  <c r="H1184" i="5"/>
  <c r="N1183" i="5"/>
  <c r="J1182" i="5"/>
  <c r="N1181" i="5"/>
  <c r="J1180" i="5"/>
  <c r="P1179" i="5"/>
  <c r="L1193" i="5"/>
  <c r="R1189" i="5"/>
  <c r="N1188" i="5"/>
  <c r="J1187" i="5"/>
  <c r="F1186" i="5"/>
  <c r="P1184" i="5"/>
  <c r="R1182" i="5"/>
  <c r="H1182" i="5"/>
  <c r="R1180" i="5"/>
  <c r="F1179" i="5"/>
  <c r="J1193" i="5"/>
  <c r="N1192" i="5"/>
  <c r="R1191" i="5"/>
  <c r="H1191" i="5"/>
  <c r="L1190" i="5"/>
  <c r="H1189" i="5"/>
  <c r="L1188" i="5"/>
  <c r="R1187" i="5"/>
  <c r="N1186" i="5"/>
  <c r="J1185" i="5"/>
  <c r="F1184" i="5"/>
  <c r="L1183" i="5"/>
  <c r="P1182" i="5"/>
  <c r="L1181" i="5"/>
  <c r="H1180" i="5"/>
  <c r="N1179" i="5"/>
  <c r="N1184" i="5"/>
  <c r="L1182" i="5"/>
  <c r="L1180" i="5"/>
  <c r="P1190" i="5"/>
  <c r="J1184" i="5"/>
  <c r="F1182" i="5"/>
  <c r="L1192" i="5"/>
  <c r="J1186" i="5"/>
  <c r="H1192" i="5"/>
  <c r="H1188" i="5"/>
  <c r="P1183" i="5"/>
  <c r="R1179" i="5"/>
  <c r="R1185" i="5"/>
  <c r="J1183" i="5"/>
  <c r="P1189" i="5"/>
  <c r="N1185" i="5"/>
  <c r="H1181" i="5"/>
  <c r="L1189" i="5"/>
  <c r="N1187" i="5"/>
  <c r="H1187" i="5"/>
  <c r="P1180" i="5"/>
  <c r="F1191" i="5"/>
  <c r="F1189" i="5"/>
  <c r="O1187" i="5"/>
  <c r="O1192" i="5"/>
  <c r="Q1192" i="5"/>
  <c r="G1190" i="5"/>
  <c r="I1182" i="5"/>
  <c r="M1183" i="5"/>
  <c r="M1186" i="5"/>
  <c r="O1179" i="5"/>
  <c r="Q1179" i="5"/>
  <c r="I1191" i="5"/>
  <c r="K1183" i="5"/>
  <c r="O1184" i="5"/>
  <c r="G1191" i="5"/>
  <c r="G1182" i="5"/>
  <c r="I1193" i="5"/>
  <c r="M1184" i="5"/>
  <c r="Q1185" i="5"/>
  <c r="Q1182" i="5"/>
  <c r="I1183" i="5"/>
  <c r="O1185" i="5"/>
  <c r="G1188" i="5"/>
  <c r="K1184" i="5"/>
  <c r="I1189" i="5"/>
  <c r="I1186" i="5"/>
  <c r="I1184" i="5"/>
  <c r="Q1180" i="5"/>
  <c r="G1183" i="5"/>
  <c r="M1185" i="5"/>
  <c r="G1180" i="5"/>
  <c r="K1190" i="5"/>
  <c r="Q1188" i="5"/>
  <c r="G1193" i="5"/>
  <c r="O1186" i="5"/>
  <c r="I1181" i="5"/>
  <c r="M1191" i="5"/>
  <c r="K1179" i="5"/>
  <c r="M1188" i="5"/>
  <c r="K1185" i="5"/>
  <c r="Q1187" i="5"/>
  <c r="G1181" i="5"/>
  <c r="K1182" i="5"/>
  <c r="M1193" i="5"/>
  <c r="K1192" i="5"/>
  <c r="O1189" i="5"/>
  <c r="G1185" i="5"/>
  <c r="I1185" i="5"/>
  <c r="I1190" i="5"/>
  <c r="K1181" i="5"/>
  <c r="O1191" i="5"/>
  <c r="I1187" i="5"/>
  <c r="K1193" i="5"/>
  <c r="O1183" i="5"/>
  <c r="K1187" i="5"/>
  <c r="K1186" i="5"/>
  <c r="K1191" i="5"/>
  <c r="M1182" i="5"/>
  <c r="O1193" i="5"/>
  <c r="I1192" i="5"/>
  <c r="K1188" i="5"/>
  <c r="Q1190" i="5"/>
  <c r="M1192" i="5"/>
  <c r="O1188" i="5"/>
  <c r="Q1184" i="5"/>
  <c r="K1180" i="5"/>
  <c r="O1190" i="5"/>
  <c r="M1179" i="5"/>
  <c r="Q1189" i="5"/>
  <c r="G1187" i="5"/>
  <c r="M1181" i="5"/>
  <c r="Q1191" i="5"/>
  <c r="O1180" i="5"/>
  <c r="G1192" i="5"/>
  <c r="I1188" i="5"/>
  <c r="O1182" i="5"/>
  <c r="Q1193" i="5"/>
  <c r="M1187" i="5"/>
  <c r="M1189" i="5"/>
  <c r="M1180" i="5"/>
  <c r="Q1181" i="5"/>
  <c r="Q1186" i="5"/>
  <c r="G1179" i="5"/>
  <c r="K1189" i="5"/>
  <c r="Q1183" i="5"/>
  <c r="O1181" i="5"/>
  <c r="G1184" i="5"/>
  <c r="G1189" i="5"/>
  <c r="I1180" i="5"/>
  <c r="M1190" i="5"/>
  <c r="G1186" i="5"/>
  <c r="I1179" i="5"/>
  <c r="L1448" i="5"/>
  <c r="R1447" i="5"/>
  <c r="J1447" i="5"/>
  <c r="P1446" i="5"/>
  <c r="R1448" i="5"/>
  <c r="J1448" i="5"/>
  <c r="P1447" i="5"/>
  <c r="H1447" i="5"/>
  <c r="P1448" i="5"/>
  <c r="H1448" i="5"/>
  <c r="N1447" i="5"/>
  <c r="F1447" i="5"/>
  <c r="N1448" i="5"/>
  <c r="F1448" i="5"/>
  <c r="L1447" i="5"/>
  <c r="R1445" i="5"/>
  <c r="R1444" i="5"/>
  <c r="R1443" i="5"/>
  <c r="R1442" i="5"/>
  <c r="R1441" i="5"/>
  <c r="R1440" i="5"/>
  <c r="R1439" i="5"/>
  <c r="R1438" i="5"/>
  <c r="R1437" i="5"/>
  <c r="R1436" i="5"/>
  <c r="R1435" i="5"/>
  <c r="R1434" i="5"/>
  <c r="R1446" i="5"/>
  <c r="P1445" i="5"/>
  <c r="P1444" i="5"/>
  <c r="P1443" i="5"/>
  <c r="P1442" i="5"/>
  <c r="P1441" i="5"/>
  <c r="P1440" i="5"/>
  <c r="P1439" i="5"/>
  <c r="P1438" i="5"/>
  <c r="P1437" i="5"/>
  <c r="P1436" i="5"/>
  <c r="P1435" i="5"/>
  <c r="P1434" i="5"/>
  <c r="N1446" i="5"/>
  <c r="N1445" i="5"/>
  <c r="N1444" i="5"/>
  <c r="N1443" i="5"/>
  <c r="N1442" i="5"/>
  <c r="N1441" i="5"/>
  <c r="N1440" i="5"/>
  <c r="N1439" i="5"/>
  <c r="N1438" i="5"/>
  <c r="N1437" i="5"/>
  <c r="N1436" i="5"/>
  <c r="N1435" i="5"/>
  <c r="N1434" i="5"/>
  <c r="L1446" i="5"/>
  <c r="L1445" i="5"/>
  <c r="L1444" i="5"/>
  <c r="L1443" i="5"/>
  <c r="L1442" i="5"/>
  <c r="L1441" i="5"/>
  <c r="L1440" i="5"/>
  <c r="L1439" i="5"/>
  <c r="L1438" i="5"/>
  <c r="L1437" i="5"/>
  <c r="L1436" i="5"/>
  <c r="L1435" i="5"/>
  <c r="L1434" i="5"/>
  <c r="J1446" i="5"/>
  <c r="J1445" i="5"/>
  <c r="J1444" i="5"/>
  <c r="J1443" i="5"/>
  <c r="J1442" i="5"/>
  <c r="J1441" i="5"/>
  <c r="J1440" i="5"/>
  <c r="J1439" i="5"/>
  <c r="J1438" i="5"/>
  <c r="J1437" i="5"/>
  <c r="J1436" i="5"/>
  <c r="J1435" i="5"/>
  <c r="J1434" i="5"/>
  <c r="F1446" i="5"/>
  <c r="F1445" i="5"/>
  <c r="F1444" i="5"/>
  <c r="F1443" i="5"/>
  <c r="F1442" i="5"/>
  <c r="F1441" i="5"/>
  <c r="F1440" i="5"/>
  <c r="F1439" i="5"/>
  <c r="F1438" i="5"/>
  <c r="F1437" i="5"/>
  <c r="F1436" i="5"/>
  <c r="F1435" i="5"/>
  <c r="F1434" i="5"/>
  <c r="H1446" i="5"/>
  <c r="H1442" i="5"/>
  <c r="H1438" i="5"/>
  <c r="H1434" i="5"/>
  <c r="H1445" i="5"/>
  <c r="H1441" i="5"/>
  <c r="H1437" i="5"/>
  <c r="H1444" i="5"/>
  <c r="H1440" i="5"/>
  <c r="H1436" i="5"/>
  <c r="H1443" i="5"/>
  <c r="H1439" i="5"/>
  <c r="H1435" i="5"/>
  <c r="I1447" i="5"/>
  <c r="K1443" i="5"/>
  <c r="G1435" i="5"/>
  <c r="M1435" i="5"/>
  <c r="Q1445" i="5"/>
  <c r="K1441" i="5"/>
  <c r="O1447" i="5"/>
  <c r="G1446" i="5"/>
  <c r="M1440" i="5"/>
  <c r="K1445" i="5"/>
  <c r="G1434" i="5"/>
  <c r="I1443" i="5"/>
  <c r="G1436" i="5"/>
  <c r="K1446" i="5"/>
  <c r="M1434" i="5"/>
  <c r="I1434" i="5"/>
  <c r="M1444" i="5"/>
  <c r="I1436" i="5"/>
  <c r="O1436" i="5"/>
  <c r="M1442" i="5"/>
  <c r="Q1435" i="5"/>
  <c r="G1448" i="5"/>
  <c r="O1441" i="5"/>
  <c r="M1446" i="5"/>
  <c r="G1447" i="5"/>
  <c r="K1444" i="5"/>
  <c r="I1437" i="5"/>
  <c r="K1448" i="5"/>
  <c r="Q1437" i="5"/>
  <c r="I1435" i="5"/>
  <c r="M1436" i="5"/>
  <c r="Q1446" i="5"/>
  <c r="M1438" i="5"/>
  <c r="G1440" i="5"/>
  <c r="M1447" i="5"/>
  <c r="Q1444" i="5"/>
  <c r="I1439" i="5"/>
  <c r="Q1447" i="5"/>
  <c r="G1445" i="5"/>
  <c r="K1436" i="5"/>
  <c r="O1446" i="5"/>
  <c r="M1439" i="5"/>
  <c r="O1445" i="5"/>
  <c r="G1438" i="5"/>
  <c r="K1438" i="5"/>
  <c r="O1437" i="5"/>
  <c r="Q1448" i="5"/>
  <c r="O1439" i="5"/>
  <c r="I1441" i="5"/>
  <c r="O1435" i="5"/>
  <c r="K1440" i="5"/>
  <c r="Q1434" i="5"/>
  <c r="I1446" i="5"/>
  <c r="M1437" i="5"/>
  <c r="O1448" i="5"/>
  <c r="O1440" i="5"/>
  <c r="Q1442" i="5"/>
  <c r="Q1438" i="5"/>
  <c r="Q1440" i="5"/>
  <c r="K1442" i="5"/>
  <c r="Q1436" i="5"/>
  <c r="M1441" i="5"/>
  <c r="G1437" i="5"/>
  <c r="I1448" i="5"/>
  <c r="O1438" i="5"/>
  <c r="Q1441" i="5"/>
  <c r="K1437" i="5"/>
  <c r="G1441" i="5"/>
  <c r="K1434" i="5"/>
  <c r="M1443" i="5"/>
  <c r="G1439" i="5"/>
  <c r="O1442" i="5"/>
  <c r="I1438" i="5"/>
  <c r="G1443" i="5"/>
  <c r="Q1439" i="5"/>
  <c r="G1444" i="5"/>
  <c r="M1445" i="5"/>
  <c r="I1442" i="5"/>
  <c r="K1447" i="5"/>
  <c r="O1444" i="5"/>
  <c r="I1440" i="5"/>
  <c r="O1434" i="5"/>
  <c r="Q1443" i="5"/>
  <c r="K1439" i="5"/>
  <c r="I1444" i="5"/>
  <c r="G1442" i="5"/>
  <c r="I1445" i="5"/>
  <c r="K1435" i="5"/>
  <c r="O1443" i="5"/>
  <c r="M1448" i="5"/>
  <c r="P818" i="5"/>
  <c r="L817" i="5"/>
  <c r="H816" i="5"/>
  <c r="L815" i="5"/>
  <c r="R814" i="5"/>
  <c r="N813" i="5"/>
  <c r="J812" i="5"/>
  <c r="F818" i="5"/>
  <c r="P816" i="5"/>
  <c r="F816" i="5"/>
  <c r="N818" i="5"/>
  <c r="J817" i="5"/>
  <c r="N816" i="5"/>
  <c r="J815" i="5"/>
  <c r="P814" i="5"/>
  <c r="L813" i="5"/>
  <c r="H812" i="5"/>
  <c r="L811" i="5"/>
  <c r="R810" i="5"/>
  <c r="N809" i="5"/>
  <c r="J808" i="5"/>
  <c r="F807" i="5"/>
  <c r="L806" i="5"/>
  <c r="P805" i="5"/>
  <c r="L818" i="5"/>
  <c r="P817" i="5"/>
  <c r="L816" i="5"/>
  <c r="H815" i="5"/>
  <c r="N814" i="5"/>
  <c r="J813" i="5"/>
  <c r="N812" i="5"/>
  <c r="J811" i="5"/>
  <c r="P810" i="5"/>
  <c r="L809" i="5"/>
  <c r="H808" i="5"/>
  <c r="R816" i="5"/>
  <c r="P813" i="5"/>
  <c r="R812" i="5"/>
  <c r="R811" i="5"/>
  <c r="J810" i="5"/>
  <c r="N808" i="5"/>
  <c r="J806" i="5"/>
  <c r="N805" i="5"/>
  <c r="J804" i="5"/>
  <c r="R817" i="5"/>
  <c r="N815" i="5"/>
  <c r="P812" i="5"/>
  <c r="F811" i="5"/>
  <c r="H810" i="5"/>
  <c r="J809" i="5"/>
  <c r="P807" i="5"/>
  <c r="R804" i="5"/>
  <c r="R818" i="5"/>
  <c r="L814" i="5"/>
  <c r="P811" i="5"/>
  <c r="F810" i="5"/>
  <c r="H809" i="5"/>
  <c r="L808" i="5"/>
  <c r="N807" i="5"/>
  <c r="R806" i="5"/>
  <c r="H806" i="5"/>
  <c r="L805" i="5"/>
  <c r="H804" i="5"/>
  <c r="N817" i="5"/>
  <c r="J816" i="5"/>
  <c r="J814" i="5"/>
  <c r="L812" i="5"/>
  <c r="L807" i="5"/>
  <c r="P804" i="5"/>
  <c r="F804" i="5"/>
  <c r="H814" i="5"/>
  <c r="H813" i="5"/>
  <c r="N811" i="5"/>
  <c r="R809" i="5"/>
  <c r="F809" i="5"/>
  <c r="P806" i="5"/>
  <c r="F806" i="5"/>
  <c r="J805" i="5"/>
  <c r="N804" i="5"/>
  <c r="J818" i="5"/>
  <c r="H817" i="5"/>
  <c r="F815" i="5"/>
  <c r="F814" i="5"/>
  <c r="N810" i="5"/>
  <c r="P809" i="5"/>
  <c r="F808" i="5"/>
  <c r="J807" i="5"/>
  <c r="H805" i="5"/>
  <c r="F817" i="5"/>
  <c r="R815" i="5"/>
  <c r="F813" i="5"/>
  <c r="F812" i="5"/>
  <c r="R808" i="5"/>
  <c r="N806" i="5"/>
  <c r="R805" i="5"/>
  <c r="L804" i="5"/>
  <c r="H811" i="5"/>
  <c r="R807" i="5"/>
  <c r="P815" i="5"/>
  <c r="H807" i="5"/>
  <c r="L810" i="5"/>
  <c r="H818" i="5"/>
  <c r="R813" i="5"/>
  <c r="P808" i="5"/>
  <c r="F805" i="5"/>
  <c r="G813" i="5"/>
  <c r="K810" i="5"/>
  <c r="K806" i="5"/>
  <c r="O816" i="5"/>
  <c r="O807" i="5"/>
  <c r="Q818" i="5"/>
  <c r="Q807" i="5"/>
  <c r="G809" i="5"/>
  <c r="I808" i="5"/>
  <c r="Q810" i="5"/>
  <c r="M808" i="5"/>
  <c r="M811" i="5"/>
  <c r="M807" i="5"/>
  <c r="O818" i="5"/>
  <c r="Q808" i="5"/>
  <c r="G810" i="5"/>
  <c r="I810" i="5"/>
  <c r="K809" i="5"/>
  <c r="M818" i="5"/>
  <c r="K815" i="5"/>
  <c r="O812" i="5"/>
  <c r="O808" i="5"/>
  <c r="G811" i="5"/>
  <c r="I811" i="5"/>
  <c r="K811" i="5"/>
  <c r="M810" i="5"/>
  <c r="O804" i="5"/>
  <c r="Q813" i="5"/>
  <c r="Q809" i="5"/>
  <c r="I812" i="5"/>
  <c r="K812" i="5"/>
  <c r="I806" i="5"/>
  <c r="O809" i="5"/>
  <c r="O817" i="5"/>
  <c r="G816" i="5"/>
  <c r="G812" i="5"/>
  <c r="I817" i="5"/>
  <c r="K813" i="5"/>
  <c r="K817" i="5"/>
  <c r="M813" i="5"/>
  <c r="M817" i="5"/>
  <c r="O813" i="5"/>
  <c r="Q812" i="5"/>
  <c r="I814" i="5"/>
  <c r="M816" i="5"/>
  <c r="Q805" i="5"/>
  <c r="G818" i="5"/>
  <c r="G804" i="5"/>
  <c r="I813" i="5"/>
  <c r="I804" i="5"/>
  <c r="M814" i="5"/>
  <c r="K804" i="5"/>
  <c r="O814" i="5"/>
  <c r="M804" i="5"/>
  <c r="Q814" i="5"/>
  <c r="Q817" i="5"/>
  <c r="G815" i="5"/>
  <c r="K807" i="5"/>
  <c r="G808" i="5"/>
  <c r="G817" i="5"/>
  <c r="K814" i="5"/>
  <c r="K805" i="5"/>
  <c r="O815" i="5"/>
  <c r="M805" i="5"/>
  <c r="Q815" i="5"/>
  <c r="O805" i="5"/>
  <c r="Q804" i="5"/>
  <c r="I816" i="5"/>
  <c r="G805" i="5"/>
  <c r="I809" i="5"/>
  <c r="I805" i="5"/>
  <c r="M815" i="5"/>
  <c r="M806" i="5"/>
  <c r="Q816" i="5"/>
  <c r="O806" i="5"/>
  <c r="Q806" i="5"/>
  <c r="G807" i="5"/>
  <c r="I818" i="5"/>
  <c r="Q811" i="5"/>
  <c r="G814" i="5"/>
  <c r="I815" i="5"/>
  <c r="G806" i="5"/>
  <c r="K816" i="5"/>
  <c r="I807" i="5"/>
  <c r="K818" i="5"/>
  <c r="M812" i="5"/>
  <c r="K808" i="5"/>
  <c r="M809" i="5"/>
  <c r="O811" i="5"/>
  <c r="O810" i="5"/>
  <c r="F983" i="5"/>
  <c r="F982" i="5"/>
  <c r="F981" i="5"/>
  <c r="F980" i="5"/>
  <c r="F979" i="5"/>
  <c r="F978" i="5"/>
  <c r="F977" i="5"/>
  <c r="F976" i="5"/>
  <c r="F975" i="5"/>
  <c r="F974" i="5"/>
  <c r="F973" i="5"/>
  <c r="F972" i="5"/>
  <c r="F971" i="5"/>
  <c r="F970" i="5"/>
  <c r="F969" i="5"/>
  <c r="R983" i="5"/>
  <c r="R982" i="5"/>
  <c r="R981" i="5"/>
  <c r="R980" i="5"/>
  <c r="R979" i="5"/>
  <c r="R978" i="5"/>
  <c r="R977" i="5"/>
  <c r="R976" i="5"/>
  <c r="R975" i="5"/>
  <c r="R974" i="5"/>
  <c r="R973" i="5"/>
  <c r="R972" i="5"/>
  <c r="R971" i="5"/>
  <c r="R970" i="5"/>
  <c r="R969" i="5"/>
  <c r="P983" i="5"/>
  <c r="P982" i="5"/>
  <c r="P981" i="5"/>
  <c r="P980" i="5"/>
  <c r="P979" i="5"/>
  <c r="P978" i="5"/>
  <c r="P977" i="5"/>
  <c r="P976" i="5"/>
  <c r="P975" i="5"/>
  <c r="P974" i="5"/>
  <c r="P973" i="5"/>
  <c r="P972" i="5"/>
  <c r="P971" i="5"/>
  <c r="P970" i="5"/>
  <c r="P969" i="5"/>
  <c r="N983" i="5"/>
  <c r="N982" i="5"/>
  <c r="N981" i="5"/>
  <c r="N980" i="5"/>
  <c r="N979" i="5"/>
  <c r="N978" i="5"/>
  <c r="N977" i="5"/>
  <c r="N976" i="5"/>
  <c r="N975" i="5"/>
  <c r="N974" i="5"/>
  <c r="N973" i="5"/>
  <c r="N972" i="5"/>
  <c r="N971" i="5"/>
  <c r="N970" i="5"/>
  <c r="N969" i="5"/>
  <c r="L983" i="5"/>
  <c r="L982" i="5"/>
  <c r="L981" i="5"/>
  <c r="L980" i="5"/>
  <c r="L979" i="5"/>
  <c r="L978" i="5"/>
  <c r="L977" i="5"/>
  <c r="L976" i="5"/>
  <c r="L975" i="5"/>
  <c r="L974" i="5"/>
  <c r="L973" i="5"/>
  <c r="L972" i="5"/>
  <c r="L971" i="5"/>
  <c r="L970" i="5"/>
  <c r="L969" i="5"/>
  <c r="J983" i="5"/>
  <c r="J982" i="5"/>
  <c r="J981" i="5"/>
  <c r="J980" i="5"/>
  <c r="J979" i="5"/>
  <c r="J978" i="5"/>
  <c r="J977" i="5"/>
  <c r="J976" i="5"/>
  <c r="J975" i="5"/>
  <c r="J974" i="5"/>
  <c r="J973" i="5"/>
  <c r="J972" i="5"/>
  <c r="J971" i="5"/>
  <c r="J970" i="5"/>
  <c r="J969" i="5"/>
  <c r="H982" i="5"/>
  <c r="H978" i="5"/>
  <c r="H974" i="5"/>
  <c r="H970" i="5"/>
  <c r="H981" i="5"/>
  <c r="H977" i="5"/>
  <c r="H973" i="5"/>
  <c r="H969" i="5"/>
  <c r="H980" i="5"/>
  <c r="H976" i="5"/>
  <c r="H972" i="5"/>
  <c r="H979" i="5"/>
  <c r="H971" i="5"/>
  <c r="H983" i="5"/>
  <c r="H975" i="5"/>
  <c r="K981" i="5"/>
  <c r="G971" i="5"/>
  <c r="G978" i="5"/>
  <c r="G982" i="5"/>
  <c r="K979" i="5"/>
  <c r="I982" i="5"/>
  <c r="M979" i="5"/>
  <c r="K982" i="5"/>
  <c r="M978" i="5"/>
  <c r="G974" i="5"/>
  <c r="O969" i="5"/>
  <c r="Q978" i="5"/>
  <c r="G979" i="5"/>
  <c r="I979" i="5"/>
  <c r="I970" i="5"/>
  <c r="M980" i="5"/>
  <c r="K970" i="5"/>
  <c r="O980" i="5"/>
  <c r="K969" i="5"/>
  <c r="O979" i="5"/>
  <c r="I975" i="5"/>
  <c r="O982" i="5"/>
  <c r="G981" i="5"/>
  <c r="I972" i="5"/>
  <c r="G970" i="5"/>
  <c r="K980" i="5"/>
  <c r="K971" i="5"/>
  <c r="O981" i="5"/>
  <c r="M971" i="5"/>
  <c r="Q981" i="5"/>
  <c r="M970" i="5"/>
  <c r="Q980" i="5"/>
  <c r="K976" i="5"/>
  <c r="Q970" i="5"/>
  <c r="G983" i="5"/>
  <c r="K973" i="5"/>
  <c r="I971" i="5"/>
  <c r="M981" i="5"/>
  <c r="M972" i="5"/>
  <c r="O983" i="5"/>
  <c r="O972" i="5"/>
  <c r="Q983" i="5"/>
  <c r="O975" i="5"/>
  <c r="M974" i="5"/>
  <c r="K972" i="5"/>
  <c r="M983" i="5"/>
  <c r="O973" i="5"/>
  <c r="Q973" i="5"/>
  <c r="Q972" i="5"/>
  <c r="M969" i="5"/>
  <c r="O978" i="5"/>
  <c r="I974" i="5"/>
  <c r="K983" i="5"/>
  <c r="I980" i="5"/>
  <c r="M973" i="5"/>
  <c r="Q974" i="5"/>
  <c r="G976" i="5"/>
  <c r="G975" i="5"/>
  <c r="M982" i="5"/>
  <c r="Q979" i="5"/>
  <c r="K975" i="5"/>
  <c r="O974" i="5"/>
  <c r="G977" i="5"/>
  <c r="I977" i="5"/>
  <c r="I976" i="5"/>
  <c r="O970" i="5"/>
  <c r="M976" i="5"/>
  <c r="Q976" i="5"/>
  <c r="Q975" i="5"/>
  <c r="G969" i="5"/>
  <c r="I978" i="5"/>
  <c r="I969" i="5"/>
  <c r="K978" i="5"/>
  <c r="K977" i="5"/>
  <c r="Q971" i="5"/>
  <c r="O977" i="5"/>
  <c r="G972" i="5"/>
  <c r="I983" i="5"/>
  <c r="M977" i="5"/>
  <c r="I973" i="5"/>
  <c r="K974" i="5"/>
  <c r="M975" i="5"/>
  <c r="O971" i="5"/>
  <c r="O976" i="5"/>
  <c r="Q977" i="5"/>
  <c r="G973" i="5"/>
  <c r="Q969" i="5"/>
  <c r="G980" i="5"/>
  <c r="Q982" i="5"/>
  <c r="I981" i="5"/>
  <c r="AK15" i="6"/>
  <c r="AL11" i="6"/>
  <c r="AF95" i="4"/>
  <c r="AG81" i="4"/>
  <c r="AG95" i="4" s="1"/>
  <c r="AM6" i="6"/>
  <c r="N1403" i="5"/>
  <c r="J1402" i="5"/>
  <c r="F1401" i="5"/>
  <c r="L1400" i="5"/>
  <c r="P1399" i="5"/>
  <c r="L1398" i="5"/>
  <c r="H1397" i="5"/>
  <c r="N1396" i="5"/>
  <c r="J1395" i="5"/>
  <c r="N1394" i="5"/>
  <c r="J1393" i="5"/>
  <c r="P1392" i="5"/>
  <c r="L1391" i="5"/>
  <c r="H1390" i="5"/>
  <c r="L1389" i="5"/>
  <c r="R1402" i="5"/>
  <c r="N1401" i="5"/>
  <c r="J1400" i="5"/>
  <c r="F1399" i="5"/>
  <c r="P1397" i="5"/>
  <c r="R1395" i="5"/>
  <c r="H1395" i="5"/>
  <c r="R1393" i="5"/>
  <c r="F1392" i="5"/>
  <c r="P1390" i="5"/>
  <c r="F1390" i="5"/>
  <c r="L1403" i="5"/>
  <c r="H1402" i="5"/>
  <c r="L1401" i="5"/>
  <c r="R1400" i="5"/>
  <c r="N1399" i="5"/>
  <c r="J1398" i="5"/>
  <c r="F1397" i="5"/>
  <c r="L1396" i="5"/>
  <c r="P1395" i="5"/>
  <c r="L1394" i="5"/>
  <c r="H1393" i="5"/>
  <c r="N1392" i="5"/>
  <c r="J1391" i="5"/>
  <c r="N1390" i="5"/>
  <c r="J1389" i="5"/>
  <c r="P1402" i="5"/>
  <c r="F1402" i="5"/>
  <c r="H1400" i="5"/>
  <c r="R1398" i="5"/>
  <c r="N1397" i="5"/>
  <c r="J1396" i="5"/>
  <c r="F1395" i="5"/>
  <c r="P1393" i="5"/>
  <c r="R1391" i="5"/>
  <c r="H1391" i="5"/>
  <c r="R1389" i="5"/>
  <c r="J1403" i="5"/>
  <c r="N1402" i="5"/>
  <c r="J1401" i="5"/>
  <c r="P1400" i="5"/>
  <c r="L1399" i="5"/>
  <c r="H1398" i="5"/>
  <c r="L1397" i="5"/>
  <c r="R1396" i="5"/>
  <c r="N1395" i="5"/>
  <c r="J1394" i="5"/>
  <c r="F1393" i="5"/>
  <c r="L1392" i="5"/>
  <c r="P1391" i="5"/>
  <c r="L1390" i="5"/>
  <c r="H1389" i="5"/>
  <c r="R1403" i="5"/>
  <c r="H1403" i="5"/>
  <c r="R1401" i="5"/>
  <c r="F1400" i="5"/>
  <c r="P1398" i="5"/>
  <c r="F1398" i="5"/>
  <c r="H1396" i="5"/>
  <c r="R1394" i="5"/>
  <c r="N1393" i="5"/>
  <c r="J1392" i="5"/>
  <c r="F1391" i="5"/>
  <c r="P1389" i="5"/>
  <c r="P1403" i="5"/>
  <c r="L1402" i="5"/>
  <c r="H1401" i="5"/>
  <c r="N1400" i="5"/>
  <c r="J1399" i="5"/>
  <c r="N1398" i="5"/>
  <c r="J1397" i="5"/>
  <c r="P1396" i="5"/>
  <c r="L1395" i="5"/>
  <c r="H1394" i="5"/>
  <c r="L1393" i="5"/>
  <c r="R1392" i="5"/>
  <c r="N1391" i="5"/>
  <c r="J1390" i="5"/>
  <c r="F1389" i="5"/>
  <c r="F1403" i="5"/>
  <c r="P1401" i="5"/>
  <c r="R1399" i="5"/>
  <c r="H1399" i="5"/>
  <c r="R1397" i="5"/>
  <c r="F1396" i="5"/>
  <c r="P1394" i="5"/>
  <c r="F1394" i="5"/>
  <c r="H1392" i="5"/>
  <c r="R1390" i="5"/>
  <c r="N1389" i="5"/>
  <c r="K1402" i="5"/>
  <c r="O1399" i="5"/>
  <c r="M1402" i="5"/>
  <c r="Q1399" i="5"/>
  <c r="G1393" i="5"/>
  <c r="K1394" i="5"/>
  <c r="M1394" i="5"/>
  <c r="K1391" i="5"/>
  <c r="O1401" i="5"/>
  <c r="I1389" i="5"/>
  <c r="M1399" i="5"/>
  <c r="M1393" i="5"/>
  <c r="M1390" i="5"/>
  <c r="Q1400" i="5"/>
  <c r="O1390" i="5"/>
  <c r="I1394" i="5"/>
  <c r="M1395" i="5"/>
  <c r="O1395" i="5"/>
  <c r="M1392" i="5"/>
  <c r="O1403" i="5"/>
  <c r="K1390" i="5"/>
  <c r="O1400" i="5"/>
  <c r="O1394" i="5"/>
  <c r="O1391" i="5"/>
  <c r="Q1392" i="5"/>
  <c r="G1394" i="5"/>
  <c r="M1396" i="5"/>
  <c r="Q1397" i="5"/>
  <c r="G1399" i="5"/>
  <c r="Q1394" i="5"/>
  <c r="O1392" i="5"/>
  <c r="Q1403" i="5"/>
  <c r="K1403" i="5"/>
  <c r="G1398" i="5"/>
  <c r="O1396" i="5"/>
  <c r="G1395" i="5"/>
  <c r="I1395" i="5"/>
  <c r="O1397" i="5"/>
  <c r="Q1402" i="5"/>
  <c r="G1400" i="5"/>
  <c r="I1400" i="5"/>
  <c r="G1397" i="5"/>
  <c r="Q1393" i="5"/>
  <c r="I1399" i="5"/>
  <c r="K1395" i="5"/>
  <c r="Q1396" i="5"/>
  <c r="O1393" i="5"/>
  <c r="M1391" i="5"/>
  <c r="I1396" i="5"/>
  <c r="K1396" i="5"/>
  <c r="O1402" i="5"/>
  <c r="Q1398" i="5"/>
  <c r="Q1389" i="5"/>
  <c r="I1401" i="5"/>
  <c r="G1391" i="5"/>
  <c r="G1402" i="5"/>
  <c r="I1398" i="5"/>
  <c r="G1396" i="5"/>
  <c r="G1390" i="5"/>
  <c r="K1400" i="5"/>
  <c r="Q1391" i="5"/>
  <c r="Q1395" i="5"/>
  <c r="K1397" i="5"/>
  <c r="M1397" i="5"/>
  <c r="O1389" i="5"/>
  <c r="G1401" i="5"/>
  <c r="G1392" i="5"/>
  <c r="I1403" i="5"/>
  <c r="I1392" i="5"/>
  <c r="G1389" i="5"/>
  <c r="K1399" i="5"/>
  <c r="I1397" i="5"/>
  <c r="I1391" i="5"/>
  <c r="M1401" i="5"/>
  <c r="K1401" i="5"/>
  <c r="K1389" i="5"/>
  <c r="M1398" i="5"/>
  <c r="M1389" i="5"/>
  <c r="O1398" i="5"/>
  <c r="Q1390" i="5"/>
  <c r="G1403" i="5"/>
  <c r="I1393" i="5"/>
  <c r="K1393" i="5"/>
  <c r="I1390" i="5"/>
  <c r="M1400" i="5"/>
  <c r="I1402" i="5"/>
  <c r="K1398" i="5"/>
  <c r="K1392" i="5"/>
  <c r="M1403" i="5"/>
  <c r="Q1401" i="5"/>
  <c r="N1088" i="5"/>
  <c r="P1087" i="5"/>
  <c r="R1086" i="5"/>
  <c r="F1086" i="5"/>
  <c r="H1085" i="5"/>
  <c r="L1084" i="5"/>
  <c r="L1083" i="5"/>
  <c r="P1082" i="5"/>
  <c r="R1081" i="5"/>
  <c r="F1081" i="5"/>
  <c r="H1080" i="5"/>
  <c r="J1079" i="5"/>
  <c r="L1078" i="5"/>
  <c r="R1076" i="5"/>
  <c r="F1075" i="5"/>
  <c r="N1087" i="5"/>
  <c r="J1084" i="5"/>
  <c r="N1082" i="5"/>
  <c r="P1081" i="5"/>
  <c r="F1080" i="5"/>
  <c r="H1079" i="5"/>
  <c r="J1078" i="5"/>
  <c r="N1077" i="5"/>
  <c r="P1076" i="5"/>
  <c r="R1075" i="5"/>
  <c r="H1074" i="5"/>
  <c r="L1088" i="5"/>
  <c r="L1087" i="5"/>
  <c r="P1086" i="5"/>
  <c r="R1085" i="5"/>
  <c r="F1085" i="5"/>
  <c r="H1084" i="5"/>
  <c r="J1083" i="5"/>
  <c r="L1082" i="5"/>
  <c r="R1080" i="5"/>
  <c r="F1079" i="5"/>
  <c r="L1077" i="5"/>
  <c r="N1076" i="5"/>
  <c r="P1075" i="5"/>
  <c r="R1074" i="5"/>
  <c r="F1074" i="5"/>
  <c r="J1088" i="5"/>
  <c r="N1086" i="5"/>
  <c r="P1085" i="5"/>
  <c r="F1084" i="5"/>
  <c r="H1083" i="5"/>
  <c r="J1082" i="5"/>
  <c r="N1081" i="5"/>
  <c r="P1080" i="5"/>
  <c r="R1079" i="5"/>
  <c r="H1078" i="5"/>
  <c r="J1077" i="5"/>
  <c r="N1075" i="5"/>
  <c r="H1088" i="5"/>
  <c r="J1087" i="5"/>
  <c r="L1086" i="5"/>
  <c r="R1084" i="5"/>
  <c r="F1083" i="5"/>
  <c r="L1081" i="5"/>
  <c r="F1088" i="5"/>
  <c r="H1087" i="5"/>
  <c r="J1086" i="5"/>
  <c r="N1085" i="5"/>
  <c r="P1084" i="5"/>
  <c r="R1083" i="5"/>
  <c r="H1082" i="5"/>
  <c r="J1081" i="5"/>
  <c r="N1079" i="5"/>
  <c r="J1076" i="5"/>
  <c r="N1074" i="5"/>
  <c r="R1088" i="5"/>
  <c r="F1087" i="5"/>
  <c r="L1085" i="5"/>
  <c r="N1084" i="5"/>
  <c r="P1083" i="5"/>
  <c r="R1082" i="5"/>
  <c r="F1082" i="5"/>
  <c r="H1081" i="5"/>
  <c r="L1080" i="5"/>
  <c r="L1079" i="5"/>
  <c r="P1078" i="5"/>
  <c r="R1077" i="5"/>
  <c r="F1077" i="5"/>
  <c r="H1076" i="5"/>
  <c r="J1075" i="5"/>
  <c r="L1074" i="5"/>
  <c r="P1088" i="5"/>
  <c r="R1087" i="5"/>
  <c r="H1086" i="5"/>
  <c r="J1085" i="5"/>
  <c r="N1083" i="5"/>
  <c r="J1080" i="5"/>
  <c r="N1078" i="5"/>
  <c r="P1077" i="5"/>
  <c r="F1076" i="5"/>
  <c r="H1075" i="5"/>
  <c r="J1074" i="5"/>
  <c r="L1076" i="5"/>
  <c r="P1079" i="5"/>
  <c r="L1075" i="5"/>
  <c r="R1078" i="5"/>
  <c r="F1078" i="5"/>
  <c r="P1074" i="5"/>
  <c r="H1077" i="5"/>
  <c r="N1080" i="5"/>
  <c r="G1081" i="5"/>
  <c r="I1074" i="5"/>
  <c r="K1082" i="5"/>
  <c r="M1087" i="5"/>
  <c r="Q1084" i="5"/>
  <c r="Q1075" i="5"/>
  <c r="G1088" i="5"/>
  <c r="Q1074" i="5"/>
  <c r="I1086" i="5"/>
  <c r="O1080" i="5"/>
  <c r="I1076" i="5"/>
  <c r="M1086" i="5"/>
  <c r="Q1088" i="5"/>
  <c r="I1082" i="5"/>
  <c r="K1074" i="5"/>
  <c r="M1083" i="5"/>
  <c r="O1075" i="5"/>
  <c r="G1078" i="5"/>
  <c r="G1077" i="5"/>
  <c r="I1088" i="5"/>
  <c r="Q1081" i="5"/>
  <c r="K1077" i="5"/>
  <c r="M1088" i="5"/>
  <c r="K1087" i="5"/>
  <c r="O1084" i="5"/>
  <c r="Q1076" i="5"/>
  <c r="I1079" i="5"/>
  <c r="I1078" i="5"/>
  <c r="G1084" i="5"/>
  <c r="M1078" i="5"/>
  <c r="Q1078" i="5"/>
  <c r="M1075" i="5"/>
  <c r="Q1085" i="5"/>
  <c r="G1079" i="5"/>
  <c r="K1080" i="5"/>
  <c r="M1076" i="5"/>
  <c r="O1076" i="5"/>
  <c r="I1080" i="5"/>
  <c r="M1081" i="5"/>
  <c r="M1080" i="5"/>
  <c r="G1076" i="5"/>
  <c r="K1086" i="5"/>
  <c r="Q1080" i="5"/>
  <c r="K1083" i="5"/>
  <c r="M1084" i="5"/>
  <c r="Q1077" i="5"/>
  <c r="K1081" i="5"/>
  <c r="O1082" i="5"/>
  <c r="O1081" i="5"/>
  <c r="I1077" i="5"/>
  <c r="K1088" i="5"/>
  <c r="G1083" i="5"/>
  <c r="O1085" i="5"/>
  <c r="K1075" i="5"/>
  <c r="G1080" i="5"/>
  <c r="M1082" i="5"/>
  <c r="O1074" i="5"/>
  <c r="Q1083" i="5"/>
  <c r="Q1082" i="5"/>
  <c r="K1078" i="5"/>
  <c r="I1084" i="5"/>
  <c r="O1077" i="5"/>
  <c r="I1087" i="5"/>
  <c r="Q1086" i="5"/>
  <c r="I1081" i="5"/>
  <c r="M1074" i="5"/>
  <c r="O1083" i="5"/>
  <c r="O1087" i="5"/>
  <c r="G1086" i="5"/>
  <c r="Q1087" i="5"/>
  <c r="G1085" i="5"/>
  <c r="M1079" i="5"/>
  <c r="G1075" i="5"/>
  <c r="K1085" i="5"/>
  <c r="O1079" i="5"/>
  <c r="O1078" i="5"/>
  <c r="Q1079" i="5"/>
  <c r="I1085" i="5"/>
  <c r="G1074" i="5"/>
  <c r="I1083" i="5"/>
  <c r="G1082" i="5"/>
  <c r="G1087" i="5"/>
  <c r="K1084" i="5"/>
  <c r="I1075" i="5"/>
  <c r="M1085" i="5"/>
  <c r="K1079" i="5"/>
  <c r="K1076" i="5"/>
  <c r="O1086" i="5"/>
  <c r="M1077" i="5"/>
  <c r="O1088" i="5"/>
  <c r="N773" i="5"/>
  <c r="J772" i="5"/>
  <c r="F771" i="5"/>
  <c r="L770" i="5"/>
  <c r="P769" i="5"/>
  <c r="L768" i="5"/>
  <c r="H767" i="5"/>
  <c r="N766" i="5"/>
  <c r="J765" i="5"/>
  <c r="N764" i="5"/>
  <c r="J763" i="5"/>
  <c r="P762" i="5"/>
  <c r="L761" i="5"/>
  <c r="H760" i="5"/>
  <c r="L759" i="5"/>
  <c r="R772" i="5"/>
  <c r="N771" i="5"/>
  <c r="J770" i="5"/>
  <c r="F769" i="5"/>
  <c r="P767" i="5"/>
  <c r="R765" i="5"/>
  <c r="H765" i="5"/>
  <c r="R763" i="5"/>
  <c r="F762" i="5"/>
  <c r="P760" i="5"/>
  <c r="F760" i="5"/>
  <c r="L773" i="5"/>
  <c r="H772" i="5"/>
  <c r="L771" i="5"/>
  <c r="R770" i="5"/>
  <c r="N769" i="5"/>
  <c r="J768" i="5"/>
  <c r="F767" i="5"/>
  <c r="L766" i="5"/>
  <c r="P765" i="5"/>
  <c r="L764" i="5"/>
  <c r="H763" i="5"/>
  <c r="N762" i="5"/>
  <c r="J761" i="5"/>
  <c r="N760" i="5"/>
  <c r="J759" i="5"/>
  <c r="P772" i="5"/>
  <c r="F772" i="5"/>
  <c r="H770" i="5"/>
  <c r="R768" i="5"/>
  <c r="N767" i="5"/>
  <c r="J766" i="5"/>
  <c r="F765" i="5"/>
  <c r="P763" i="5"/>
  <c r="R761" i="5"/>
  <c r="H761" i="5"/>
  <c r="R759" i="5"/>
  <c r="J773" i="5"/>
  <c r="N772" i="5"/>
  <c r="J771" i="5"/>
  <c r="P770" i="5"/>
  <c r="L769" i="5"/>
  <c r="H768" i="5"/>
  <c r="L767" i="5"/>
  <c r="R766" i="5"/>
  <c r="N765" i="5"/>
  <c r="J764" i="5"/>
  <c r="F763" i="5"/>
  <c r="L762" i="5"/>
  <c r="P761" i="5"/>
  <c r="L760" i="5"/>
  <c r="H759" i="5"/>
  <c r="R773" i="5"/>
  <c r="H773" i="5"/>
  <c r="R771" i="5"/>
  <c r="F770" i="5"/>
  <c r="P768" i="5"/>
  <c r="F768" i="5"/>
  <c r="H766" i="5"/>
  <c r="R764" i="5"/>
  <c r="N763" i="5"/>
  <c r="J762" i="5"/>
  <c r="F761" i="5"/>
  <c r="P759" i="5"/>
  <c r="P773" i="5"/>
  <c r="L772" i="5"/>
  <c r="H771" i="5"/>
  <c r="N770" i="5"/>
  <c r="J769" i="5"/>
  <c r="N768" i="5"/>
  <c r="J767" i="5"/>
  <c r="P766" i="5"/>
  <c r="L765" i="5"/>
  <c r="H764" i="5"/>
  <c r="L763" i="5"/>
  <c r="R762" i="5"/>
  <c r="N761" i="5"/>
  <c r="J760" i="5"/>
  <c r="F759" i="5"/>
  <c r="H769" i="5"/>
  <c r="F766" i="5"/>
  <c r="N759" i="5"/>
  <c r="P771" i="5"/>
  <c r="H762" i="5"/>
  <c r="R767" i="5"/>
  <c r="P764" i="5"/>
  <c r="F764" i="5"/>
  <c r="F773" i="5"/>
  <c r="R760" i="5"/>
  <c r="R769" i="5"/>
  <c r="O763" i="5"/>
  <c r="I760" i="5"/>
  <c r="M762" i="5"/>
  <c r="I759" i="5"/>
  <c r="M769" i="5"/>
  <c r="I773" i="5"/>
  <c r="Q766" i="5"/>
  <c r="Q759" i="5"/>
  <c r="I769" i="5"/>
  <c r="G765" i="5"/>
  <c r="K766" i="5"/>
  <c r="M766" i="5"/>
  <c r="O773" i="5"/>
  <c r="K761" i="5"/>
  <c r="G767" i="5"/>
  <c r="K760" i="5"/>
  <c r="O770" i="5"/>
  <c r="G769" i="5"/>
  <c r="I763" i="5"/>
  <c r="G760" i="5"/>
  <c r="K770" i="5"/>
  <c r="I766" i="5"/>
  <c r="M767" i="5"/>
  <c r="O767" i="5"/>
  <c r="O771" i="5"/>
  <c r="M761" i="5"/>
  <c r="Q771" i="5"/>
  <c r="G762" i="5"/>
  <c r="I770" i="5"/>
  <c r="O766" i="5"/>
  <c r="I761" i="5"/>
  <c r="K767" i="5"/>
  <c r="M759" i="5"/>
  <c r="O768" i="5"/>
  <c r="O772" i="5"/>
  <c r="Q768" i="5"/>
  <c r="M770" i="5"/>
  <c r="O762" i="5"/>
  <c r="Q773" i="5"/>
  <c r="M765" i="5"/>
  <c r="G761" i="5"/>
  <c r="K771" i="5"/>
  <c r="K762" i="5"/>
  <c r="K759" i="5"/>
  <c r="M768" i="5"/>
  <c r="M772" i="5"/>
  <c r="Q769" i="5"/>
  <c r="K769" i="5"/>
  <c r="G772" i="5"/>
  <c r="Q763" i="5"/>
  <c r="G770" i="5"/>
  <c r="I762" i="5"/>
  <c r="M763" i="5"/>
  <c r="K772" i="5"/>
  <c r="O769" i="5"/>
  <c r="O760" i="5"/>
  <c r="Q760" i="5"/>
  <c r="G773" i="5"/>
  <c r="M771" i="5"/>
  <c r="Q764" i="5"/>
  <c r="G759" i="5"/>
  <c r="G766" i="5"/>
  <c r="I771" i="5"/>
  <c r="K763" i="5"/>
  <c r="O764" i="5"/>
  <c r="M760" i="5"/>
  <c r="Q770" i="5"/>
  <c r="Q761" i="5"/>
  <c r="G763" i="5"/>
  <c r="K773" i="5"/>
  <c r="I768" i="5"/>
  <c r="I767" i="5"/>
  <c r="K764" i="5"/>
  <c r="M764" i="5"/>
  <c r="Q765" i="5"/>
  <c r="O761" i="5"/>
  <c r="G764" i="5"/>
  <c r="I764" i="5"/>
  <c r="I772" i="5"/>
  <c r="K768" i="5"/>
  <c r="Q767" i="5"/>
  <c r="O765" i="5"/>
  <c r="Q772" i="5"/>
  <c r="G768" i="5"/>
  <c r="Q762" i="5"/>
  <c r="I765" i="5"/>
  <c r="K765" i="5"/>
  <c r="O759" i="5"/>
  <c r="G771" i="5"/>
  <c r="M773" i="5"/>
  <c r="H1148" i="5"/>
  <c r="L1147" i="5"/>
  <c r="P1146" i="5"/>
  <c r="F1146" i="5"/>
  <c r="H1144" i="5"/>
  <c r="R1142" i="5"/>
  <c r="N1141" i="5"/>
  <c r="J1140" i="5"/>
  <c r="F1139" i="5"/>
  <c r="P1137" i="5"/>
  <c r="R1135" i="5"/>
  <c r="H1135" i="5"/>
  <c r="R1148" i="5"/>
  <c r="N1146" i="5"/>
  <c r="J1145" i="5"/>
  <c r="P1144" i="5"/>
  <c r="L1143" i="5"/>
  <c r="H1142" i="5"/>
  <c r="L1141" i="5"/>
  <c r="R1140" i="5"/>
  <c r="N1139" i="5"/>
  <c r="J1138" i="5"/>
  <c r="F1137" i="5"/>
  <c r="L1136" i="5"/>
  <c r="P1135" i="5"/>
  <c r="L1134" i="5"/>
  <c r="P1148" i="5"/>
  <c r="F1148" i="5"/>
  <c r="J1147" i="5"/>
  <c r="R1145" i="5"/>
  <c r="F1144" i="5"/>
  <c r="P1142" i="5"/>
  <c r="F1142" i="5"/>
  <c r="H1140" i="5"/>
  <c r="R1138" i="5"/>
  <c r="N1137" i="5"/>
  <c r="J1136" i="5"/>
  <c r="F1135" i="5"/>
  <c r="H1147" i="5"/>
  <c r="L1146" i="5"/>
  <c r="H1145" i="5"/>
  <c r="N1144" i="5"/>
  <c r="J1143" i="5"/>
  <c r="N1142" i="5"/>
  <c r="J1141" i="5"/>
  <c r="P1140" i="5"/>
  <c r="L1139" i="5"/>
  <c r="H1138" i="5"/>
  <c r="L1137" i="5"/>
  <c r="R1136" i="5"/>
  <c r="N1135" i="5"/>
  <c r="J1134" i="5"/>
  <c r="N1148" i="5"/>
  <c r="R1147" i="5"/>
  <c r="F1147" i="5"/>
  <c r="P1145" i="5"/>
  <c r="R1143" i="5"/>
  <c r="H1143" i="5"/>
  <c r="R1141" i="5"/>
  <c r="F1140" i="5"/>
  <c r="P1138" i="5"/>
  <c r="F1138" i="5"/>
  <c r="H1136" i="5"/>
  <c r="R1134" i="5"/>
  <c r="P1147" i="5"/>
  <c r="J1146" i="5"/>
  <c r="F1145" i="5"/>
  <c r="L1144" i="5"/>
  <c r="P1143" i="5"/>
  <c r="L1142" i="5"/>
  <c r="H1141" i="5"/>
  <c r="N1140" i="5"/>
  <c r="J1139" i="5"/>
  <c r="N1138" i="5"/>
  <c r="J1137" i="5"/>
  <c r="P1136" i="5"/>
  <c r="L1135" i="5"/>
  <c r="H1134" i="5"/>
  <c r="L1148" i="5"/>
  <c r="N1147" i="5"/>
  <c r="R1146" i="5"/>
  <c r="N1145" i="5"/>
  <c r="J1144" i="5"/>
  <c r="F1143" i="5"/>
  <c r="P1141" i="5"/>
  <c r="R1139" i="5"/>
  <c r="H1139" i="5"/>
  <c r="R1137" i="5"/>
  <c r="F1136" i="5"/>
  <c r="P1134" i="5"/>
  <c r="F1134" i="5"/>
  <c r="L1145" i="5"/>
  <c r="J1135" i="5"/>
  <c r="J1148" i="5"/>
  <c r="L1138" i="5"/>
  <c r="R1144" i="5"/>
  <c r="F1141" i="5"/>
  <c r="N1134" i="5"/>
  <c r="L1140" i="5"/>
  <c r="H1137" i="5"/>
  <c r="N1143" i="5"/>
  <c r="H1146" i="5"/>
  <c r="P1139" i="5"/>
  <c r="N1136" i="5"/>
  <c r="J1142" i="5"/>
  <c r="Q1147" i="5"/>
  <c r="I1137" i="5"/>
  <c r="K1148" i="5"/>
  <c r="O1139" i="5"/>
  <c r="Q1139" i="5"/>
  <c r="Q1138" i="5"/>
  <c r="K1147" i="5"/>
  <c r="M1143" i="5"/>
  <c r="G1139" i="5"/>
  <c r="Q1134" i="5"/>
  <c r="M1140" i="5"/>
  <c r="K1138" i="5"/>
  <c r="Q1140" i="5"/>
  <c r="G1142" i="5"/>
  <c r="G1141" i="5"/>
  <c r="K1134" i="5"/>
  <c r="O1144" i="5"/>
  <c r="I1140" i="5"/>
  <c r="G1145" i="5"/>
  <c r="G1137" i="5"/>
  <c r="Q1142" i="5"/>
  <c r="O1141" i="5"/>
  <c r="I1148" i="5"/>
  <c r="M1139" i="5"/>
  <c r="G1143" i="5"/>
  <c r="G1147" i="5"/>
  <c r="I1143" i="5"/>
  <c r="I1142" i="5"/>
  <c r="M1135" i="5"/>
  <c r="Q1145" i="5"/>
  <c r="K1141" i="5"/>
  <c r="O1140" i="5"/>
  <c r="I1144" i="5"/>
  <c r="G1134" i="5"/>
  <c r="K1144" i="5"/>
  <c r="K1139" i="5"/>
  <c r="I1146" i="5"/>
  <c r="Q1141" i="5"/>
  <c r="G1135" i="5"/>
  <c r="K1145" i="5"/>
  <c r="I1135" i="5"/>
  <c r="M1145" i="5"/>
  <c r="I1134" i="5"/>
  <c r="M1144" i="5"/>
  <c r="Q1137" i="5"/>
  <c r="M1134" i="5"/>
  <c r="O1143" i="5"/>
  <c r="I1138" i="5"/>
  <c r="G1144" i="5"/>
  <c r="I1136" i="5"/>
  <c r="M1146" i="5"/>
  <c r="K1136" i="5"/>
  <c r="O1146" i="5"/>
  <c r="K1135" i="5"/>
  <c r="O1145" i="5"/>
  <c r="G1140" i="5"/>
  <c r="M1147" i="5"/>
  <c r="Q1144" i="5"/>
  <c r="I1145" i="5"/>
  <c r="K1137" i="5"/>
  <c r="M1148" i="5"/>
  <c r="M1137" i="5"/>
  <c r="O1148" i="5"/>
  <c r="M1136" i="5"/>
  <c r="Q1146" i="5"/>
  <c r="I1141" i="5"/>
  <c r="O1135" i="5"/>
  <c r="G1136" i="5"/>
  <c r="K1146" i="5"/>
  <c r="M1138" i="5"/>
  <c r="O1138" i="5"/>
  <c r="O1137" i="5"/>
  <c r="Q1148" i="5"/>
  <c r="K1142" i="5"/>
  <c r="Q1136" i="5"/>
  <c r="O1136" i="5"/>
  <c r="O1142" i="5"/>
  <c r="O1147" i="5"/>
  <c r="Q1143" i="5"/>
  <c r="G1146" i="5"/>
  <c r="I1147" i="5"/>
  <c r="Q1135" i="5"/>
  <c r="G1148" i="5"/>
  <c r="K1143" i="5"/>
  <c r="G1138" i="5"/>
  <c r="I1139" i="5"/>
  <c r="O1134" i="5"/>
  <c r="M1142" i="5"/>
  <c r="K1140" i="5"/>
  <c r="M1141" i="5"/>
  <c r="D64" i="4" l="1"/>
  <c r="L65" i="4"/>
  <c r="L64" i="4"/>
  <c r="D60" i="4"/>
  <c r="H62" i="4"/>
  <c r="O1449" i="5"/>
  <c r="J67" i="4"/>
  <c r="Q1449" i="5"/>
  <c r="L67" i="4"/>
  <c r="D61" i="4"/>
  <c r="B64" i="4"/>
  <c r="B66" i="4"/>
  <c r="I1449" i="5"/>
  <c r="D67" i="4"/>
  <c r="I70" i="4"/>
  <c r="K68" i="4"/>
  <c r="E64" i="4"/>
  <c r="E68" i="4"/>
  <c r="I73" i="4"/>
  <c r="G65" i="4"/>
  <c r="I68" i="4"/>
  <c r="E73" i="4"/>
  <c r="J66" i="4"/>
  <c r="D70" i="4"/>
  <c r="J65" i="4"/>
  <c r="J64" i="4"/>
  <c r="M1449" i="5"/>
  <c r="H67" i="4"/>
  <c r="L62" i="4"/>
  <c r="B70" i="4"/>
  <c r="L68" i="4"/>
  <c r="D72" i="4"/>
  <c r="G72" i="4"/>
  <c r="M62" i="4"/>
  <c r="I61" i="4"/>
  <c r="F1449" i="5"/>
  <c r="M72" i="4"/>
  <c r="I63" i="4"/>
  <c r="E65" i="4"/>
  <c r="I64" i="4"/>
  <c r="E62" i="4"/>
  <c r="E63" i="4"/>
  <c r="I65" i="4"/>
  <c r="AM11" i="6"/>
  <c r="AL15" i="6"/>
  <c r="B62" i="4"/>
  <c r="F66" i="4"/>
  <c r="D68" i="4"/>
  <c r="B68" i="4"/>
  <c r="H72" i="4"/>
  <c r="J68" i="4"/>
  <c r="L70" i="4"/>
  <c r="J61" i="4"/>
  <c r="J63" i="4"/>
  <c r="F65" i="4"/>
  <c r="K63" i="4"/>
  <c r="C73" i="4"/>
  <c r="N1449" i="5"/>
  <c r="I67" i="4"/>
  <c r="E70" i="4"/>
  <c r="E60" i="4"/>
  <c r="C65" i="4"/>
  <c r="M61" i="4"/>
  <c r="I72" i="4"/>
  <c r="AL14" i="6"/>
  <c r="AM10" i="6"/>
  <c r="F63" i="4"/>
  <c r="D63" i="4"/>
  <c r="B72" i="4"/>
  <c r="F72" i="4"/>
  <c r="H63" i="4"/>
  <c r="J70" i="4"/>
  <c r="L72" i="4"/>
  <c r="H64" i="4"/>
  <c r="C66" i="4"/>
  <c r="M70" i="4"/>
  <c r="I60" i="4"/>
  <c r="M60" i="4"/>
  <c r="I62" i="4"/>
  <c r="I66" i="4"/>
  <c r="M65" i="4"/>
  <c r="G64" i="4"/>
  <c r="C62" i="4"/>
  <c r="M73" i="4"/>
  <c r="C64" i="4"/>
  <c r="H68" i="4"/>
  <c r="B63" i="4"/>
  <c r="J72" i="4"/>
  <c r="L60" i="4"/>
  <c r="G1449" i="5"/>
  <c r="B67" i="4"/>
  <c r="F70" i="4"/>
  <c r="H66" i="4"/>
  <c r="F60" i="4"/>
  <c r="H61" i="4"/>
  <c r="F61" i="4"/>
  <c r="K72" i="4"/>
  <c r="G68" i="4"/>
  <c r="G66" i="4"/>
  <c r="C72" i="4"/>
  <c r="M68" i="4"/>
  <c r="C61" i="4"/>
  <c r="H1449" i="5"/>
  <c r="C67" i="4"/>
  <c r="M66" i="4"/>
  <c r="G61" i="4"/>
  <c r="AM7" i="6"/>
  <c r="J60" i="4"/>
  <c r="K1449" i="5"/>
  <c r="F67" i="4"/>
  <c r="D65" i="4"/>
  <c r="D62" i="4"/>
  <c r="H65" i="4"/>
  <c r="F64" i="4"/>
  <c r="C70" i="4"/>
  <c r="M64" i="4"/>
  <c r="C68" i="4"/>
  <c r="G73" i="4"/>
  <c r="P1449" i="5"/>
  <c r="K67" i="4"/>
  <c r="G70" i="4"/>
  <c r="R1449" i="5"/>
  <c r="M67" i="4"/>
  <c r="K73" i="4"/>
  <c r="C63" i="4"/>
  <c r="L1449" i="5"/>
  <c r="G67" i="4"/>
  <c r="K70" i="4"/>
  <c r="L66" i="4"/>
  <c r="L73" i="4"/>
  <c r="H70" i="4"/>
  <c r="J73" i="4"/>
  <c r="L63" i="4"/>
  <c r="F68" i="4"/>
  <c r="D66" i="4"/>
  <c r="F73" i="4"/>
  <c r="J62" i="4"/>
  <c r="E61" i="4"/>
  <c r="G63" i="4"/>
  <c r="K65" i="4"/>
  <c r="G60" i="4"/>
  <c r="K62" i="4"/>
  <c r="K66" i="4"/>
  <c r="M63" i="4"/>
  <c r="K60" i="4"/>
  <c r="G62" i="4"/>
  <c r="AN6" i="6"/>
  <c r="H60" i="4"/>
  <c r="B61" i="4"/>
  <c r="H73" i="4"/>
  <c r="B65" i="4"/>
  <c r="B73" i="4"/>
  <c r="L61" i="4"/>
  <c r="D73" i="4"/>
  <c r="B60" i="4"/>
  <c r="F62" i="4"/>
  <c r="J1449" i="5"/>
  <c r="E67" i="4"/>
  <c r="C60" i="4"/>
  <c r="K61" i="4"/>
  <c r="E72" i="4"/>
  <c r="K64" i="4"/>
  <c r="E66" i="4"/>
  <c r="AO6" i="6" l="1"/>
  <c r="AN11" i="6"/>
  <c r="AM15" i="6"/>
  <c r="AN7" i="6"/>
  <c r="AM14" i="6"/>
  <c r="AN10" i="6"/>
  <c r="AO7" i="6" l="1"/>
  <c r="AN14" i="6"/>
  <c r="AO10" i="6"/>
  <c r="AO11" i="6"/>
  <c r="AN15" i="6"/>
  <c r="AP6" i="6"/>
  <c r="AQ6" i="6" l="1"/>
  <c r="AO15" i="6"/>
  <c r="AP11" i="6"/>
  <c r="AO14" i="6"/>
  <c r="AP10" i="6"/>
  <c r="AP7" i="6"/>
  <c r="AP14" i="6" l="1"/>
  <c r="AQ10" i="6"/>
  <c r="AP15" i="6"/>
  <c r="AQ11" i="6"/>
  <c r="AQ7" i="6"/>
  <c r="AR6" i="6"/>
  <c r="AS6" i="6" s="1"/>
  <c r="AT6" i="6" s="1"/>
  <c r="AU6" i="6" s="1"/>
  <c r="AV6" i="6" s="1"/>
  <c r="AW6" i="6" s="1"/>
  <c r="AX6" i="6" s="1"/>
  <c r="AY6" i="6" s="1"/>
  <c r="AZ6" i="6" s="1"/>
  <c r="BA6" i="6" s="1"/>
  <c r="BB6" i="6" s="1"/>
  <c r="BC6" i="6" s="1"/>
  <c r="BD6" i="6" s="1"/>
  <c r="BE6" i="6" s="1"/>
  <c r="BF6" i="6" s="1"/>
  <c r="BG6" i="6" s="1"/>
  <c r="BH6" i="6" s="1"/>
  <c r="BI6" i="6" s="1"/>
  <c r="BJ6" i="6" s="1"/>
  <c r="BK6" i="6" s="1"/>
  <c r="AR7" i="6" l="1"/>
  <c r="AQ14" i="6"/>
  <c r="AR10" i="6"/>
  <c r="AQ15" i="6"/>
  <c r="AR11" i="6"/>
  <c r="AR15" i="6" l="1"/>
  <c r="AS11" i="6"/>
  <c r="AS10" i="6"/>
  <c r="AR14" i="6"/>
  <c r="AS7" i="6"/>
  <c r="AT7" i="6" l="1"/>
  <c r="AS14" i="6"/>
  <c r="AT10" i="6"/>
  <c r="AS15" i="6"/>
  <c r="AT11" i="6"/>
  <c r="AU11" i="6" l="1"/>
  <c r="AT15" i="6"/>
  <c r="AU7" i="6"/>
  <c r="AT14" i="6"/>
  <c r="AU10" i="6"/>
  <c r="AU14" i="6" l="1"/>
  <c r="AV10" i="6"/>
  <c r="AV7" i="6"/>
  <c r="AV11" i="6"/>
  <c r="AU15" i="6"/>
  <c r="AW11" i="6" l="1"/>
  <c r="AV15" i="6"/>
  <c r="AW7" i="6"/>
  <c r="AV14" i="6"/>
  <c r="AW10" i="6"/>
  <c r="AW14" i="6" l="1"/>
  <c r="AX10" i="6"/>
  <c r="AX7" i="6"/>
  <c r="AW15" i="6"/>
  <c r="AX11" i="6"/>
  <c r="AY7" i="6" l="1"/>
  <c r="AX14" i="6"/>
  <c r="AY10" i="6"/>
  <c r="AX15" i="6"/>
  <c r="AY11" i="6"/>
  <c r="AZ7" i="6" l="1"/>
  <c r="AY14" i="6"/>
  <c r="AZ10" i="6"/>
  <c r="AY15" i="6"/>
  <c r="AZ11" i="6"/>
  <c r="BA10" i="6" l="1"/>
  <c r="AZ14" i="6"/>
  <c r="AZ15" i="6"/>
  <c r="BA11" i="6"/>
  <c r="BA7" i="6"/>
  <c r="BA15" i="6" l="1"/>
  <c r="BB11" i="6"/>
  <c r="BB7" i="6"/>
  <c r="BA14" i="6"/>
  <c r="BB10" i="6"/>
  <c r="BC7" i="6" l="1"/>
  <c r="BB14" i="6"/>
  <c r="BC10" i="6"/>
  <c r="BC11" i="6"/>
  <c r="BB15" i="6"/>
  <c r="BD7" i="6" l="1"/>
  <c r="BD11" i="6"/>
  <c r="BC15" i="6"/>
  <c r="BC14" i="6"/>
  <c r="BD10" i="6"/>
  <c r="BD14" i="6" l="1"/>
  <c r="BE10" i="6"/>
  <c r="BE11" i="6"/>
  <c r="BD15" i="6"/>
  <c r="BE7" i="6"/>
  <c r="BE15" i="6" l="1"/>
  <c r="BF11" i="6"/>
  <c r="BE14" i="6"/>
  <c r="BF10" i="6"/>
  <c r="BF7" i="6"/>
  <c r="BG7" i="6" l="1"/>
  <c r="BF14" i="6"/>
  <c r="BG10" i="6"/>
  <c r="BF15" i="6"/>
  <c r="BG11" i="6"/>
  <c r="BG14" i="6" l="1"/>
  <c r="BH10" i="6"/>
  <c r="BG15" i="6"/>
  <c r="BH11" i="6"/>
  <c r="BH7" i="6"/>
  <c r="BH15" i="6" l="1"/>
  <c r="BI11" i="6"/>
  <c r="BI7" i="6"/>
  <c r="BH14" i="6"/>
  <c r="BI10" i="6"/>
  <c r="BJ7" i="6" l="1"/>
  <c r="BI14" i="6"/>
  <c r="BJ10" i="6"/>
  <c r="BI15" i="6"/>
  <c r="BJ11" i="6"/>
  <c r="BJ14" i="6" l="1"/>
  <c r="BK10" i="6"/>
  <c r="BK14" i="6" s="1"/>
  <c r="BK11" i="6"/>
  <c r="BJ15" i="6"/>
  <c r="BK7" i="6"/>
  <c r="BK15" i="6" l="1"/>
</calcChain>
</file>

<file path=xl/sharedStrings.xml><?xml version="1.0" encoding="utf-8"?>
<sst xmlns="http://schemas.openxmlformats.org/spreadsheetml/2006/main" count="7625" uniqueCount="693">
  <si>
    <t>EIaE BAU Imported Electricity</t>
  </si>
  <si>
    <t>Oregon</t>
  </si>
  <si>
    <t>Alabama</t>
  </si>
  <si>
    <t>AL</t>
  </si>
  <si>
    <t>EIaE BAU Exported Electricity</t>
  </si>
  <si>
    <t>Alaska</t>
  </si>
  <si>
    <t>AK</t>
  </si>
  <si>
    <t>States that import from MX</t>
  </si>
  <si>
    <t>EIaE Imported Electricity Price</t>
  </si>
  <si>
    <t>Arizona</t>
  </si>
  <si>
    <t>AZ</t>
  </si>
  <si>
    <t>NM</t>
  </si>
  <si>
    <t>EIaE BAU Exported Electricity Price</t>
  </si>
  <si>
    <t>Arkansas</t>
  </si>
  <si>
    <t>AR</t>
  </si>
  <si>
    <t>California</t>
  </si>
  <si>
    <t>CA</t>
  </si>
  <si>
    <t>Source:</t>
  </si>
  <si>
    <t>Quantity of Imports and Exports</t>
  </si>
  <si>
    <t>Colorado</t>
  </si>
  <si>
    <t>CO</t>
  </si>
  <si>
    <t>Energy Information Administration</t>
  </si>
  <si>
    <t>Connecticut</t>
  </si>
  <si>
    <t>CT</t>
  </si>
  <si>
    <t>NV</t>
  </si>
  <si>
    <t>Delaware</t>
  </si>
  <si>
    <t>DE</t>
  </si>
  <si>
    <t>Annual Energy Outlook 2019</t>
  </si>
  <si>
    <t>Florida</t>
  </si>
  <si>
    <t>FL</t>
  </si>
  <si>
    <t>*Note, California has state specific data</t>
  </si>
  <si>
    <t>http://www.eia.gov/forecasts/aeo/excel/aeotab_10.xlsx</t>
  </si>
  <si>
    <t>Georgia</t>
  </si>
  <si>
    <t>GA</t>
  </si>
  <si>
    <t>Table 10</t>
  </si>
  <si>
    <t>Hawaii</t>
  </si>
  <si>
    <t>HI</t>
  </si>
  <si>
    <t>Import from Mexico?</t>
  </si>
  <si>
    <t>Idaho</t>
  </si>
  <si>
    <t>ID</t>
  </si>
  <si>
    <t>Canadian Electricity Generation by Type</t>
  </si>
  <si>
    <t>Imports and Export EIA SEDS</t>
  </si>
  <si>
    <t>Illinois</t>
  </si>
  <si>
    <t>IL</t>
  </si>
  <si>
    <t>National Energy Board, Government of Canada</t>
  </si>
  <si>
    <t>Indiana</t>
  </si>
  <si>
    <t>IN</t>
  </si>
  <si>
    <t>Iowa</t>
  </si>
  <si>
    <t>IA</t>
  </si>
  <si>
    <t>Canada's Energy Future 2018, Appendices</t>
  </si>
  <si>
    <t>Example Link: https://www.eia.gov/electricity/state/virginia/state_tables.php</t>
  </si>
  <si>
    <t>&lt;-- Change the state in the URL to access all other states</t>
  </si>
  <si>
    <t>Kansas</t>
  </si>
  <si>
    <t>KS</t>
  </si>
  <si>
    <t>https://apps.neb-one.gc.ca/ftrppndc/dflt.aspx?GoCTemplateCulture=en-CA</t>
  </si>
  <si>
    <t>Tab 10: Imports and Exports (lines 15,28)</t>
  </si>
  <si>
    <t>Kentucky</t>
  </si>
  <si>
    <t>KY</t>
  </si>
  <si>
    <t>Table "Electricity Generation," Reference Case, Canada</t>
  </si>
  <si>
    <t>Louisiana</t>
  </si>
  <si>
    <t>LA</t>
  </si>
  <si>
    <t>Maine</t>
  </si>
  <si>
    <t>ME</t>
  </si>
  <si>
    <t>Imported and Exported Electricity Prices</t>
  </si>
  <si>
    <t>Mexican Electricity Generation by Type</t>
  </si>
  <si>
    <t>Maryland</t>
  </si>
  <si>
    <t>MD</t>
  </si>
  <si>
    <t>Energy Information Agency</t>
  </si>
  <si>
    <t>Massachusetts</t>
  </si>
  <si>
    <t>MA</t>
  </si>
  <si>
    <t>Michigan</t>
  </si>
  <si>
    <t>MI</t>
  </si>
  <si>
    <t>Mexico Analysis</t>
  </si>
  <si>
    <t>Minnesota</t>
  </si>
  <si>
    <t>MN</t>
  </si>
  <si>
    <t>http://www.eia.gov/forecasts/aeo/excel/aeotab_3.xlsx</t>
  </si>
  <si>
    <t>https://www.eia.gov/international/analysis/country/MEX</t>
  </si>
  <si>
    <t>Mississippi</t>
  </si>
  <si>
    <t>MS</t>
  </si>
  <si>
    <t>Table 3</t>
  </si>
  <si>
    <t>Table 12, 14</t>
  </si>
  <si>
    <t>Missouri</t>
  </si>
  <si>
    <t>MO</t>
  </si>
  <si>
    <t>Montana</t>
  </si>
  <si>
    <t>MT</t>
  </si>
  <si>
    <t>Notes</t>
  </si>
  <si>
    <t>Nebraska</t>
  </si>
  <si>
    <t>NE</t>
  </si>
  <si>
    <t>We need to know the mix of imported electricity types if we will be including</t>
  </si>
  <si>
    <t>Nevada</t>
  </si>
  <si>
    <t>pollutant emissions associated with imported electricity into the totals, which</t>
  </si>
  <si>
    <t>New Hampshire</t>
  </si>
  <si>
    <t>NH</t>
  </si>
  <si>
    <t>is managed by a control lever.  If these emissions will not be included in the</t>
  </si>
  <si>
    <t>New Jersey</t>
  </si>
  <si>
    <t>NJ</t>
  </si>
  <si>
    <t>emissions totals, the breakdown is unimportant, and you may assign all</t>
  </si>
  <si>
    <t>New Mexico</t>
  </si>
  <si>
    <t>imported electricity emissions to any one electricity source, if you prefer.</t>
  </si>
  <si>
    <t>New York</t>
  </si>
  <si>
    <t>NY</t>
  </si>
  <si>
    <t>North Carolina</t>
  </si>
  <si>
    <t>NC</t>
  </si>
  <si>
    <t>Electricity exports are supplied by power plants in the modeled region and</t>
  </si>
  <si>
    <t>North Dakota</t>
  </si>
  <si>
    <t>ND</t>
  </si>
  <si>
    <t>hence do not need their electricity source to be specified here.</t>
  </si>
  <si>
    <t>Ohio</t>
  </si>
  <si>
    <t>OH</t>
  </si>
  <si>
    <t>Oklahoma</t>
  </si>
  <si>
    <t>OK</t>
  </si>
  <si>
    <t>Since electricity imported to the U.S. comes overwhelmingly from Canada,</t>
  </si>
  <si>
    <t>OR</t>
  </si>
  <si>
    <t>we use Canada's electricity generation mix to approximate the mix</t>
  </si>
  <si>
    <t>Pennsylvania</t>
  </si>
  <si>
    <t>PA</t>
  </si>
  <si>
    <t>of all imported electricity.</t>
  </si>
  <si>
    <t>Rhode Island</t>
  </si>
  <si>
    <t>RI</t>
  </si>
  <si>
    <t>South Carolina</t>
  </si>
  <si>
    <t>SC</t>
  </si>
  <si>
    <t>All Canadian natural gas was assigned to the "natural gas nonpeaker" plant type</t>
  </si>
  <si>
    <t>South Dakota</t>
  </si>
  <si>
    <t>SD</t>
  </si>
  <si>
    <t>because the breakdown between NG peaker and NG nonpeaker for imported</t>
  </si>
  <si>
    <t>Tennessee</t>
  </si>
  <si>
    <t>TN</t>
  </si>
  <si>
    <t>electricity is not important.</t>
  </si>
  <si>
    <t>Texas</t>
  </si>
  <si>
    <t>TX</t>
  </si>
  <si>
    <t>Utah</t>
  </si>
  <si>
    <t>UT</t>
  </si>
  <si>
    <t>Electricity Prices</t>
  </si>
  <si>
    <t>Vermont</t>
  </si>
  <si>
    <t>VT</t>
  </si>
  <si>
    <t>We do not have explicit data on the prices of electricity imported to or exported</t>
  </si>
  <si>
    <t>Virginia</t>
  </si>
  <si>
    <t>VA</t>
  </si>
  <si>
    <t>from the United States (i.e. via transmission lines to Canada and Mexico), so we</t>
  </si>
  <si>
    <t>Washington</t>
  </si>
  <si>
    <t>WA</t>
  </si>
  <si>
    <t>use the average U.S. electricity price to all consumers from AEO Table 3.</t>
  </si>
  <si>
    <t>West Virginia</t>
  </si>
  <si>
    <t>WV</t>
  </si>
  <si>
    <t>Wisconsin</t>
  </si>
  <si>
    <t>WI</t>
  </si>
  <si>
    <t>Conversion Factors</t>
  </si>
  <si>
    <t>Wyoming</t>
  </si>
  <si>
    <t>WY</t>
  </si>
  <si>
    <t>MWh/BTU</t>
  </si>
  <si>
    <t>2012 USD/2018 USD</t>
  </si>
  <si>
    <t>State Import Resource Mix</t>
  </si>
  <si>
    <t>To weight the resource profile of electricity imports from several states, we weighed resource generation projected from 2020-2030 from the ReEDs midcase output file</t>
  </si>
  <si>
    <t xml:space="preserve"> weighed by the capacity of transmission available between each surrounding state. Only states that are net exporters are qualified.</t>
  </si>
  <si>
    <t xml:space="preserve">More detailed documentation of this data can be found in SYC (Start Year Capacity) </t>
  </si>
  <si>
    <t>and TCAMRB (Transmission Capacity Across Modeled Border Region)</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</si>
  <si>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</si>
  <si>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</si>
  <si>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</si>
  <si>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International Imports/Exports</t>
  </si>
  <si>
    <t xml:space="preserve">Canadian and mexican imports are approximated based on their aggregate generation mix. </t>
  </si>
  <si>
    <t>Attribute NM, AZ, and NV imports are attributed to the average energy generation profile of Mexico</t>
  </si>
  <si>
    <t>r</t>
  </si>
  <si>
    <t>rr</t>
  </si>
  <si>
    <t>AC</t>
  </si>
  <si>
    <t>DC</t>
  </si>
  <si>
    <t>DC Converted to AC</t>
  </si>
  <si>
    <t>rnum</t>
  </si>
  <si>
    <t>rrnum</t>
  </si>
  <si>
    <t>State1</t>
  </si>
  <si>
    <t>State2</t>
  </si>
  <si>
    <t>In-state vs out-of-state</t>
  </si>
  <si>
    <t>State</t>
  </si>
  <si>
    <t>p1</t>
  </si>
  <si>
    <t>p2</t>
  </si>
  <si>
    <t>Same</t>
  </si>
  <si>
    <t>p4</t>
  </si>
  <si>
    <t>Total capacity between state and surrounding states</t>
  </si>
  <si>
    <t>Fraction of total</t>
  </si>
  <si>
    <t>p3</t>
  </si>
  <si>
    <t>p5</t>
  </si>
  <si>
    <t>Different</t>
  </si>
  <si>
    <t>p14</t>
  </si>
  <si>
    <t>p17</t>
  </si>
  <si>
    <t>p6</t>
  </si>
  <si>
    <t>p7</t>
  </si>
  <si>
    <t>p10</t>
  </si>
  <si>
    <t>p15</t>
  </si>
  <si>
    <t>p8</t>
  </si>
  <si>
    <t>p9</t>
  </si>
  <si>
    <t>p12</t>
  </si>
  <si>
    <t>p11</t>
  </si>
  <si>
    <t>p13</t>
  </si>
  <si>
    <t>p25</t>
  </si>
  <si>
    <t>p27</t>
  </si>
  <si>
    <t>p28</t>
  </si>
  <si>
    <t>p136</t>
  </si>
  <si>
    <t>mex</t>
  </si>
  <si>
    <t>p135</t>
  </si>
  <si>
    <t>p16</t>
  </si>
  <si>
    <t>p21</t>
  </si>
  <si>
    <t>p18</t>
  </si>
  <si>
    <t>p20</t>
  </si>
  <si>
    <t>p19</t>
  </si>
  <si>
    <t>p22</t>
  </si>
  <si>
    <t>p35</t>
  </si>
  <si>
    <t>p24</t>
  </si>
  <si>
    <t>p26</t>
  </si>
  <si>
    <t>p23</t>
  </si>
  <si>
    <t>p32</t>
  </si>
  <si>
    <t>p33</t>
  </si>
  <si>
    <t>p39</t>
  </si>
  <si>
    <t>changed to 310 MW (200 VS; 110 Segall)</t>
  </si>
  <si>
    <t>p31</t>
  </si>
  <si>
    <t>p29</t>
  </si>
  <si>
    <t>p30</t>
  </si>
  <si>
    <t>p34</t>
  </si>
  <si>
    <t>p47</t>
  </si>
  <si>
    <t>changed to 200 MW</t>
  </si>
  <si>
    <t>p48</t>
  </si>
  <si>
    <t>p59</t>
  </si>
  <si>
    <t>p38</t>
  </si>
  <si>
    <t>p52</t>
  </si>
  <si>
    <t>p36</t>
  </si>
  <si>
    <t>p37</t>
  </si>
  <si>
    <t>p42</t>
  </si>
  <si>
    <t>p43</t>
  </si>
  <si>
    <t>the DC projects were missing</t>
  </si>
  <si>
    <t>p40</t>
  </si>
  <si>
    <t>p44</t>
  </si>
  <si>
    <t>p45</t>
  </si>
  <si>
    <t>p41</t>
  </si>
  <si>
    <t>p53</t>
  </si>
  <si>
    <t>p54</t>
  </si>
  <si>
    <t>p70</t>
  </si>
  <si>
    <t>p46</t>
  </si>
  <si>
    <t>p68</t>
  </si>
  <si>
    <t>p69</t>
  </si>
  <si>
    <t>p74</t>
  </si>
  <si>
    <t>p75</t>
  </si>
  <si>
    <t>p76</t>
  </si>
  <si>
    <t>p77</t>
  </si>
  <si>
    <t>p49</t>
  </si>
  <si>
    <t>p50</t>
  </si>
  <si>
    <t>p51</t>
  </si>
  <si>
    <t>p56</t>
  </si>
  <si>
    <t>p57</t>
  </si>
  <si>
    <t>p60</t>
  </si>
  <si>
    <t>changed to 220 MW</t>
  </si>
  <si>
    <t>p63</t>
  </si>
  <si>
    <t>removed; not a real line</t>
  </si>
  <si>
    <t>p85</t>
  </si>
  <si>
    <t>p55</t>
  </si>
  <si>
    <t>p71</t>
  </si>
  <si>
    <t>p72</t>
  </si>
  <si>
    <t>p84</t>
  </si>
  <si>
    <t>p58</t>
  </si>
  <si>
    <t>p66</t>
  </si>
  <si>
    <t>p86</t>
  </si>
  <si>
    <t>p87</t>
  </si>
  <si>
    <t>p61</t>
  </si>
  <si>
    <t>p62</t>
  </si>
  <si>
    <t>p64</t>
  </si>
  <si>
    <t>p65</t>
  </si>
  <si>
    <t>p67</t>
  </si>
  <si>
    <t>p80</t>
  </si>
  <si>
    <t>p81</t>
  </si>
  <si>
    <t>p73</t>
  </si>
  <si>
    <t>p103</t>
  </si>
  <si>
    <t>p79</t>
  </si>
  <si>
    <t>p78</t>
  </si>
  <si>
    <t>p82</t>
  </si>
  <si>
    <t>p83</t>
  </si>
  <si>
    <t>p105</t>
  </si>
  <si>
    <t>p93</t>
  </si>
  <si>
    <t>p107</t>
  </si>
  <si>
    <t>p108</t>
  </si>
  <si>
    <t>p92</t>
  </si>
  <si>
    <t>p88</t>
  </si>
  <si>
    <t>p89</t>
  </si>
  <si>
    <t>p90</t>
  </si>
  <si>
    <t>p94</t>
  </si>
  <si>
    <t>p91</t>
  </si>
  <si>
    <t>p101</t>
  </si>
  <si>
    <t>p97</t>
  </si>
  <si>
    <t>p109</t>
  </si>
  <si>
    <t>p118</t>
  </si>
  <si>
    <t>p95</t>
  </si>
  <si>
    <t>p96</t>
  </si>
  <si>
    <t>p98</t>
  </si>
  <si>
    <t>p99</t>
  </si>
  <si>
    <t>p100</t>
  </si>
  <si>
    <t>p116</t>
  </si>
  <si>
    <t>p121</t>
  </si>
  <si>
    <t>p123</t>
  </si>
  <si>
    <t>p102</t>
  </si>
  <si>
    <t>p104</t>
  </si>
  <si>
    <t>p111</t>
  </si>
  <si>
    <t>p106</t>
  </si>
  <si>
    <t>p112</t>
  </si>
  <si>
    <t>p114</t>
  </si>
  <si>
    <t>p110</t>
  </si>
  <si>
    <t>p117</t>
  </si>
  <si>
    <t>p115</t>
  </si>
  <si>
    <t>p122</t>
  </si>
  <si>
    <t>p113</t>
  </si>
  <si>
    <t>p120</t>
  </si>
  <si>
    <t>p119</t>
  </si>
  <si>
    <t>p125</t>
  </si>
  <si>
    <t>p126</t>
  </si>
  <si>
    <t>p127</t>
  </si>
  <si>
    <t>p124</t>
  </si>
  <si>
    <t>p128</t>
  </si>
  <si>
    <t>p129</t>
  </si>
  <si>
    <t>p131</t>
  </si>
  <si>
    <t>p132</t>
  </si>
  <si>
    <t>p130</t>
  </si>
  <si>
    <t>p134</t>
  </si>
  <si>
    <t>p133</t>
  </si>
  <si>
    <t>ref2020.d112119a</t>
  </si>
  <si>
    <t>Report</t>
  </si>
  <si>
    <t>Annual Energy Outlook 2020</t>
  </si>
  <si>
    <t>Scenario</t>
  </si>
  <si>
    <t>ref2020</t>
  </si>
  <si>
    <t>Reference case</t>
  </si>
  <si>
    <t>Datekey</t>
  </si>
  <si>
    <t>d112119a</t>
  </si>
  <si>
    <t>Release Date</t>
  </si>
  <si>
    <t xml:space="preserve"> January 2020</t>
  </si>
  <si>
    <t>PRC000</t>
  </si>
  <si>
    <t>3. Energy Prices by Sector and Source</t>
  </si>
  <si>
    <t>(2019 dollars per million Btu, unless otherwise noted)</t>
  </si>
  <si>
    <t>2019-</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</si>
  <si>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</si>
  <si>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</si>
  <si>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</si>
  <si>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</si>
  <si>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</si>
  <si>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</si>
  <si>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</si>
  <si>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</si>
  <si>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</si>
  <si>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</si>
  <si>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</si>
  <si>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</si>
  <si>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</si>
  <si>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</si>
  <si>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</si>
  <si>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</si>
  <si>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</si>
  <si>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</si>
  <si>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</si>
  <si>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</si>
  <si>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</si>
  <si>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</si>
  <si>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</si>
  <si>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</si>
  <si>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</si>
  <si>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</si>
  <si>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</si>
  <si>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</si>
  <si>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</si>
  <si>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 -</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</si>
  <si>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</si>
  <si>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</si>
  <si>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</si>
  <si>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</si>
  <si>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</si>
  <si>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</si>
  <si>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</si>
  <si>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</si>
  <si>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</si>
  <si>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</si>
  <si>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</si>
  <si>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</si>
  <si>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</si>
  <si>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</si>
  <si>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</si>
  <si>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</si>
  <si>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</si>
  <si>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</si>
  <si>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</si>
  <si>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</si>
  <si>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</si>
  <si>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</si>
  <si>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</si>
  <si>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</si>
  <si>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</si>
  <si>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</si>
  <si>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</si>
  <si>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</si>
  <si>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</si>
  <si>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</si>
  <si>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</si>
  <si>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</si>
  <si>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</si>
  <si>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</si>
  <si>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</si>
  <si>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</si>
  <si>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</si>
  <si>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(billion 2019 dollars)</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</si>
  <si>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</si>
  <si>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</si>
  <si>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</si>
  <si>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</si>
  <si>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</si>
  <si>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</si>
  <si>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</si>
  <si>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</si>
  <si>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</si>
  <si>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</si>
  <si>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</si>
  <si>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</si>
  <si>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</si>
  <si>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</si>
  <si>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</si>
  <si>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</si>
  <si>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</si>
  <si>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</si>
  <si>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</si>
  <si>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</si>
  <si>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</si>
  <si>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</si>
  <si>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</si>
  <si>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</si>
  <si>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</si>
  <si>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</si>
  <si>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</si>
  <si>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</si>
  <si>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</si>
  <si>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</si>
  <si>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</si>
  <si>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</si>
  <si>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</si>
  <si>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</si>
  <si>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</si>
  <si>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</si>
  <si>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</si>
  <si>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</si>
  <si>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</si>
  <si>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</si>
  <si>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</si>
  <si>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</si>
  <si>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</si>
  <si>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</si>
  <si>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</si>
  <si>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</si>
  <si>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</si>
  <si>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</si>
  <si>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</si>
  <si>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</si>
  <si>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</si>
  <si>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</si>
  <si>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</si>
  <si>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</si>
  <si>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</si>
  <si>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</si>
  <si>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</si>
  <si>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</si>
  <si>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</si>
  <si>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</si>
  <si>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</si>
  <si>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</si>
  <si>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</si>
  <si>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</si>
  <si>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</si>
  <si>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</si>
  <si>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</si>
  <si>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</si>
  <si>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and estimated dispensing costs or charges.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</si>
  <si>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</si>
  <si>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</si>
  <si>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</si>
  <si>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</si>
  <si>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Sources:  2019:  U.S. Energy Information Administration (EIA), Short-Term Energy Outlook, October 2019 and EIA, AEO2020 National</t>
  </si>
  <si>
    <t>Energy Modeling System run ref2020.d112119a.  Projections:  EIA, AEO2020 National Energy Modeling System run ref2020.d112119a.</t>
  </si>
  <si>
    <t>Export Energy Bool</t>
  </si>
  <si>
    <t>Is Net Exporter</t>
  </si>
  <si>
    <t xml:space="preserve">Fraction of Transmission </t>
  </si>
  <si>
    <t>Combined</t>
  </si>
  <si>
    <t>Recalculated Fraction of Transmission</t>
  </si>
  <si>
    <t>Total</t>
  </si>
  <si>
    <t>Weighted resource mix (fraction) of imports (from second table in ReEDs Generation Data tab starting on line 728)</t>
  </si>
  <si>
    <t>(interstate)</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</si>
  <si>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</si>
  <si>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</si>
  <si>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</si>
  <si>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</si>
  <si>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</si>
  <si>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</si>
  <si>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</si>
  <si>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</si>
  <si>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</si>
  <si>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</si>
  <si>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</si>
  <si>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</si>
  <si>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</si>
  <si>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</si>
  <si>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</si>
  <si>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</si>
  <si>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Resource Mix Canada Future 2019</t>
  </si>
  <si>
    <t>https://apps.cer-rec.gc.ca/ftrppndc/dflt.aspx?GoCTemplateCulture=en-CA</t>
  </si>
  <si>
    <t>Canada</t>
  </si>
  <si>
    <t>Hold 2040 values steady</t>
  </si>
  <si>
    <t>_</t>
  </si>
  <si>
    <t>Wind</t>
  </si>
  <si>
    <t>Biomass / Geothermal</t>
  </si>
  <si>
    <t>Solar</t>
  </si>
  <si>
    <t>Uranium</t>
  </si>
  <si>
    <t>Coal &amp; Coke</t>
  </si>
  <si>
    <t>Natural Gas</t>
  </si>
  <si>
    <t>Oil</t>
  </si>
  <si>
    <t>Resource Fraction Canada</t>
  </si>
  <si>
    <t>Note: biomass/geothermal evenly apportioned; All oil attributed to petroleum</t>
  </si>
  <si>
    <t>Find the resource mix of Mexico: attribute "other renewables" to geothermal; split thermal generation between petroleum and natural gas</t>
  </si>
  <si>
    <t>https://www-pub.iaea.org/MTCD/Publications/PDF/cnpp2018/countryprofiles/Mexico/Mexico.htm</t>
  </si>
  <si>
    <t xml:space="preserve">Resource Fraction Mexico </t>
  </si>
  <si>
    <t>BAU: Generation MWh (NREL REEDs Database)</t>
  </si>
  <si>
    <t>Key</t>
  </si>
  <si>
    <t>Generation</t>
  </si>
  <si>
    <t>Tech</t>
  </si>
  <si>
    <t>Tech grouped</t>
  </si>
  <si>
    <t>Biopower</t>
  </si>
  <si>
    <t>Coal</t>
  </si>
  <si>
    <t>CSP</t>
  </si>
  <si>
    <t>Geothermal</t>
  </si>
  <si>
    <t>Hydro</t>
  </si>
  <si>
    <t>Land-based Wind</t>
  </si>
  <si>
    <t>Imports</t>
  </si>
  <si>
    <t>NG-CC</t>
  </si>
  <si>
    <t>NG-CT</t>
  </si>
  <si>
    <t>Nuclear</t>
  </si>
  <si>
    <t>Offshore Wind</t>
  </si>
  <si>
    <t>Oil-Gas-Steam</t>
  </si>
  <si>
    <t>Rooftop PV</t>
  </si>
  <si>
    <t>Storage</t>
  </si>
  <si>
    <t>storage</t>
  </si>
  <si>
    <t>Utility PV</t>
  </si>
  <si>
    <t>Converted to Fraction and weighed by transmission capacity (in Calculations tab)</t>
  </si>
  <si>
    <t>EIA SEDs: Collected data from each individual state worksheet</t>
  </si>
  <si>
    <t>Data represents imports and exports in MWh</t>
  </si>
  <si>
    <t>Keep steady exports for BAU following 2018</t>
  </si>
  <si>
    <t>imports</t>
  </si>
  <si>
    <t>exports</t>
  </si>
  <si>
    <t>International</t>
  </si>
  <si>
    <t>Net International</t>
  </si>
  <si>
    <t>https://www.eia.gov/electricity/data/state/avgprice_annual.xlsx</t>
  </si>
  <si>
    <t>Average Price (Cents/kilowatthour) by State by Provider, 1990-2018</t>
  </si>
  <si>
    <t>Year</t>
  </si>
  <si>
    <t>Industry Sector Category</t>
  </si>
  <si>
    <t>Residential</t>
  </si>
  <si>
    <t>Commercial</t>
  </si>
  <si>
    <t>Industrial</t>
  </si>
  <si>
    <t>Transportation</t>
  </si>
  <si>
    <t>Other</t>
  </si>
  <si>
    <t>Total Electric Industry</t>
  </si>
  <si>
    <t>NA</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</si>
  <si>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</si>
  <si>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</si>
  <si>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</si>
  <si>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</si>
  <si>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</si>
  <si>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</si>
  <si>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</si>
  <si>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</si>
  <si>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</si>
  <si>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</si>
  <si>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</si>
  <si>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Imported Electricity (MW*hour)</t>
  </si>
  <si>
    <t>Exported Electricity (MW*hour)</t>
  </si>
  <si>
    <t>Electricity Exports (MWh)</t>
  </si>
  <si>
    <t>Unit: 2012 USD/MWh</t>
  </si>
  <si>
    <t>Imported Electricity Price</t>
  </si>
  <si>
    <t>Exported Electricity Price</t>
  </si>
  <si>
    <t>Introduction</t>
  </si>
  <si>
    <t>Data for power that can be identified as imported power served to end-users in Oregon are highlighted in yellow. Power purchased from Bonneville Power Administration (BPA) or as Unspecified Purchases may have generated from inside or outside of Oregon, as described below.</t>
  </si>
  <si>
    <t>Notes:</t>
  </si>
  <si>
    <r>
      <rPr>
        <vertAlign val="superscript"/>
        <sz val="11"/>
        <color theme="1"/>
        <rFont val="Times New Roman"/>
        <family val="1"/>
      </rPr>
      <t xml:space="preserve">1 </t>
    </r>
    <r>
      <rPr>
        <sz val="11"/>
        <color theme="1"/>
        <rFont val="Times New Roman"/>
        <family val="1"/>
      </rPr>
      <t>Total megawatt-hours (MWh) of electricity served to end-users in Oregon as reported by utilities.</t>
    </r>
  </si>
  <si>
    <r>
      <rPr>
        <vertAlign val="superscript"/>
        <sz val="11"/>
        <color theme="1"/>
        <rFont val="Times New Roman"/>
        <family val="1"/>
      </rPr>
      <t>2</t>
    </r>
    <r>
      <rPr>
        <sz val="11"/>
        <color theme="1"/>
        <rFont val="Times New Roman"/>
        <family val="1"/>
      </rPr>
      <t>Unspecified power is power not specified at the time of procurement, often referred to as a market purchase.  Unspecified power is purchased as part of a grid mix, and thus, whether the data is imported or generated in the state is unknown.</t>
    </r>
  </si>
  <si>
    <r>
      <rPr>
        <vertAlign val="superscript"/>
        <sz val="11"/>
        <color theme="1"/>
        <rFont val="Times New Roman"/>
        <family val="1"/>
      </rPr>
      <t>3</t>
    </r>
    <r>
      <rPr>
        <sz val="11"/>
        <color theme="1"/>
        <rFont val="Times New Roman"/>
        <family val="1"/>
      </rPr>
      <t xml:space="preserve">"Generated in Oregon" Column refers to power purchased or generated from specified resources physically located inside Oregon. "Generated Outside Oregon" Column refers to power purchased or generated from specified resources physically located outside Oregon. </t>
    </r>
  </si>
  <si>
    <r>
      <rPr>
        <vertAlign val="superscript"/>
        <sz val="11"/>
        <color theme="1"/>
        <rFont val="Times New Roman"/>
        <family val="1"/>
      </rPr>
      <t>4</t>
    </r>
    <r>
      <rPr>
        <sz val="11"/>
        <color theme="1"/>
        <rFont val="Times New Roman"/>
        <family val="1"/>
      </rPr>
      <t xml:space="preserve"> Bonneville Power Association (BPA) is considered an asset-controlling supplier with DEQ and reports based on a system mix with generating sources originating both inside and outside Oregon.</t>
    </r>
  </si>
  <si>
    <t xml:space="preserve">
- PacifiCorp is a multijurisdictional utility. Multijurisdictional utilities serve retail load in Oregon and in territory outside of the State. For greenhouse gas reporting purpose, PacifiCorp reports MWh and emissions data from the generation of electricity from specified and unspecified sources in their entire service territory or system.  This includes all power and emissions associated with power served in their entire territory, including Oregon.
In the data provided below, Oregon's share of PacifiCorp's system megawatt-hours is calculated based on the percentage of their system power delivered to end users in Oregon, or PacifiCorp's retail sales to customers in Oregon.  This is approximately 20% of their total load served in 2018 and 2019. Power from each individual resource is adjusted proportionally to determine power allocated to Oregon by generating fuel type. </t>
  </si>
  <si>
    <t>2019 Electricity (MWh) Served to Oregon-End Users by Fuel Type</t>
  </si>
  <si>
    <t>Fuel Type</t>
  </si>
  <si>
    <r>
      <t>Generated In Oregon</t>
    </r>
    <r>
      <rPr>
        <b/>
        <vertAlign val="superscript"/>
        <sz val="11"/>
        <color theme="1"/>
        <rFont val="Calibri"/>
        <family val="2"/>
        <scheme val="minor"/>
      </rPr>
      <t>3</t>
    </r>
    <r>
      <rPr>
        <b/>
        <sz val="11"/>
        <color theme="1"/>
        <rFont val="Calibri"/>
        <family val="2"/>
        <scheme val="minor"/>
      </rPr>
      <t xml:space="preserve"> MWh</t>
    </r>
  </si>
  <si>
    <r>
      <t>Generated Outside Oregon</t>
    </r>
    <r>
      <rPr>
        <b/>
        <vertAlign val="superscript"/>
        <sz val="11"/>
        <color theme="1"/>
        <rFont val="Calibri"/>
        <family val="2"/>
        <scheme val="minor"/>
      </rPr>
      <t>3</t>
    </r>
    <r>
      <rPr>
        <b/>
        <sz val="11"/>
        <color theme="1"/>
        <rFont val="Calibri"/>
        <family val="2"/>
        <scheme val="minor"/>
      </rPr>
      <t xml:space="preserve"> MWh</t>
    </r>
  </si>
  <si>
    <r>
      <t>Unspecified Purchases</t>
    </r>
    <r>
      <rPr>
        <b/>
        <vertAlign val="superscript"/>
        <sz val="11"/>
        <color theme="1"/>
        <rFont val="Calibri"/>
        <family val="2"/>
        <scheme val="minor"/>
      </rPr>
      <t>2</t>
    </r>
    <r>
      <rPr>
        <b/>
        <sz val="11"/>
        <color theme="1"/>
        <rFont val="Calibri"/>
        <family val="2"/>
        <scheme val="minor"/>
      </rPr>
      <t xml:space="preserve"> MWh</t>
    </r>
  </si>
  <si>
    <r>
      <t xml:space="preserve">BPA Power  </t>
    </r>
    <r>
      <rPr>
        <b/>
        <vertAlign val="superscript"/>
        <sz val="11"/>
        <color theme="1"/>
        <rFont val="Calibri"/>
        <family val="2"/>
        <scheme val="minor"/>
      </rPr>
      <t>4</t>
    </r>
    <r>
      <rPr>
        <b/>
        <sz val="11"/>
        <color theme="1"/>
        <rFont val="Calibri"/>
        <family val="2"/>
        <scheme val="minor"/>
      </rPr>
      <t xml:space="preserve"> MWh</t>
    </r>
  </si>
  <si>
    <r>
      <t>Total  MWh</t>
    </r>
    <r>
      <rPr>
        <b/>
        <vertAlign val="superscript"/>
        <sz val="11"/>
        <color theme="1"/>
        <rFont val="Calibri"/>
        <family val="2"/>
        <scheme val="minor"/>
      </rPr>
      <t>1</t>
    </r>
  </si>
  <si>
    <t>BPA</t>
  </si>
  <si>
    <t>Biomass</t>
  </si>
  <si>
    <t>Coal Undefined</t>
  </si>
  <si>
    <t>Coal (Bituminous)</t>
  </si>
  <si>
    <t>Coal (Subbituminous)</t>
  </si>
  <si>
    <t>Digester Gas</t>
  </si>
  <si>
    <t>Distillate Fuel Oil No. 2</t>
  </si>
  <si>
    <t>Landfill Gas</t>
  </si>
  <si>
    <t>Natural gas</t>
  </si>
  <si>
    <t>Other (specify in supporting doc)</t>
  </si>
  <si>
    <t>Other Biomass Gases</t>
  </si>
  <si>
    <t>Unspecified Purchases</t>
  </si>
  <si>
    <t>waste (municipal solid)</t>
  </si>
  <si>
    <t>Waste (other)</t>
  </si>
  <si>
    <t>Wood and Wood Residuals</t>
  </si>
  <si>
    <t>Grand Total</t>
  </si>
  <si>
    <t>2018 Electricity (MWh) Served to Oregon-End Users by Fuel Type</t>
  </si>
  <si>
    <t>Other Black Liquor</t>
  </si>
  <si>
    <t>Data Source: Oregon DEQ Greenhouse Gas Reporting Program</t>
  </si>
  <si>
    <t>Date: 4/5/2021</t>
  </si>
  <si>
    <t>Data compiled by Mary Pleasant, Electricity Sector GHG Reporting Specialist</t>
  </si>
  <si>
    <t xml:space="preserve">*unspecified purchases allocated proportianally </t>
  </si>
  <si>
    <t>Baseline MWh Generated Outside OR</t>
  </si>
  <si>
    <t>Baseline MWh Generated Outside OR + unspecified</t>
  </si>
  <si>
    <t>TOTAL</t>
  </si>
  <si>
    <t>unspecified</t>
  </si>
  <si>
    <t>State Imports</t>
  </si>
  <si>
    <t>2019 Electricity (MWH) Served to Oregon-End Users by Fuel Type</t>
  </si>
  <si>
    <t>Oregon DEQ Greenhouse Gas Reporting Program</t>
  </si>
  <si>
    <t>In-state generation</t>
  </si>
  <si>
    <t>Estimated Exports</t>
  </si>
  <si>
    <t>TOTAL - include BPA</t>
  </si>
  <si>
    <t>Table 10. Supply and disposition of electricity, 1990 through 2019</t>
  </si>
  <si>
    <t>megawatthours</t>
  </si>
  <si>
    <t>Category</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</si>
  <si>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</si>
  <si>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</si>
  <si>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</si>
  <si>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</si>
  <si>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</si>
  <si>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</si>
  <si>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</si>
  <si>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</si>
  <si>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</si>
  <si>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</si>
  <si>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</si>
  <si>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</si>
  <si>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</si>
  <si>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</si>
  <si>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</si>
  <si>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</si>
  <si>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</si>
  <si>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</si>
  <si>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</si>
  <si>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</si>
  <si>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</si>
  <si>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</si>
  <si>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</si>
  <si>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</si>
  <si>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</si>
  <si>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</si>
  <si>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</si>
  <si>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</si>
  <si>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</si>
  <si>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</si>
  <si>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</si>
  <si>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</si>
  <si>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</si>
  <si>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</si>
  <si>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</si>
  <si>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</si>
  <si>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</si>
  <si>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</si>
  <si>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</si>
  <si>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</si>
  <si>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</si>
  <si>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</si>
  <si>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</si>
  <si>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</si>
  <si>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Retail sales</t>
  </si>
  <si>
    <t>..Full service providers</t>
  </si>
  <si>
    <t>..Energy-only providers</t>
  </si>
  <si>
    <t>..Facility direct retail sales</t>
  </si>
  <si>
    <t>.</t>
  </si>
  <si>
    <t>Total electric industry retail sales</t>
  </si>
  <si>
    <t>Direct use</t>
  </si>
  <si>
    <t>Total international exports</t>
  </si>
  <si>
    <t>Estimated losses</t>
  </si>
  <si>
    <t>Unaccounted</t>
  </si>
  <si>
    <t>Net interstate exports</t>
  </si>
  <si>
    <t>Total disposition</t>
  </si>
  <si>
    <t>Net interstate trade</t>
  </si>
  <si>
    <t>Net trade index (ratio)</t>
  </si>
  <si>
    <t>Facility Direct Retail Sales are electricity sales from non utility power producers which reported electricity sales to a retail customer.
Net Interstate Trade = Total Supply - (Total Electric Industry Retail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retail sales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</si>
  <si>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EIA Data</t>
  </si>
  <si>
    <t>Data from DEQ - Oregon Final Energy Consumption</t>
  </si>
  <si>
    <t>In-state generation, consumed in-state</t>
  </si>
  <si>
    <t>Estimated Total Demand</t>
  </si>
  <si>
    <t>Summary Exports</t>
  </si>
  <si>
    <t>Total instate demand + imports</t>
  </si>
  <si>
    <t>Estimated net exports</t>
  </si>
  <si>
    <t>Estimated total exports</t>
  </si>
  <si>
    <t>Compare to EIA -</t>
  </si>
  <si>
    <t>Average - 2 export calcs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</si>
</sst>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
    <numFmt numFmtId="166" formatCode="0.0000"/>
    <numFmt numFmtId="167" formatCode="_(* #,##0.0_);_(* \(#,##0.0\);_(* &quot;-&quot;??_);_(@_)"/>
    <numFmt numFmtId="168" formatCode="_(* #,##0_);_(* \(#,##0\);_(* &quot;-&quot;??_);_(@_)"/>
    <numFmt numFmtId="169" formatCode="#,##0.0"/>
  </numFmts>
  <fonts count="47">
    <font>
      <sz val="11"/>
      <color theme="1"/>
      <name val="Arial"/>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font>
    <font>
      <b/>
      <sz val="11"/>
      <color theme="1"/>
      <name val="Calibri"/>
      <family val="2"/>
    </font>
    <font>
      <u/>
      <sz val="11"/>
      <color rgb="FF0000FF"/>
      <name val="Calibri"/>
      <family val="2"/>
    </font>
    <font>
      <sz val="12"/>
      <color rgb="FF24292E"/>
      <name val="Helvetica Neue"/>
      <family val="2"/>
    </font>
    <font>
      <b/>
      <sz val="12"/>
      <color rgb="FF24292E"/>
      <name val="Helvetica Neue"/>
      <family val="2"/>
    </font>
    <font>
      <sz val="12"/>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u/>
      <sz val="11"/>
      <color rgb="FF0000FF"/>
      <name val="Arial"/>
      <family val="2"/>
    </font>
    <font>
      <b/>
      <sz val="14"/>
      <color rgb="FF000000"/>
      <name val="Calibri"/>
      <family val="2"/>
    </font>
    <font>
      <b/>
      <sz val="11"/>
      <color rgb="FFFFFFFF"/>
      <name val="Calibri"/>
      <family val="2"/>
    </font>
    <font>
      <u/>
      <sz val="11"/>
      <color rgb="FF0000FF"/>
      <name val="Arial"/>
      <family val="2"/>
    </font>
    <font>
      <b/>
      <sz val="11"/>
      <color rgb="FF000000"/>
      <name val="Calibri"/>
      <family val="2"/>
    </font>
    <font>
      <u/>
      <sz val="11"/>
      <color rgb="FF000000"/>
      <name val="Calibri"/>
      <family val="2"/>
    </font>
    <font>
      <sz val="11"/>
      <color theme="1"/>
      <name val="Inconsolata"/>
    </font>
    <font>
      <b/>
      <sz val="12"/>
      <color rgb="FF000000"/>
      <name val="Calibri"/>
      <family val="2"/>
    </font>
    <font>
      <sz val="12"/>
      <color rgb="FF000000"/>
      <name val="Calibri"/>
      <family val="2"/>
    </font>
    <font>
      <u/>
      <sz val="11"/>
      <color theme="10"/>
      <name val="Calibri"/>
      <family val="2"/>
    </font>
    <font>
      <u/>
      <sz val="11"/>
      <color rgb="FF0070C0"/>
      <name val="Calibri"/>
      <family val="2"/>
    </font>
    <font>
      <sz val="11"/>
      <color theme="1"/>
      <name val="Arial"/>
      <family val="2"/>
    </font>
    <font>
      <b/>
      <sz val="11"/>
      <color theme="1"/>
      <name val="Calibri"/>
      <family val="2"/>
      <scheme val="minor"/>
    </font>
    <font>
      <b/>
      <sz val="14"/>
      <color theme="1"/>
      <name val="Arial"/>
      <family val="2"/>
    </font>
    <font>
      <sz val="12"/>
      <color theme="1"/>
      <name val="Times New Roman"/>
      <family val="1"/>
    </font>
    <font>
      <sz val="14"/>
      <color theme="1"/>
      <name val="Arial"/>
      <family val="2"/>
    </font>
    <font>
      <sz val="14"/>
      <color theme="1"/>
      <name val="Times New Roman"/>
      <family val="1"/>
    </font>
    <font>
      <sz val="11"/>
      <color theme="1"/>
      <name val="Times New Roman"/>
      <family val="1"/>
    </font>
    <font>
      <vertAlign val="superscript"/>
      <sz val="11"/>
      <color theme="1"/>
      <name val="Times New Roman"/>
      <family val="1"/>
    </font>
    <font>
      <b/>
      <sz val="16"/>
      <color theme="1"/>
      <name val="Calibri"/>
      <family val="2"/>
      <scheme val="minor"/>
    </font>
    <font>
      <b/>
      <vertAlign val="superscript"/>
      <sz val="11"/>
      <color theme="1"/>
      <name val="Calibri"/>
      <family val="2"/>
      <scheme val="minor"/>
    </font>
    <font>
      <sz val="11"/>
      <color theme="1"/>
      <name val="Calibri"/>
      <family val="2"/>
      <scheme val="major"/>
    </font>
    <font>
      <b/>
      <sz val="11"/>
      <color theme="1"/>
      <name val="Calibri"/>
      <family val="2"/>
      <scheme val="major"/>
    </font>
    <font>
      <i/>
      <sz val="11"/>
      <color theme="1"/>
      <name val="Calibri"/>
      <family val="2"/>
      <scheme val="major"/>
    </font>
    <font>
      <b/>
      <sz val="12"/>
      <color indexed="30"/>
      <name val="Arial"/>
      <family val="2"/>
    </font>
    <font>
      <sz val="10"/>
      <color indexed="8"/>
      <name val="Arial"/>
      <family val="2"/>
    </font>
    <font>
      <b/>
      <sz val="10"/>
      <color indexed="8"/>
      <name val="Arial"/>
      <family val="2"/>
    </font>
    <font>
      <b/>
      <sz val="10"/>
      <name val="Arial"/>
      <family val="2"/>
    </font>
    <font>
      <sz val="10"/>
      <name val="Tahoma"/>
      <family val="2"/>
    </font>
  </fonts>
  <fills count="28">
    <fill>
      <patternFill patternType="none"/>
    </fill>
    <fill>
      <patternFill patternType="gray125"/>
    </fill>
    <fill>
      <patternFill patternType="solid">
        <fgColor rgb="FFBFBFBF"/>
        <bgColor rgb="FFBFBFBF"/>
      </patternFill>
    </fill>
    <fill>
      <patternFill patternType="solid">
        <fgColor rgb="FFFFFF00"/>
        <bgColor rgb="FFFFFF00"/>
      </patternFill>
    </fill>
    <fill>
      <patternFill patternType="solid">
        <fgColor rgb="FF4F81BD"/>
        <bgColor rgb="FF4F81BD"/>
      </patternFill>
    </fill>
    <fill>
      <patternFill patternType="solid">
        <fgColor rgb="FFB7B7B7"/>
        <bgColor rgb="FFB7B7B7"/>
      </patternFill>
    </fill>
    <fill>
      <patternFill patternType="solid">
        <fgColor rgb="FF00B0F0"/>
        <bgColor rgb="FF00B0F0"/>
      </patternFill>
    </fill>
    <fill>
      <patternFill patternType="solid">
        <fgColor rgb="FFFFF2CC"/>
        <bgColor rgb="FFFFF2CC"/>
      </patternFill>
    </fill>
    <fill>
      <patternFill patternType="solid">
        <fgColor rgb="FFFFFFFF"/>
        <bgColor rgb="FFFFFFFF"/>
      </patternFill>
    </fill>
    <fill>
      <patternFill patternType="solid">
        <fgColor rgb="FFD4D4D4"/>
        <bgColor rgb="FFD4D4D4"/>
      </patternFill>
    </fill>
    <fill>
      <patternFill patternType="solid">
        <fgColor rgb="FFEAF1DD"/>
        <bgColor rgb="FFEAF1DD"/>
      </patternFill>
    </fill>
    <fill>
      <patternFill patternType="solid">
        <fgColor rgb="FFD8E5F1"/>
        <bgColor rgb="FFD8E5F1"/>
      </patternFill>
    </fill>
    <fill>
      <patternFill patternType="solid">
        <fgColor theme="0"/>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FFFFFF"/>
        <bgColor indexed="64"/>
      </patternFill>
    </fill>
    <fill>
      <patternFill patternType="solid">
        <fgColor indexed="65"/>
        <bgColor indexed="64"/>
      </patternFill>
    </fill>
    <fill>
      <patternFill patternType="solid">
        <fgColor rgb="FFD8E5F1"/>
        <bgColor indexed="64"/>
      </patternFill>
    </fill>
    <fill>
      <patternFill patternType="solid">
        <fgColor rgb="FFEBF2FA"/>
        <bgColor indexed="64"/>
      </patternFill>
    </fill>
    <fill>
      <patternFill patternType="solid">
        <fgColor theme="7" tint="0.59999389629810485"/>
        <bgColor indexed="64"/>
      </patternFill>
    </fill>
    <fill>
      <patternFill patternType="solid">
        <fgColor rgb="FFBFBFBF"/>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EA8F"/>
        <bgColor indexed="64"/>
      </patternFill>
    </fill>
    <fill>
      <patternFill patternType="solid">
        <fgColor rgb="FFFFCC00"/>
        <bgColor indexed="64"/>
      </patternFill>
    </fill>
  </fills>
  <borders count="3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s>
  <cellStyleXfs count="4">
    <xf numFmtId="0" fontId="0" fillId="0" borderId="7"/>
    <xf numFmtId="43" fontId="29" fillId="0" borderId="0" applyFont="0" applyFill="0" applyBorder="0" applyAlignment="0" applyProtection="0"/>
    <xf numFmtId="0" fontId="2" fillId="0" borderId="7"/>
    <xf numFmtId="0" fontId="1" fillId="0" borderId="7"/>
  </cellStyleXfs>
  <cellXfs count="180">
    <xf numFmtId="0" fontId="0" fillId="0" borderId="0" xfId="0" applyBorder="1"/>
    <xf numFmtId="0" fontId="4" fillId="0" borderId="0" xfId="0" applyFont="1" applyBorder="1"/>
    <xf numFmtId="0" fontId="3" fillId="2" borderId="1" xfId="0" applyFont="1" applyFill="1" applyBorder="1"/>
    <xf numFmtId="0" fontId="4" fillId="2" borderId="1" xfId="0" applyFont="1" applyFill="1" applyBorder="1"/>
    <xf numFmtId="0" fontId="4" fillId="0" borderId="0" xfId="0" applyFont="1" applyBorder="1" applyAlignment="1">
      <alignment horizontal="left"/>
    </xf>
    <xf numFmtId="0" fontId="8" fillId="0" borderId="0" xfId="0" applyFont="1" applyBorder="1"/>
    <xf numFmtId="11" fontId="4" fillId="0" borderId="0" xfId="0" applyNumberFormat="1" applyFont="1" applyBorder="1"/>
    <xf numFmtId="164" fontId="4" fillId="0" borderId="0" xfId="0" applyNumberFormat="1" applyFont="1" applyBorder="1"/>
    <xf numFmtId="0" fontId="9" fillId="0" borderId="2" xfId="0" applyFont="1" applyBorder="1"/>
    <xf numFmtId="0" fontId="9" fillId="3" borderId="2" xfId="0" applyFont="1" applyFill="1" applyBorder="1"/>
    <xf numFmtId="0" fontId="10" fillId="0" borderId="0" xfId="0" applyFont="1" applyBorder="1"/>
    <xf numFmtId="0" fontId="9" fillId="0" borderId="2" xfId="0" applyFont="1" applyBorder="1" applyAlignment="1">
      <alignment horizontal="right"/>
    </xf>
    <xf numFmtId="0" fontId="11" fillId="0" borderId="2" xfId="0" applyFont="1" applyBorder="1"/>
    <xf numFmtId="0" fontId="11" fillId="0" borderId="0" xfId="0" applyFont="1" applyBorder="1"/>
    <xf numFmtId="0" fontId="4" fillId="0" borderId="0" xfId="0" applyFont="1" applyBorder="1" applyAlignment="1">
      <alignment wrapText="1"/>
    </xf>
    <xf numFmtId="0" fontId="12" fillId="0" borderId="0" xfId="0" applyFont="1" applyBorder="1"/>
    <xf numFmtId="0" fontId="13" fillId="0" borderId="3" xfId="0" applyFont="1" applyBorder="1" applyAlignment="1">
      <alignment wrapText="1"/>
    </xf>
    <xf numFmtId="0" fontId="14" fillId="0" borderId="0" xfId="0" applyFont="1" applyBorder="1"/>
    <xf numFmtId="0" fontId="15" fillId="0" borderId="0" xfId="0" applyFont="1" applyBorder="1"/>
    <xf numFmtId="0" fontId="16" fillId="0" borderId="0" xfId="0" applyFont="1" applyBorder="1" applyAlignment="1">
      <alignment horizontal="left"/>
    </xf>
    <xf numFmtId="0" fontId="13" fillId="0" borderId="4" xfId="0" applyFont="1" applyBorder="1" applyAlignment="1">
      <alignment wrapText="1"/>
    </xf>
    <xf numFmtId="0" fontId="4" fillId="0" borderId="5" xfId="0" applyFont="1" applyBorder="1" applyAlignment="1">
      <alignment wrapText="1"/>
    </xf>
    <xf numFmtId="4" fontId="4" fillId="0" borderId="5" xfId="0" applyNumberFormat="1" applyFont="1" applyBorder="1" applyAlignment="1">
      <alignment horizontal="right" wrapText="1"/>
    </xf>
    <xf numFmtId="165" fontId="4" fillId="0" borderId="5" xfId="0" applyNumberFormat="1" applyFont="1" applyBorder="1" applyAlignment="1">
      <alignment horizontal="right" wrapText="1"/>
    </xf>
    <xf numFmtId="3" fontId="4" fillId="0" borderId="5" xfId="0" applyNumberFormat="1" applyFont="1" applyBorder="1" applyAlignment="1">
      <alignment horizontal="right" wrapText="1"/>
    </xf>
    <xf numFmtId="3" fontId="13" fillId="0" borderId="4" xfId="0" applyNumberFormat="1" applyFont="1" applyBorder="1" applyAlignment="1">
      <alignment horizontal="right" wrapText="1"/>
    </xf>
    <xf numFmtId="165" fontId="13" fillId="0" borderId="4" xfId="0" applyNumberFormat="1" applyFont="1" applyBorder="1" applyAlignment="1">
      <alignment horizontal="right" wrapText="1"/>
    </xf>
    <xf numFmtId="0" fontId="17" fillId="0" borderId="0" xfId="0" applyFont="1" applyBorder="1"/>
    <xf numFmtId="0" fontId="3" fillId="0" borderId="0" xfId="0" applyFont="1" applyBorder="1" applyAlignment="1">
      <alignment horizontal="left"/>
    </xf>
    <xf numFmtId="0" fontId="6" fillId="0" borderId="0" xfId="0" applyFont="1" applyBorder="1"/>
    <xf numFmtId="0" fontId="18" fillId="0" borderId="0" xfId="0" applyFont="1" applyBorder="1"/>
    <xf numFmtId="0" fontId="19" fillId="0" borderId="0" xfId="0" applyFont="1" applyBorder="1"/>
    <xf numFmtId="0" fontId="20" fillId="4" borderId="0" xfId="0" applyFont="1" applyFill="1" applyBorder="1"/>
    <xf numFmtId="164" fontId="5" fillId="0" borderId="0" xfId="0" applyNumberFormat="1" applyFont="1" applyBorder="1" applyAlignment="1">
      <alignment horizontal="right"/>
    </xf>
    <xf numFmtId="0" fontId="5" fillId="0" borderId="0" xfId="0" applyFont="1" applyBorder="1" applyAlignment="1">
      <alignment horizontal="right"/>
    </xf>
    <xf numFmtId="0" fontId="6" fillId="3" borderId="0" xfId="0" applyFont="1" applyFill="1" applyBorder="1"/>
    <xf numFmtId="164" fontId="7" fillId="0" borderId="0" xfId="0" applyNumberFormat="1" applyFont="1" applyBorder="1"/>
    <xf numFmtId="0" fontId="7" fillId="3" borderId="0" xfId="0" applyFont="1" applyFill="1" applyBorder="1"/>
    <xf numFmtId="0" fontId="6" fillId="5" borderId="0" xfId="0" applyFont="1" applyFill="1" applyBorder="1"/>
    <xf numFmtId="0" fontId="21" fillId="0" borderId="0" xfId="0" applyFont="1" applyBorder="1"/>
    <xf numFmtId="0" fontId="7" fillId="5" borderId="0" xfId="0" applyFont="1" applyFill="1" applyBorder="1"/>
    <xf numFmtId="0" fontId="7" fillId="0" borderId="0" xfId="0" applyFont="1" applyBorder="1"/>
    <xf numFmtId="0" fontId="22" fillId="6" borderId="1" xfId="0" applyFont="1" applyFill="1" applyBorder="1"/>
    <xf numFmtId="0" fontId="5" fillId="6" borderId="1" xfId="0" applyFont="1" applyFill="1" applyBorder="1"/>
    <xf numFmtId="0" fontId="5" fillId="0" borderId="0" xfId="0" applyFont="1" applyBorder="1"/>
    <xf numFmtId="0" fontId="22" fillId="0" borderId="0" xfId="0" applyFont="1" applyBorder="1"/>
    <xf numFmtId="0" fontId="23" fillId="0" borderId="0" xfId="0" applyFont="1" applyBorder="1"/>
    <xf numFmtId="0" fontId="22" fillId="7" borderId="1" xfId="0" applyFont="1" applyFill="1" applyBorder="1"/>
    <xf numFmtId="0" fontId="4" fillId="3" borderId="1" xfId="0" applyFont="1" applyFill="1" applyBorder="1"/>
    <xf numFmtId="0" fontId="24" fillId="8" borderId="0" xfId="0" applyFont="1" applyFill="1" applyBorder="1"/>
    <xf numFmtId="0" fontId="25" fillId="0" borderId="0" xfId="0" applyFont="1" applyBorder="1"/>
    <xf numFmtId="0" fontId="26" fillId="0" borderId="0" xfId="0" applyFont="1" applyBorder="1"/>
    <xf numFmtId="0" fontId="25" fillId="0" borderId="0" xfId="0" applyFont="1" applyBorder="1" applyAlignment="1">
      <alignment horizontal="right"/>
    </xf>
    <xf numFmtId="0" fontId="26" fillId="0" borderId="0" xfId="0" applyFont="1" applyBorder="1" applyAlignment="1">
      <alignment horizontal="right"/>
    </xf>
    <xf numFmtId="0" fontId="16" fillId="8" borderId="1" xfId="0" applyFont="1" applyFill="1" applyBorder="1" applyAlignment="1">
      <alignment horizontal="left"/>
    </xf>
    <xf numFmtId="0" fontId="22" fillId="9" borderId="8" xfId="0" applyFont="1" applyFill="1" applyBorder="1" applyAlignment="1">
      <alignment horizontal="center"/>
    </xf>
    <xf numFmtId="0" fontId="22" fillId="9" borderId="9" xfId="0" applyFont="1" applyFill="1" applyBorder="1" applyAlignment="1">
      <alignment horizontal="center"/>
    </xf>
    <xf numFmtId="0" fontId="5" fillId="10" borderId="10" xfId="0" applyFont="1" applyFill="1" applyBorder="1" applyAlignment="1">
      <alignment horizontal="left"/>
    </xf>
    <xf numFmtId="0" fontId="5" fillId="10" borderId="11" xfId="0" applyFont="1" applyFill="1" applyBorder="1" applyAlignment="1">
      <alignment horizontal="left"/>
    </xf>
    <xf numFmtId="0" fontId="5" fillId="11" borderId="11" xfId="0" applyFont="1" applyFill="1" applyBorder="1" applyAlignment="1">
      <alignment horizontal="right"/>
    </xf>
    <xf numFmtId="0" fontId="22" fillId="0" borderId="0" xfId="0" applyFont="1" applyBorder="1" applyAlignment="1">
      <alignment horizontal="right"/>
    </xf>
    <xf numFmtId="0" fontId="5" fillId="0" borderId="0" xfId="0" applyFont="1" applyBorder="1" applyAlignment="1">
      <alignment horizontal="left"/>
    </xf>
    <xf numFmtId="0" fontId="3" fillId="0" borderId="0" xfId="0" applyFont="1" applyBorder="1" applyAlignment="1">
      <alignment horizontal="left" wrapText="1"/>
    </xf>
    <xf numFmtId="11" fontId="6" fillId="0" borderId="0" xfId="0" applyNumberFormat="1" applyFont="1" applyBorder="1"/>
    <xf numFmtId="0" fontId="3" fillId="0" borderId="0" xfId="0" applyFont="1" applyBorder="1" applyAlignment="1">
      <alignment wrapText="1"/>
    </xf>
    <xf numFmtId="0" fontId="4" fillId="3" borderId="0" xfId="0" applyFont="1" applyFill="1" applyBorder="1"/>
    <xf numFmtId="166" fontId="4" fillId="0" borderId="0" xfId="0" applyNumberFormat="1" applyFont="1" applyBorder="1"/>
    <xf numFmtId="2" fontId="4" fillId="0" borderId="0" xfId="0" applyNumberFormat="1" applyFont="1" applyBorder="1"/>
    <xf numFmtId="43" fontId="4" fillId="0" borderId="0" xfId="0" applyNumberFormat="1" applyFont="1" applyBorder="1"/>
    <xf numFmtId="11" fontId="0" fillId="0" borderId="0" xfId="0" applyNumberFormat="1" applyBorder="1"/>
    <xf numFmtId="0" fontId="3" fillId="0" borderId="0" xfId="0" applyFont="1" applyBorder="1"/>
    <xf numFmtId="0" fontId="3" fillId="3" borderId="0" xfId="0" applyFont="1" applyFill="1" applyBorder="1"/>
    <xf numFmtId="0" fontId="27" fillId="0" borderId="0" xfId="0" applyFont="1" applyBorder="1"/>
    <xf numFmtId="0" fontId="28" fillId="0" borderId="0" xfId="0" applyFont="1" applyBorder="1"/>
    <xf numFmtId="0" fontId="2" fillId="12" borderId="7" xfId="2" applyFill="1"/>
    <xf numFmtId="0" fontId="2" fillId="0" borderId="7" xfId="2"/>
    <xf numFmtId="0" fontId="33" fillId="12" borderId="18" xfId="2" applyFont="1" applyFill="1" applyBorder="1" applyAlignment="1">
      <alignment horizontal="left" vertical="center" wrapText="1"/>
    </xf>
    <xf numFmtId="0" fontId="34" fillId="12" borderId="7" xfId="2" applyFont="1" applyFill="1" applyAlignment="1">
      <alignment horizontal="left" vertical="center" wrapText="1"/>
    </xf>
    <xf numFmtId="0" fontId="34" fillId="12" borderId="19" xfId="2" applyFont="1" applyFill="1" applyBorder="1" applyAlignment="1">
      <alignment horizontal="left" vertical="center" wrapText="1"/>
    </xf>
    <xf numFmtId="0" fontId="2" fillId="12" borderId="15" xfId="2" applyFill="1" applyBorder="1" applyAlignment="1">
      <alignment horizontal="left" vertical="top" wrapText="1"/>
    </xf>
    <xf numFmtId="0" fontId="2" fillId="12" borderId="16" xfId="2" applyFill="1" applyBorder="1" applyAlignment="1">
      <alignment horizontal="left" vertical="top" wrapText="1"/>
    </xf>
    <xf numFmtId="0" fontId="2" fillId="12" borderId="20" xfId="2" applyFill="1" applyBorder="1" applyAlignment="1">
      <alignment horizontal="left" vertical="top" wrapText="1"/>
    </xf>
    <xf numFmtId="0" fontId="30" fillId="13" borderId="23" xfId="2" applyFont="1" applyFill="1" applyBorder="1"/>
    <xf numFmtId="0" fontId="30" fillId="13" borderId="24" xfId="2" applyFont="1" applyFill="1" applyBorder="1" applyAlignment="1">
      <alignment horizontal="center" wrapText="1"/>
    </xf>
    <xf numFmtId="0" fontId="30" fillId="13" borderId="25" xfId="2" applyFont="1" applyFill="1" applyBorder="1" applyAlignment="1">
      <alignment horizontal="center" wrapText="1"/>
    </xf>
    <xf numFmtId="0" fontId="2" fillId="0" borderId="26" xfId="2" applyBorder="1"/>
    <xf numFmtId="3" fontId="2" fillId="0" borderId="24" xfId="2" applyNumberFormat="1" applyBorder="1"/>
    <xf numFmtId="3" fontId="30" fillId="0" borderId="25" xfId="2" applyNumberFormat="1" applyFont="1" applyBorder="1"/>
    <xf numFmtId="3" fontId="2" fillId="0" borderId="24" xfId="2" applyNumberFormat="1" applyBorder="1" applyAlignment="1">
      <alignment horizontal="center" wrapText="1"/>
    </xf>
    <xf numFmtId="3" fontId="2" fillId="0" borderId="24" xfId="2" applyNumberFormat="1" applyBorder="1" applyAlignment="1">
      <alignment horizontal="right" wrapText="1"/>
    </xf>
    <xf numFmtId="0" fontId="30" fillId="14" borderId="27" xfId="2" applyFont="1" applyFill="1" applyBorder="1"/>
    <xf numFmtId="3" fontId="30" fillId="14" borderId="28" xfId="2" applyNumberFormat="1" applyFont="1" applyFill="1" applyBorder="1"/>
    <xf numFmtId="3" fontId="30" fillId="14" borderId="29" xfId="2" applyNumberFormat="1" applyFont="1" applyFill="1" applyBorder="1"/>
    <xf numFmtId="3" fontId="30" fillId="0" borderId="25" xfId="2" applyNumberFormat="1" applyFont="1" applyBorder="1" applyAlignment="1">
      <alignment horizontal="right"/>
    </xf>
    <xf numFmtId="0" fontId="2" fillId="0" borderId="30" xfId="2" applyBorder="1"/>
    <xf numFmtId="3" fontId="2" fillId="0" borderId="31" xfId="2" applyNumberFormat="1" applyBorder="1"/>
    <xf numFmtId="0" fontId="2" fillId="0" borderId="18" xfId="2" applyBorder="1"/>
    <xf numFmtId="3" fontId="2" fillId="0" borderId="7" xfId="2" applyNumberFormat="1"/>
    <xf numFmtId="3" fontId="30" fillId="0" borderId="19" xfId="2" applyNumberFormat="1" applyFont="1" applyBorder="1"/>
    <xf numFmtId="0" fontId="2" fillId="12" borderId="18" xfId="2" applyFill="1" applyBorder="1"/>
    <xf numFmtId="0" fontId="2" fillId="12" borderId="19" xfId="2" applyFill="1" applyBorder="1"/>
    <xf numFmtId="0" fontId="2" fillId="12" borderId="15" xfId="2" applyFill="1" applyBorder="1"/>
    <xf numFmtId="0" fontId="2" fillId="12" borderId="16" xfId="2" applyFill="1" applyBorder="1"/>
    <xf numFmtId="0" fontId="2" fillId="12" borderId="17" xfId="2" applyFill="1" applyBorder="1"/>
    <xf numFmtId="3" fontId="2" fillId="15" borderId="24" xfId="2" applyNumberFormat="1" applyFill="1" applyBorder="1"/>
    <xf numFmtId="3" fontId="2" fillId="12" borderId="7" xfId="2" applyNumberFormat="1" applyFill="1"/>
    <xf numFmtId="11" fontId="4" fillId="0" borderId="0" xfId="0" applyNumberFormat="1" applyFont="1" applyBorder="1" applyAlignment="1">
      <alignment horizontal="left"/>
    </xf>
    <xf numFmtId="168" fontId="0" fillId="0" borderId="0" xfId="1" applyNumberFormat="1" applyFont="1" applyBorder="1"/>
    <xf numFmtId="0" fontId="39" fillId="0" borderId="7" xfId="0" applyFont="1" applyBorder="1" applyAlignment="1">
      <alignment wrapText="1"/>
    </xf>
    <xf numFmtId="0" fontId="40" fillId="0" borderId="0" xfId="0" applyFont="1" applyBorder="1" applyAlignment="1">
      <alignment horizontal="left" wrapText="1"/>
    </xf>
    <xf numFmtId="0" fontId="40" fillId="0" borderId="0" xfId="0" applyFont="1" applyBorder="1" applyAlignment="1">
      <alignment wrapText="1"/>
    </xf>
    <xf numFmtId="0" fontId="39" fillId="0" borderId="0" xfId="0" applyFont="1" applyBorder="1" applyAlignment="1">
      <alignment wrapText="1"/>
    </xf>
    <xf numFmtId="0" fontId="39" fillId="0" borderId="0" xfId="0" applyFont="1" applyBorder="1" applyAlignment="1">
      <alignment horizontal="left" wrapText="1"/>
    </xf>
    <xf numFmtId="11" fontId="39" fillId="0" borderId="0" xfId="0" applyNumberFormat="1" applyFont="1" applyBorder="1" applyAlignment="1">
      <alignment wrapText="1"/>
    </xf>
    <xf numFmtId="3" fontId="39" fillId="0" borderId="0" xfId="0" applyNumberFormat="1" applyFont="1" applyBorder="1" applyAlignment="1">
      <alignment wrapText="1"/>
    </xf>
    <xf numFmtId="167" fontId="39" fillId="16" borderId="0" xfId="1" applyNumberFormat="1" applyFont="1" applyFill="1" applyBorder="1" applyAlignment="1">
      <alignment wrapText="1"/>
    </xf>
    <xf numFmtId="3" fontId="39" fillId="16" borderId="0" xfId="0" applyNumberFormat="1" applyFont="1" applyFill="1" applyBorder="1" applyAlignment="1">
      <alignment wrapText="1"/>
    </xf>
    <xf numFmtId="167" fontId="39" fillId="16" borderId="0" xfId="0" applyNumberFormat="1" applyFont="1" applyFill="1" applyBorder="1" applyAlignment="1">
      <alignment wrapText="1"/>
    </xf>
    <xf numFmtId="0" fontId="39" fillId="0" borderId="7" xfId="0" applyFont="1" applyFill="1" applyBorder="1" applyAlignment="1">
      <alignment horizontal="left" wrapText="1"/>
    </xf>
    <xf numFmtId="3" fontId="39" fillId="0" borderId="7" xfId="0" applyNumberFormat="1" applyFont="1" applyBorder="1" applyAlignment="1">
      <alignment wrapText="1"/>
    </xf>
    <xf numFmtId="0" fontId="40" fillId="17" borderId="0" xfId="0" applyFont="1" applyFill="1" applyBorder="1" applyAlignment="1">
      <alignment wrapText="1"/>
    </xf>
    <xf numFmtId="43" fontId="39" fillId="17" borderId="0" xfId="0" applyNumberFormat="1" applyFont="1" applyFill="1" applyBorder="1" applyAlignment="1">
      <alignment wrapText="1"/>
    </xf>
    <xf numFmtId="3" fontId="2" fillId="0" borderId="24" xfId="2" applyNumberFormat="1" applyFill="1" applyBorder="1"/>
    <xf numFmtId="0" fontId="1" fillId="19" borderId="7" xfId="3" applyFill="1"/>
    <xf numFmtId="0" fontId="44" fillId="20" borderId="24" xfId="3" applyFont="1" applyFill="1" applyBorder="1" applyAlignment="1">
      <alignment horizontal="left" vertical="center" wrapText="1"/>
    </xf>
    <xf numFmtId="0" fontId="45" fillId="21" borderId="24" xfId="3" applyFont="1" applyFill="1" applyBorder="1" applyAlignment="1">
      <alignment horizontal="left" wrapText="1"/>
    </xf>
    <xf numFmtId="3" fontId="45" fillId="21" borderId="24" xfId="3" applyNumberFormat="1" applyFont="1" applyFill="1" applyBorder="1" applyAlignment="1">
      <alignment horizontal="right" wrapText="1"/>
    </xf>
    <xf numFmtId="0" fontId="43" fillId="0" borderId="24" xfId="3" applyFont="1" applyBorder="1" applyAlignment="1">
      <alignment horizontal="left" wrapText="1"/>
    </xf>
    <xf numFmtId="3" fontId="43" fillId="0" borderId="24" xfId="3" applyNumberFormat="1" applyFont="1" applyBorder="1" applyAlignment="1">
      <alignment horizontal="right" wrapText="1"/>
    </xf>
    <xf numFmtId="0" fontId="45" fillId="0" borderId="24" xfId="3" applyFont="1" applyBorder="1" applyAlignment="1">
      <alignment horizontal="left" wrapText="1"/>
    </xf>
    <xf numFmtId="3" fontId="45" fillId="0" borderId="24" xfId="3" applyNumberFormat="1" applyFont="1" applyBorder="1" applyAlignment="1">
      <alignment horizontal="right" wrapText="1"/>
    </xf>
    <xf numFmtId="0" fontId="45" fillId="22" borderId="24" xfId="3" applyFont="1" applyFill="1" applyBorder="1" applyAlignment="1">
      <alignment horizontal="left" wrapText="1"/>
    </xf>
    <xf numFmtId="3" fontId="45" fillId="22" borderId="24" xfId="3" applyNumberFormat="1" applyFont="1" applyFill="1" applyBorder="1" applyAlignment="1">
      <alignment horizontal="right" wrapText="1"/>
    </xf>
    <xf numFmtId="0" fontId="1" fillId="22" borderId="7" xfId="3" applyFill="1"/>
    <xf numFmtId="0" fontId="45" fillId="23" borderId="24" xfId="3" applyFont="1" applyFill="1" applyBorder="1" applyAlignment="1">
      <alignment horizontal="left" wrapText="1"/>
    </xf>
    <xf numFmtId="3" fontId="45" fillId="23" borderId="24" xfId="3" applyNumberFormat="1" applyFont="1" applyFill="1" applyBorder="1" applyAlignment="1">
      <alignment horizontal="right" wrapText="1"/>
    </xf>
    <xf numFmtId="169" fontId="45" fillId="0" borderId="24" xfId="3" applyNumberFormat="1" applyFont="1" applyBorder="1" applyAlignment="1">
      <alignment horizontal="left" wrapText="1"/>
    </xf>
    <xf numFmtId="169" fontId="45" fillId="0" borderId="24" xfId="3" applyNumberFormat="1" applyFont="1" applyBorder="1" applyAlignment="1">
      <alignment horizontal="right" wrapText="1"/>
    </xf>
    <xf numFmtId="0" fontId="40" fillId="0" borderId="7" xfId="0" applyFont="1" applyBorder="1" applyAlignment="1">
      <alignment wrapText="1"/>
    </xf>
    <xf numFmtId="0" fontId="40" fillId="17" borderId="7" xfId="0" applyFont="1" applyFill="1" applyBorder="1" applyAlignment="1">
      <alignment wrapText="1"/>
    </xf>
    <xf numFmtId="0" fontId="39" fillId="24" borderId="7" xfId="0" applyFont="1" applyFill="1" applyBorder="1" applyAlignment="1">
      <alignment wrapText="1"/>
    </xf>
    <xf numFmtId="0" fontId="40" fillId="24" borderId="7" xfId="0" applyFont="1" applyFill="1" applyBorder="1" applyAlignment="1">
      <alignment wrapText="1"/>
    </xf>
    <xf numFmtId="0" fontId="41" fillId="13" borderId="7" xfId="0" applyFont="1" applyFill="1" applyBorder="1" applyAlignment="1">
      <alignment horizontal="left" wrapText="1"/>
    </xf>
    <xf numFmtId="3" fontId="41" fillId="13" borderId="0" xfId="0" applyNumberFormat="1" applyFont="1" applyFill="1" applyBorder="1" applyAlignment="1">
      <alignment wrapText="1"/>
    </xf>
    <xf numFmtId="3" fontId="41" fillId="13" borderId="7" xfId="0" applyNumberFormat="1" applyFont="1" applyFill="1" applyBorder="1" applyAlignment="1">
      <alignment wrapText="1"/>
    </xf>
    <xf numFmtId="167" fontId="39" fillId="0" borderId="7" xfId="0" applyNumberFormat="1" applyFont="1" applyBorder="1" applyAlignment="1">
      <alignment wrapText="1"/>
    </xf>
    <xf numFmtId="168" fontId="39" fillId="0" borderId="7" xfId="1" applyNumberFormat="1" applyFont="1" applyBorder="1" applyAlignment="1">
      <alignment wrapText="1"/>
    </xf>
    <xf numFmtId="3" fontId="40" fillId="0" borderId="0" xfId="0" applyNumberFormat="1" applyFont="1" applyBorder="1" applyAlignment="1">
      <alignment wrapText="1"/>
    </xf>
    <xf numFmtId="0" fontId="40" fillId="25" borderId="7" xfId="0" applyFont="1" applyFill="1" applyBorder="1" applyAlignment="1">
      <alignment wrapText="1"/>
    </xf>
    <xf numFmtId="3" fontId="39" fillId="25" borderId="0" xfId="0" applyNumberFormat="1" applyFont="1" applyFill="1" applyBorder="1" applyAlignment="1">
      <alignment wrapText="1"/>
    </xf>
    <xf numFmtId="0" fontId="40" fillId="0" borderId="7" xfId="0" applyFont="1" applyFill="1" applyBorder="1" applyAlignment="1"/>
    <xf numFmtId="0" fontId="41" fillId="17" borderId="0" xfId="0" applyFont="1" applyFill="1" applyBorder="1" applyAlignment="1">
      <alignment wrapText="1"/>
    </xf>
    <xf numFmtId="167" fontId="39" fillId="17" borderId="32" xfId="1" applyNumberFormat="1" applyFont="1" applyFill="1" applyBorder="1" applyAlignment="1">
      <alignment wrapText="1"/>
    </xf>
    <xf numFmtId="0" fontId="40" fillId="26" borderId="7" xfId="0" applyFont="1" applyFill="1" applyBorder="1" applyAlignment="1">
      <alignment wrapText="1"/>
    </xf>
    <xf numFmtId="0" fontId="39" fillId="26" borderId="7" xfId="0" applyFont="1" applyFill="1" applyBorder="1" applyAlignment="1">
      <alignment wrapText="1"/>
    </xf>
    <xf numFmtId="168" fontId="40" fillId="0" borderId="0" xfId="1" applyNumberFormat="1" applyFont="1" applyBorder="1" applyAlignment="1">
      <alignment wrapText="1"/>
    </xf>
    <xf numFmtId="168" fontId="40" fillId="0" borderId="0" xfId="0" applyNumberFormat="1" applyFont="1" applyBorder="1" applyAlignment="1">
      <alignment wrapText="1"/>
    </xf>
    <xf numFmtId="0" fontId="12" fillId="0" borderId="6" xfId="0" applyFont="1" applyBorder="1" applyAlignment="1">
      <alignment wrapText="1"/>
    </xf>
    <xf numFmtId="0" fontId="0" fillId="0" borderId="6" xfId="0" applyBorder="1"/>
    <xf numFmtId="0" fontId="16" fillId="8" borderId="7" xfId="0" applyFont="1" applyFill="1" applyAlignment="1">
      <alignment horizontal="left"/>
    </xf>
    <xf numFmtId="0" fontId="0" fillId="0" borderId="0" xfId="0" applyBorder="1"/>
    <xf numFmtId="0" fontId="35" fillId="12" borderId="15" xfId="2" applyFont="1" applyFill="1" applyBorder="1" applyAlignment="1">
      <alignment horizontal="left" vertical="top" wrapText="1"/>
    </xf>
    <xf numFmtId="0" fontId="35" fillId="12" borderId="16" xfId="2" applyFont="1" applyFill="1" applyBorder="1" applyAlignment="1">
      <alignment horizontal="left" vertical="top" wrapText="1"/>
    </xf>
    <xf numFmtId="0" fontId="35" fillId="12" borderId="17" xfId="2" applyFont="1" applyFill="1" applyBorder="1" applyAlignment="1">
      <alignment horizontal="left" vertical="top" wrapText="1"/>
    </xf>
    <xf numFmtId="0" fontId="37" fillId="13" borderId="21" xfId="2" applyFont="1" applyFill="1" applyBorder="1" applyAlignment="1">
      <alignment horizontal="center"/>
    </xf>
    <xf numFmtId="0" fontId="37" fillId="13" borderId="20" xfId="2" applyFont="1" applyFill="1" applyBorder="1" applyAlignment="1">
      <alignment horizontal="center"/>
    </xf>
    <xf numFmtId="0" fontId="37" fillId="13" borderId="22" xfId="2" applyFont="1" applyFill="1" applyBorder="1" applyAlignment="1">
      <alignment horizontal="center"/>
    </xf>
    <xf numFmtId="0" fontId="31" fillId="12" borderId="12" xfId="2" applyFont="1" applyFill="1" applyBorder="1" applyAlignment="1">
      <alignment horizontal="left"/>
    </xf>
    <xf numFmtId="0" fontId="31" fillId="12" borderId="13" xfId="2" applyFont="1" applyFill="1" applyBorder="1" applyAlignment="1">
      <alignment horizontal="left"/>
    </xf>
    <xf numFmtId="0" fontId="31" fillId="12" borderId="14" xfId="2" applyFont="1" applyFill="1" applyBorder="1" applyAlignment="1">
      <alignment horizontal="left"/>
    </xf>
    <xf numFmtId="0" fontId="32" fillId="12" borderId="15" xfId="2" applyFont="1" applyFill="1" applyBorder="1" applyAlignment="1">
      <alignment horizontal="left" vertical="center" wrapText="1"/>
    </xf>
    <xf numFmtId="0" fontId="32" fillId="12" borderId="16" xfId="2" applyFont="1" applyFill="1" applyBorder="1" applyAlignment="1">
      <alignment horizontal="left" vertical="center" wrapText="1"/>
    </xf>
    <xf numFmtId="0" fontId="32" fillId="12" borderId="17" xfId="2" applyFont="1" applyFill="1" applyBorder="1" applyAlignment="1">
      <alignment horizontal="left" vertical="center" wrapText="1"/>
    </xf>
    <xf numFmtId="0" fontId="35" fillId="12" borderId="18" xfId="2" applyFont="1" applyFill="1" applyBorder="1" applyAlignment="1">
      <alignment horizontal="left" wrapText="1"/>
    </xf>
    <xf numFmtId="0" fontId="35" fillId="12" borderId="7" xfId="2" applyFont="1" applyFill="1" applyAlignment="1">
      <alignment horizontal="left" wrapText="1"/>
    </xf>
    <xf numFmtId="0" fontId="35" fillId="12" borderId="19" xfId="2" applyFont="1" applyFill="1" applyBorder="1" applyAlignment="1">
      <alignment horizontal="left" wrapText="1"/>
    </xf>
    <xf numFmtId="0" fontId="42" fillId="18" borderId="7" xfId="3" applyFont="1" applyFill="1" applyAlignment="1">
      <alignment horizontal="left" wrapText="1"/>
    </xf>
    <xf numFmtId="0" fontId="43" fillId="18" borderId="7" xfId="3" applyFont="1" applyFill="1" applyAlignment="1">
      <alignment horizontal="left" wrapText="1"/>
    </xf>
    <xf numFmtId="0" fontId="46" fillId="18" borderId="7" xfId="3" applyFont="1" applyFill="1" applyAlignment="1">
      <alignment horizontal="left" wrapText="1"/>
    </xf>
    <xf numFmtId="0" fontId="40" fillId="27" borderId="0" xfId="0" applyFont="1" applyFill="1" applyBorder="1" applyAlignment="1">
      <alignment wrapText="1"/>
    </xf>
  </cellXfs>
  <cellStyles count="4">
    <cellStyle name="Comma" xfId="1" builtinId="3"/>
    <cellStyle name="Normal" xfId="0" builtinId="0"/>
    <cellStyle name="Normal 2" xfId="2" xr:uid="{6CADCA73-A69B-4F2F-8505-AD1B7FD291A2}"/>
    <cellStyle name="Normal 3" xfId="3" xr:uid="{F19631A2-4274-44C7-874B-B64FDD590ADA}"/>
  </cellStyles>
  <dxfs count="0"/>
  <tableStyles count="0" defaultTableStyle="TableStyleMedium2" defaultPivotStyle="PivotStyleLight16"/>
  <colors>
    <mruColors>
      <color rgb="FFFFCC00"/>
      <color rgb="FFFFEA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3.xlsx" TargetMode="External"/><Relationship Id="rId2" Type="http://schemas.openxmlformats.org/officeDocument/2006/relationships/hyperlink" Target="https://apps.neb-one.gc.ca/ftrppndc/dflt.aspx?GoCTemplateCulture=en-CA" TargetMode="External"/><Relationship Id="rId1" Type="http://schemas.openxmlformats.org/officeDocument/2006/relationships/hyperlink" Target="http://www.eia.gov/forecasts/aeo/excel/aeotab_10.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zoomScale="80" zoomScaleNormal="80" workbookViewId="0">
      <selection activeCell="E24" sqref="E24"/>
    </sheetView>
  </sheetViews>
  <sheetFormatPr defaultColWidth="12.625" defaultRowHeight="15" customHeight="1"/>
  <cols>
    <col min="1" max="1" width="7.625" style="1" customWidth="1"/>
    <col min="2" max="2" width="61.375" style="1" customWidth="1"/>
    <col min="3" max="4" width="7.625" style="1" customWidth="1"/>
    <col min="5" max="5" width="64.625" style="1" customWidth="1"/>
    <col min="6" max="26" width="7.625" style="1" customWidth="1"/>
    <col min="27" max="27" width="12.625" style="1" customWidth="1"/>
    <col min="28" max="16384" width="12.625" style="1"/>
  </cols>
  <sheetData>
    <row r="1" spans="1:15">
      <c r="A1" s="70" t="s">
        <v>0</v>
      </c>
      <c r="B1" s="1" t="s">
        <v>1</v>
      </c>
      <c r="K1" s="44" t="s">
        <v>2</v>
      </c>
      <c r="L1" s="44" t="s">
        <v>3</v>
      </c>
    </row>
    <row r="2" spans="1:15">
      <c r="A2" s="70" t="s">
        <v>4</v>
      </c>
      <c r="B2" s="1" t="str">
        <f>LOOKUP(B1,K1:L50,L1:L50)</f>
        <v>OR</v>
      </c>
      <c r="K2" s="44" t="s">
        <v>5</v>
      </c>
      <c r="L2" s="44" t="s">
        <v>6</v>
      </c>
      <c r="N2" s="1" t="s">
        <v>7</v>
      </c>
    </row>
    <row r="3" spans="1:15">
      <c r="A3" s="70" t="s">
        <v>8</v>
      </c>
      <c r="K3" s="44" t="s">
        <v>9</v>
      </c>
      <c r="L3" s="44" t="s">
        <v>10</v>
      </c>
      <c r="N3" s="70" t="s">
        <v>11</v>
      </c>
      <c r="O3" s="1">
        <f>IF(N3=$B$2,1,0)</f>
        <v>0</v>
      </c>
    </row>
    <row r="4" spans="1:15">
      <c r="A4" s="70" t="s">
        <v>12</v>
      </c>
      <c r="K4" s="44" t="s">
        <v>13</v>
      </c>
      <c r="L4" s="44" t="s">
        <v>14</v>
      </c>
      <c r="N4" s="70" t="s">
        <v>10</v>
      </c>
      <c r="O4" s="1">
        <f>IF(N4=$B$2,1,0)</f>
        <v>0</v>
      </c>
    </row>
    <row r="5" spans="1:15">
      <c r="K5" s="44" t="s">
        <v>15</v>
      </c>
      <c r="L5" s="44" t="s">
        <v>16</v>
      </c>
      <c r="N5" s="70"/>
      <c r="O5" s="1">
        <f>IF(N5=$B$2,1,0)</f>
        <v>0</v>
      </c>
    </row>
    <row r="6" spans="1:15">
      <c r="A6" s="70" t="s">
        <v>17</v>
      </c>
      <c r="B6" s="2" t="s">
        <v>18</v>
      </c>
      <c r="E6" s="2" t="s">
        <v>615</v>
      </c>
      <c r="F6" s="3"/>
      <c r="G6" s="3"/>
      <c r="H6" s="3"/>
      <c r="I6" s="3"/>
      <c r="J6" s="3"/>
      <c r="K6" s="44" t="s">
        <v>19</v>
      </c>
      <c r="L6" s="44" t="s">
        <v>20</v>
      </c>
      <c r="N6" s="70"/>
      <c r="O6" s="1">
        <f>IF(N6=$B$2,1,0)</f>
        <v>0</v>
      </c>
    </row>
    <row r="7" spans="1:15">
      <c r="B7" s="1" t="s">
        <v>21</v>
      </c>
      <c r="E7" s="1" t="s">
        <v>616</v>
      </c>
      <c r="K7" s="44" t="s">
        <v>22</v>
      </c>
      <c r="L7" s="44" t="s">
        <v>23</v>
      </c>
      <c r="N7" s="70" t="s">
        <v>24</v>
      </c>
      <c r="O7" s="1">
        <f>IF(N7=$B$2,1,0)</f>
        <v>0</v>
      </c>
    </row>
    <row r="8" spans="1:15">
      <c r="B8" s="4">
        <v>2019</v>
      </c>
      <c r="E8" s="1" t="s">
        <v>617</v>
      </c>
      <c r="K8" s="44" t="s">
        <v>25</v>
      </c>
      <c r="L8" s="44" t="s">
        <v>26</v>
      </c>
      <c r="N8" s="70"/>
      <c r="O8" s="1">
        <f>SUM(O3:O7)</f>
        <v>0</v>
      </c>
    </row>
    <row r="9" spans="1:15">
      <c r="B9" s="1" t="s">
        <v>27</v>
      </c>
      <c r="E9" s="1" t="s">
        <v>609</v>
      </c>
      <c r="K9" s="44" t="s">
        <v>28</v>
      </c>
      <c r="L9" s="44" t="s">
        <v>29</v>
      </c>
      <c r="N9" s="1" t="s">
        <v>30</v>
      </c>
    </row>
    <row r="10" spans="1:15">
      <c r="B10" s="72" t="s">
        <v>31</v>
      </c>
      <c r="E10" s="1" t="s">
        <v>608</v>
      </c>
      <c r="K10" s="44" t="s">
        <v>32</v>
      </c>
      <c r="L10" s="44" t="s">
        <v>33</v>
      </c>
    </row>
    <row r="11" spans="1:15">
      <c r="B11" s="1" t="s">
        <v>34</v>
      </c>
      <c r="K11" s="44" t="s">
        <v>35</v>
      </c>
      <c r="L11" s="44" t="s">
        <v>36</v>
      </c>
      <c r="N11" s="71" t="s">
        <v>37</v>
      </c>
    </row>
    <row r="12" spans="1:15">
      <c r="K12" s="44" t="s">
        <v>38</v>
      </c>
      <c r="L12" s="44" t="s">
        <v>39</v>
      </c>
      <c r="N12" s="65" t="str">
        <f>IF(O8=1,"TRUE","FALSE")</f>
        <v>FALSE</v>
      </c>
    </row>
    <row r="13" spans="1:15">
      <c r="B13" s="2" t="s">
        <v>40</v>
      </c>
      <c r="E13" s="2" t="s">
        <v>41</v>
      </c>
      <c r="F13" s="2"/>
      <c r="G13" s="2"/>
      <c r="H13" s="2"/>
      <c r="K13" s="44" t="s">
        <v>42</v>
      </c>
      <c r="L13" s="44" t="s">
        <v>43</v>
      </c>
    </row>
    <row r="14" spans="1:15">
      <c r="B14" s="1" t="s">
        <v>44</v>
      </c>
      <c r="E14" s="1" t="s">
        <v>21</v>
      </c>
      <c r="K14" s="44" t="s">
        <v>45</v>
      </c>
      <c r="L14" s="44" t="s">
        <v>46</v>
      </c>
    </row>
    <row r="15" spans="1:15">
      <c r="B15" s="4">
        <v>2018</v>
      </c>
      <c r="E15" s="4">
        <v>2019</v>
      </c>
      <c r="K15" s="44" t="s">
        <v>47</v>
      </c>
      <c r="L15" s="44" t="s">
        <v>48</v>
      </c>
    </row>
    <row r="16" spans="1:15">
      <c r="B16" s="1" t="s">
        <v>49</v>
      </c>
      <c r="E16" s="1" t="s">
        <v>50</v>
      </c>
      <c r="F16" s="70" t="s">
        <v>51</v>
      </c>
      <c r="K16" s="44" t="s">
        <v>52</v>
      </c>
      <c r="L16" s="44" t="s">
        <v>53</v>
      </c>
    </row>
    <row r="17" spans="1:12">
      <c r="B17" s="5" t="s">
        <v>54</v>
      </c>
      <c r="E17" s="70" t="s">
        <v>55</v>
      </c>
      <c r="K17" s="44" t="s">
        <v>56</v>
      </c>
      <c r="L17" s="44" t="s">
        <v>57</v>
      </c>
    </row>
    <row r="18" spans="1:12">
      <c r="B18" s="1" t="s">
        <v>58</v>
      </c>
      <c r="K18" s="44" t="s">
        <v>59</v>
      </c>
      <c r="L18" s="44" t="s">
        <v>60</v>
      </c>
    </row>
    <row r="19" spans="1:12">
      <c r="K19" s="44" t="s">
        <v>61</v>
      </c>
      <c r="L19" s="44" t="s">
        <v>62</v>
      </c>
    </row>
    <row r="20" spans="1:12">
      <c r="B20" s="2" t="s">
        <v>63</v>
      </c>
      <c r="E20" s="2" t="s">
        <v>64</v>
      </c>
      <c r="K20" s="44" t="s">
        <v>65</v>
      </c>
      <c r="L20" s="44" t="s">
        <v>66</v>
      </c>
    </row>
    <row r="21" spans="1:12" ht="15.75" customHeight="1">
      <c r="B21" s="1" t="s">
        <v>21</v>
      </c>
      <c r="E21" s="1" t="s">
        <v>67</v>
      </c>
      <c r="K21" s="44" t="s">
        <v>68</v>
      </c>
      <c r="L21" s="44" t="s">
        <v>69</v>
      </c>
    </row>
    <row r="22" spans="1:12" ht="15.75" customHeight="1">
      <c r="B22" s="4">
        <v>2019</v>
      </c>
      <c r="E22" s="1">
        <v>2016</v>
      </c>
      <c r="K22" s="44" t="s">
        <v>70</v>
      </c>
      <c r="L22" s="44" t="s">
        <v>71</v>
      </c>
    </row>
    <row r="23" spans="1:12" ht="15.75" customHeight="1">
      <c r="B23" s="1" t="s">
        <v>27</v>
      </c>
      <c r="E23" s="1" t="s">
        <v>72</v>
      </c>
      <c r="K23" s="44" t="s">
        <v>73</v>
      </c>
      <c r="L23" s="44" t="s">
        <v>74</v>
      </c>
    </row>
    <row r="24" spans="1:12" ht="15.75" customHeight="1">
      <c r="B24" s="73" t="s">
        <v>75</v>
      </c>
      <c r="E24" s="1" t="s">
        <v>76</v>
      </c>
      <c r="K24" s="44" t="s">
        <v>77</v>
      </c>
      <c r="L24" s="44" t="s">
        <v>78</v>
      </c>
    </row>
    <row r="25" spans="1:12" ht="15.75" customHeight="1">
      <c r="B25" s="1" t="s">
        <v>79</v>
      </c>
      <c r="E25" s="1" t="s">
        <v>80</v>
      </c>
      <c r="K25" s="44" t="s">
        <v>81</v>
      </c>
      <c r="L25" s="44" t="s">
        <v>82</v>
      </c>
    </row>
    <row r="26" spans="1:12" ht="15.75" customHeight="1">
      <c r="K26" s="44" t="s">
        <v>83</v>
      </c>
      <c r="L26" s="44" t="s">
        <v>84</v>
      </c>
    </row>
    <row r="27" spans="1:12" ht="15.75" customHeight="1">
      <c r="A27" s="70" t="s">
        <v>85</v>
      </c>
      <c r="K27" s="44" t="s">
        <v>86</v>
      </c>
      <c r="L27" s="44" t="s">
        <v>87</v>
      </c>
    </row>
    <row r="28" spans="1:12" ht="15.75" customHeight="1">
      <c r="A28" s="1" t="s">
        <v>88</v>
      </c>
      <c r="K28" s="44" t="s">
        <v>89</v>
      </c>
      <c r="L28" s="44" t="s">
        <v>24</v>
      </c>
    </row>
    <row r="29" spans="1:12" ht="15.75" customHeight="1">
      <c r="A29" s="1" t="s">
        <v>90</v>
      </c>
      <c r="K29" s="44" t="s">
        <v>91</v>
      </c>
      <c r="L29" s="44" t="s">
        <v>92</v>
      </c>
    </row>
    <row r="30" spans="1:12" ht="15.75" customHeight="1">
      <c r="A30" s="1" t="s">
        <v>93</v>
      </c>
      <c r="K30" s="44" t="s">
        <v>94</v>
      </c>
      <c r="L30" s="44" t="s">
        <v>95</v>
      </c>
    </row>
    <row r="31" spans="1:12" ht="15.75" customHeight="1">
      <c r="A31" s="1" t="s">
        <v>96</v>
      </c>
      <c r="K31" s="44" t="s">
        <v>97</v>
      </c>
      <c r="L31" s="44" t="s">
        <v>11</v>
      </c>
    </row>
    <row r="32" spans="1:12" ht="15.75" customHeight="1">
      <c r="A32" s="1" t="s">
        <v>98</v>
      </c>
      <c r="K32" s="44" t="s">
        <v>99</v>
      </c>
      <c r="L32" s="44" t="s">
        <v>100</v>
      </c>
    </row>
    <row r="33" spans="1:12" ht="15.75" customHeight="1">
      <c r="K33" s="44" t="s">
        <v>101</v>
      </c>
      <c r="L33" s="44" t="s">
        <v>102</v>
      </c>
    </row>
    <row r="34" spans="1:12" ht="15.75" customHeight="1">
      <c r="A34" s="1" t="s">
        <v>103</v>
      </c>
      <c r="K34" s="44" t="s">
        <v>104</v>
      </c>
      <c r="L34" s="44" t="s">
        <v>105</v>
      </c>
    </row>
    <row r="35" spans="1:12" ht="15.75" customHeight="1">
      <c r="A35" s="1" t="s">
        <v>106</v>
      </c>
      <c r="K35" s="44" t="s">
        <v>107</v>
      </c>
      <c r="L35" s="44" t="s">
        <v>108</v>
      </c>
    </row>
    <row r="36" spans="1:12" ht="15.75" customHeight="1">
      <c r="K36" s="44" t="s">
        <v>109</v>
      </c>
      <c r="L36" s="44" t="s">
        <v>110</v>
      </c>
    </row>
    <row r="37" spans="1:12" ht="15.75" customHeight="1">
      <c r="A37" s="1" t="s">
        <v>111</v>
      </c>
      <c r="K37" s="44" t="s">
        <v>1</v>
      </c>
      <c r="L37" s="44" t="s">
        <v>112</v>
      </c>
    </row>
    <row r="38" spans="1:12" ht="15.75" customHeight="1">
      <c r="A38" s="1" t="s">
        <v>113</v>
      </c>
      <c r="K38" s="44" t="s">
        <v>114</v>
      </c>
      <c r="L38" s="44" t="s">
        <v>115</v>
      </c>
    </row>
    <row r="39" spans="1:12" ht="15.75" customHeight="1">
      <c r="A39" s="1" t="s">
        <v>116</v>
      </c>
      <c r="K39" s="44" t="s">
        <v>117</v>
      </c>
      <c r="L39" s="44" t="s">
        <v>118</v>
      </c>
    </row>
    <row r="40" spans="1:12" ht="15.75" customHeight="1">
      <c r="K40" s="44" t="s">
        <v>119</v>
      </c>
      <c r="L40" s="44" t="s">
        <v>120</v>
      </c>
    </row>
    <row r="41" spans="1:12" ht="15.75" customHeight="1">
      <c r="A41" s="1" t="s">
        <v>121</v>
      </c>
      <c r="K41" s="44" t="s">
        <v>122</v>
      </c>
      <c r="L41" s="44" t="s">
        <v>123</v>
      </c>
    </row>
    <row r="42" spans="1:12" ht="15.75" customHeight="1">
      <c r="A42" s="1" t="s">
        <v>124</v>
      </c>
      <c r="K42" s="44" t="s">
        <v>125</v>
      </c>
      <c r="L42" s="44" t="s">
        <v>126</v>
      </c>
    </row>
    <row r="43" spans="1:12" ht="15.75" customHeight="1">
      <c r="A43" s="1" t="s">
        <v>127</v>
      </c>
      <c r="K43" s="44" t="s">
        <v>128</v>
      </c>
      <c r="L43" s="44" t="s">
        <v>129</v>
      </c>
    </row>
    <row r="44" spans="1:12" ht="15.75" customHeight="1">
      <c r="K44" s="44" t="s">
        <v>130</v>
      </c>
      <c r="L44" s="44" t="s">
        <v>131</v>
      </c>
    </row>
    <row r="45" spans="1:12" ht="15.75" customHeight="1">
      <c r="A45" s="70" t="s">
        <v>132</v>
      </c>
      <c r="K45" s="44" t="s">
        <v>133</v>
      </c>
      <c r="L45" s="44" t="s">
        <v>134</v>
      </c>
    </row>
    <row r="46" spans="1:12" ht="15.75" customHeight="1">
      <c r="A46" s="1" t="s">
        <v>135</v>
      </c>
      <c r="K46" s="44" t="s">
        <v>136</v>
      </c>
      <c r="L46" s="44" t="s">
        <v>137</v>
      </c>
    </row>
    <row r="47" spans="1:12" ht="15.75" customHeight="1">
      <c r="A47" s="1" t="s">
        <v>138</v>
      </c>
      <c r="K47" s="44" t="s">
        <v>139</v>
      </c>
      <c r="L47" s="44" t="s">
        <v>140</v>
      </c>
    </row>
    <row r="48" spans="1:12" ht="15.75" customHeight="1">
      <c r="A48" s="1" t="s">
        <v>141</v>
      </c>
      <c r="K48" s="44" t="s">
        <v>142</v>
      </c>
      <c r="L48" s="44" t="s">
        <v>143</v>
      </c>
    </row>
    <row r="49" spans="1:12" ht="15.75" customHeight="1">
      <c r="K49" s="44" t="s">
        <v>144</v>
      </c>
      <c r="L49" s="44" t="s">
        <v>145</v>
      </c>
    </row>
    <row r="50" spans="1:12" ht="15.75" customHeight="1">
      <c r="A50" s="70" t="s">
        <v>146</v>
      </c>
      <c r="K50" s="44" t="s">
        <v>147</v>
      </c>
      <c r="L50" s="44" t="s">
        <v>148</v>
      </c>
    </row>
    <row r="51" spans="1:12" ht="15.75" customHeight="1">
      <c r="A51" s="6">
        <v>2.931E-7</v>
      </c>
      <c r="B51" s="1" t="s">
        <v>149</v>
      </c>
    </row>
    <row r="52" spans="1:12" ht="15.75" customHeight="1">
      <c r="A52" s="7">
        <v>0.91400000000000003</v>
      </c>
      <c r="B52" s="1" t="s">
        <v>150</v>
      </c>
    </row>
    <row r="53" spans="1:12" ht="15.75" customHeight="1">
      <c r="A53" s="7"/>
    </row>
    <row r="54" spans="1:12" ht="15.75" customHeight="1">
      <c r="A54" s="70" t="s">
        <v>151</v>
      </c>
    </row>
    <row r="55" spans="1:12" ht="15.75" customHeight="1">
      <c r="A55" s="1" t="s">
        <v>152</v>
      </c>
    </row>
    <row r="56" spans="1:12" ht="15.75" customHeight="1">
      <c r="A56" s="1" t="s">
        <v>153</v>
      </c>
    </row>
    <row r="57" spans="1:12" ht="15.75" customHeight="1"/>
    <row r="58" spans="1:12" ht="15.75" customHeight="1">
      <c r="A58" s="1" t="s">
        <v>154</v>
      </c>
    </row>
    <row r="59" spans="1:12" ht="15.75" customHeight="1">
      <c r="A59" s="1" t="s">
        <v>155</v>
      </c>
    </row>
    <row r="60" spans="1:12" ht="15.75" customHeight="1"/>
    <row r="61" spans="1:12" ht="15.75" customHeight="1">
      <c r="A61" s="70" t="s">
        <v>156</v>
      </c>
    </row>
    <row r="62" spans="1:12" ht="15.75" customHeight="1">
      <c r="A62" s="1" t="s">
        <v>157</v>
      </c>
    </row>
    <row r="63" spans="1:12" ht="15.75" customHeight="1">
      <c r="A63" s="44" t="s">
        <v>158</v>
      </c>
    </row>
    <row r="64" spans="1:12" ht="15.75" customHeight="1"/>
    <row r="65" spans="1:1" ht="15.75" customHeight="1">
      <c r="A65" s="70" t="s">
        <v>159</v>
      </c>
    </row>
    <row r="66" spans="1:1" ht="15.75" customHeight="1"/>
    <row r="67" spans="1:1" ht="15.75" customHeight="1">
      <c r="A67" s="1" t="s">
        <v>160</v>
      </c>
    </row>
    <row r="68" spans="1:1" ht="15.75" customHeight="1">
      <c r="A68" s="1" t="s">
        <v>161</v>
      </c>
    </row>
    <row r="69" spans="1:1" ht="15.75" customHeight="1"/>
    <row r="70" spans="1:1" ht="15.75" customHeight="1"/>
    <row r="71" spans="1:1" ht="15.75" customHeight="1"/>
    <row r="72" spans="1:1" ht="15.75" customHeight="1"/>
    <row r="73" spans="1:1" ht="15.75" customHeight="1"/>
    <row r="74" spans="1:1" ht="15.75" customHeight="1"/>
    <row r="75" spans="1:1" ht="15.75" customHeight="1"/>
    <row r="76" spans="1:1" ht="15.75" customHeight="1"/>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0" r:id="rId1" xr:uid="{00000000-0004-0000-0000-000000000000}"/>
    <hyperlink ref="B17" r:id="rId2" xr:uid="{00000000-0004-0000-0000-000001000000}"/>
    <hyperlink ref="B24" r:id="rId3" xr:uid="{00000000-0004-0000-0000-000002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45209-36F0-40C4-A9FA-46665C3CE2DE}">
  <dimension ref="A1:L36"/>
  <sheetViews>
    <sheetView tabSelected="1" topLeftCell="A10" workbookViewId="0">
      <selection activeCell="F33" sqref="F33"/>
    </sheetView>
  </sheetViews>
  <sheetFormatPr defaultRowHeight="15"/>
  <cols>
    <col min="1" max="1" width="9" style="108"/>
    <col min="2" max="2" width="17.375" style="111" customWidth="1"/>
    <col min="3" max="3" width="19.375" style="111" customWidth="1"/>
    <col min="4" max="4" width="16.875" style="111" customWidth="1"/>
    <col min="5" max="5" width="19.625" style="111" customWidth="1"/>
    <col min="6" max="6" width="18.25" style="111" customWidth="1"/>
    <col min="7" max="9" width="13" style="108" customWidth="1"/>
    <col min="10" max="10" width="17.625" style="108" customWidth="1"/>
    <col min="11" max="11" width="13" style="108" customWidth="1"/>
    <col min="12" max="12" width="11.625" style="111" customWidth="1"/>
    <col min="13" max="13" width="14.125" style="111" customWidth="1"/>
    <col min="14" max="16384" width="9" style="111"/>
  </cols>
  <sheetData>
    <row r="1" spans="1:12" s="108" customFormat="1">
      <c r="A1" s="150" t="s">
        <v>684</v>
      </c>
      <c r="B1" s="150"/>
      <c r="C1" s="150"/>
      <c r="D1" s="150"/>
      <c r="E1" s="150"/>
    </row>
    <row r="2" spans="1:12" s="108" customFormat="1"/>
    <row r="3" spans="1:12" s="108" customFormat="1">
      <c r="B3" s="139" t="s">
        <v>528</v>
      </c>
      <c r="C3" s="139"/>
      <c r="D3" s="139"/>
      <c r="E3" s="139"/>
      <c r="F3" s="139"/>
    </row>
    <row r="4" spans="1:12" ht="45">
      <c r="B4" s="109" t="s">
        <v>568</v>
      </c>
      <c r="C4" s="110" t="s">
        <v>611</v>
      </c>
      <c r="D4" s="120" t="s">
        <v>612</v>
      </c>
      <c r="E4" s="110" t="s">
        <v>618</v>
      </c>
      <c r="F4" s="110" t="s">
        <v>620</v>
      </c>
    </row>
    <row r="5" spans="1:12">
      <c r="B5" s="112" t="s">
        <v>484</v>
      </c>
      <c r="C5" s="113">
        <f>SUM('2018-2019 MWh Oregon'!C14:C16)</f>
        <v>9040904.7625074368</v>
      </c>
      <c r="D5" s="121">
        <f t="shared" ref="D5:D20" si="0">((C5/$C$22)*$C$21)+C5</f>
        <v>13678131.901588092</v>
      </c>
      <c r="E5" s="114">
        <f>'2018-2019 MWh Oregon'!B16</f>
        <v>1952679.6025382804</v>
      </c>
      <c r="I5" s="145"/>
      <c r="J5" s="119"/>
      <c r="K5" s="119"/>
      <c r="L5" s="114"/>
    </row>
    <row r="6" spans="1:12" ht="30">
      <c r="B6" s="112" t="s">
        <v>485</v>
      </c>
      <c r="C6" s="113">
        <f>'2018-2019 MWh Oregon'!C22</f>
        <v>1671301.7019986119</v>
      </c>
      <c r="D6" s="121">
        <f t="shared" si="0"/>
        <v>2528539.5353446389</v>
      </c>
      <c r="E6" s="114">
        <f>'2018-2019 MWh Oregon'!B22</f>
        <v>8105137.1079071835</v>
      </c>
      <c r="J6" s="145"/>
    </row>
    <row r="7" spans="1:12">
      <c r="B7" s="112" t="s">
        <v>486</v>
      </c>
      <c r="C7" s="113">
        <f>'2018-2019 MWh Oregon'!C23</f>
        <v>21</v>
      </c>
      <c r="D7" s="121">
        <f t="shared" si="0"/>
        <v>31.771241648793293</v>
      </c>
    </row>
    <row r="8" spans="1:12">
      <c r="B8" s="112" t="s">
        <v>487</v>
      </c>
      <c r="C8" s="113">
        <f>'2018-2019 MWh Oregon'!C20</f>
        <v>2153821.806352708</v>
      </c>
      <c r="D8" s="121">
        <f t="shared" si="0"/>
        <v>3258552.0513367793</v>
      </c>
      <c r="E8" s="114">
        <f>'2018-2019 MWh Oregon'!B20</f>
        <v>2006098.0909821698</v>
      </c>
      <c r="F8" s="114">
        <f>'2018-2019 MWh Oregon'!E12</f>
        <v>15207210.49504187</v>
      </c>
    </row>
    <row r="9" spans="1:12">
      <c r="B9" s="112" t="s">
        <v>488</v>
      </c>
      <c r="C9" s="113">
        <f>'2018-2019 MWh Oregon'!C30</f>
        <v>1366776.9159168128</v>
      </c>
      <c r="D9" s="121">
        <f t="shared" si="0"/>
        <v>2067819.0321707376</v>
      </c>
      <c r="E9" s="114">
        <f>'2018-2019 MWh Oregon'!B30</f>
        <v>1287352.8750295115</v>
      </c>
    </row>
    <row r="10" spans="1:12">
      <c r="B10" s="112" t="s">
        <v>489</v>
      </c>
      <c r="C10" s="113">
        <f>'2018-2019 MWh Oregon'!C26</f>
        <v>601946.83546300279</v>
      </c>
      <c r="D10" s="121">
        <f t="shared" si="0"/>
        <v>910695.16043911804</v>
      </c>
      <c r="E10" s="114">
        <f>'2018-2019 MWh Oregon'!B26</f>
        <v>213690.98821810482</v>
      </c>
    </row>
    <row r="11" spans="1:12">
      <c r="B11" s="112" t="s">
        <v>490</v>
      </c>
      <c r="C11" s="113">
        <v>0</v>
      </c>
      <c r="D11" s="121">
        <f t="shared" si="0"/>
        <v>0</v>
      </c>
      <c r="E11" s="111">
        <v>0</v>
      </c>
    </row>
    <row r="12" spans="1:12">
      <c r="B12" s="112" t="s">
        <v>491</v>
      </c>
      <c r="C12" s="113">
        <f>SUM('2018-2019 MWh Oregon'!C13,'2018-2019 MWh Oregon'!C25,'2018-2019 MWh Oregon'!C31)</f>
        <v>17501.407842243752</v>
      </c>
      <c r="D12" s="121">
        <f t="shared" si="0"/>
        <v>26478.164654762491</v>
      </c>
      <c r="E12" s="114">
        <f>SUM('2018-2019 MWh Oregon'!B13,'2018-2019 MWh Oregon'!B25,'2018-2019 MWh Oregon'!B31)</f>
        <v>106186.96090606325</v>
      </c>
    </row>
    <row r="13" spans="1:12">
      <c r="B13" s="112" t="s">
        <v>492</v>
      </c>
      <c r="C13" s="113">
        <f>'2018-2019 MWh Oregon'!C19</f>
        <v>33630.629908825671</v>
      </c>
      <c r="D13" s="121">
        <f t="shared" si="0"/>
        <v>50880.327125449316</v>
      </c>
      <c r="E13" s="114">
        <f>'2018-2019 MWh Oregon'!B19</f>
        <v>8511.7119626878593</v>
      </c>
    </row>
    <row r="14" spans="1:12">
      <c r="B14" s="112" t="s">
        <v>493</v>
      </c>
      <c r="C14" s="113">
        <f>'2018-2019 MWh Oregon'!C18</f>
        <v>1.51</v>
      </c>
      <c r="D14" s="121">
        <f t="shared" si="0"/>
        <v>2.2845035661751369</v>
      </c>
      <c r="E14" s="114">
        <f>'2018-2019 MWh Oregon'!B18</f>
        <v>8240.4254081512317</v>
      </c>
    </row>
    <row r="15" spans="1:12">
      <c r="B15" s="112" t="s">
        <v>494</v>
      </c>
      <c r="C15" s="113">
        <v>0</v>
      </c>
      <c r="D15" s="121">
        <f t="shared" si="0"/>
        <v>0</v>
      </c>
      <c r="E15" s="111">
        <v>0</v>
      </c>
    </row>
    <row r="16" spans="1:12">
      <c r="B16" s="112" t="s">
        <v>495</v>
      </c>
      <c r="C16" s="113">
        <v>0</v>
      </c>
      <c r="D16" s="121">
        <f t="shared" si="0"/>
        <v>0</v>
      </c>
      <c r="E16" s="111">
        <v>0</v>
      </c>
    </row>
    <row r="17" spans="2:6">
      <c r="B17" s="112" t="s">
        <v>496</v>
      </c>
      <c r="C17" s="113">
        <v>0</v>
      </c>
      <c r="D17" s="121">
        <f t="shared" si="0"/>
        <v>0</v>
      </c>
      <c r="E17" s="111">
        <v>0</v>
      </c>
    </row>
    <row r="18" spans="2:6">
      <c r="B18" s="112" t="s">
        <v>497</v>
      </c>
      <c r="C18" s="113">
        <v>0</v>
      </c>
      <c r="D18" s="121">
        <f t="shared" si="0"/>
        <v>0</v>
      </c>
      <c r="E18" s="111">
        <v>0</v>
      </c>
    </row>
    <row r="19" spans="2:6" ht="30">
      <c r="B19" s="112" t="s">
        <v>498</v>
      </c>
      <c r="C19" s="113">
        <v>0</v>
      </c>
      <c r="D19" s="121">
        <f t="shared" si="0"/>
        <v>0</v>
      </c>
      <c r="E19" s="111">
        <v>0</v>
      </c>
    </row>
    <row r="20" spans="2:6" ht="30">
      <c r="B20" s="112" t="s">
        <v>499</v>
      </c>
      <c r="C20" s="113">
        <f>SUM('2018-2019 MWh Oregon'!C17)</f>
        <v>1496.8589378211057</v>
      </c>
      <c r="D20" s="121">
        <f t="shared" si="0"/>
        <v>2264.6222394128763</v>
      </c>
      <c r="E20" s="114">
        <f>SUM('2018-2019 MWh Oregon'!B28,'2018-2019 MWh Oregon'!B21,'2018-2019 MWh Oregon'!B17,'2018-2019 MWh Oregon'!B29)</f>
        <v>224949.54263837379</v>
      </c>
    </row>
    <row r="21" spans="2:6" s="108" customFormat="1" ht="15.75" thickBot="1">
      <c r="B21" s="142" t="s">
        <v>614</v>
      </c>
      <c r="C21" s="143">
        <f>'2018-2019 MWh Oregon'!D27</f>
        <v>7635991.4217167422</v>
      </c>
      <c r="D21" s="151"/>
      <c r="E21" s="144">
        <f>'2018-2019 MWh Oregon'!B24</f>
        <v>43672.52</v>
      </c>
    </row>
    <row r="22" spans="2:6" ht="15.75" thickBot="1">
      <c r="B22" s="110" t="s">
        <v>613</v>
      </c>
      <c r="C22" s="115">
        <f>SUM(C5:C20)</f>
        <v>14887403.428927463</v>
      </c>
      <c r="D22" s="152">
        <f>SUM(D5:D20)</f>
        <v>22523394.850644208</v>
      </c>
      <c r="E22" s="116">
        <f>SUM(E5:E20)+E21</f>
        <v>13956519.825590527</v>
      </c>
      <c r="F22" s="117">
        <f>SUM(D22:E22,F8)</f>
        <v>51687125.171276607</v>
      </c>
    </row>
    <row r="25" spans="2:6" ht="45">
      <c r="B25" s="118" t="s">
        <v>610</v>
      </c>
    </row>
    <row r="28" spans="2:6">
      <c r="B28" s="141" t="s">
        <v>687</v>
      </c>
      <c r="C28" s="140"/>
      <c r="D28" s="140"/>
    </row>
    <row r="29" spans="2:6" ht="30">
      <c r="B29" s="148" t="s">
        <v>686</v>
      </c>
      <c r="C29" s="138" t="s">
        <v>685</v>
      </c>
      <c r="D29" s="138" t="s">
        <v>528</v>
      </c>
      <c r="E29" s="110" t="s">
        <v>688</v>
      </c>
      <c r="F29" s="110" t="s">
        <v>619</v>
      </c>
    </row>
    <row r="30" spans="2:6">
      <c r="B30" s="149">
        <f>F22</f>
        <v>51687125.171276607</v>
      </c>
      <c r="C30" s="119">
        <f>E22+F8</f>
        <v>29163730.320632398</v>
      </c>
      <c r="D30" s="146">
        <f>D22</f>
        <v>22523394.850644208</v>
      </c>
      <c r="E30" s="114">
        <f>SUM(B30,D30)</f>
        <v>74210520.021920815</v>
      </c>
      <c r="F30" s="147">
        <f>E30-B30</f>
        <v>22523394.850644208</v>
      </c>
    </row>
    <row r="31" spans="2:6">
      <c r="B31" s="108"/>
      <c r="C31" s="108"/>
      <c r="D31" s="108"/>
      <c r="E31" s="108"/>
      <c r="F31" s="108"/>
    </row>
    <row r="32" spans="2:6" s="108" customFormat="1">
      <c r="F32" s="119"/>
    </row>
    <row r="33" spans="2:6" s="108" customFormat="1">
      <c r="B33" s="153" t="s">
        <v>691</v>
      </c>
      <c r="C33" s="154"/>
    </row>
    <row r="34" spans="2:6">
      <c r="B34" s="110" t="s">
        <v>683</v>
      </c>
    </row>
    <row r="35" spans="2:6" ht="30">
      <c r="B35" s="111" t="s">
        <v>689</v>
      </c>
      <c r="C35" s="110" t="s">
        <v>690</v>
      </c>
      <c r="F35" s="179" t="s">
        <v>692</v>
      </c>
    </row>
    <row r="36" spans="2:6">
      <c r="B36" s="114">
        <f>'10. Source-Disposition'!B28</f>
        <v>8534942</v>
      </c>
      <c r="C36" s="155">
        <f>B36+D22</f>
        <v>31058336.850644208</v>
      </c>
      <c r="F36" s="156">
        <f>AVERAGE(C36,F30)</f>
        <v>26790865.850644208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AG1000"/>
  <sheetViews>
    <sheetView workbookViewId="0">
      <selection activeCell="B18" sqref="B18"/>
    </sheetView>
  </sheetViews>
  <sheetFormatPr defaultColWidth="12.625" defaultRowHeight="15" customHeight="1"/>
  <cols>
    <col min="1" max="1" width="22.875" customWidth="1"/>
    <col min="2" max="2" width="11" style="69" customWidth="1"/>
    <col min="3" max="33" width="10.125" customWidth="1"/>
  </cols>
  <sheetData>
    <row r="1" spans="1:33" ht="32.1" customHeight="1">
      <c r="A1" s="62" t="s">
        <v>568</v>
      </c>
      <c r="B1" s="70">
        <v>2019</v>
      </c>
      <c r="C1" s="70">
        <v>2020</v>
      </c>
      <c r="D1" s="70">
        <v>2021</v>
      </c>
      <c r="E1" s="70">
        <v>2022</v>
      </c>
      <c r="F1" s="70">
        <v>2023</v>
      </c>
      <c r="G1" s="70">
        <v>2024</v>
      </c>
      <c r="H1" s="70">
        <v>2025</v>
      </c>
      <c r="I1" s="70">
        <v>2026</v>
      </c>
      <c r="J1" s="70">
        <v>2027</v>
      </c>
      <c r="K1" s="70">
        <v>2028</v>
      </c>
      <c r="L1" s="70">
        <v>2029</v>
      </c>
      <c r="M1" s="70">
        <v>2030</v>
      </c>
      <c r="N1" s="70">
        <v>2031</v>
      </c>
      <c r="O1" s="70">
        <v>2032</v>
      </c>
      <c r="P1" s="70">
        <v>2033</v>
      </c>
      <c r="Q1" s="70">
        <v>2034</v>
      </c>
      <c r="R1" s="70">
        <v>2035</v>
      </c>
      <c r="S1" s="70">
        <v>2036</v>
      </c>
      <c r="T1" s="70">
        <v>2037</v>
      </c>
      <c r="U1" s="70">
        <v>2038</v>
      </c>
      <c r="V1" s="70">
        <v>2039</v>
      </c>
      <c r="W1" s="70">
        <v>2040</v>
      </c>
      <c r="X1" s="70">
        <v>2041</v>
      </c>
      <c r="Y1" s="70">
        <v>2042</v>
      </c>
      <c r="Z1" s="70">
        <v>2043</v>
      </c>
      <c r="AA1" s="70">
        <v>2044</v>
      </c>
      <c r="AB1" s="70">
        <v>2045</v>
      </c>
      <c r="AC1" s="70">
        <v>2046</v>
      </c>
      <c r="AD1" s="70">
        <v>2047</v>
      </c>
      <c r="AE1" s="70">
        <v>2048</v>
      </c>
      <c r="AF1" s="70">
        <v>2049</v>
      </c>
      <c r="AG1" s="70">
        <v>2050</v>
      </c>
    </row>
    <row r="2" spans="1:33">
      <c r="A2" s="4" t="s">
        <v>484</v>
      </c>
      <c r="B2" s="6">
        <f>'OR summary'!D5</f>
        <v>13678131.901588092</v>
      </c>
      <c r="C2" s="6">
        <f>B2</f>
        <v>13678131.901588092</v>
      </c>
      <c r="D2" s="6">
        <f t="shared" ref="D2:AG10" si="0">C2</f>
        <v>13678131.901588092</v>
      </c>
      <c r="E2" s="6">
        <f t="shared" si="0"/>
        <v>13678131.901588092</v>
      </c>
      <c r="F2" s="6">
        <f t="shared" si="0"/>
        <v>13678131.901588092</v>
      </c>
      <c r="G2" s="6">
        <f t="shared" si="0"/>
        <v>13678131.901588092</v>
      </c>
      <c r="H2" s="6">
        <f t="shared" si="0"/>
        <v>13678131.901588092</v>
      </c>
      <c r="I2" s="6">
        <f t="shared" si="0"/>
        <v>13678131.901588092</v>
      </c>
      <c r="J2" s="6">
        <f t="shared" si="0"/>
        <v>13678131.901588092</v>
      </c>
      <c r="K2" s="6">
        <f t="shared" si="0"/>
        <v>13678131.901588092</v>
      </c>
      <c r="L2" s="6">
        <f t="shared" si="0"/>
        <v>13678131.901588092</v>
      </c>
      <c r="M2" s="6">
        <f t="shared" si="0"/>
        <v>13678131.901588092</v>
      </c>
      <c r="N2" s="6">
        <f t="shared" si="0"/>
        <v>13678131.901588092</v>
      </c>
      <c r="O2" s="6">
        <f t="shared" si="0"/>
        <v>13678131.901588092</v>
      </c>
      <c r="P2" s="6">
        <f t="shared" si="0"/>
        <v>13678131.901588092</v>
      </c>
      <c r="Q2" s="6">
        <f t="shared" si="0"/>
        <v>13678131.901588092</v>
      </c>
      <c r="R2" s="6">
        <f t="shared" si="0"/>
        <v>13678131.901588092</v>
      </c>
      <c r="S2" s="6">
        <f t="shared" si="0"/>
        <v>13678131.901588092</v>
      </c>
      <c r="T2" s="6">
        <f t="shared" si="0"/>
        <v>13678131.901588092</v>
      </c>
      <c r="U2" s="6">
        <f t="shared" si="0"/>
        <v>13678131.901588092</v>
      </c>
      <c r="V2" s="6">
        <f t="shared" si="0"/>
        <v>13678131.901588092</v>
      </c>
      <c r="W2" s="6">
        <f t="shared" si="0"/>
        <v>13678131.901588092</v>
      </c>
      <c r="X2" s="6">
        <f t="shared" si="0"/>
        <v>13678131.901588092</v>
      </c>
      <c r="Y2" s="6">
        <f t="shared" si="0"/>
        <v>13678131.901588092</v>
      </c>
      <c r="Z2" s="6">
        <f t="shared" si="0"/>
        <v>13678131.901588092</v>
      </c>
      <c r="AA2" s="6">
        <f t="shared" si="0"/>
        <v>13678131.901588092</v>
      </c>
      <c r="AB2" s="6">
        <f t="shared" si="0"/>
        <v>13678131.901588092</v>
      </c>
      <c r="AC2" s="6">
        <f t="shared" si="0"/>
        <v>13678131.901588092</v>
      </c>
      <c r="AD2" s="6">
        <f t="shared" si="0"/>
        <v>13678131.901588092</v>
      </c>
      <c r="AE2" s="6">
        <f t="shared" si="0"/>
        <v>13678131.901588092</v>
      </c>
      <c r="AF2" s="6">
        <f t="shared" si="0"/>
        <v>13678131.901588092</v>
      </c>
      <c r="AG2" s="6">
        <f t="shared" si="0"/>
        <v>13678131.901588092</v>
      </c>
    </row>
    <row r="3" spans="1:33">
      <c r="A3" s="4" t="s">
        <v>485</v>
      </c>
      <c r="B3" s="6">
        <f>'OR summary'!D6</f>
        <v>2528539.5353446389</v>
      </c>
      <c r="C3" s="6">
        <f t="shared" ref="C3:R17" si="1">B3</f>
        <v>2528539.5353446389</v>
      </c>
      <c r="D3" s="6">
        <f t="shared" si="1"/>
        <v>2528539.5353446389</v>
      </c>
      <c r="E3" s="6">
        <f t="shared" si="1"/>
        <v>2528539.5353446389</v>
      </c>
      <c r="F3" s="6">
        <f t="shared" si="1"/>
        <v>2528539.5353446389</v>
      </c>
      <c r="G3" s="6">
        <f t="shared" si="1"/>
        <v>2528539.5353446389</v>
      </c>
      <c r="H3" s="6">
        <f t="shared" si="1"/>
        <v>2528539.5353446389</v>
      </c>
      <c r="I3" s="6">
        <f t="shared" si="1"/>
        <v>2528539.5353446389</v>
      </c>
      <c r="J3" s="6">
        <f t="shared" si="1"/>
        <v>2528539.5353446389</v>
      </c>
      <c r="K3" s="6">
        <f t="shared" si="1"/>
        <v>2528539.5353446389</v>
      </c>
      <c r="L3" s="6">
        <f t="shared" si="1"/>
        <v>2528539.5353446389</v>
      </c>
      <c r="M3" s="6">
        <f t="shared" si="1"/>
        <v>2528539.5353446389</v>
      </c>
      <c r="N3" s="6">
        <f t="shared" si="1"/>
        <v>2528539.5353446389</v>
      </c>
      <c r="O3" s="6">
        <f t="shared" si="1"/>
        <v>2528539.5353446389</v>
      </c>
      <c r="P3" s="6">
        <f t="shared" si="1"/>
        <v>2528539.5353446389</v>
      </c>
      <c r="Q3" s="6">
        <f t="shared" si="1"/>
        <v>2528539.5353446389</v>
      </c>
      <c r="R3" s="6">
        <f t="shared" si="1"/>
        <v>2528539.5353446389</v>
      </c>
      <c r="S3" s="6">
        <f t="shared" si="0"/>
        <v>2528539.5353446389</v>
      </c>
      <c r="T3" s="6">
        <f t="shared" si="0"/>
        <v>2528539.5353446389</v>
      </c>
      <c r="U3" s="6">
        <f t="shared" si="0"/>
        <v>2528539.5353446389</v>
      </c>
      <c r="V3" s="6">
        <f t="shared" si="0"/>
        <v>2528539.5353446389</v>
      </c>
      <c r="W3" s="6">
        <f t="shared" si="0"/>
        <v>2528539.5353446389</v>
      </c>
      <c r="X3" s="6">
        <f t="shared" si="0"/>
        <v>2528539.5353446389</v>
      </c>
      <c r="Y3" s="6">
        <f t="shared" si="0"/>
        <v>2528539.5353446389</v>
      </c>
      <c r="Z3" s="6">
        <f t="shared" si="0"/>
        <v>2528539.5353446389</v>
      </c>
      <c r="AA3" s="6">
        <f t="shared" si="0"/>
        <v>2528539.5353446389</v>
      </c>
      <c r="AB3" s="6">
        <f t="shared" si="0"/>
        <v>2528539.5353446389</v>
      </c>
      <c r="AC3" s="6">
        <f t="shared" si="0"/>
        <v>2528539.5353446389</v>
      </c>
      <c r="AD3" s="6">
        <f t="shared" si="0"/>
        <v>2528539.5353446389</v>
      </c>
      <c r="AE3" s="6">
        <f t="shared" si="0"/>
        <v>2528539.5353446389</v>
      </c>
      <c r="AF3" s="6">
        <f t="shared" si="0"/>
        <v>2528539.5353446389</v>
      </c>
      <c r="AG3" s="6">
        <f t="shared" si="0"/>
        <v>2528539.5353446389</v>
      </c>
    </row>
    <row r="4" spans="1:33">
      <c r="A4" s="4" t="s">
        <v>486</v>
      </c>
      <c r="B4" s="6">
        <f>'OR summary'!D7</f>
        <v>31.771241648793293</v>
      </c>
      <c r="C4" s="6">
        <f t="shared" si="1"/>
        <v>31.771241648793293</v>
      </c>
      <c r="D4" s="6">
        <f t="shared" si="0"/>
        <v>31.771241648793293</v>
      </c>
      <c r="E4" s="6">
        <f t="shared" si="0"/>
        <v>31.771241648793293</v>
      </c>
      <c r="F4" s="6">
        <f t="shared" si="0"/>
        <v>31.771241648793293</v>
      </c>
      <c r="G4" s="6">
        <f t="shared" si="0"/>
        <v>31.771241648793293</v>
      </c>
      <c r="H4" s="6">
        <f t="shared" si="0"/>
        <v>31.771241648793293</v>
      </c>
      <c r="I4" s="6">
        <f t="shared" si="0"/>
        <v>31.771241648793293</v>
      </c>
      <c r="J4" s="6">
        <f t="shared" si="0"/>
        <v>31.771241648793293</v>
      </c>
      <c r="K4" s="6">
        <f t="shared" si="0"/>
        <v>31.771241648793293</v>
      </c>
      <c r="L4" s="6">
        <f t="shared" si="0"/>
        <v>31.771241648793293</v>
      </c>
      <c r="M4" s="6">
        <f t="shared" si="0"/>
        <v>31.771241648793293</v>
      </c>
      <c r="N4" s="6">
        <f t="shared" si="0"/>
        <v>31.771241648793293</v>
      </c>
      <c r="O4" s="6">
        <f t="shared" si="0"/>
        <v>31.771241648793293</v>
      </c>
      <c r="P4" s="6">
        <f t="shared" si="0"/>
        <v>31.771241648793293</v>
      </c>
      <c r="Q4" s="6">
        <f t="shared" si="0"/>
        <v>31.771241648793293</v>
      </c>
      <c r="R4" s="6">
        <f t="shared" si="0"/>
        <v>31.771241648793293</v>
      </c>
      <c r="S4" s="6">
        <f t="shared" si="0"/>
        <v>31.771241648793293</v>
      </c>
      <c r="T4" s="6">
        <f t="shared" si="0"/>
        <v>31.771241648793293</v>
      </c>
      <c r="U4" s="6">
        <f t="shared" si="0"/>
        <v>31.771241648793293</v>
      </c>
      <c r="V4" s="6">
        <f t="shared" si="0"/>
        <v>31.771241648793293</v>
      </c>
      <c r="W4" s="6">
        <f t="shared" si="0"/>
        <v>31.771241648793293</v>
      </c>
      <c r="X4" s="6">
        <f t="shared" si="0"/>
        <v>31.771241648793293</v>
      </c>
      <c r="Y4" s="6">
        <f t="shared" si="0"/>
        <v>31.771241648793293</v>
      </c>
      <c r="Z4" s="6">
        <f t="shared" si="0"/>
        <v>31.771241648793293</v>
      </c>
      <c r="AA4" s="6">
        <f t="shared" si="0"/>
        <v>31.771241648793293</v>
      </c>
      <c r="AB4" s="6">
        <f t="shared" si="0"/>
        <v>31.771241648793293</v>
      </c>
      <c r="AC4" s="6">
        <f t="shared" si="0"/>
        <v>31.771241648793293</v>
      </c>
      <c r="AD4" s="6">
        <f t="shared" si="0"/>
        <v>31.771241648793293</v>
      </c>
      <c r="AE4" s="6">
        <f t="shared" si="0"/>
        <v>31.771241648793293</v>
      </c>
      <c r="AF4" s="6">
        <f t="shared" si="0"/>
        <v>31.771241648793293</v>
      </c>
      <c r="AG4" s="6">
        <f t="shared" si="0"/>
        <v>31.771241648793293</v>
      </c>
    </row>
    <row r="5" spans="1:33">
      <c r="A5" s="4" t="s">
        <v>487</v>
      </c>
      <c r="B5" s="6">
        <f>'OR summary'!D8</f>
        <v>3258552.0513367793</v>
      </c>
      <c r="C5" s="6">
        <f t="shared" si="1"/>
        <v>3258552.0513367793</v>
      </c>
      <c r="D5" s="6">
        <f t="shared" si="0"/>
        <v>3258552.0513367793</v>
      </c>
      <c r="E5" s="6">
        <f t="shared" si="0"/>
        <v>3258552.0513367793</v>
      </c>
      <c r="F5" s="6">
        <f t="shared" si="0"/>
        <v>3258552.0513367793</v>
      </c>
      <c r="G5" s="6">
        <f t="shared" si="0"/>
        <v>3258552.0513367793</v>
      </c>
      <c r="H5" s="6">
        <f t="shared" si="0"/>
        <v>3258552.0513367793</v>
      </c>
      <c r="I5" s="6">
        <f t="shared" si="0"/>
        <v>3258552.0513367793</v>
      </c>
      <c r="J5" s="6">
        <f t="shared" si="0"/>
        <v>3258552.0513367793</v>
      </c>
      <c r="K5" s="6">
        <f t="shared" si="0"/>
        <v>3258552.0513367793</v>
      </c>
      <c r="L5" s="6">
        <f t="shared" si="0"/>
        <v>3258552.0513367793</v>
      </c>
      <c r="M5" s="6">
        <f t="shared" si="0"/>
        <v>3258552.0513367793</v>
      </c>
      <c r="N5" s="6">
        <f t="shared" si="0"/>
        <v>3258552.0513367793</v>
      </c>
      <c r="O5" s="6">
        <f t="shared" si="0"/>
        <v>3258552.0513367793</v>
      </c>
      <c r="P5" s="6">
        <f t="shared" si="0"/>
        <v>3258552.0513367793</v>
      </c>
      <c r="Q5" s="6">
        <f t="shared" si="0"/>
        <v>3258552.0513367793</v>
      </c>
      <c r="R5" s="6">
        <f t="shared" si="0"/>
        <v>3258552.0513367793</v>
      </c>
      <c r="S5" s="6">
        <f t="shared" si="0"/>
        <v>3258552.0513367793</v>
      </c>
      <c r="T5" s="6">
        <f t="shared" si="0"/>
        <v>3258552.0513367793</v>
      </c>
      <c r="U5" s="6">
        <f t="shared" si="0"/>
        <v>3258552.0513367793</v>
      </c>
      <c r="V5" s="6">
        <f t="shared" si="0"/>
        <v>3258552.0513367793</v>
      </c>
      <c r="W5" s="6">
        <f t="shared" si="0"/>
        <v>3258552.0513367793</v>
      </c>
      <c r="X5" s="6">
        <f t="shared" si="0"/>
        <v>3258552.0513367793</v>
      </c>
      <c r="Y5" s="6">
        <f t="shared" si="0"/>
        <v>3258552.0513367793</v>
      </c>
      <c r="Z5" s="6">
        <f t="shared" si="0"/>
        <v>3258552.0513367793</v>
      </c>
      <c r="AA5" s="6">
        <f t="shared" si="0"/>
        <v>3258552.0513367793</v>
      </c>
      <c r="AB5" s="6">
        <f t="shared" si="0"/>
        <v>3258552.0513367793</v>
      </c>
      <c r="AC5" s="6">
        <f t="shared" si="0"/>
        <v>3258552.0513367793</v>
      </c>
      <c r="AD5" s="6">
        <f t="shared" si="0"/>
        <v>3258552.0513367793</v>
      </c>
      <c r="AE5" s="6">
        <f t="shared" si="0"/>
        <v>3258552.0513367793</v>
      </c>
      <c r="AF5" s="6">
        <f t="shared" si="0"/>
        <v>3258552.0513367793</v>
      </c>
      <c r="AG5" s="6">
        <f t="shared" si="0"/>
        <v>3258552.0513367793</v>
      </c>
    </row>
    <row r="6" spans="1:33">
      <c r="A6" s="4" t="s">
        <v>488</v>
      </c>
      <c r="B6" s="6">
        <f>'OR summary'!D9</f>
        <v>2067819.0321707376</v>
      </c>
      <c r="C6" s="6">
        <f t="shared" si="1"/>
        <v>2067819.0321707376</v>
      </c>
      <c r="D6" s="6">
        <f t="shared" si="0"/>
        <v>2067819.0321707376</v>
      </c>
      <c r="E6" s="6">
        <f t="shared" si="0"/>
        <v>2067819.0321707376</v>
      </c>
      <c r="F6" s="6">
        <f t="shared" si="0"/>
        <v>2067819.0321707376</v>
      </c>
      <c r="G6" s="6">
        <f t="shared" si="0"/>
        <v>2067819.0321707376</v>
      </c>
      <c r="H6" s="6">
        <f t="shared" si="0"/>
        <v>2067819.0321707376</v>
      </c>
      <c r="I6" s="6">
        <f t="shared" si="0"/>
        <v>2067819.0321707376</v>
      </c>
      <c r="J6" s="6">
        <f t="shared" si="0"/>
        <v>2067819.0321707376</v>
      </c>
      <c r="K6" s="6">
        <f t="shared" si="0"/>
        <v>2067819.0321707376</v>
      </c>
      <c r="L6" s="6">
        <f t="shared" si="0"/>
        <v>2067819.0321707376</v>
      </c>
      <c r="M6" s="6">
        <f t="shared" si="0"/>
        <v>2067819.0321707376</v>
      </c>
      <c r="N6" s="6">
        <f t="shared" si="0"/>
        <v>2067819.0321707376</v>
      </c>
      <c r="O6" s="6">
        <f t="shared" si="0"/>
        <v>2067819.0321707376</v>
      </c>
      <c r="P6" s="6">
        <f t="shared" si="0"/>
        <v>2067819.0321707376</v>
      </c>
      <c r="Q6" s="6">
        <f t="shared" si="0"/>
        <v>2067819.0321707376</v>
      </c>
      <c r="R6" s="6">
        <f t="shared" si="0"/>
        <v>2067819.0321707376</v>
      </c>
      <c r="S6" s="6">
        <f t="shared" si="0"/>
        <v>2067819.0321707376</v>
      </c>
      <c r="T6" s="6">
        <f t="shared" si="0"/>
        <v>2067819.0321707376</v>
      </c>
      <c r="U6" s="6">
        <f t="shared" si="0"/>
        <v>2067819.0321707376</v>
      </c>
      <c r="V6" s="6">
        <f t="shared" si="0"/>
        <v>2067819.0321707376</v>
      </c>
      <c r="W6" s="6">
        <f t="shared" si="0"/>
        <v>2067819.0321707376</v>
      </c>
      <c r="X6" s="6">
        <f t="shared" si="0"/>
        <v>2067819.0321707376</v>
      </c>
      <c r="Y6" s="6">
        <f t="shared" si="0"/>
        <v>2067819.0321707376</v>
      </c>
      <c r="Z6" s="6">
        <f t="shared" si="0"/>
        <v>2067819.0321707376</v>
      </c>
      <c r="AA6" s="6">
        <f t="shared" si="0"/>
        <v>2067819.0321707376</v>
      </c>
      <c r="AB6" s="6">
        <f t="shared" si="0"/>
        <v>2067819.0321707376</v>
      </c>
      <c r="AC6" s="6">
        <f t="shared" si="0"/>
        <v>2067819.0321707376</v>
      </c>
      <c r="AD6" s="6">
        <f t="shared" si="0"/>
        <v>2067819.0321707376</v>
      </c>
      <c r="AE6" s="6">
        <f t="shared" si="0"/>
        <v>2067819.0321707376</v>
      </c>
      <c r="AF6" s="6">
        <f t="shared" si="0"/>
        <v>2067819.0321707376</v>
      </c>
      <c r="AG6" s="6">
        <f t="shared" si="0"/>
        <v>2067819.0321707376</v>
      </c>
    </row>
    <row r="7" spans="1:33">
      <c r="A7" s="4" t="s">
        <v>489</v>
      </c>
      <c r="B7" s="6">
        <f>'OR summary'!D10</f>
        <v>910695.16043911804</v>
      </c>
      <c r="C7" s="6">
        <f t="shared" si="1"/>
        <v>910695.16043911804</v>
      </c>
      <c r="D7" s="6">
        <f t="shared" si="0"/>
        <v>910695.16043911804</v>
      </c>
      <c r="E7" s="6">
        <f t="shared" si="0"/>
        <v>910695.16043911804</v>
      </c>
      <c r="F7" s="6">
        <f t="shared" si="0"/>
        <v>910695.16043911804</v>
      </c>
      <c r="G7" s="6">
        <f t="shared" si="0"/>
        <v>910695.16043911804</v>
      </c>
      <c r="H7" s="6">
        <f t="shared" si="0"/>
        <v>910695.16043911804</v>
      </c>
      <c r="I7" s="6">
        <f t="shared" si="0"/>
        <v>910695.16043911804</v>
      </c>
      <c r="J7" s="6">
        <f t="shared" si="0"/>
        <v>910695.16043911804</v>
      </c>
      <c r="K7" s="6">
        <f t="shared" si="0"/>
        <v>910695.16043911804</v>
      </c>
      <c r="L7" s="6">
        <f t="shared" si="0"/>
        <v>910695.16043911804</v>
      </c>
      <c r="M7" s="6">
        <f t="shared" si="0"/>
        <v>910695.16043911804</v>
      </c>
      <c r="N7" s="6">
        <f t="shared" si="0"/>
        <v>910695.16043911804</v>
      </c>
      <c r="O7" s="6">
        <f t="shared" si="0"/>
        <v>910695.16043911804</v>
      </c>
      <c r="P7" s="6">
        <f t="shared" si="0"/>
        <v>910695.16043911804</v>
      </c>
      <c r="Q7" s="6">
        <f t="shared" si="0"/>
        <v>910695.16043911804</v>
      </c>
      <c r="R7" s="6">
        <f t="shared" si="0"/>
        <v>910695.16043911804</v>
      </c>
      <c r="S7" s="6">
        <f t="shared" si="0"/>
        <v>910695.16043911804</v>
      </c>
      <c r="T7" s="6">
        <f t="shared" si="0"/>
        <v>910695.16043911804</v>
      </c>
      <c r="U7" s="6">
        <f t="shared" si="0"/>
        <v>910695.16043911804</v>
      </c>
      <c r="V7" s="6">
        <f t="shared" si="0"/>
        <v>910695.16043911804</v>
      </c>
      <c r="W7" s="6">
        <f t="shared" si="0"/>
        <v>910695.16043911804</v>
      </c>
      <c r="X7" s="6">
        <f t="shared" si="0"/>
        <v>910695.16043911804</v>
      </c>
      <c r="Y7" s="6">
        <f t="shared" si="0"/>
        <v>910695.16043911804</v>
      </c>
      <c r="Z7" s="6">
        <f t="shared" si="0"/>
        <v>910695.16043911804</v>
      </c>
      <c r="AA7" s="6">
        <f t="shared" si="0"/>
        <v>910695.16043911804</v>
      </c>
      <c r="AB7" s="6">
        <f t="shared" si="0"/>
        <v>910695.16043911804</v>
      </c>
      <c r="AC7" s="6">
        <f t="shared" si="0"/>
        <v>910695.16043911804</v>
      </c>
      <c r="AD7" s="6">
        <f t="shared" si="0"/>
        <v>910695.16043911804</v>
      </c>
      <c r="AE7" s="6">
        <f t="shared" si="0"/>
        <v>910695.16043911804</v>
      </c>
      <c r="AF7" s="6">
        <f t="shared" si="0"/>
        <v>910695.16043911804</v>
      </c>
      <c r="AG7" s="6">
        <f t="shared" si="0"/>
        <v>910695.16043911804</v>
      </c>
    </row>
    <row r="8" spans="1:33">
      <c r="A8" s="4" t="s">
        <v>490</v>
      </c>
      <c r="B8" s="6">
        <f>'OR summary'!D11</f>
        <v>0</v>
      </c>
      <c r="C8" s="6">
        <f t="shared" si="1"/>
        <v>0</v>
      </c>
      <c r="D8" s="6">
        <f t="shared" si="0"/>
        <v>0</v>
      </c>
      <c r="E8" s="6">
        <f t="shared" si="0"/>
        <v>0</v>
      </c>
      <c r="F8" s="6">
        <f t="shared" si="0"/>
        <v>0</v>
      </c>
      <c r="G8" s="6">
        <f t="shared" si="0"/>
        <v>0</v>
      </c>
      <c r="H8" s="6">
        <f t="shared" si="0"/>
        <v>0</v>
      </c>
      <c r="I8" s="6">
        <f t="shared" si="0"/>
        <v>0</v>
      </c>
      <c r="J8" s="6">
        <f t="shared" si="0"/>
        <v>0</v>
      </c>
      <c r="K8" s="6">
        <f t="shared" si="0"/>
        <v>0</v>
      </c>
      <c r="L8" s="6">
        <f t="shared" si="0"/>
        <v>0</v>
      </c>
      <c r="M8" s="6">
        <f t="shared" si="0"/>
        <v>0</v>
      </c>
      <c r="N8" s="6">
        <f t="shared" si="0"/>
        <v>0</v>
      </c>
      <c r="O8" s="6">
        <f t="shared" si="0"/>
        <v>0</v>
      </c>
      <c r="P8" s="6">
        <f t="shared" si="0"/>
        <v>0</v>
      </c>
      <c r="Q8" s="6">
        <f t="shared" si="0"/>
        <v>0</v>
      </c>
      <c r="R8" s="6">
        <f t="shared" si="0"/>
        <v>0</v>
      </c>
      <c r="S8" s="6">
        <f t="shared" si="0"/>
        <v>0</v>
      </c>
      <c r="T8" s="6">
        <f t="shared" si="0"/>
        <v>0</v>
      </c>
      <c r="U8" s="6">
        <f t="shared" si="0"/>
        <v>0</v>
      </c>
      <c r="V8" s="6">
        <f t="shared" si="0"/>
        <v>0</v>
      </c>
      <c r="W8" s="6">
        <f t="shared" si="0"/>
        <v>0</v>
      </c>
      <c r="X8" s="6">
        <f t="shared" si="0"/>
        <v>0</v>
      </c>
      <c r="Y8" s="6">
        <f t="shared" si="0"/>
        <v>0</v>
      </c>
      <c r="Z8" s="6">
        <f t="shared" si="0"/>
        <v>0</v>
      </c>
      <c r="AA8" s="6">
        <f t="shared" si="0"/>
        <v>0</v>
      </c>
      <c r="AB8" s="6">
        <f t="shared" si="0"/>
        <v>0</v>
      </c>
      <c r="AC8" s="6">
        <f t="shared" si="0"/>
        <v>0</v>
      </c>
      <c r="AD8" s="6">
        <f t="shared" si="0"/>
        <v>0</v>
      </c>
      <c r="AE8" s="6">
        <f t="shared" si="0"/>
        <v>0</v>
      </c>
      <c r="AF8" s="6">
        <f t="shared" si="0"/>
        <v>0</v>
      </c>
      <c r="AG8" s="6">
        <f t="shared" si="0"/>
        <v>0</v>
      </c>
    </row>
    <row r="9" spans="1:33">
      <c r="A9" s="4" t="s">
        <v>491</v>
      </c>
      <c r="B9" s="6">
        <f>'OR summary'!D12</f>
        <v>26478.164654762491</v>
      </c>
      <c r="C9" s="6">
        <f t="shared" si="1"/>
        <v>26478.164654762491</v>
      </c>
      <c r="D9" s="6">
        <f t="shared" si="0"/>
        <v>26478.164654762491</v>
      </c>
      <c r="E9" s="6">
        <f t="shared" si="0"/>
        <v>26478.164654762491</v>
      </c>
      <c r="F9" s="6">
        <f t="shared" si="0"/>
        <v>26478.164654762491</v>
      </c>
      <c r="G9" s="6">
        <f t="shared" si="0"/>
        <v>26478.164654762491</v>
      </c>
      <c r="H9" s="6">
        <f t="shared" si="0"/>
        <v>26478.164654762491</v>
      </c>
      <c r="I9" s="6">
        <f t="shared" si="0"/>
        <v>26478.164654762491</v>
      </c>
      <c r="J9" s="6">
        <f t="shared" si="0"/>
        <v>26478.164654762491</v>
      </c>
      <c r="K9" s="6">
        <f t="shared" si="0"/>
        <v>26478.164654762491</v>
      </c>
      <c r="L9" s="6">
        <f t="shared" si="0"/>
        <v>26478.164654762491</v>
      </c>
      <c r="M9" s="6">
        <f t="shared" si="0"/>
        <v>26478.164654762491</v>
      </c>
      <c r="N9" s="6">
        <f t="shared" si="0"/>
        <v>26478.164654762491</v>
      </c>
      <c r="O9" s="6">
        <f t="shared" si="0"/>
        <v>26478.164654762491</v>
      </c>
      <c r="P9" s="6">
        <f t="shared" si="0"/>
        <v>26478.164654762491</v>
      </c>
      <c r="Q9" s="6">
        <f t="shared" si="0"/>
        <v>26478.164654762491</v>
      </c>
      <c r="R9" s="6">
        <f t="shared" si="0"/>
        <v>26478.164654762491</v>
      </c>
      <c r="S9" s="6">
        <f t="shared" si="0"/>
        <v>26478.164654762491</v>
      </c>
      <c r="T9" s="6">
        <f t="shared" si="0"/>
        <v>26478.164654762491</v>
      </c>
      <c r="U9" s="6">
        <f t="shared" si="0"/>
        <v>26478.164654762491</v>
      </c>
      <c r="V9" s="6">
        <f t="shared" si="0"/>
        <v>26478.164654762491</v>
      </c>
      <c r="W9" s="6">
        <f t="shared" si="0"/>
        <v>26478.164654762491</v>
      </c>
      <c r="X9" s="6">
        <f t="shared" si="0"/>
        <v>26478.164654762491</v>
      </c>
      <c r="Y9" s="6">
        <f t="shared" si="0"/>
        <v>26478.164654762491</v>
      </c>
      <c r="Z9" s="6">
        <f t="shared" si="0"/>
        <v>26478.164654762491</v>
      </c>
      <c r="AA9" s="6">
        <f t="shared" si="0"/>
        <v>26478.164654762491</v>
      </c>
      <c r="AB9" s="6">
        <f t="shared" si="0"/>
        <v>26478.164654762491</v>
      </c>
      <c r="AC9" s="6">
        <f t="shared" si="0"/>
        <v>26478.164654762491</v>
      </c>
      <c r="AD9" s="6">
        <f t="shared" si="0"/>
        <v>26478.164654762491</v>
      </c>
      <c r="AE9" s="6">
        <f t="shared" si="0"/>
        <v>26478.164654762491</v>
      </c>
      <c r="AF9" s="6">
        <f t="shared" si="0"/>
        <v>26478.164654762491</v>
      </c>
      <c r="AG9" s="6">
        <f t="shared" si="0"/>
        <v>26478.164654762491</v>
      </c>
    </row>
    <row r="10" spans="1:33">
      <c r="A10" s="4" t="s">
        <v>492</v>
      </c>
      <c r="B10" s="6">
        <f>'OR summary'!D13</f>
        <v>50880.327125449316</v>
      </c>
      <c r="C10" s="6">
        <f t="shared" si="1"/>
        <v>50880.327125449316</v>
      </c>
      <c r="D10" s="6">
        <f t="shared" si="0"/>
        <v>50880.327125449316</v>
      </c>
      <c r="E10" s="6">
        <f t="shared" si="0"/>
        <v>50880.327125449316</v>
      </c>
      <c r="F10" s="6">
        <f t="shared" si="0"/>
        <v>50880.327125449316</v>
      </c>
      <c r="G10" s="6">
        <f t="shared" si="0"/>
        <v>50880.327125449316</v>
      </c>
      <c r="H10" s="6">
        <f t="shared" si="0"/>
        <v>50880.327125449316</v>
      </c>
      <c r="I10" s="6">
        <f t="shared" si="0"/>
        <v>50880.327125449316</v>
      </c>
      <c r="J10" s="6">
        <f t="shared" si="0"/>
        <v>50880.327125449316</v>
      </c>
      <c r="K10" s="6">
        <f t="shared" si="0"/>
        <v>50880.327125449316</v>
      </c>
      <c r="L10" s="6">
        <f t="shared" si="0"/>
        <v>50880.327125449316</v>
      </c>
      <c r="M10" s="6">
        <f t="shared" si="0"/>
        <v>50880.327125449316</v>
      </c>
      <c r="N10" s="6">
        <f t="shared" si="0"/>
        <v>50880.327125449316</v>
      </c>
      <c r="O10" s="6">
        <f t="shared" si="0"/>
        <v>50880.327125449316</v>
      </c>
      <c r="P10" s="6">
        <f t="shared" si="0"/>
        <v>50880.327125449316</v>
      </c>
      <c r="Q10" s="6">
        <f t="shared" si="0"/>
        <v>50880.327125449316</v>
      </c>
      <c r="R10" s="6">
        <f t="shared" si="0"/>
        <v>50880.327125449316</v>
      </c>
      <c r="S10" s="6">
        <f t="shared" si="0"/>
        <v>50880.327125449316</v>
      </c>
      <c r="T10" s="6">
        <f t="shared" si="0"/>
        <v>50880.327125449316</v>
      </c>
      <c r="U10" s="6">
        <f t="shared" si="0"/>
        <v>50880.327125449316</v>
      </c>
      <c r="V10" s="6">
        <f t="shared" si="0"/>
        <v>50880.327125449316</v>
      </c>
      <c r="W10" s="6">
        <f t="shared" si="0"/>
        <v>50880.327125449316</v>
      </c>
      <c r="X10" s="6">
        <f t="shared" si="0"/>
        <v>50880.327125449316</v>
      </c>
      <c r="Y10" s="6">
        <f t="shared" si="0"/>
        <v>50880.327125449316</v>
      </c>
      <c r="Z10" s="6">
        <f t="shared" si="0"/>
        <v>50880.327125449316</v>
      </c>
      <c r="AA10" s="6">
        <f t="shared" si="0"/>
        <v>50880.327125449316</v>
      </c>
      <c r="AB10" s="6">
        <f t="shared" si="0"/>
        <v>50880.327125449316</v>
      </c>
      <c r="AC10" s="6">
        <f t="shared" si="0"/>
        <v>50880.327125449316</v>
      </c>
      <c r="AD10" s="6">
        <f t="shared" si="0"/>
        <v>50880.327125449316</v>
      </c>
      <c r="AE10" s="6">
        <f t="shared" si="0"/>
        <v>50880.327125449316</v>
      </c>
      <c r="AF10" s="6">
        <f t="shared" si="0"/>
        <v>50880.327125449316</v>
      </c>
      <c r="AG10" s="6">
        <f t="shared" si="0"/>
        <v>50880.327125449316</v>
      </c>
    </row>
    <row r="11" spans="1:33">
      <c r="A11" s="4" t="s">
        <v>493</v>
      </c>
      <c r="B11" s="6">
        <f>'OR summary'!D14</f>
        <v>2.2845035661751369</v>
      </c>
      <c r="C11" s="6">
        <f t="shared" si="1"/>
        <v>2.2845035661751369</v>
      </c>
      <c r="D11" s="6">
        <f t="shared" ref="D11:AG17" si="2">C11</f>
        <v>2.2845035661751369</v>
      </c>
      <c r="E11" s="6">
        <f t="shared" si="2"/>
        <v>2.2845035661751369</v>
      </c>
      <c r="F11" s="6">
        <f t="shared" si="2"/>
        <v>2.2845035661751369</v>
      </c>
      <c r="G11" s="6">
        <f t="shared" si="2"/>
        <v>2.2845035661751369</v>
      </c>
      <c r="H11" s="6">
        <f t="shared" si="2"/>
        <v>2.2845035661751369</v>
      </c>
      <c r="I11" s="6">
        <f t="shared" si="2"/>
        <v>2.2845035661751369</v>
      </c>
      <c r="J11" s="6">
        <f t="shared" si="2"/>
        <v>2.2845035661751369</v>
      </c>
      <c r="K11" s="6">
        <f t="shared" si="2"/>
        <v>2.2845035661751369</v>
      </c>
      <c r="L11" s="6">
        <f t="shared" si="2"/>
        <v>2.2845035661751369</v>
      </c>
      <c r="M11" s="6">
        <f t="shared" si="2"/>
        <v>2.2845035661751369</v>
      </c>
      <c r="N11" s="6">
        <f t="shared" si="2"/>
        <v>2.2845035661751369</v>
      </c>
      <c r="O11" s="6">
        <f t="shared" si="2"/>
        <v>2.2845035661751369</v>
      </c>
      <c r="P11" s="6">
        <f t="shared" si="2"/>
        <v>2.2845035661751369</v>
      </c>
      <c r="Q11" s="6">
        <f t="shared" si="2"/>
        <v>2.2845035661751369</v>
      </c>
      <c r="R11" s="6">
        <f t="shared" si="2"/>
        <v>2.2845035661751369</v>
      </c>
      <c r="S11" s="6">
        <f t="shared" si="2"/>
        <v>2.2845035661751369</v>
      </c>
      <c r="T11" s="6">
        <f t="shared" si="2"/>
        <v>2.2845035661751369</v>
      </c>
      <c r="U11" s="6">
        <f t="shared" si="2"/>
        <v>2.2845035661751369</v>
      </c>
      <c r="V11" s="6">
        <f t="shared" si="2"/>
        <v>2.2845035661751369</v>
      </c>
      <c r="W11" s="6">
        <f t="shared" si="2"/>
        <v>2.2845035661751369</v>
      </c>
      <c r="X11" s="6">
        <f t="shared" si="2"/>
        <v>2.2845035661751369</v>
      </c>
      <c r="Y11" s="6">
        <f t="shared" si="2"/>
        <v>2.2845035661751369</v>
      </c>
      <c r="Z11" s="6">
        <f t="shared" si="2"/>
        <v>2.2845035661751369</v>
      </c>
      <c r="AA11" s="6">
        <f t="shared" si="2"/>
        <v>2.2845035661751369</v>
      </c>
      <c r="AB11" s="6">
        <f t="shared" si="2"/>
        <v>2.2845035661751369</v>
      </c>
      <c r="AC11" s="6">
        <f t="shared" si="2"/>
        <v>2.2845035661751369</v>
      </c>
      <c r="AD11" s="6">
        <f t="shared" si="2"/>
        <v>2.2845035661751369</v>
      </c>
      <c r="AE11" s="6">
        <f t="shared" si="2"/>
        <v>2.2845035661751369</v>
      </c>
      <c r="AF11" s="6">
        <f t="shared" si="2"/>
        <v>2.2845035661751369</v>
      </c>
      <c r="AG11" s="6">
        <f t="shared" si="2"/>
        <v>2.2845035661751369</v>
      </c>
    </row>
    <row r="12" spans="1:33">
      <c r="A12" s="4" t="s">
        <v>494</v>
      </c>
      <c r="B12" s="6">
        <f>'OR summary'!D15</f>
        <v>0</v>
      </c>
      <c r="C12" s="6">
        <f t="shared" si="1"/>
        <v>0</v>
      </c>
      <c r="D12" s="6">
        <f t="shared" si="2"/>
        <v>0</v>
      </c>
      <c r="E12" s="6">
        <f t="shared" si="2"/>
        <v>0</v>
      </c>
      <c r="F12" s="6">
        <f t="shared" si="2"/>
        <v>0</v>
      </c>
      <c r="G12" s="6">
        <f t="shared" si="2"/>
        <v>0</v>
      </c>
      <c r="H12" s="6">
        <f t="shared" si="2"/>
        <v>0</v>
      </c>
      <c r="I12" s="6">
        <f t="shared" si="2"/>
        <v>0</v>
      </c>
      <c r="J12" s="6">
        <f t="shared" si="2"/>
        <v>0</v>
      </c>
      <c r="K12" s="6">
        <f t="shared" si="2"/>
        <v>0</v>
      </c>
      <c r="L12" s="6">
        <f t="shared" si="2"/>
        <v>0</v>
      </c>
      <c r="M12" s="6">
        <f t="shared" si="2"/>
        <v>0</v>
      </c>
      <c r="N12" s="6">
        <f t="shared" si="2"/>
        <v>0</v>
      </c>
      <c r="O12" s="6">
        <f t="shared" si="2"/>
        <v>0</v>
      </c>
      <c r="P12" s="6">
        <f t="shared" si="2"/>
        <v>0</v>
      </c>
      <c r="Q12" s="6">
        <f t="shared" si="2"/>
        <v>0</v>
      </c>
      <c r="R12" s="6">
        <f t="shared" si="2"/>
        <v>0</v>
      </c>
      <c r="S12" s="6">
        <f t="shared" si="2"/>
        <v>0</v>
      </c>
      <c r="T12" s="6">
        <f t="shared" si="2"/>
        <v>0</v>
      </c>
      <c r="U12" s="6">
        <f t="shared" si="2"/>
        <v>0</v>
      </c>
      <c r="V12" s="6">
        <f t="shared" si="2"/>
        <v>0</v>
      </c>
      <c r="W12" s="6">
        <f t="shared" si="2"/>
        <v>0</v>
      </c>
      <c r="X12" s="6">
        <f t="shared" si="2"/>
        <v>0</v>
      </c>
      <c r="Y12" s="6">
        <f t="shared" si="2"/>
        <v>0</v>
      </c>
      <c r="Z12" s="6">
        <f t="shared" si="2"/>
        <v>0</v>
      </c>
      <c r="AA12" s="6">
        <f t="shared" si="2"/>
        <v>0</v>
      </c>
      <c r="AB12" s="6">
        <f t="shared" si="2"/>
        <v>0</v>
      </c>
      <c r="AC12" s="6">
        <f t="shared" si="2"/>
        <v>0</v>
      </c>
      <c r="AD12" s="6">
        <f t="shared" si="2"/>
        <v>0</v>
      </c>
      <c r="AE12" s="6">
        <f t="shared" si="2"/>
        <v>0</v>
      </c>
      <c r="AF12" s="6">
        <f t="shared" si="2"/>
        <v>0</v>
      </c>
      <c r="AG12" s="6">
        <f t="shared" si="2"/>
        <v>0</v>
      </c>
    </row>
    <row r="13" spans="1:33">
      <c r="A13" s="4" t="s">
        <v>495</v>
      </c>
      <c r="B13" s="6">
        <f>'OR summary'!D16</f>
        <v>0</v>
      </c>
      <c r="C13" s="6">
        <f t="shared" si="1"/>
        <v>0</v>
      </c>
      <c r="D13" s="6">
        <f t="shared" si="2"/>
        <v>0</v>
      </c>
      <c r="E13" s="6">
        <f t="shared" si="2"/>
        <v>0</v>
      </c>
      <c r="F13" s="6">
        <f t="shared" si="2"/>
        <v>0</v>
      </c>
      <c r="G13" s="6">
        <f t="shared" si="2"/>
        <v>0</v>
      </c>
      <c r="H13" s="6">
        <f t="shared" si="2"/>
        <v>0</v>
      </c>
      <c r="I13" s="6">
        <f t="shared" si="2"/>
        <v>0</v>
      </c>
      <c r="J13" s="6">
        <f t="shared" si="2"/>
        <v>0</v>
      </c>
      <c r="K13" s="6">
        <f t="shared" si="2"/>
        <v>0</v>
      </c>
      <c r="L13" s="6">
        <f t="shared" si="2"/>
        <v>0</v>
      </c>
      <c r="M13" s="6">
        <f t="shared" si="2"/>
        <v>0</v>
      </c>
      <c r="N13" s="6">
        <f t="shared" si="2"/>
        <v>0</v>
      </c>
      <c r="O13" s="6">
        <f t="shared" si="2"/>
        <v>0</v>
      </c>
      <c r="P13" s="6">
        <f t="shared" si="2"/>
        <v>0</v>
      </c>
      <c r="Q13" s="6">
        <f t="shared" si="2"/>
        <v>0</v>
      </c>
      <c r="R13" s="6">
        <f t="shared" si="2"/>
        <v>0</v>
      </c>
      <c r="S13" s="6">
        <f t="shared" si="2"/>
        <v>0</v>
      </c>
      <c r="T13" s="6">
        <f t="shared" si="2"/>
        <v>0</v>
      </c>
      <c r="U13" s="6">
        <f t="shared" si="2"/>
        <v>0</v>
      </c>
      <c r="V13" s="6">
        <f t="shared" si="2"/>
        <v>0</v>
      </c>
      <c r="W13" s="6">
        <f t="shared" si="2"/>
        <v>0</v>
      </c>
      <c r="X13" s="6">
        <f t="shared" si="2"/>
        <v>0</v>
      </c>
      <c r="Y13" s="6">
        <f t="shared" si="2"/>
        <v>0</v>
      </c>
      <c r="Z13" s="6">
        <f t="shared" si="2"/>
        <v>0</v>
      </c>
      <c r="AA13" s="6">
        <f t="shared" si="2"/>
        <v>0</v>
      </c>
      <c r="AB13" s="6">
        <f t="shared" si="2"/>
        <v>0</v>
      </c>
      <c r="AC13" s="6">
        <f t="shared" si="2"/>
        <v>0</v>
      </c>
      <c r="AD13" s="6">
        <f t="shared" si="2"/>
        <v>0</v>
      </c>
      <c r="AE13" s="6">
        <f t="shared" si="2"/>
        <v>0</v>
      </c>
      <c r="AF13" s="6">
        <f t="shared" si="2"/>
        <v>0</v>
      </c>
      <c r="AG13" s="6">
        <f t="shared" si="2"/>
        <v>0</v>
      </c>
    </row>
    <row r="14" spans="1:33">
      <c r="A14" s="4" t="s">
        <v>496</v>
      </c>
      <c r="B14" s="6">
        <f>'OR summary'!D17</f>
        <v>0</v>
      </c>
      <c r="C14" s="6">
        <f t="shared" si="1"/>
        <v>0</v>
      </c>
      <c r="D14" s="6">
        <f t="shared" si="2"/>
        <v>0</v>
      </c>
      <c r="E14" s="6">
        <f t="shared" si="2"/>
        <v>0</v>
      </c>
      <c r="F14" s="6">
        <f t="shared" si="2"/>
        <v>0</v>
      </c>
      <c r="G14" s="6">
        <f t="shared" si="2"/>
        <v>0</v>
      </c>
      <c r="H14" s="6">
        <f t="shared" si="2"/>
        <v>0</v>
      </c>
      <c r="I14" s="6">
        <f t="shared" si="2"/>
        <v>0</v>
      </c>
      <c r="J14" s="6">
        <f t="shared" si="2"/>
        <v>0</v>
      </c>
      <c r="K14" s="6">
        <f t="shared" si="2"/>
        <v>0</v>
      </c>
      <c r="L14" s="6">
        <f t="shared" si="2"/>
        <v>0</v>
      </c>
      <c r="M14" s="6">
        <f t="shared" si="2"/>
        <v>0</v>
      </c>
      <c r="N14" s="6">
        <f t="shared" si="2"/>
        <v>0</v>
      </c>
      <c r="O14" s="6">
        <f t="shared" si="2"/>
        <v>0</v>
      </c>
      <c r="P14" s="6">
        <f t="shared" si="2"/>
        <v>0</v>
      </c>
      <c r="Q14" s="6">
        <f t="shared" si="2"/>
        <v>0</v>
      </c>
      <c r="R14" s="6">
        <f t="shared" si="2"/>
        <v>0</v>
      </c>
      <c r="S14" s="6">
        <f t="shared" si="2"/>
        <v>0</v>
      </c>
      <c r="T14" s="6">
        <f t="shared" si="2"/>
        <v>0</v>
      </c>
      <c r="U14" s="6">
        <f t="shared" si="2"/>
        <v>0</v>
      </c>
      <c r="V14" s="6">
        <f t="shared" si="2"/>
        <v>0</v>
      </c>
      <c r="W14" s="6">
        <f t="shared" si="2"/>
        <v>0</v>
      </c>
      <c r="X14" s="6">
        <f t="shared" si="2"/>
        <v>0</v>
      </c>
      <c r="Y14" s="6">
        <f t="shared" si="2"/>
        <v>0</v>
      </c>
      <c r="Z14" s="6">
        <f t="shared" si="2"/>
        <v>0</v>
      </c>
      <c r="AA14" s="6">
        <f t="shared" si="2"/>
        <v>0</v>
      </c>
      <c r="AB14" s="6">
        <f t="shared" si="2"/>
        <v>0</v>
      </c>
      <c r="AC14" s="6">
        <f t="shared" si="2"/>
        <v>0</v>
      </c>
      <c r="AD14" s="6">
        <f t="shared" si="2"/>
        <v>0</v>
      </c>
      <c r="AE14" s="6">
        <f t="shared" si="2"/>
        <v>0</v>
      </c>
      <c r="AF14" s="6">
        <f t="shared" si="2"/>
        <v>0</v>
      </c>
      <c r="AG14" s="6">
        <f t="shared" si="2"/>
        <v>0</v>
      </c>
    </row>
    <row r="15" spans="1:33">
      <c r="A15" s="4" t="s">
        <v>497</v>
      </c>
      <c r="B15" s="6">
        <f>'OR summary'!D18</f>
        <v>0</v>
      </c>
      <c r="C15" s="6">
        <f t="shared" si="1"/>
        <v>0</v>
      </c>
      <c r="D15" s="6">
        <f t="shared" si="2"/>
        <v>0</v>
      </c>
      <c r="E15" s="6">
        <f t="shared" si="2"/>
        <v>0</v>
      </c>
      <c r="F15" s="6">
        <f t="shared" si="2"/>
        <v>0</v>
      </c>
      <c r="G15" s="6">
        <f t="shared" si="2"/>
        <v>0</v>
      </c>
      <c r="H15" s="6">
        <f t="shared" si="2"/>
        <v>0</v>
      </c>
      <c r="I15" s="6">
        <f t="shared" si="2"/>
        <v>0</v>
      </c>
      <c r="J15" s="6">
        <f t="shared" si="2"/>
        <v>0</v>
      </c>
      <c r="K15" s="6">
        <f t="shared" si="2"/>
        <v>0</v>
      </c>
      <c r="L15" s="6">
        <f t="shared" si="2"/>
        <v>0</v>
      </c>
      <c r="M15" s="6">
        <f t="shared" si="2"/>
        <v>0</v>
      </c>
      <c r="N15" s="6">
        <f t="shared" si="2"/>
        <v>0</v>
      </c>
      <c r="O15" s="6">
        <f t="shared" si="2"/>
        <v>0</v>
      </c>
      <c r="P15" s="6">
        <f t="shared" si="2"/>
        <v>0</v>
      </c>
      <c r="Q15" s="6">
        <f t="shared" si="2"/>
        <v>0</v>
      </c>
      <c r="R15" s="6">
        <f t="shared" si="2"/>
        <v>0</v>
      </c>
      <c r="S15" s="6">
        <f t="shared" si="2"/>
        <v>0</v>
      </c>
      <c r="T15" s="6">
        <f t="shared" si="2"/>
        <v>0</v>
      </c>
      <c r="U15" s="6">
        <f t="shared" si="2"/>
        <v>0</v>
      </c>
      <c r="V15" s="6">
        <f t="shared" si="2"/>
        <v>0</v>
      </c>
      <c r="W15" s="6">
        <f t="shared" si="2"/>
        <v>0</v>
      </c>
      <c r="X15" s="6">
        <f t="shared" si="2"/>
        <v>0</v>
      </c>
      <c r="Y15" s="6">
        <f t="shared" si="2"/>
        <v>0</v>
      </c>
      <c r="Z15" s="6">
        <f t="shared" si="2"/>
        <v>0</v>
      </c>
      <c r="AA15" s="6">
        <f t="shared" si="2"/>
        <v>0</v>
      </c>
      <c r="AB15" s="6">
        <f t="shared" si="2"/>
        <v>0</v>
      </c>
      <c r="AC15" s="6">
        <f t="shared" si="2"/>
        <v>0</v>
      </c>
      <c r="AD15" s="6">
        <f t="shared" si="2"/>
        <v>0</v>
      </c>
      <c r="AE15" s="6">
        <f t="shared" si="2"/>
        <v>0</v>
      </c>
      <c r="AF15" s="6">
        <f t="shared" si="2"/>
        <v>0</v>
      </c>
      <c r="AG15" s="6">
        <f t="shared" si="2"/>
        <v>0</v>
      </c>
    </row>
    <row r="16" spans="1:33">
      <c r="A16" s="4" t="s">
        <v>498</v>
      </c>
      <c r="B16" s="6">
        <f>'OR summary'!D19</f>
        <v>0</v>
      </c>
      <c r="C16" s="6">
        <f t="shared" si="1"/>
        <v>0</v>
      </c>
      <c r="D16" s="6">
        <f t="shared" si="2"/>
        <v>0</v>
      </c>
      <c r="E16" s="6">
        <f t="shared" si="2"/>
        <v>0</v>
      </c>
      <c r="F16" s="6">
        <f t="shared" si="2"/>
        <v>0</v>
      </c>
      <c r="G16" s="6">
        <f t="shared" si="2"/>
        <v>0</v>
      </c>
      <c r="H16" s="6">
        <f t="shared" si="2"/>
        <v>0</v>
      </c>
      <c r="I16" s="6">
        <f t="shared" si="2"/>
        <v>0</v>
      </c>
      <c r="J16" s="6">
        <f t="shared" si="2"/>
        <v>0</v>
      </c>
      <c r="K16" s="6">
        <f t="shared" si="2"/>
        <v>0</v>
      </c>
      <c r="L16" s="6">
        <f t="shared" si="2"/>
        <v>0</v>
      </c>
      <c r="M16" s="6">
        <f t="shared" si="2"/>
        <v>0</v>
      </c>
      <c r="N16" s="6">
        <f t="shared" si="2"/>
        <v>0</v>
      </c>
      <c r="O16" s="6">
        <f t="shared" si="2"/>
        <v>0</v>
      </c>
      <c r="P16" s="6">
        <f t="shared" si="2"/>
        <v>0</v>
      </c>
      <c r="Q16" s="6">
        <f t="shared" si="2"/>
        <v>0</v>
      </c>
      <c r="R16" s="6">
        <f t="shared" si="2"/>
        <v>0</v>
      </c>
      <c r="S16" s="6">
        <f t="shared" si="2"/>
        <v>0</v>
      </c>
      <c r="T16" s="6">
        <f t="shared" si="2"/>
        <v>0</v>
      </c>
      <c r="U16" s="6">
        <f t="shared" si="2"/>
        <v>0</v>
      </c>
      <c r="V16" s="6">
        <f t="shared" si="2"/>
        <v>0</v>
      </c>
      <c r="W16" s="6">
        <f t="shared" si="2"/>
        <v>0</v>
      </c>
      <c r="X16" s="6">
        <f t="shared" si="2"/>
        <v>0</v>
      </c>
      <c r="Y16" s="6">
        <f t="shared" si="2"/>
        <v>0</v>
      </c>
      <c r="Z16" s="6">
        <f t="shared" si="2"/>
        <v>0</v>
      </c>
      <c r="AA16" s="6">
        <f t="shared" si="2"/>
        <v>0</v>
      </c>
      <c r="AB16" s="6">
        <f t="shared" si="2"/>
        <v>0</v>
      </c>
      <c r="AC16" s="6">
        <f t="shared" si="2"/>
        <v>0</v>
      </c>
      <c r="AD16" s="6">
        <f t="shared" si="2"/>
        <v>0</v>
      </c>
      <c r="AE16" s="6">
        <f t="shared" si="2"/>
        <v>0</v>
      </c>
      <c r="AF16" s="6">
        <f t="shared" si="2"/>
        <v>0</v>
      </c>
      <c r="AG16" s="6">
        <f t="shared" si="2"/>
        <v>0</v>
      </c>
    </row>
    <row r="17" spans="1:33">
      <c r="A17" s="4" t="s">
        <v>499</v>
      </c>
      <c r="B17" s="6">
        <f>'OR summary'!D20</f>
        <v>2264.6222394128763</v>
      </c>
      <c r="C17" s="6">
        <f t="shared" si="1"/>
        <v>2264.6222394128763</v>
      </c>
      <c r="D17" s="6">
        <f t="shared" si="2"/>
        <v>2264.6222394128763</v>
      </c>
      <c r="E17" s="6">
        <f t="shared" si="2"/>
        <v>2264.6222394128763</v>
      </c>
      <c r="F17" s="6">
        <f t="shared" si="2"/>
        <v>2264.6222394128763</v>
      </c>
      <c r="G17" s="6">
        <f t="shared" si="2"/>
        <v>2264.6222394128763</v>
      </c>
      <c r="H17" s="6">
        <f t="shared" si="2"/>
        <v>2264.6222394128763</v>
      </c>
      <c r="I17" s="6">
        <f t="shared" si="2"/>
        <v>2264.6222394128763</v>
      </c>
      <c r="J17" s="6">
        <f t="shared" si="2"/>
        <v>2264.6222394128763</v>
      </c>
      <c r="K17" s="6">
        <f t="shared" si="2"/>
        <v>2264.6222394128763</v>
      </c>
      <c r="L17" s="6">
        <f t="shared" si="2"/>
        <v>2264.6222394128763</v>
      </c>
      <c r="M17" s="6">
        <f t="shared" si="2"/>
        <v>2264.6222394128763</v>
      </c>
      <c r="N17" s="6">
        <f t="shared" si="2"/>
        <v>2264.6222394128763</v>
      </c>
      <c r="O17" s="6">
        <f t="shared" si="2"/>
        <v>2264.6222394128763</v>
      </c>
      <c r="P17" s="6">
        <f t="shared" si="2"/>
        <v>2264.6222394128763</v>
      </c>
      <c r="Q17" s="6">
        <f t="shared" si="2"/>
        <v>2264.6222394128763</v>
      </c>
      <c r="R17" s="6">
        <f t="shared" si="2"/>
        <v>2264.6222394128763</v>
      </c>
      <c r="S17" s="6">
        <f t="shared" si="2"/>
        <v>2264.6222394128763</v>
      </c>
      <c r="T17" s="6">
        <f t="shared" si="2"/>
        <v>2264.6222394128763</v>
      </c>
      <c r="U17" s="6">
        <f t="shared" si="2"/>
        <v>2264.6222394128763</v>
      </c>
      <c r="V17" s="6">
        <f t="shared" si="2"/>
        <v>2264.6222394128763</v>
      </c>
      <c r="W17" s="6">
        <f t="shared" si="2"/>
        <v>2264.6222394128763</v>
      </c>
      <c r="X17" s="6">
        <f t="shared" si="2"/>
        <v>2264.6222394128763</v>
      </c>
      <c r="Y17" s="6">
        <f t="shared" si="2"/>
        <v>2264.6222394128763</v>
      </c>
      <c r="Z17" s="6">
        <f t="shared" si="2"/>
        <v>2264.6222394128763</v>
      </c>
      <c r="AA17" s="6">
        <f t="shared" si="2"/>
        <v>2264.6222394128763</v>
      </c>
      <c r="AB17" s="6">
        <f t="shared" si="2"/>
        <v>2264.6222394128763</v>
      </c>
      <c r="AC17" s="6">
        <f t="shared" si="2"/>
        <v>2264.6222394128763</v>
      </c>
      <c r="AD17" s="6">
        <f t="shared" si="2"/>
        <v>2264.6222394128763</v>
      </c>
      <c r="AE17" s="6">
        <f t="shared" si="2"/>
        <v>2264.6222394128763</v>
      </c>
      <c r="AF17" s="6">
        <f t="shared" si="2"/>
        <v>2264.6222394128763</v>
      </c>
      <c r="AG17" s="6">
        <f t="shared" si="2"/>
        <v>2264.6222394128763</v>
      </c>
    </row>
    <row r="18" spans="1:33">
      <c r="A18" s="4"/>
      <c r="B18" s="107"/>
    </row>
    <row r="19" spans="1:33">
      <c r="A19" s="4"/>
      <c r="B19" s="63"/>
      <c r="C19" s="69"/>
      <c r="D19" s="69"/>
      <c r="E19" s="69"/>
      <c r="F19" s="69"/>
      <c r="G19" s="69"/>
      <c r="H19" s="69"/>
      <c r="I19" s="69"/>
      <c r="J19" s="69"/>
      <c r="K19" s="69"/>
      <c r="L19" s="69"/>
      <c r="M19" s="69"/>
    </row>
    <row r="20" spans="1:33">
      <c r="A20" s="4"/>
    </row>
    <row r="21" spans="1:33" ht="15.75" customHeight="1">
      <c r="A21" s="4"/>
    </row>
    <row r="22" spans="1:33" ht="15.75" customHeight="1">
      <c r="A22" s="4"/>
    </row>
    <row r="23" spans="1:33" ht="15.75" customHeight="1">
      <c r="A23" s="4"/>
    </row>
    <row r="24" spans="1:33" ht="15.75" customHeight="1">
      <c r="A24" s="4"/>
      <c r="B24" s="106"/>
      <c r="C24" s="4"/>
    </row>
    <row r="25" spans="1:33" ht="15.75" customHeight="1">
      <c r="A25" s="4"/>
      <c r="B25" s="106"/>
      <c r="C25" s="4"/>
    </row>
    <row r="26" spans="1:33" ht="15.75" customHeight="1">
      <c r="A26" s="4"/>
      <c r="B26" s="106"/>
      <c r="C26" s="4"/>
    </row>
    <row r="27" spans="1:33" ht="15.75" customHeight="1">
      <c r="A27" s="4"/>
      <c r="B27" s="106"/>
      <c r="C27" s="4"/>
    </row>
    <row r="28" spans="1:33" ht="15.75" customHeight="1">
      <c r="A28" s="4"/>
      <c r="B28" s="106"/>
      <c r="C28" s="4"/>
    </row>
    <row r="29" spans="1:33" ht="15.75" customHeight="1">
      <c r="A29" s="4"/>
      <c r="B29" s="106"/>
      <c r="C29" s="4"/>
    </row>
    <row r="30" spans="1:33" ht="15.75" customHeight="1">
      <c r="A30" s="4"/>
      <c r="B30" s="106"/>
      <c r="C30" s="4"/>
    </row>
    <row r="31" spans="1:33" ht="15.75" customHeight="1">
      <c r="A31" s="4"/>
      <c r="B31" s="106"/>
      <c r="C31" s="4"/>
    </row>
    <row r="32" spans="1:33" ht="15.75" customHeight="1">
      <c r="A32" s="4"/>
      <c r="B32" s="106"/>
      <c r="C32" s="4"/>
    </row>
    <row r="33" spans="1:3" ht="15.75" customHeight="1">
      <c r="A33" s="4"/>
      <c r="B33" s="106"/>
      <c r="C33" s="4"/>
    </row>
    <row r="34" spans="1:3" ht="15.75" customHeight="1">
      <c r="A34" s="4"/>
      <c r="B34" s="106"/>
      <c r="C34" s="4"/>
    </row>
    <row r="35" spans="1:3" ht="15.75" customHeight="1">
      <c r="A35" s="4"/>
      <c r="B35" s="106"/>
      <c r="C35" s="4"/>
    </row>
    <row r="36" spans="1:3" ht="15.75" customHeight="1">
      <c r="A36" s="4"/>
      <c r="B36" s="106"/>
      <c r="C36" s="4"/>
    </row>
    <row r="37" spans="1:3" ht="15.75" customHeight="1">
      <c r="A37" s="4"/>
      <c r="B37" s="106"/>
      <c r="C37" s="4"/>
    </row>
    <row r="38" spans="1:3" ht="15.75" customHeight="1">
      <c r="A38" s="4"/>
      <c r="B38" s="106"/>
      <c r="C38" s="4"/>
    </row>
    <row r="39" spans="1:3" ht="15.75" customHeight="1">
      <c r="A39" s="4"/>
      <c r="B39" s="106"/>
      <c r="C39" s="4"/>
    </row>
    <row r="40" spans="1:3" ht="15.75" customHeight="1">
      <c r="A40" s="4"/>
    </row>
    <row r="41" spans="1:3" ht="15.75" customHeight="1">
      <c r="A41" s="4"/>
    </row>
    <row r="42" spans="1:3" ht="15.75" customHeight="1">
      <c r="A42" s="4"/>
    </row>
    <row r="43" spans="1:3" ht="15.75" customHeight="1">
      <c r="A43" s="4"/>
    </row>
    <row r="44" spans="1:3" ht="15.75" customHeight="1">
      <c r="A44" s="4"/>
    </row>
    <row r="45" spans="1:3" ht="15.75" customHeight="1">
      <c r="A45" s="4"/>
    </row>
    <row r="46" spans="1:3" ht="15.75" customHeight="1">
      <c r="A46" s="4"/>
    </row>
    <row r="47" spans="1:3" ht="15.75" customHeight="1">
      <c r="A47" s="4"/>
    </row>
    <row r="48" spans="1:3"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5.75" customHeight="1">
      <c r="A82" s="4"/>
    </row>
    <row r="83" spans="1:1" ht="15.75" customHeight="1">
      <c r="A83" s="4"/>
    </row>
    <row r="84" spans="1:1" ht="15.75" customHeight="1">
      <c r="A84" s="4"/>
    </row>
    <row r="85" spans="1:1" ht="15.75" customHeight="1">
      <c r="A85" s="4"/>
    </row>
    <row r="86" spans="1:1" ht="15.75" customHeight="1">
      <c r="A86" s="4"/>
    </row>
    <row r="87" spans="1:1" ht="15.75" customHeight="1">
      <c r="A87" s="4"/>
    </row>
    <row r="88" spans="1:1" ht="15.75" customHeight="1">
      <c r="A88" s="4"/>
    </row>
    <row r="89" spans="1:1" ht="15.75" customHeight="1">
      <c r="A89" s="4"/>
    </row>
    <row r="90" spans="1:1" ht="15.75" customHeight="1">
      <c r="A90" s="4"/>
    </row>
    <row r="91" spans="1:1" ht="15.75" customHeight="1">
      <c r="A91" s="4"/>
    </row>
    <row r="92" spans="1:1" ht="15.75" customHeight="1">
      <c r="A92" s="4"/>
    </row>
    <row r="93" spans="1:1" ht="15.75" customHeight="1">
      <c r="A93" s="4"/>
    </row>
    <row r="94" spans="1:1" ht="15.75" customHeight="1">
      <c r="A94" s="4"/>
    </row>
    <row r="95" spans="1:1" ht="15.75" customHeight="1">
      <c r="A95" s="4"/>
    </row>
    <row r="96" spans="1:1" ht="15.75" customHeight="1">
      <c r="A96" s="4"/>
    </row>
    <row r="97" spans="1:1" ht="15.75" customHeight="1">
      <c r="A97" s="4"/>
    </row>
    <row r="98" spans="1:1" ht="15.75" customHeight="1">
      <c r="A98" s="4"/>
    </row>
    <row r="99" spans="1:1" ht="15.75" customHeight="1">
      <c r="A99" s="4"/>
    </row>
    <row r="100" spans="1:1" ht="15.75" customHeight="1">
      <c r="A100" s="4"/>
    </row>
    <row r="101" spans="1:1" ht="15.75" customHeight="1">
      <c r="A101" s="4"/>
    </row>
    <row r="102" spans="1:1" ht="15.75" customHeight="1">
      <c r="A102" s="4"/>
    </row>
    <row r="103" spans="1:1" ht="15.75" customHeight="1">
      <c r="A103" s="4"/>
    </row>
    <row r="104" spans="1:1" ht="15.75" customHeight="1">
      <c r="A104" s="4"/>
    </row>
    <row r="105" spans="1:1" ht="15.75" customHeight="1">
      <c r="A105" s="4"/>
    </row>
    <row r="106" spans="1:1" ht="15.75" customHeight="1">
      <c r="A106" s="4"/>
    </row>
    <row r="107" spans="1:1" ht="15.75" customHeight="1">
      <c r="A107" s="4"/>
    </row>
    <row r="108" spans="1:1" ht="15.75" customHeight="1">
      <c r="A108" s="4"/>
    </row>
    <row r="109" spans="1:1" ht="15.75" customHeight="1">
      <c r="A109" s="4"/>
    </row>
    <row r="110" spans="1:1" ht="15.75" customHeight="1">
      <c r="A110" s="4"/>
    </row>
    <row r="111" spans="1:1" ht="15.75" customHeight="1">
      <c r="A111" s="4"/>
    </row>
    <row r="112" spans="1:1" ht="15.75" customHeight="1">
      <c r="A112" s="4"/>
    </row>
    <row r="113" spans="1:1" ht="15.75" customHeight="1">
      <c r="A113" s="4"/>
    </row>
    <row r="114" spans="1:1" ht="15.75" customHeight="1">
      <c r="A114" s="4"/>
    </row>
    <row r="115" spans="1:1" ht="15.75" customHeight="1">
      <c r="A115" s="4"/>
    </row>
    <row r="116" spans="1:1" ht="15.75" customHeight="1">
      <c r="A116" s="4"/>
    </row>
    <row r="117" spans="1:1" ht="15.75" customHeight="1">
      <c r="A117" s="4"/>
    </row>
    <row r="118" spans="1:1" ht="15.75" customHeight="1">
      <c r="A118" s="4"/>
    </row>
    <row r="119" spans="1:1" ht="15.75" customHeight="1">
      <c r="A119" s="4"/>
    </row>
    <row r="120" spans="1:1" ht="15.75" customHeight="1">
      <c r="A120" s="4"/>
    </row>
    <row r="121" spans="1:1" ht="15.75" customHeight="1">
      <c r="A121" s="4"/>
    </row>
    <row r="122" spans="1:1" ht="15.75" customHeight="1">
      <c r="A122" s="4"/>
    </row>
    <row r="123" spans="1:1" ht="15.75" customHeight="1">
      <c r="A123" s="4"/>
    </row>
    <row r="124" spans="1:1" ht="15.75" customHeight="1">
      <c r="A124" s="4"/>
    </row>
    <row r="125" spans="1:1" ht="15.75" customHeight="1">
      <c r="A125" s="4"/>
    </row>
    <row r="126" spans="1:1" ht="15.75" customHeight="1">
      <c r="A126" s="4"/>
    </row>
    <row r="127" spans="1:1" ht="15.75" customHeight="1">
      <c r="A127" s="4"/>
    </row>
    <row r="128" spans="1:1" ht="15.75" customHeight="1">
      <c r="A128" s="4"/>
    </row>
    <row r="129" spans="1:1" ht="15.75" customHeight="1">
      <c r="A129" s="4"/>
    </row>
    <row r="130" spans="1:1" ht="15.75" customHeight="1">
      <c r="A130" s="4"/>
    </row>
    <row r="131" spans="1:1" ht="15.75" customHeight="1">
      <c r="A131" s="4"/>
    </row>
    <row r="132" spans="1:1" ht="15.75" customHeight="1">
      <c r="A132" s="4"/>
    </row>
    <row r="133" spans="1:1" ht="15.75" customHeight="1">
      <c r="A133" s="4"/>
    </row>
    <row r="134" spans="1:1" ht="15.75" customHeight="1">
      <c r="A134" s="4"/>
    </row>
    <row r="135" spans="1:1" ht="15.75" customHeight="1">
      <c r="A135" s="4"/>
    </row>
    <row r="136" spans="1:1" ht="15.75" customHeight="1">
      <c r="A136" s="4"/>
    </row>
    <row r="137" spans="1:1" ht="15.75" customHeight="1">
      <c r="A137" s="4"/>
    </row>
    <row r="138" spans="1:1" ht="15.75" customHeight="1">
      <c r="A138" s="4"/>
    </row>
    <row r="139" spans="1:1" ht="15.75" customHeight="1">
      <c r="A139" s="4"/>
    </row>
    <row r="140" spans="1:1" ht="15.75" customHeight="1">
      <c r="A140" s="4"/>
    </row>
    <row r="141" spans="1:1" ht="15.75" customHeight="1">
      <c r="A141" s="4"/>
    </row>
    <row r="142" spans="1:1" ht="15.75" customHeight="1">
      <c r="A142" s="4"/>
    </row>
    <row r="143" spans="1:1" ht="15.75" customHeight="1">
      <c r="A143" s="4"/>
    </row>
    <row r="144" spans="1:1" ht="15.75" customHeight="1">
      <c r="A144" s="4"/>
    </row>
    <row r="145" spans="1:1" ht="15.75" customHeight="1">
      <c r="A145" s="4"/>
    </row>
    <row r="146" spans="1:1" ht="15.75" customHeight="1">
      <c r="A146" s="4"/>
    </row>
    <row r="147" spans="1:1" ht="15.75" customHeight="1">
      <c r="A147" s="4"/>
    </row>
    <row r="148" spans="1:1" ht="15.75" customHeight="1">
      <c r="A148" s="4"/>
    </row>
    <row r="149" spans="1:1" ht="15.75" customHeight="1">
      <c r="A149" s="4"/>
    </row>
    <row r="150" spans="1:1" ht="15.75" customHeight="1">
      <c r="A150" s="4"/>
    </row>
    <row r="151" spans="1:1" ht="15.75" customHeight="1">
      <c r="A151" s="4"/>
    </row>
    <row r="152" spans="1:1" ht="15.75" customHeight="1">
      <c r="A152" s="4"/>
    </row>
    <row r="153" spans="1:1" ht="15.75" customHeight="1">
      <c r="A153" s="4"/>
    </row>
    <row r="154" spans="1:1" ht="15.75" customHeight="1">
      <c r="A154" s="4"/>
    </row>
    <row r="155" spans="1:1" ht="15.75" customHeight="1">
      <c r="A155" s="4"/>
    </row>
    <row r="156" spans="1:1" ht="15.75" customHeight="1">
      <c r="A156" s="4"/>
    </row>
    <row r="157" spans="1:1" ht="15.75" customHeight="1">
      <c r="A157" s="4"/>
    </row>
    <row r="158" spans="1:1" ht="15.75" customHeight="1">
      <c r="A158" s="4"/>
    </row>
    <row r="159" spans="1:1" ht="15.75" customHeight="1">
      <c r="A159" s="4"/>
    </row>
    <row r="160" spans="1:1" ht="15.75" customHeight="1">
      <c r="A160" s="4"/>
    </row>
    <row r="161" spans="1:1" ht="15.75" customHeight="1">
      <c r="A161" s="4"/>
    </row>
    <row r="162" spans="1:1" ht="15.75" customHeight="1">
      <c r="A162" s="4"/>
    </row>
    <row r="163" spans="1:1" ht="15.75" customHeight="1">
      <c r="A163" s="4"/>
    </row>
    <row r="164" spans="1:1" ht="15.75" customHeight="1">
      <c r="A164" s="4"/>
    </row>
    <row r="165" spans="1:1" ht="15.75" customHeight="1">
      <c r="A165" s="4"/>
    </row>
    <row r="166" spans="1:1" ht="15.75" customHeight="1">
      <c r="A166" s="4"/>
    </row>
    <row r="167" spans="1:1" ht="15.75" customHeight="1">
      <c r="A167" s="4"/>
    </row>
    <row r="168" spans="1:1" ht="15.75" customHeight="1">
      <c r="A168" s="4"/>
    </row>
    <row r="169" spans="1:1" ht="15.75" customHeight="1">
      <c r="A169" s="4"/>
    </row>
    <row r="170" spans="1:1" ht="15.75" customHeight="1">
      <c r="A170" s="4"/>
    </row>
    <row r="171" spans="1:1" ht="15.75" customHeight="1">
      <c r="A171" s="4"/>
    </row>
    <row r="172" spans="1:1" ht="15.75" customHeight="1">
      <c r="A172" s="4"/>
    </row>
    <row r="173" spans="1:1" ht="15.75" customHeight="1">
      <c r="A173" s="4"/>
    </row>
    <row r="174" spans="1:1" ht="15.75" customHeight="1">
      <c r="A174" s="4"/>
    </row>
    <row r="175" spans="1:1" ht="15.75" customHeight="1">
      <c r="A175" s="4"/>
    </row>
    <row r="176" spans="1:1" ht="15.75" customHeight="1">
      <c r="A176" s="4"/>
    </row>
    <row r="177" spans="1:1" ht="15.75" customHeight="1">
      <c r="A177" s="4"/>
    </row>
    <row r="178" spans="1:1" ht="15.75" customHeight="1">
      <c r="A178" s="4"/>
    </row>
    <row r="179" spans="1:1" ht="15.75" customHeight="1">
      <c r="A179" s="4"/>
    </row>
    <row r="180" spans="1:1" ht="15.75" customHeight="1">
      <c r="A180" s="4"/>
    </row>
    <row r="181" spans="1:1" ht="15.75" customHeight="1">
      <c r="A181" s="4"/>
    </row>
    <row r="182" spans="1:1" ht="15.75" customHeight="1">
      <c r="A182" s="4"/>
    </row>
    <row r="183" spans="1:1" ht="15.75" customHeight="1">
      <c r="A183" s="4"/>
    </row>
    <row r="184" spans="1:1" ht="15.75" customHeight="1">
      <c r="A184" s="4"/>
    </row>
    <row r="185" spans="1:1" ht="15.75" customHeight="1">
      <c r="A185" s="4"/>
    </row>
    <row r="186" spans="1:1" ht="15.75" customHeight="1">
      <c r="A186" s="4"/>
    </row>
    <row r="187" spans="1:1" ht="15.75" customHeight="1">
      <c r="A187" s="4"/>
    </row>
    <row r="188" spans="1:1" ht="15.75" customHeight="1">
      <c r="A188" s="4"/>
    </row>
    <row r="189" spans="1:1" ht="15.75" customHeight="1">
      <c r="A189" s="4"/>
    </row>
    <row r="190" spans="1:1" ht="15.75" customHeight="1">
      <c r="A190" s="4"/>
    </row>
    <row r="191" spans="1:1" ht="15.75" customHeight="1">
      <c r="A191" s="4"/>
    </row>
    <row r="192" spans="1:1" ht="15.75" customHeight="1">
      <c r="A192" s="4"/>
    </row>
    <row r="193" spans="1:1" ht="15.75" customHeight="1">
      <c r="A193" s="4"/>
    </row>
    <row r="194" spans="1:1" ht="15.75" customHeight="1">
      <c r="A194" s="4"/>
    </row>
    <row r="195" spans="1:1" ht="15.75" customHeight="1">
      <c r="A195" s="4"/>
    </row>
    <row r="196" spans="1:1" ht="15.75" customHeight="1">
      <c r="A196" s="4"/>
    </row>
    <row r="197" spans="1:1" ht="15.75" customHeight="1">
      <c r="A197" s="4"/>
    </row>
    <row r="198" spans="1:1" ht="15.75" customHeight="1">
      <c r="A198" s="4"/>
    </row>
    <row r="199" spans="1:1" ht="15.75" customHeight="1">
      <c r="A199" s="4"/>
    </row>
    <row r="200" spans="1:1" ht="15.75" customHeight="1">
      <c r="A200" s="4"/>
    </row>
    <row r="201" spans="1:1" ht="15.75" customHeight="1">
      <c r="A201" s="4"/>
    </row>
    <row r="202" spans="1:1" ht="15.75" customHeight="1">
      <c r="A202" s="4"/>
    </row>
    <row r="203" spans="1:1" ht="15.75" customHeight="1">
      <c r="A203" s="4"/>
    </row>
    <row r="204" spans="1:1" ht="15.75" customHeight="1">
      <c r="A204" s="4"/>
    </row>
    <row r="205" spans="1:1" ht="15.75" customHeight="1">
      <c r="A205" s="4"/>
    </row>
    <row r="206" spans="1:1" ht="15.75" customHeight="1">
      <c r="A206" s="4"/>
    </row>
    <row r="207" spans="1:1" ht="15.75" customHeight="1">
      <c r="A207" s="4"/>
    </row>
    <row r="208" spans="1:1" ht="15.75" customHeight="1">
      <c r="A208" s="4"/>
    </row>
    <row r="209" spans="1:1" ht="15.75" customHeight="1">
      <c r="A209" s="4"/>
    </row>
    <row r="210" spans="1:1" ht="15.75" customHeight="1">
      <c r="A210" s="4"/>
    </row>
    <row r="211" spans="1:1" ht="15.75" customHeight="1">
      <c r="A211" s="4"/>
    </row>
    <row r="212" spans="1:1" ht="15.75" customHeight="1">
      <c r="A212" s="4"/>
    </row>
    <row r="213" spans="1:1" ht="15.75" customHeight="1">
      <c r="A213" s="4"/>
    </row>
    <row r="214" spans="1:1" ht="15.75" customHeight="1">
      <c r="A214" s="4"/>
    </row>
    <row r="215" spans="1:1" ht="15.75" customHeight="1">
      <c r="A215" s="4"/>
    </row>
    <row r="216" spans="1:1" ht="15.75" customHeight="1">
      <c r="A216" s="4"/>
    </row>
    <row r="217" spans="1:1" ht="15.75" customHeight="1">
      <c r="A217" s="4"/>
    </row>
    <row r="218" spans="1:1" ht="15.75" customHeight="1">
      <c r="A218" s="4"/>
    </row>
    <row r="219" spans="1:1" ht="15.75" customHeight="1">
      <c r="A219" s="4"/>
    </row>
    <row r="220" spans="1:1" ht="15.75" customHeight="1">
      <c r="A220" s="4"/>
    </row>
    <row r="221" spans="1:1" ht="15.75" customHeight="1">
      <c r="A221" s="4"/>
    </row>
    <row r="222" spans="1:1" ht="15.75" customHeight="1">
      <c r="A222" s="4"/>
    </row>
    <row r="223" spans="1:1" ht="15.75" customHeight="1">
      <c r="A223" s="4"/>
    </row>
    <row r="224" spans="1:1" ht="15.75" customHeight="1">
      <c r="A224" s="4"/>
    </row>
    <row r="225" spans="1:1" ht="15.75" customHeight="1">
      <c r="A225" s="4"/>
    </row>
    <row r="226" spans="1:1" ht="15.75" customHeight="1">
      <c r="A226" s="4"/>
    </row>
    <row r="227" spans="1:1" ht="15.75" customHeight="1">
      <c r="A227" s="4"/>
    </row>
    <row r="228" spans="1:1" ht="15.75" customHeight="1">
      <c r="A228" s="4"/>
    </row>
    <row r="229" spans="1:1" ht="15.75" customHeight="1">
      <c r="A229" s="4"/>
    </row>
    <row r="230" spans="1:1" ht="15.75" customHeight="1">
      <c r="A230" s="4"/>
    </row>
    <row r="231" spans="1:1" ht="15.75" customHeight="1">
      <c r="A231" s="4"/>
    </row>
    <row r="232" spans="1:1" ht="15.75" customHeight="1">
      <c r="A232" s="4"/>
    </row>
    <row r="233" spans="1:1" ht="15.75" customHeight="1">
      <c r="A233" s="4"/>
    </row>
    <row r="234" spans="1:1" ht="15.75" customHeight="1">
      <c r="A234" s="4"/>
    </row>
    <row r="235" spans="1:1" ht="15.75" customHeight="1">
      <c r="A235" s="4"/>
    </row>
    <row r="236" spans="1:1" ht="15.75" customHeight="1">
      <c r="A236" s="4"/>
    </row>
    <row r="237" spans="1:1" ht="15.75" customHeight="1">
      <c r="A237" s="4"/>
    </row>
    <row r="238" spans="1:1" ht="15.75" customHeight="1">
      <c r="A238" s="4"/>
    </row>
    <row r="239" spans="1:1" ht="15.75" customHeight="1">
      <c r="A239" s="4"/>
    </row>
    <row r="240" spans="1:1" ht="15.75" customHeight="1">
      <c r="A240" s="4"/>
    </row>
    <row r="241" spans="1:1" ht="15.75" customHeight="1">
      <c r="A241" s="4"/>
    </row>
    <row r="242" spans="1:1" ht="15.75" customHeight="1">
      <c r="A242" s="4"/>
    </row>
    <row r="243" spans="1:1" ht="15.75" customHeight="1">
      <c r="A243" s="4"/>
    </row>
    <row r="244" spans="1:1" ht="15.75" customHeight="1">
      <c r="A244" s="4"/>
    </row>
    <row r="245" spans="1:1" ht="15.75" customHeight="1">
      <c r="A245" s="4"/>
    </row>
    <row r="246" spans="1:1" ht="15.75" customHeight="1">
      <c r="A246" s="4"/>
    </row>
    <row r="247" spans="1:1" ht="15.75" customHeight="1">
      <c r="A247" s="4"/>
    </row>
    <row r="248" spans="1:1" ht="15.75" customHeight="1">
      <c r="A248" s="4"/>
    </row>
    <row r="249" spans="1:1" ht="15.75" customHeight="1">
      <c r="A249" s="4"/>
    </row>
    <row r="250" spans="1:1" ht="15.75" customHeight="1">
      <c r="A250" s="4"/>
    </row>
    <row r="251" spans="1:1" ht="15.75" customHeight="1">
      <c r="A251" s="4"/>
    </row>
    <row r="252" spans="1:1" ht="15.75" customHeight="1">
      <c r="A252" s="4"/>
    </row>
    <row r="253" spans="1:1" ht="15.75" customHeight="1">
      <c r="A253" s="4"/>
    </row>
    <row r="254" spans="1:1" ht="15.75" customHeight="1">
      <c r="A254" s="4"/>
    </row>
    <row r="255" spans="1:1" ht="15.75" customHeight="1">
      <c r="A255" s="4"/>
    </row>
    <row r="256" spans="1:1" ht="15.75" customHeight="1">
      <c r="A256" s="4"/>
    </row>
    <row r="257" spans="1:1" ht="15.75" customHeight="1">
      <c r="A257" s="4"/>
    </row>
    <row r="258" spans="1:1" ht="15.75" customHeight="1">
      <c r="A258" s="4"/>
    </row>
    <row r="259" spans="1:1" ht="15.75" customHeight="1">
      <c r="A259" s="4"/>
    </row>
    <row r="260" spans="1:1" ht="15.75" customHeight="1">
      <c r="A260" s="4"/>
    </row>
    <row r="261" spans="1:1" ht="15.75" customHeight="1">
      <c r="A261" s="4"/>
    </row>
    <row r="262" spans="1:1" ht="15.75" customHeight="1">
      <c r="A262" s="4"/>
    </row>
    <row r="263" spans="1:1" ht="15.75" customHeight="1">
      <c r="A263" s="4"/>
    </row>
    <row r="264" spans="1:1" ht="15.75" customHeight="1">
      <c r="A264" s="4"/>
    </row>
    <row r="265" spans="1:1" ht="15.75" customHeight="1">
      <c r="A265" s="4"/>
    </row>
    <row r="266" spans="1:1" ht="15.75" customHeight="1">
      <c r="A266" s="4"/>
    </row>
    <row r="267" spans="1:1" ht="15.75" customHeight="1">
      <c r="A267" s="4"/>
    </row>
    <row r="268" spans="1:1" ht="15.75" customHeight="1">
      <c r="A268" s="4"/>
    </row>
    <row r="269" spans="1:1" ht="15.75" customHeight="1">
      <c r="A269" s="4"/>
    </row>
    <row r="270" spans="1:1" ht="15.75" customHeight="1">
      <c r="A270" s="4"/>
    </row>
    <row r="271" spans="1:1" ht="15.75" customHeight="1">
      <c r="A271" s="4"/>
    </row>
    <row r="272" spans="1:1" ht="15.75" customHeight="1">
      <c r="A272" s="4"/>
    </row>
    <row r="273" spans="1:1" ht="15.75" customHeight="1">
      <c r="A273" s="4"/>
    </row>
    <row r="274" spans="1:1" ht="15.75" customHeight="1">
      <c r="A274" s="4"/>
    </row>
    <row r="275" spans="1:1" ht="15.75" customHeight="1">
      <c r="A275" s="4"/>
    </row>
    <row r="276" spans="1:1" ht="15.75" customHeight="1">
      <c r="A276" s="4"/>
    </row>
    <row r="277" spans="1:1" ht="15.75" customHeight="1">
      <c r="A277" s="4"/>
    </row>
    <row r="278" spans="1:1" ht="15.75" customHeight="1">
      <c r="A278" s="4"/>
    </row>
    <row r="279" spans="1:1" ht="15.75" customHeight="1">
      <c r="A279" s="4"/>
    </row>
    <row r="280" spans="1:1" ht="15.75" customHeight="1">
      <c r="A280" s="4"/>
    </row>
    <row r="281" spans="1:1" ht="15.75" customHeight="1">
      <c r="A281" s="4"/>
    </row>
    <row r="282" spans="1:1" ht="15.75" customHeight="1">
      <c r="A282" s="4"/>
    </row>
    <row r="283" spans="1:1" ht="15.75" customHeight="1">
      <c r="A283" s="4"/>
    </row>
    <row r="284" spans="1:1" ht="15.75" customHeight="1">
      <c r="A284" s="4"/>
    </row>
    <row r="285" spans="1:1" ht="15.75" customHeight="1">
      <c r="A285" s="4"/>
    </row>
    <row r="286" spans="1:1" ht="15.75" customHeight="1">
      <c r="A286" s="4"/>
    </row>
    <row r="287" spans="1:1" ht="15.75" customHeight="1">
      <c r="A287" s="4"/>
    </row>
    <row r="288" spans="1:1" ht="15.75" customHeight="1">
      <c r="A288" s="4"/>
    </row>
    <row r="289" spans="1:1" ht="15.75" customHeight="1">
      <c r="A289" s="4"/>
    </row>
    <row r="290" spans="1:1" ht="15.75" customHeight="1">
      <c r="A290" s="4"/>
    </row>
    <row r="291" spans="1:1" ht="15.75" customHeight="1">
      <c r="A291" s="4"/>
    </row>
    <row r="292" spans="1:1" ht="15.75" customHeight="1">
      <c r="A292" s="4"/>
    </row>
    <row r="293" spans="1:1" ht="15.75" customHeight="1">
      <c r="A293" s="4"/>
    </row>
    <row r="294" spans="1:1" ht="15.75" customHeight="1">
      <c r="A294" s="4"/>
    </row>
    <row r="295" spans="1:1" ht="15.75" customHeight="1">
      <c r="A295" s="4"/>
    </row>
    <row r="296" spans="1:1" ht="15.75" customHeight="1">
      <c r="A296" s="4"/>
    </row>
    <row r="297" spans="1:1" ht="15.75" customHeight="1">
      <c r="A297" s="4"/>
    </row>
    <row r="298" spans="1:1" ht="15.75" customHeight="1">
      <c r="A298" s="4"/>
    </row>
    <row r="299" spans="1:1" ht="15.75" customHeight="1">
      <c r="A299" s="4"/>
    </row>
    <row r="300" spans="1:1" ht="15.75" customHeight="1">
      <c r="A300" s="4"/>
    </row>
    <row r="301" spans="1:1" ht="15.75" customHeight="1">
      <c r="A301" s="4"/>
    </row>
    <row r="302" spans="1:1" ht="15.75" customHeight="1">
      <c r="A302" s="4"/>
    </row>
    <row r="303" spans="1:1" ht="15.75" customHeight="1">
      <c r="A303" s="4"/>
    </row>
    <row r="304" spans="1:1" ht="15.75" customHeight="1">
      <c r="A304" s="4"/>
    </row>
    <row r="305" spans="1:1" ht="15.75" customHeight="1">
      <c r="A305" s="4"/>
    </row>
    <row r="306" spans="1:1" ht="15.75" customHeight="1">
      <c r="A306" s="4"/>
    </row>
    <row r="307" spans="1:1" ht="15.75" customHeight="1">
      <c r="A307" s="4"/>
    </row>
    <row r="308" spans="1:1" ht="15.75" customHeight="1">
      <c r="A308" s="4"/>
    </row>
    <row r="309" spans="1:1" ht="15.75" customHeight="1">
      <c r="A309" s="4"/>
    </row>
    <row r="310" spans="1:1" ht="15.75" customHeight="1">
      <c r="A310" s="4"/>
    </row>
    <row r="311" spans="1:1" ht="15.75" customHeight="1">
      <c r="A311" s="4"/>
    </row>
    <row r="312" spans="1:1" ht="15.75" customHeight="1">
      <c r="A312" s="4"/>
    </row>
    <row r="313" spans="1:1" ht="15.75" customHeight="1">
      <c r="A313" s="4"/>
    </row>
    <row r="314" spans="1:1" ht="15.75" customHeight="1">
      <c r="A314" s="4"/>
    </row>
    <row r="315" spans="1:1" ht="15.75" customHeight="1">
      <c r="A315" s="4"/>
    </row>
    <row r="316" spans="1:1" ht="15.75" customHeight="1">
      <c r="A316" s="4"/>
    </row>
    <row r="317" spans="1:1" ht="15.75" customHeight="1">
      <c r="A317" s="4"/>
    </row>
    <row r="318" spans="1:1" ht="15.75" customHeight="1">
      <c r="A318" s="4"/>
    </row>
    <row r="319" spans="1:1" ht="15.75" customHeight="1">
      <c r="A319" s="4"/>
    </row>
    <row r="320" spans="1:1" ht="15.75" customHeight="1">
      <c r="A320" s="4"/>
    </row>
    <row r="321" spans="1:1" ht="15.75" customHeight="1">
      <c r="A321" s="4"/>
    </row>
    <row r="322" spans="1:1" ht="15.75" customHeight="1">
      <c r="A322" s="4"/>
    </row>
    <row r="323" spans="1:1" ht="15.75" customHeight="1">
      <c r="A323" s="4"/>
    </row>
    <row r="324" spans="1:1" ht="15.75" customHeight="1">
      <c r="A324" s="4"/>
    </row>
    <row r="325" spans="1:1" ht="15.75" customHeight="1">
      <c r="A325" s="4"/>
    </row>
    <row r="326" spans="1:1" ht="15.75" customHeight="1">
      <c r="A326" s="4"/>
    </row>
    <row r="327" spans="1:1" ht="15.75" customHeight="1">
      <c r="A327" s="4"/>
    </row>
    <row r="328" spans="1:1" ht="15.75" customHeight="1">
      <c r="A328" s="4"/>
    </row>
    <row r="329" spans="1:1" ht="15.75" customHeight="1">
      <c r="A329" s="4"/>
    </row>
    <row r="330" spans="1:1" ht="15.75" customHeight="1">
      <c r="A330" s="4"/>
    </row>
    <row r="331" spans="1:1" ht="15.75" customHeight="1">
      <c r="A331" s="4"/>
    </row>
    <row r="332" spans="1:1" ht="15.75" customHeight="1">
      <c r="A332" s="4"/>
    </row>
    <row r="333" spans="1:1" ht="15.75" customHeight="1">
      <c r="A333" s="4"/>
    </row>
    <row r="334" spans="1:1" ht="15.75" customHeight="1">
      <c r="A334" s="4"/>
    </row>
    <row r="335" spans="1:1" ht="15.75" customHeight="1">
      <c r="A335" s="4"/>
    </row>
    <row r="336" spans="1:1" ht="15.75" customHeight="1">
      <c r="A336" s="4"/>
    </row>
    <row r="337" spans="1:1" ht="15.75" customHeight="1">
      <c r="A337" s="4"/>
    </row>
    <row r="338" spans="1:1" ht="15.75" customHeight="1">
      <c r="A338" s="4"/>
    </row>
    <row r="339" spans="1:1" ht="15.75" customHeight="1">
      <c r="A339" s="4"/>
    </row>
    <row r="340" spans="1:1" ht="15.75" customHeight="1">
      <c r="A340" s="4"/>
    </row>
    <row r="341" spans="1:1" ht="15.75" customHeight="1">
      <c r="A341" s="4"/>
    </row>
    <row r="342" spans="1:1" ht="15.75" customHeight="1">
      <c r="A342" s="4"/>
    </row>
    <row r="343" spans="1:1" ht="15.75" customHeight="1">
      <c r="A343" s="4"/>
    </row>
    <row r="344" spans="1:1" ht="15.75" customHeight="1">
      <c r="A344" s="4"/>
    </row>
    <row r="345" spans="1:1" ht="15.75" customHeight="1">
      <c r="A345" s="4"/>
    </row>
    <row r="346" spans="1:1" ht="15.75" customHeight="1">
      <c r="A346" s="4"/>
    </row>
    <row r="347" spans="1:1" ht="15.75" customHeight="1">
      <c r="A347" s="4"/>
    </row>
    <row r="348" spans="1:1" ht="15.75" customHeight="1">
      <c r="A348" s="4"/>
    </row>
    <row r="349" spans="1:1" ht="15.75" customHeight="1">
      <c r="A349" s="4"/>
    </row>
    <row r="350" spans="1:1" ht="15.75" customHeight="1">
      <c r="A350" s="4"/>
    </row>
    <row r="351" spans="1:1" ht="15.75" customHeight="1">
      <c r="A351" s="4"/>
    </row>
    <row r="352" spans="1:1" ht="15.75" customHeight="1">
      <c r="A352" s="4"/>
    </row>
    <row r="353" spans="1:1" ht="15.75" customHeight="1">
      <c r="A353" s="4"/>
    </row>
    <row r="354" spans="1:1" ht="15.75" customHeight="1">
      <c r="A354" s="4"/>
    </row>
    <row r="355" spans="1:1" ht="15.75" customHeight="1">
      <c r="A355" s="4"/>
    </row>
    <row r="356" spans="1:1" ht="15.75" customHeight="1">
      <c r="A356" s="4"/>
    </row>
    <row r="357" spans="1:1" ht="15.75" customHeight="1">
      <c r="A357" s="4"/>
    </row>
    <row r="358" spans="1:1" ht="15.75" customHeight="1">
      <c r="A358" s="4"/>
    </row>
    <row r="359" spans="1:1" ht="15.75" customHeight="1">
      <c r="A359" s="4"/>
    </row>
    <row r="360" spans="1:1" ht="15.75" customHeight="1">
      <c r="A360" s="4"/>
    </row>
    <row r="361" spans="1:1" ht="15.75" customHeight="1">
      <c r="A361" s="4"/>
    </row>
    <row r="362" spans="1:1" ht="15.75" customHeight="1">
      <c r="A362" s="4"/>
    </row>
    <row r="363" spans="1:1" ht="15.75" customHeight="1">
      <c r="A363" s="4"/>
    </row>
    <row r="364" spans="1:1" ht="15.75" customHeight="1">
      <c r="A364" s="4"/>
    </row>
    <row r="365" spans="1:1" ht="15.75" customHeight="1">
      <c r="A365" s="4"/>
    </row>
    <row r="366" spans="1:1" ht="15.75" customHeight="1">
      <c r="A366" s="4"/>
    </row>
    <row r="367" spans="1:1" ht="15.75" customHeight="1">
      <c r="A367" s="4"/>
    </row>
    <row r="368" spans="1:1" ht="15.75" customHeight="1">
      <c r="A368" s="4"/>
    </row>
    <row r="369" spans="1:1" ht="15.75" customHeight="1">
      <c r="A369" s="4"/>
    </row>
    <row r="370" spans="1:1" ht="15.75" customHeight="1">
      <c r="A370" s="4"/>
    </row>
    <row r="371" spans="1:1" ht="15.75" customHeight="1">
      <c r="A371" s="4"/>
    </row>
    <row r="372" spans="1:1" ht="15.75" customHeight="1">
      <c r="A372" s="4"/>
    </row>
    <row r="373" spans="1:1" ht="15.75" customHeight="1">
      <c r="A373" s="4"/>
    </row>
    <row r="374" spans="1:1" ht="15.75" customHeight="1">
      <c r="A374" s="4"/>
    </row>
    <row r="375" spans="1:1" ht="15.75" customHeight="1">
      <c r="A375" s="4"/>
    </row>
    <row r="376" spans="1:1" ht="15.75" customHeight="1">
      <c r="A376" s="4"/>
    </row>
    <row r="377" spans="1:1" ht="15.75" customHeight="1">
      <c r="A377" s="4"/>
    </row>
    <row r="378" spans="1:1" ht="15.75" customHeight="1">
      <c r="A378" s="4"/>
    </row>
    <row r="379" spans="1:1" ht="15.75" customHeight="1">
      <c r="A379" s="4"/>
    </row>
    <row r="380" spans="1:1" ht="15.75" customHeight="1">
      <c r="A380" s="4"/>
    </row>
    <row r="381" spans="1:1" ht="15.75" customHeight="1">
      <c r="A381" s="4"/>
    </row>
    <row r="382" spans="1:1" ht="15.75" customHeight="1">
      <c r="A382" s="4"/>
    </row>
    <row r="383" spans="1:1" ht="15.75" customHeight="1">
      <c r="A383" s="4"/>
    </row>
    <row r="384" spans="1:1" ht="15.75" customHeight="1">
      <c r="A384" s="4"/>
    </row>
    <row r="385" spans="1:1" ht="15.75" customHeight="1">
      <c r="A385" s="4"/>
    </row>
    <row r="386" spans="1:1" ht="15.75" customHeight="1">
      <c r="A386" s="4"/>
    </row>
    <row r="387" spans="1:1" ht="15.75" customHeight="1">
      <c r="A387" s="4"/>
    </row>
    <row r="388" spans="1:1" ht="15.75" customHeight="1">
      <c r="A388" s="4"/>
    </row>
    <row r="389" spans="1:1" ht="15.75" customHeight="1">
      <c r="A389" s="4"/>
    </row>
    <row r="390" spans="1:1" ht="15.75" customHeight="1">
      <c r="A390" s="4"/>
    </row>
    <row r="391" spans="1:1" ht="15.75" customHeight="1">
      <c r="A391" s="4"/>
    </row>
    <row r="392" spans="1:1" ht="15.75" customHeight="1">
      <c r="A392" s="4"/>
    </row>
    <row r="393" spans="1:1" ht="15.75" customHeight="1">
      <c r="A393" s="4"/>
    </row>
    <row r="394" spans="1:1" ht="15.75" customHeight="1">
      <c r="A394" s="4"/>
    </row>
    <row r="395" spans="1:1" ht="15.75" customHeight="1">
      <c r="A395" s="4"/>
    </row>
    <row r="396" spans="1:1" ht="15.75" customHeight="1">
      <c r="A396" s="4"/>
    </row>
    <row r="397" spans="1:1" ht="15.75" customHeight="1">
      <c r="A397" s="4"/>
    </row>
    <row r="398" spans="1:1" ht="15.75" customHeight="1">
      <c r="A398" s="4"/>
    </row>
    <row r="399" spans="1:1" ht="15.75" customHeight="1">
      <c r="A399" s="4"/>
    </row>
    <row r="400" spans="1:1" ht="15.75" customHeight="1">
      <c r="A400" s="4"/>
    </row>
    <row r="401" spans="1:1" ht="15.75" customHeight="1">
      <c r="A401" s="4"/>
    </row>
    <row r="402" spans="1:1" ht="15.75" customHeight="1">
      <c r="A402" s="4"/>
    </row>
    <row r="403" spans="1:1" ht="15.75" customHeight="1">
      <c r="A403" s="4"/>
    </row>
    <row r="404" spans="1:1" ht="15.75" customHeight="1">
      <c r="A404" s="4"/>
    </row>
    <row r="405" spans="1:1" ht="15.75" customHeight="1">
      <c r="A405" s="4"/>
    </row>
    <row r="406" spans="1:1" ht="15.75" customHeight="1">
      <c r="A406" s="4"/>
    </row>
    <row r="407" spans="1:1" ht="15.75" customHeight="1">
      <c r="A407" s="4"/>
    </row>
    <row r="408" spans="1:1" ht="15.75" customHeight="1">
      <c r="A408" s="4"/>
    </row>
    <row r="409" spans="1:1" ht="15.75" customHeight="1">
      <c r="A409" s="4"/>
    </row>
    <row r="410" spans="1:1" ht="15.75" customHeight="1">
      <c r="A410" s="4"/>
    </row>
    <row r="411" spans="1:1" ht="15.75" customHeight="1">
      <c r="A411" s="4"/>
    </row>
    <row r="412" spans="1:1" ht="15.75" customHeight="1">
      <c r="A412" s="4"/>
    </row>
    <row r="413" spans="1:1" ht="15.75" customHeight="1">
      <c r="A413" s="4"/>
    </row>
    <row r="414" spans="1:1" ht="15.75" customHeight="1">
      <c r="A414" s="4"/>
    </row>
    <row r="415" spans="1:1" ht="15.75" customHeight="1">
      <c r="A415" s="4"/>
    </row>
    <row r="416" spans="1:1" ht="15.75" customHeight="1">
      <c r="A416" s="4"/>
    </row>
    <row r="417" spans="1:1" ht="15.75" customHeight="1">
      <c r="A417" s="4"/>
    </row>
    <row r="418" spans="1:1" ht="15.75" customHeight="1">
      <c r="A418" s="4"/>
    </row>
    <row r="419" spans="1:1" ht="15.75" customHeight="1">
      <c r="A419" s="4"/>
    </row>
    <row r="420" spans="1:1" ht="15.75" customHeight="1">
      <c r="A420" s="4"/>
    </row>
    <row r="421" spans="1:1" ht="15.75" customHeight="1">
      <c r="A421" s="4"/>
    </row>
    <row r="422" spans="1:1" ht="15.75" customHeight="1">
      <c r="A422" s="4"/>
    </row>
    <row r="423" spans="1:1" ht="15.75" customHeight="1">
      <c r="A423" s="4"/>
    </row>
    <row r="424" spans="1:1" ht="15.75" customHeight="1">
      <c r="A424" s="4"/>
    </row>
    <row r="425" spans="1:1" ht="15.75" customHeight="1">
      <c r="A425" s="4"/>
    </row>
    <row r="426" spans="1:1" ht="15.75" customHeight="1">
      <c r="A426" s="4"/>
    </row>
    <row r="427" spans="1:1" ht="15.75" customHeight="1">
      <c r="A427" s="4"/>
    </row>
    <row r="428" spans="1:1" ht="15.75" customHeight="1">
      <c r="A428" s="4"/>
    </row>
    <row r="429" spans="1:1" ht="15.75" customHeight="1">
      <c r="A429" s="4"/>
    </row>
    <row r="430" spans="1:1" ht="15.75" customHeight="1">
      <c r="A430" s="4"/>
    </row>
    <row r="431" spans="1:1" ht="15.75" customHeight="1">
      <c r="A431" s="4"/>
    </row>
    <row r="432" spans="1:1" ht="15.75" customHeight="1">
      <c r="A432" s="4"/>
    </row>
    <row r="433" spans="1:1" ht="15.75" customHeight="1">
      <c r="A433" s="4"/>
    </row>
    <row r="434" spans="1:1" ht="15.75" customHeight="1">
      <c r="A434" s="4"/>
    </row>
    <row r="435" spans="1:1" ht="15.75" customHeight="1">
      <c r="A435" s="4"/>
    </row>
    <row r="436" spans="1:1" ht="15.75" customHeight="1">
      <c r="A436" s="4"/>
    </row>
    <row r="437" spans="1:1" ht="15.75" customHeight="1">
      <c r="A437" s="4"/>
    </row>
    <row r="438" spans="1:1" ht="15.75" customHeight="1">
      <c r="A438" s="4"/>
    </row>
    <row r="439" spans="1:1" ht="15.75" customHeight="1">
      <c r="A439" s="4"/>
    </row>
    <row r="440" spans="1:1" ht="15.75" customHeight="1">
      <c r="A440" s="4"/>
    </row>
    <row r="441" spans="1:1" ht="15.75" customHeight="1">
      <c r="A441" s="4"/>
    </row>
    <row r="442" spans="1:1" ht="15.75" customHeight="1">
      <c r="A442" s="4"/>
    </row>
    <row r="443" spans="1:1" ht="15.75" customHeight="1">
      <c r="A443" s="4"/>
    </row>
    <row r="444" spans="1:1" ht="15.75" customHeight="1">
      <c r="A444" s="4"/>
    </row>
    <row r="445" spans="1:1" ht="15.75" customHeight="1">
      <c r="A445" s="4"/>
    </row>
    <row r="446" spans="1:1" ht="15.75" customHeight="1">
      <c r="A446" s="4"/>
    </row>
    <row r="447" spans="1:1" ht="15.75" customHeight="1">
      <c r="A447" s="4"/>
    </row>
    <row r="448" spans="1:1" ht="15.75" customHeight="1">
      <c r="A448" s="4"/>
    </row>
    <row r="449" spans="1:1" ht="15.75" customHeight="1">
      <c r="A449" s="4"/>
    </row>
    <row r="450" spans="1:1" ht="15.75" customHeight="1">
      <c r="A450" s="4"/>
    </row>
    <row r="451" spans="1:1" ht="15.75" customHeight="1">
      <c r="A451" s="4"/>
    </row>
    <row r="452" spans="1:1" ht="15.75" customHeight="1">
      <c r="A452" s="4"/>
    </row>
    <row r="453" spans="1:1" ht="15.75" customHeight="1">
      <c r="A453" s="4"/>
    </row>
    <row r="454" spans="1:1" ht="15.75" customHeight="1">
      <c r="A454" s="4"/>
    </row>
    <row r="455" spans="1:1" ht="15.75" customHeight="1">
      <c r="A455" s="4"/>
    </row>
    <row r="456" spans="1:1" ht="15.75" customHeight="1">
      <c r="A456" s="4"/>
    </row>
    <row r="457" spans="1:1" ht="15.75" customHeight="1">
      <c r="A457" s="4"/>
    </row>
    <row r="458" spans="1:1" ht="15.75" customHeight="1">
      <c r="A458" s="4"/>
    </row>
    <row r="459" spans="1:1" ht="15.75" customHeight="1">
      <c r="A459" s="4"/>
    </row>
    <row r="460" spans="1:1" ht="15.75" customHeight="1">
      <c r="A460" s="4"/>
    </row>
    <row r="461" spans="1:1" ht="15.75" customHeight="1">
      <c r="A461" s="4"/>
    </row>
    <row r="462" spans="1:1" ht="15.75" customHeight="1">
      <c r="A462" s="4"/>
    </row>
    <row r="463" spans="1:1" ht="15.75" customHeight="1">
      <c r="A463" s="4"/>
    </row>
    <row r="464" spans="1:1" ht="15.75" customHeight="1">
      <c r="A464" s="4"/>
    </row>
    <row r="465" spans="1:1" ht="15.75" customHeight="1">
      <c r="A465" s="4"/>
    </row>
    <row r="466" spans="1:1" ht="15.75" customHeight="1">
      <c r="A466" s="4"/>
    </row>
    <row r="467" spans="1:1" ht="15.75" customHeight="1">
      <c r="A467" s="4"/>
    </row>
    <row r="468" spans="1:1" ht="15.75" customHeight="1">
      <c r="A468" s="4"/>
    </row>
    <row r="469" spans="1:1" ht="15.75" customHeight="1">
      <c r="A469" s="4"/>
    </row>
    <row r="470" spans="1:1" ht="15.75" customHeight="1">
      <c r="A470" s="4"/>
    </row>
    <row r="471" spans="1:1" ht="15.75" customHeight="1">
      <c r="A471" s="4"/>
    </row>
    <row r="472" spans="1:1" ht="15.75" customHeight="1">
      <c r="A472" s="4"/>
    </row>
    <row r="473" spans="1:1" ht="15.75" customHeight="1">
      <c r="A473" s="4"/>
    </row>
    <row r="474" spans="1:1" ht="15.75" customHeight="1">
      <c r="A474" s="4"/>
    </row>
    <row r="475" spans="1:1" ht="15.75" customHeight="1">
      <c r="A475" s="4"/>
    </row>
    <row r="476" spans="1:1" ht="15.75" customHeight="1">
      <c r="A476" s="4"/>
    </row>
    <row r="477" spans="1:1" ht="15.75" customHeight="1">
      <c r="A477" s="4"/>
    </row>
    <row r="478" spans="1:1" ht="15.75" customHeight="1">
      <c r="A478" s="4"/>
    </row>
    <row r="479" spans="1:1" ht="15.75" customHeight="1">
      <c r="A479" s="4"/>
    </row>
    <row r="480" spans="1:1" ht="15.75" customHeight="1">
      <c r="A480" s="4"/>
    </row>
    <row r="481" spans="1:1" ht="15.75" customHeight="1">
      <c r="A481" s="4"/>
    </row>
    <row r="482" spans="1:1" ht="15.75" customHeight="1">
      <c r="A482" s="4"/>
    </row>
    <row r="483" spans="1:1" ht="15.75" customHeight="1">
      <c r="A483" s="4"/>
    </row>
    <row r="484" spans="1:1" ht="15.75" customHeight="1">
      <c r="A484" s="4"/>
    </row>
    <row r="485" spans="1:1" ht="15.75" customHeight="1">
      <c r="A485" s="4"/>
    </row>
    <row r="486" spans="1:1" ht="15.75" customHeight="1">
      <c r="A486" s="4"/>
    </row>
    <row r="487" spans="1:1" ht="15.75" customHeight="1">
      <c r="A487" s="4"/>
    </row>
    <row r="488" spans="1:1" ht="15.75" customHeight="1">
      <c r="A488" s="4"/>
    </row>
    <row r="489" spans="1:1" ht="15.75" customHeight="1">
      <c r="A489" s="4"/>
    </row>
    <row r="490" spans="1:1" ht="15.75" customHeight="1">
      <c r="A490" s="4"/>
    </row>
    <row r="491" spans="1:1" ht="15.75" customHeight="1">
      <c r="A491" s="4"/>
    </row>
    <row r="492" spans="1:1" ht="15.75" customHeight="1">
      <c r="A492" s="4"/>
    </row>
    <row r="493" spans="1:1" ht="15.75" customHeight="1">
      <c r="A493" s="4"/>
    </row>
    <row r="494" spans="1:1" ht="15.75" customHeight="1">
      <c r="A494" s="4"/>
    </row>
    <row r="495" spans="1:1" ht="15.75" customHeight="1">
      <c r="A495" s="4"/>
    </row>
    <row r="496" spans="1:1" ht="15.75" customHeight="1">
      <c r="A496" s="4"/>
    </row>
    <row r="497" spans="1:1" ht="15.75" customHeight="1">
      <c r="A497" s="4"/>
    </row>
    <row r="498" spans="1:1" ht="15.75" customHeight="1">
      <c r="A498" s="4"/>
    </row>
    <row r="499" spans="1:1" ht="15.75" customHeight="1">
      <c r="A499" s="4"/>
    </row>
    <row r="500" spans="1:1" ht="15.75" customHeight="1">
      <c r="A500" s="4"/>
    </row>
    <row r="501" spans="1:1" ht="15.75" customHeight="1">
      <c r="A501" s="4"/>
    </row>
    <row r="502" spans="1:1" ht="15.75" customHeight="1">
      <c r="A502" s="4"/>
    </row>
    <row r="503" spans="1:1" ht="15.75" customHeight="1">
      <c r="A503" s="4"/>
    </row>
    <row r="504" spans="1:1" ht="15.75" customHeight="1">
      <c r="A504" s="4"/>
    </row>
    <row r="505" spans="1:1" ht="15.75" customHeight="1">
      <c r="A505" s="4"/>
    </row>
    <row r="506" spans="1:1" ht="15.75" customHeight="1">
      <c r="A506" s="4"/>
    </row>
    <row r="507" spans="1:1" ht="15.75" customHeight="1">
      <c r="A507" s="4"/>
    </row>
    <row r="508" spans="1:1" ht="15.75" customHeight="1">
      <c r="A508" s="4"/>
    </row>
    <row r="509" spans="1:1" ht="15.75" customHeight="1">
      <c r="A509" s="4"/>
    </row>
    <row r="510" spans="1:1" ht="15.75" customHeight="1">
      <c r="A510" s="4"/>
    </row>
    <row r="511" spans="1:1" ht="15.75" customHeight="1">
      <c r="A511" s="4"/>
    </row>
    <row r="512" spans="1:1" ht="15.75" customHeight="1">
      <c r="A512" s="4"/>
    </row>
    <row r="513" spans="1:1" ht="15.75" customHeight="1">
      <c r="A513" s="4"/>
    </row>
    <row r="514" spans="1:1" ht="15.75" customHeight="1">
      <c r="A514" s="4"/>
    </row>
    <row r="515" spans="1:1" ht="15.75" customHeight="1">
      <c r="A515" s="4"/>
    </row>
    <row r="516" spans="1:1" ht="15.75" customHeight="1">
      <c r="A516" s="4"/>
    </row>
    <row r="517" spans="1:1" ht="15.75" customHeight="1">
      <c r="A517" s="4"/>
    </row>
    <row r="518" spans="1:1" ht="15.75" customHeight="1">
      <c r="A518" s="4"/>
    </row>
    <row r="519" spans="1:1" ht="15.75" customHeight="1">
      <c r="A519" s="4"/>
    </row>
    <row r="520" spans="1:1" ht="15.75" customHeight="1">
      <c r="A520" s="4"/>
    </row>
    <row r="521" spans="1:1" ht="15.75" customHeight="1">
      <c r="A521" s="4"/>
    </row>
    <row r="522" spans="1:1" ht="15.75" customHeight="1">
      <c r="A522" s="4"/>
    </row>
    <row r="523" spans="1:1" ht="15.75" customHeight="1">
      <c r="A523" s="4"/>
    </row>
    <row r="524" spans="1:1" ht="15.75" customHeight="1">
      <c r="A524" s="4"/>
    </row>
    <row r="525" spans="1:1" ht="15.75" customHeight="1">
      <c r="A525" s="4"/>
    </row>
    <row r="526" spans="1:1" ht="15.75" customHeight="1">
      <c r="A526" s="4"/>
    </row>
    <row r="527" spans="1:1" ht="15.75" customHeight="1">
      <c r="A527" s="4"/>
    </row>
    <row r="528" spans="1:1" ht="15.75" customHeight="1">
      <c r="A528" s="4"/>
    </row>
    <row r="529" spans="1:1" ht="15.75" customHeight="1">
      <c r="A529" s="4"/>
    </row>
    <row r="530" spans="1:1" ht="15.75" customHeight="1">
      <c r="A530" s="4"/>
    </row>
    <row r="531" spans="1:1" ht="15.75" customHeight="1">
      <c r="A531" s="4"/>
    </row>
    <row r="532" spans="1:1" ht="15.75" customHeight="1">
      <c r="A532" s="4"/>
    </row>
    <row r="533" spans="1:1" ht="15.75" customHeight="1">
      <c r="A533" s="4"/>
    </row>
    <row r="534" spans="1:1" ht="15.75" customHeight="1">
      <c r="A534" s="4"/>
    </row>
    <row r="535" spans="1:1" ht="15.75" customHeight="1">
      <c r="A535" s="4"/>
    </row>
    <row r="536" spans="1:1" ht="15.75" customHeight="1">
      <c r="A536" s="4"/>
    </row>
    <row r="537" spans="1:1" ht="15.75" customHeight="1">
      <c r="A537" s="4"/>
    </row>
    <row r="538" spans="1:1" ht="15.75" customHeight="1">
      <c r="A538" s="4"/>
    </row>
    <row r="539" spans="1:1" ht="15.75" customHeight="1">
      <c r="A539" s="4"/>
    </row>
    <row r="540" spans="1:1" ht="15.75" customHeight="1">
      <c r="A540" s="4"/>
    </row>
    <row r="541" spans="1:1" ht="15.75" customHeight="1">
      <c r="A541" s="4"/>
    </row>
    <row r="542" spans="1:1" ht="15.75" customHeight="1">
      <c r="A542" s="4"/>
    </row>
    <row r="543" spans="1:1" ht="15.75" customHeight="1">
      <c r="A543" s="4"/>
    </row>
    <row r="544" spans="1:1" ht="15.75" customHeight="1">
      <c r="A544" s="4"/>
    </row>
    <row r="545" spans="1:1" ht="15.75" customHeight="1">
      <c r="A545" s="4"/>
    </row>
    <row r="546" spans="1:1" ht="15.75" customHeight="1">
      <c r="A546" s="4"/>
    </row>
    <row r="547" spans="1:1" ht="15.75" customHeight="1">
      <c r="A547" s="4"/>
    </row>
    <row r="548" spans="1:1" ht="15.75" customHeight="1">
      <c r="A548" s="4"/>
    </row>
    <row r="549" spans="1:1" ht="15.75" customHeight="1">
      <c r="A549" s="4"/>
    </row>
    <row r="550" spans="1:1" ht="15.75" customHeight="1">
      <c r="A550" s="4"/>
    </row>
    <row r="551" spans="1:1" ht="15.75" customHeight="1">
      <c r="A551" s="4"/>
    </row>
    <row r="552" spans="1:1" ht="15.75" customHeight="1">
      <c r="A552" s="4"/>
    </row>
    <row r="553" spans="1:1" ht="15.75" customHeight="1">
      <c r="A553" s="4"/>
    </row>
    <row r="554" spans="1:1" ht="15.75" customHeight="1">
      <c r="A554" s="4"/>
    </row>
    <row r="555" spans="1:1" ht="15.75" customHeight="1">
      <c r="A555" s="4"/>
    </row>
    <row r="556" spans="1:1" ht="15.75" customHeight="1">
      <c r="A556" s="4"/>
    </row>
    <row r="557" spans="1:1" ht="15.75" customHeight="1">
      <c r="A557" s="4"/>
    </row>
    <row r="558" spans="1:1" ht="15.75" customHeight="1">
      <c r="A558" s="4"/>
    </row>
    <row r="559" spans="1:1" ht="15.75" customHeight="1">
      <c r="A559" s="4"/>
    </row>
    <row r="560" spans="1:1" ht="15.75" customHeight="1">
      <c r="A560" s="4"/>
    </row>
    <row r="561" spans="1:1" ht="15.75" customHeight="1">
      <c r="A561" s="4"/>
    </row>
    <row r="562" spans="1:1" ht="15.75" customHeight="1">
      <c r="A562" s="4"/>
    </row>
    <row r="563" spans="1:1" ht="15.75" customHeight="1">
      <c r="A563" s="4"/>
    </row>
    <row r="564" spans="1:1" ht="15.75" customHeight="1">
      <c r="A564" s="4"/>
    </row>
    <row r="565" spans="1:1" ht="15.75" customHeight="1">
      <c r="A565" s="4"/>
    </row>
    <row r="566" spans="1:1" ht="15.75" customHeight="1">
      <c r="A566" s="4"/>
    </row>
    <row r="567" spans="1:1" ht="15.75" customHeight="1">
      <c r="A567" s="4"/>
    </row>
    <row r="568" spans="1:1" ht="15.75" customHeight="1">
      <c r="A568" s="4"/>
    </row>
    <row r="569" spans="1:1" ht="15.75" customHeight="1">
      <c r="A569" s="4"/>
    </row>
    <row r="570" spans="1:1" ht="15.75" customHeight="1">
      <c r="A570" s="4"/>
    </row>
    <row r="571" spans="1:1" ht="15.75" customHeight="1">
      <c r="A571" s="4"/>
    </row>
    <row r="572" spans="1:1" ht="15.75" customHeight="1">
      <c r="A572" s="4"/>
    </row>
    <row r="573" spans="1:1" ht="15.75" customHeight="1">
      <c r="A573" s="4"/>
    </row>
    <row r="574" spans="1:1" ht="15.75" customHeight="1">
      <c r="A574" s="4"/>
    </row>
    <row r="575" spans="1:1" ht="15.75" customHeight="1">
      <c r="A575" s="4"/>
    </row>
    <row r="576" spans="1:1" ht="15.75" customHeight="1">
      <c r="A576" s="4"/>
    </row>
    <row r="577" spans="1:1" ht="15.75" customHeight="1">
      <c r="A577" s="4"/>
    </row>
    <row r="578" spans="1:1" ht="15.75" customHeight="1">
      <c r="A578" s="4"/>
    </row>
    <row r="579" spans="1:1" ht="15.75" customHeight="1">
      <c r="A579" s="4"/>
    </row>
    <row r="580" spans="1:1" ht="15.75" customHeight="1">
      <c r="A580" s="4"/>
    </row>
    <row r="581" spans="1:1" ht="15.75" customHeight="1">
      <c r="A581" s="4"/>
    </row>
    <row r="582" spans="1:1" ht="15.75" customHeight="1">
      <c r="A582" s="4"/>
    </row>
    <row r="583" spans="1:1" ht="15.75" customHeight="1">
      <c r="A583" s="4"/>
    </row>
    <row r="584" spans="1:1" ht="15.75" customHeight="1">
      <c r="A584" s="4"/>
    </row>
    <row r="585" spans="1:1" ht="15.75" customHeight="1">
      <c r="A585" s="4"/>
    </row>
    <row r="586" spans="1:1" ht="15.75" customHeight="1">
      <c r="A586" s="4"/>
    </row>
    <row r="587" spans="1:1" ht="15.75" customHeight="1">
      <c r="A587" s="4"/>
    </row>
    <row r="588" spans="1:1" ht="15.75" customHeight="1">
      <c r="A588" s="4"/>
    </row>
    <row r="589" spans="1:1" ht="15.75" customHeight="1">
      <c r="A589" s="4"/>
    </row>
    <row r="590" spans="1:1" ht="15.75" customHeight="1">
      <c r="A590" s="4"/>
    </row>
    <row r="591" spans="1:1" ht="15.75" customHeight="1">
      <c r="A591" s="4"/>
    </row>
    <row r="592" spans="1:1" ht="15.75" customHeight="1">
      <c r="A592" s="4"/>
    </row>
    <row r="593" spans="1:1" ht="15.75" customHeight="1">
      <c r="A593" s="4"/>
    </row>
    <row r="594" spans="1:1" ht="15.75" customHeight="1">
      <c r="A594" s="4"/>
    </row>
    <row r="595" spans="1:1" ht="15.75" customHeight="1">
      <c r="A595" s="4"/>
    </row>
    <row r="596" spans="1:1" ht="15.75" customHeight="1">
      <c r="A596" s="4"/>
    </row>
    <row r="597" spans="1:1" ht="15.75" customHeight="1">
      <c r="A597" s="4"/>
    </row>
    <row r="598" spans="1:1" ht="15.75" customHeight="1">
      <c r="A598" s="4"/>
    </row>
    <row r="599" spans="1:1" ht="15.75" customHeight="1">
      <c r="A599" s="4"/>
    </row>
    <row r="600" spans="1:1" ht="15.75" customHeight="1">
      <c r="A600" s="4"/>
    </row>
    <row r="601" spans="1:1" ht="15.75" customHeight="1">
      <c r="A601" s="4"/>
    </row>
    <row r="602" spans="1:1" ht="15.75" customHeight="1">
      <c r="A602" s="4"/>
    </row>
    <row r="603" spans="1:1" ht="15.75" customHeight="1">
      <c r="A603" s="4"/>
    </row>
    <row r="604" spans="1:1" ht="15.75" customHeight="1">
      <c r="A604" s="4"/>
    </row>
    <row r="605" spans="1:1" ht="15.75" customHeight="1">
      <c r="A605" s="4"/>
    </row>
    <row r="606" spans="1:1" ht="15.75" customHeight="1">
      <c r="A606" s="4"/>
    </row>
    <row r="607" spans="1:1" ht="15.75" customHeight="1">
      <c r="A607" s="4"/>
    </row>
    <row r="608" spans="1:1" ht="15.75" customHeight="1">
      <c r="A608" s="4"/>
    </row>
    <row r="609" spans="1:1" ht="15.75" customHeight="1">
      <c r="A609" s="4"/>
    </row>
    <row r="610" spans="1:1" ht="15.75" customHeight="1">
      <c r="A610" s="4"/>
    </row>
    <row r="611" spans="1:1" ht="15.75" customHeight="1">
      <c r="A611" s="4"/>
    </row>
    <row r="612" spans="1:1" ht="15.75" customHeight="1">
      <c r="A612" s="4"/>
    </row>
    <row r="613" spans="1:1" ht="15.75" customHeight="1">
      <c r="A613" s="4"/>
    </row>
    <row r="614" spans="1:1" ht="15.75" customHeight="1">
      <c r="A614" s="4"/>
    </row>
    <row r="615" spans="1:1" ht="15.75" customHeight="1">
      <c r="A615" s="4"/>
    </row>
    <row r="616" spans="1:1" ht="15.75" customHeight="1">
      <c r="A616" s="4"/>
    </row>
    <row r="617" spans="1:1" ht="15.75" customHeight="1">
      <c r="A617" s="4"/>
    </row>
    <row r="618" spans="1:1" ht="15.75" customHeight="1">
      <c r="A618" s="4"/>
    </row>
    <row r="619" spans="1:1" ht="15.75" customHeight="1">
      <c r="A619" s="4"/>
    </row>
    <row r="620" spans="1:1" ht="15.75" customHeight="1">
      <c r="A620" s="4"/>
    </row>
    <row r="621" spans="1:1" ht="15.75" customHeight="1">
      <c r="A621" s="4"/>
    </row>
    <row r="622" spans="1:1" ht="15.75" customHeight="1">
      <c r="A622" s="4"/>
    </row>
    <row r="623" spans="1:1" ht="15.75" customHeight="1">
      <c r="A623" s="4"/>
    </row>
    <row r="624" spans="1:1" ht="15.75" customHeight="1">
      <c r="A624" s="4"/>
    </row>
    <row r="625" spans="1:1" ht="15.75" customHeight="1">
      <c r="A625" s="4"/>
    </row>
    <row r="626" spans="1:1" ht="15.75" customHeight="1">
      <c r="A626" s="4"/>
    </row>
    <row r="627" spans="1:1" ht="15.75" customHeight="1">
      <c r="A627" s="4"/>
    </row>
    <row r="628" spans="1:1" ht="15.75" customHeight="1">
      <c r="A628" s="4"/>
    </row>
    <row r="629" spans="1:1" ht="15.75" customHeight="1">
      <c r="A629" s="4"/>
    </row>
    <row r="630" spans="1:1" ht="15.75" customHeight="1">
      <c r="A630" s="4"/>
    </row>
    <row r="631" spans="1:1" ht="15.75" customHeight="1">
      <c r="A631" s="4"/>
    </row>
    <row r="632" spans="1:1" ht="15.75" customHeight="1">
      <c r="A632" s="4"/>
    </row>
    <row r="633" spans="1:1" ht="15.75" customHeight="1">
      <c r="A633" s="4"/>
    </row>
    <row r="634" spans="1:1" ht="15.75" customHeight="1">
      <c r="A634" s="4"/>
    </row>
    <row r="635" spans="1:1" ht="15.75" customHeight="1">
      <c r="A635" s="4"/>
    </row>
    <row r="636" spans="1:1" ht="15.75" customHeight="1">
      <c r="A636" s="4"/>
    </row>
    <row r="637" spans="1:1" ht="15.75" customHeight="1">
      <c r="A637" s="4"/>
    </row>
    <row r="638" spans="1:1" ht="15.75" customHeight="1">
      <c r="A638" s="4"/>
    </row>
    <row r="639" spans="1:1" ht="15.75" customHeight="1">
      <c r="A639" s="4"/>
    </row>
    <row r="640" spans="1:1" ht="15.75" customHeight="1">
      <c r="A640" s="4"/>
    </row>
    <row r="641" spans="1:1" ht="15.75" customHeight="1">
      <c r="A641" s="4"/>
    </row>
    <row r="642" spans="1:1" ht="15.75" customHeight="1">
      <c r="A642" s="4"/>
    </row>
    <row r="643" spans="1:1" ht="15.75" customHeight="1">
      <c r="A643" s="4"/>
    </row>
    <row r="644" spans="1:1" ht="15.75" customHeight="1">
      <c r="A644" s="4"/>
    </row>
    <row r="645" spans="1:1" ht="15.75" customHeight="1">
      <c r="A645" s="4"/>
    </row>
    <row r="646" spans="1:1" ht="15.75" customHeight="1">
      <c r="A646" s="4"/>
    </row>
    <row r="647" spans="1:1" ht="15.75" customHeight="1">
      <c r="A647" s="4"/>
    </row>
    <row r="648" spans="1:1" ht="15.75" customHeight="1">
      <c r="A648" s="4"/>
    </row>
    <row r="649" spans="1:1" ht="15.75" customHeight="1">
      <c r="A649" s="4"/>
    </row>
    <row r="650" spans="1:1" ht="15.75" customHeight="1">
      <c r="A650" s="4"/>
    </row>
    <row r="651" spans="1:1" ht="15.75" customHeight="1">
      <c r="A651" s="4"/>
    </row>
    <row r="652" spans="1:1" ht="15.75" customHeight="1">
      <c r="A652" s="4"/>
    </row>
    <row r="653" spans="1:1" ht="15.75" customHeight="1">
      <c r="A653" s="4"/>
    </row>
    <row r="654" spans="1:1" ht="15.75" customHeight="1">
      <c r="A654" s="4"/>
    </row>
    <row r="655" spans="1:1" ht="15.75" customHeight="1">
      <c r="A655" s="4"/>
    </row>
    <row r="656" spans="1:1" ht="15.75" customHeight="1">
      <c r="A656" s="4"/>
    </row>
    <row r="657" spans="1:1" ht="15.75" customHeight="1">
      <c r="A657" s="4"/>
    </row>
    <row r="658" spans="1:1" ht="15.75" customHeight="1">
      <c r="A658" s="4"/>
    </row>
    <row r="659" spans="1:1" ht="15.75" customHeight="1">
      <c r="A659" s="4"/>
    </row>
    <row r="660" spans="1:1" ht="15.75" customHeight="1">
      <c r="A660" s="4"/>
    </row>
    <row r="661" spans="1:1" ht="15.75" customHeight="1">
      <c r="A661" s="4"/>
    </row>
    <row r="662" spans="1:1" ht="15.75" customHeight="1">
      <c r="A662" s="4"/>
    </row>
    <row r="663" spans="1:1" ht="15.75" customHeight="1">
      <c r="A663" s="4"/>
    </row>
    <row r="664" spans="1:1" ht="15.75" customHeight="1">
      <c r="A664" s="4"/>
    </row>
    <row r="665" spans="1:1" ht="15.75" customHeight="1">
      <c r="A665" s="4"/>
    </row>
    <row r="666" spans="1:1" ht="15.75" customHeight="1">
      <c r="A666" s="4"/>
    </row>
    <row r="667" spans="1:1" ht="15.75" customHeight="1">
      <c r="A667" s="4"/>
    </row>
    <row r="668" spans="1:1" ht="15.75" customHeight="1">
      <c r="A668" s="4"/>
    </row>
    <row r="669" spans="1:1" ht="15.75" customHeight="1">
      <c r="A669" s="4"/>
    </row>
    <row r="670" spans="1:1" ht="15.75" customHeight="1">
      <c r="A670" s="4"/>
    </row>
    <row r="671" spans="1:1" ht="15.75" customHeight="1">
      <c r="A671" s="4"/>
    </row>
    <row r="672" spans="1:1" ht="15.75" customHeight="1">
      <c r="A672" s="4"/>
    </row>
    <row r="673" spans="1:1" ht="15.75" customHeight="1">
      <c r="A673" s="4"/>
    </row>
    <row r="674" spans="1:1" ht="15.75" customHeight="1">
      <c r="A674" s="4"/>
    </row>
    <row r="675" spans="1:1" ht="15.75" customHeight="1">
      <c r="A675" s="4"/>
    </row>
    <row r="676" spans="1:1" ht="15.75" customHeight="1">
      <c r="A676" s="4"/>
    </row>
    <row r="677" spans="1:1" ht="15.75" customHeight="1">
      <c r="A677" s="4"/>
    </row>
    <row r="678" spans="1:1" ht="15.75" customHeight="1">
      <c r="A678" s="4"/>
    </row>
    <row r="679" spans="1:1" ht="15.75" customHeight="1">
      <c r="A679" s="4"/>
    </row>
    <row r="680" spans="1:1" ht="15.75" customHeight="1">
      <c r="A680" s="4"/>
    </row>
    <row r="681" spans="1:1" ht="15.75" customHeight="1">
      <c r="A681" s="4"/>
    </row>
    <row r="682" spans="1:1" ht="15.75" customHeight="1">
      <c r="A682" s="4"/>
    </row>
    <row r="683" spans="1:1" ht="15.75" customHeight="1">
      <c r="A683" s="4"/>
    </row>
    <row r="684" spans="1:1" ht="15.75" customHeight="1">
      <c r="A684" s="4"/>
    </row>
    <row r="685" spans="1:1" ht="15.75" customHeight="1">
      <c r="A685" s="4"/>
    </row>
    <row r="686" spans="1:1" ht="15.75" customHeight="1">
      <c r="A686" s="4"/>
    </row>
    <row r="687" spans="1:1" ht="15.75" customHeight="1">
      <c r="A687" s="4"/>
    </row>
    <row r="688" spans="1:1" ht="15.75" customHeight="1">
      <c r="A688" s="4"/>
    </row>
    <row r="689" spans="1:1" ht="15.75" customHeight="1">
      <c r="A689" s="4"/>
    </row>
    <row r="690" spans="1:1" ht="15.75" customHeight="1">
      <c r="A690" s="4"/>
    </row>
    <row r="691" spans="1:1" ht="15.75" customHeight="1">
      <c r="A691" s="4"/>
    </row>
    <row r="692" spans="1:1" ht="15.75" customHeight="1">
      <c r="A692" s="4"/>
    </row>
    <row r="693" spans="1:1" ht="15.75" customHeight="1">
      <c r="A693" s="4"/>
    </row>
    <row r="694" spans="1:1" ht="15.75" customHeight="1">
      <c r="A694" s="4"/>
    </row>
    <row r="695" spans="1:1" ht="15.75" customHeight="1">
      <c r="A695" s="4"/>
    </row>
    <row r="696" spans="1:1" ht="15.75" customHeight="1">
      <c r="A696" s="4"/>
    </row>
    <row r="697" spans="1:1" ht="15.75" customHeight="1">
      <c r="A697" s="4"/>
    </row>
    <row r="698" spans="1:1" ht="15.75" customHeight="1">
      <c r="A698" s="4"/>
    </row>
    <row r="699" spans="1:1" ht="15.75" customHeight="1">
      <c r="A699" s="4"/>
    </row>
    <row r="700" spans="1:1" ht="15.75" customHeight="1">
      <c r="A700" s="4"/>
    </row>
    <row r="701" spans="1:1" ht="15.75" customHeight="1">
      <c r="A701" s="4"/>
    </row>
    <row r="702" spans="1:1" ht="15.75" customHeight="1">
      <c r="A702" s="4"/>
    </row>
    <row r="703" spans="1:1" ht="15.75" customHeight="1">
      <c r="A703" s="4"/>
    </row>
    <row r="704" spans="1:1" ht="15.75" customHeight="1">
      <c r="A704" s="4"/>
    </row>
    <row r="705" spans="1:1" ht="15.75" customHeight="1">
      <c r="A705" s="4"/>
    </row>
    <row r="706" spans="1:1" ht="15.75" customHeight="1">
      <c r="A706" s="4"/>
    </row>
    <row r="707" spans="1:1" ht="15.75" customHeight="1">
      <c r="A707" s="4"/>
    </row>
    <row r="708" spans="1:1" ht="15.75" customHeight="1">
      <c r="A708" s="4"/>
    </row>
    <row r="709" spans="1:1" ht="15.75" customHeight="1">
      <c r="A709" s="4"/>
    </row>
    <row r="710" spans="1:1" ht="15.75" customHeight="1">
      <c r="A710" s="4"/>
    </row>
    <row r="711" spans="1:1" ht="15.75" customHeight="1">
      <c r="A711" s="4"/>
    </row>
    <row r="712" spans="1:1" ht="15.75" customHeight="1">
      <c r="A712" s="4"/>
    </row>
    <row r="713" spans="1:1" ht="15.75" customHeight="1">
      <c r="A713" s="4"/>
    </row>
    <row r="714" spans="1:1" ht="15.75" customHeight="1">
      <c r="A714" s="4"/>
    </row>
    <row r="715" spans="1:1" ht="15.75" customHeight="1">
      <c r="A715" s="4"/>
    </row>
    <row r="716" spans="1:1" ht="15.75" customHeight="1">
      <c r="A716" s="4"/>
    </row>
    <row r="717" spans="1:1" ht="15.75" customHeight="1">
      <c r="A717" s="4"/>
    </row>
    <row r="718" spans="1:1" ht="15.75" customHeight="1">
      <c r="A718" s="4"/>
    </row>
    <row r="719" spans="1:1" ht="15.75" customHeight="1">
      <c r="A719" s="4"/>
    </row>
    <row r="720" spans="1:1" ht="15.75" customHeight="1">
      <c r="A720" s="4"/>
    </row>
    <row r="721" spans="1:1" ht="15.75" customHeight="1">
      <c r="A721" s="4"/>
    </row>
    <row r="722" spans="1:1" ht="15.75" customHeight="1">
      <c r="A722" s="4"/>
    </row>
    <row r="723" spans="1:1" ht="15.75" customHeight="1">
      <c r="A723" s="4"/>
    </row>
    <row r="724" spans="1:1" ht="15.75" customHeight="1">
      <c r="A724" s="4"/>
    </row>
    <row r="725" spans="1:1" ht="15.75" customHeight="1">
      <c r="A725" s="4"/>
    </row>
    <row r="726" spans="1:1" ht="15.75" customHeight="1">
      <c r="A726" s="4"/>
    </row>
    <row r="727" spans="1:1" ht="15.75" customHeight="1">
      <c r="A727" s="4"/>
    </row>
    <row r="728" spans="1:1" ht="15.75" customHeight="1">
      <c r="A728" s="4"/>
    </row>
    <row r="729" spans="1:1" ht="15.75" customHeight="1">
      <c r="A729" s="4"/>
    </row>
    <row r="730" spans="1:1" ht="15.75" customHeight="1">
      <c r="A730" s="4"/>
    </row>
    <row r="731" spans="1:1" ht="15.75" customHeight="1">
      <c r="A731" s="4"/>
    </row>
    <row r="732" spans="1:1" ht="15.75" customHeight="1">
      <c r="A732" s="4"/>
    </row>
    <row r="733" spans="1:1" ht="15.75" customHeight="1">
      <c r="A733" s="4"/>
    </row>
    <row r="734" spans="1:1" ht="15.75" customHeight="1">
      <c r="A734" s="4"/>
    </row>
    <row r="735" spans="1:1" ht="15.75" customHeight="1">
      <c r="A735" s="4"/>
    </row>
    <row r="736" spans="1:1" ht="15.75" customHeight="1">
      <c r="A736" s="4"/>
    </row>
    <row r="737" spans="1:1" ht="15.75" customHeight="1">
      <c r="A737" s="4"/>
    </row>
    <row r="738" spans="1:1" ht="15.75" customHeight="1">
      <c r="A738" s="4"/>
    </row>
    <row r="739" spans="1:1" ht="15.75" customHeight="1">
      <c r="A739" s="4"/>
    </row>
    <row r="740" spans="1:1" ht="15.75" customHeight="1">
      <c r="A740" s="4"/>
    </row>
    <row r="741" spans="1:1" ht="15.75" customHeight="1">
      <c r="A741" s="4"/>
    </row>
    <row r="742" spans="1:1" ht="15.75" customHeight="1">
      <c r="A742" s="4"/>
    </row>
    <row r="743" spans="1:1" ht="15.75" customHeight="1">
      <c r="A743" s="4"/>
    </row>
    <row r="744" spans="1:1" ht="15.75" customHeight="1">
      <c r="A744" s="4"/>
    </row>
    <row r="745" spans="1:1" ht="15.75" customHeight="1">
      <c r="A745" s="4"/>
    </row>
    <row r="746" spans="1:1" ht="15.75" customHeight="1">
      <c r="A746" s="4"/>
    </row>
    <row r="747" spans="1:1" ht="15.75" customHeight="1">
      <c r="A747" s="4"/>
    </row>
    <row r="748" spans="1:1" ht="15.75" customHeight="1">
      <c r="A748" s="4"/>
    </row>
    <row r="749" spans="1:1" ht="15.75" customHeight="1">
      <c r="A749" s="4"/>
    </row>
    <row r="750" spans="1:1" ht="15.75" customHeight="1">
      <c r="A750" s="4"/>
    </row>
    <row r="751" spans="1:1" ht="15.75" customHeight="1">
      <c r="A751" s="4"/>
    </row>
    <row r="752" spans="1:1" ht="15.75" customHeight="1">
      <c r="A752" s="4"/>
    </row>
    <row r="753" spans="1:1" ht="15.75" customHeight="1">
      <c r="A753" s="4"/>
    </row>
    <row r="754" spans="1:1" ht="15.75" customHeight="1">
      <c r="A754" s="4"/>
    </row>
    <row r="755" spans="1:1" ht="15.75" customHeight="1">
      <c r="A755" s="4"/>
    </row>
    <row r="756" spans="1:1" ht="15.75" customHeight="1">
      <c r="A756" s="4"/>
    </row>
    <row r="757" spans="1:1" ht="15.75" customHeight="1">
      <c r="A757" s="4"/>
    </row>
    <row r="758" spans="1:1" ht="15.75" customHeight="1">
      <c r="A758" s="4"/>
    </row>
    <row r="759" spans="1:1" ht="15.75" customHeight="1">
      <c r="A759" s="4"/>
    </row>
    <row r="760" spans="1:1" ht="15.75" customHeight="1">
      <c r="A760" s="4"/>
    </row>
    <row r="761" spans="1:1" ht="15.75" customHeight="1">
      <c r="A761" s="4"/>
    </row>
    <row r="762" spans="1:1" ht="15.75" customHeight="1">
      <c r="A762" s="4"/>
    </row>
    <row r="763" spans="1:1" ht="15.75" customHeight="1">
      <c r="A763" s="4"/>
    </row>
    <row r="764" spans="1:1" ht="15.75" customHeight="1">
      <c r="A764" s="4"/>
    </row>
    <row r="765" spans="1:1" ht="15.75" customHeight="1">
      <c r="A765" s="4"/>
    </row>
    <row r="766" spans="1:1" ht="15.75" customHeight="1">
      <c r="A766" s="4"/>
    </row>
    <row r="767" spans="1:1" ht="15.75" customHeight="1">
      <c r="A767" s="4"/>
    </row>
    <row r="768" spans="1:1" ht="15.75" customHeight="1">
      <c r="A768" s="4"/>
    </row>
    <row r="769" spans="1:1" ht="15.75" customHeight="1">
      <c r="A769" s="4"/>
    </row>
    <row r="770" spans="1:1" ht="15.75" customHeight="1">
      <c r="A770" s="4"/>
    </row>
    <row r="771" spans="1:1" ht="15.75" customHeight="1">
      <c r="A771" s="4"/>
    </row>
    <row r="772" spans="1:1" ht="15.75" customHeight="1">
      <c r="A772" s="4"/>
    </row>
    <row r="773" spans="1:1" ht="15.75" customHeight="1">
      <c r="A773" s="4"/>
    </row>
    <row r="774" spans="1:1" ht="15.75" customHeight="1">
      <c r="A774" s="4"/>
    </row>
    <row r="775" spans="1:1" ht="15.75" customHeight="1">
      <c r="A775" s="4"/>
    </row>
    <row r="776" spans="1:1" ht="15.75" customHeight="1">
      <c r="A776" s="4"/>
    </row>
    <row r="777" spans="1:1" ht="15.75" customHeight="1">
      <c r="A777" s="4"/>
    </row>
    <row r="778" spans="1:1" ht="15.75" customHeight="1">
      <c r="A778" s="4"/>
    </row>
    <row r="779" spans="1:1" ht="15.75" customHeight="1">
      <c r="A779" s="4"/>
    </row>
    <row r="780" spans="1:1" ht="15.75" customHeight="1">
      <c r="A780" s="4"/>
    </row>
    <row r="781" spans="1:1" ht="15.75" customHeight="1">
      <c r="A781" s="4"/>
    </row>
    <row r="782" spans="1:1" ht="15.75" customHeight="1">
      <c r="A782" s="4"/>
    </row>
    <row r="783" spans="1:1" ht="15.75" customHeight="1">
      <c r="A783" s="4"/>
    </row>
    <row r="784" spans="1:1" ht="15.75" customHeight="1">
      <c r="A784" s="4"/>
    </row>
    <row r="785" spans="1:1" ht="15.75" customHeight="1">
      <c r="A785" s="4"/>
    </row>
    <row r="786" spans="1:1" ht="15.75" customHeight="1">
      <c r="A786" s="4"/>
    </row>
    <row r="787" spans="1:1" ht="15.75" customHeight="1">
      <c r="A787" s="4"/>
    </row>
    <row r="788" spans="1:1" ht="15.75" customHeight="1">
      <c r="A788" s="4"/>
    </row>
    <row r="789" spans="1:1" ht="15.75" customHeight="1">
      <c r="A789" s="4"/>
    </row>
    <row r="790" spans="1:1" ht="15.75" customHeight="1">
      <c r="A790" s="4"/>
    </row>
    <row r="791" spans="1:1" ht="15.75" customHeight="1">
      <c r="A791" s="4"/>
    </row>
    <row r="792" spans="1:1" ht="15.75" customHeight="1">
      <c r="A792" s="4"/>
    </row>
    <row r="793" spans="1:1" ht="15.75" customHeight="1">
      <c r="A793" s="4"/>
    </row>
    <row r="794" spans="1:1" ht="15.75" customHeight="1">
      <c r="A794" s="4"/>
    </row>
    <row r="795" spans="1:1" ht="15.75" customHeight="1">
      <c r="A795" s="4"/>
    </row>
    <row r="796" spans="1:1" ht="15.75" customHeight="1">
      <c r="A796" s="4"/>
    </row>
    <row r="797" spans="1:1" ht="15.75" customHeight="1">
      <c r="A797" s="4"/>
    </row>
    <row r="798" spans="1:1" ht="15.75" customHeight="1">
      <c r="A798" s="4"/>
    </row>
    <row r="799" spans="1:1" ht="15.75" customHeight="1">
      <c r="A799" s="4"/>
    </row>
    <row r="800" spans="1:1" ht="15.75" customHeight="1">
      <c r="A800" s="4"/>
    </row>
    <row r="801" spans="1:1" ht="15.75" customHeight="1">
      <c r="A801" s="4"/>
    </row>
    <row r="802" spans="1:1" ht="15.75" customHeight="1">
      <c r="A802" s="4"/>
    </row>
    <row r="803" spans="1:1" ht="15.75" customHeight="1">
      <c r="A803" s="4"/>
    </row>
    <row r="804" spans="1:1" ht="15.75" customHeight="1">
      <c r="A804" s="4"/>
    </row>
    <row r="805" spans="1:1" ht="15.75" customHeight="1">
      <c r="A805" s="4"/>
    </row>
    <row r="806" spans="1:1" ht="15.75" customHeight="1">
      <c r="A806" s="4"/>
    </row>
    <row r="807" spans="1:1" ht="15.75" customHeight="1">
      <c r="A807" s="4"/>
    </row>
    <row r="808" spans="1:1" ht="15.75" customHeight="1">
      <c r="A808" s="4"/>
    </row>
    <row r="809" spans="1:1" ht="15.75" customHeight="1">
      <c r="A809" s="4"/>
    </row>
    <row r="810" spans="1:1" ht="15.75" customHeight="1">
      <c r="A810" s="4"/>
    </row>
    <row r="811" spans="1:1" ht="15.75" customHeight="1">
      <c r="A811" s="4"/>
    </row>
    <row r="812" spans="1:1" ht="15.75" customHeight="1">
      <c r="A812" s="4"/>
    </row>
    <row r="813" spans="1:1" ht="15.75" customHeight="1">
      <c r="A813" s="4"/>
    </row>
    <row r="814" spans="1:1" ht="15.75" customHeight="1">
      <c r="A814" s="4"/>
    </row>
    <row r="815" spans="1:1" ht="15.75" customHeight="1">
      <c r="A815" s="4"/>
    </row>
    <row r="816" spans="1:1" ht="15.75" customHeight="1">
      <c r="A816" s="4"/>
    </row>
    <row r="817" spans="1:1" ht="15.75" customHeight="1">
      <c r="A817" s="4"/>
    </row>
    <row r="818" spans="1:1" ht="15.75" customHeight="1">
      <c r="A818" s="4"/>
    </row>
    <row r="819" spans="1:1" ht="15.75" customHeight="1">
      <c r="A819" s="4"/>
    </row>
    <row r="820" spans="1:1" ht="15.75" customHeight="1">
      <c r="A820" s="4"/>
    </row>
    <row r="821" spans="1:1" ht="15.75" customHeight="1">
      <c r="A821" s="4"/>
    </row>
    <row r="822" spans="1:1" ht="15.75" customHeight="1">
      <c r="A822" s="4"/>
    </row>
    <row r="823" spans="1:1" ht="15.75" customHeight="1">
      <c r="A823" s="4"/>
    </row>
    <row r="824" spans="1:1" ht="15.75" customHeight="1">
      <c r="A824" s="4"/>
    </row>
    <row r="825" spans="1:1" ht="15.75" customHeight="1">
      <c r="A825" s="4"/>
    </row>
    <row r="826" spans="1:1" ht="15.75" customHeight="1">
      <c r="A826" s="4"/>
    </row>
    <row r="827" spans="1:1" ht="15.75" customHeight="1">
      <c r="A827" s="4"/>
    </row>
    <row r="828" spans="1:1" ht="15.75" customHeight="1">
      <c r="A828" s="4"/>
    </row>
    <row r="829" spans="1:1" ht="15.75" customHeight="1">
      <c r="A829" s="4"/>
    </row>
    <row r="830" spans="1:1" ht="15.75" customHeight="1">
      <c r="A830" s="4"/>
    </row>
    <row r="831" spans="1:1" ht="15.75" customHeight="1">
      <c r="A831" s="4"/>
    </row>
    <row r="832" spans="1:1" ht="15.75" customHeight="1">
      <c r="A832" s="4"/>
    </row>
    <row r="833" spans="1:1" ht="15.75" customHeight="1">
      <c r="A833" s="4"/>
    </row>
    <row r="834" spans="1:1" ht="15.75" customHeight="1">
      <c r="A834" s="4"/>
    </row>
    <row r="835" spans="1:1" ht="15.75" customHeight="1">
      <c r="A835" s="4"/>
    </row>
    <row r="836" spans="1:1" ht="15.75" customHeight="1">
      <c r="A836" s="4"/>
    </row>
    <row r="837" spans="1:1" ht="15.75" customHeight="1">
      <c r="A837" s="4"/>
    </row>
    <row r="838" spans="1:1" ht="15.75" customHeight="1">
      <c r="A838" s="4"/>
    </row>
    <row r="839" spans="1:1" ht="15.75" customHeight="1">
      <c r="A839" s="4"/>
    </row>
    <row r="840" spans="1:1" ht="15.75" customHeight="1">
      <c r="A840" s="4"/>
    </row>
    <row r="841" spans="1:1" ht="15.75" customHeight="1">
      <c r="A841" s="4"/>
    </row>
    <row r="842" spans="1:1" ht="15.75" customHeight="1">
      <c r="A842" s="4"/>
    </row>
    <row r="843" spans="1:1" ht="15.75" customHeight="1">
      <c r="A843" s="4"/>
    </row>
    <row r="844" spans="1:1" ht="15.75" customHeight="1">
      <c r="A844" s="4"/>
    </row>
    <row r="845" spans="1:1" ht="15.75" customHeight="1">
      <c r="A845" s="4"/>
    </row>
    <row r="846" spans="1:1" ht="15.75" customHeight="1">
      <c r="A846" s="4"/>
    </row>
    <row r="847" spans="1:1" ht="15.75" customHeight="1">
      <c r="A847" s="4"/>
    </row>
    <row r="848" spans="1:1" ht="15.75" customHeight="1">
      <c r="A848" s="4"/>
    </row>
    <row r="849" spans="1:1" ht="15.75" customHeight="1">
      <c r="A849" s="4"/>
    </row>
    <row r="850" spans="1:1" ht="15.75" customHeight="1">
      <c r="A850" s="4"/>
    </row>
    <row r="851" spans="1:1" ht="15.75" customHeight="1">
      <c r="A851" s="4"/>
    </row>
    <row r="852" spans="1:1" ht="15.75" customHeight="1">
      <c r="A852" s="4"/>
    </row>
    <row r="853" spans="1:1" ht="15.75" customHeight="1">
      <c r="A853" s="4"/>
    </row>
    <row r="854" spans="1:1" ht="15.75" customHeight="1">
      <c r="A854" s="4"/>
    </row>
    <row r="855" spans="1:1" ht="15.75" customHeight="1">
      <c r="A855" s="4"/>
    </row>
    <row r="856" spans="1:1" ht="15.75" customHeight="1">
      <c r="A856" s="4"/>
    </row>
    <row r="857" spans="1:1" ht="15.75" customHeight="1">
      <c r="A857" s="4"/>
    </row>
    <row r="858" spans="1:1" ht="15.75" customHeight="1">
      <c r="A858" s="4"/>
    </row>
    <row r="859" spans="1:1" ht="15.75" customHeight="1">
      <c r="A859" s="4"/>
    </row>
    <row r="860" spans="1:1" ht="15.75" customHeight="1">
      <c r="A860" s="4"/>
    </row>
    <row r="861" spans="1:1" ht="15.75" customHeight="1">
      <c r="A861" s="4"/>
    </row>
    <row r="862" spans="1:1" ht="15.75" customHeight="1">
      <c r="A862" s="4"/>
    </row>
    <row r="863" spans="1:1" ht="15.75" customHeight="1">
      <c r="A863" s="4"/>
    </row>
    <row r="864" spans="1:1" ht="15.75" customHeight="1">
      <c r="A864" s="4"/>
    </row>
    <row r="865" spans="1:1" ht="15.75" customHeight="1">
      <c r="A865" s="4"/>
    </row>
    <row r="866" spans="1:1" ht="15.75" customHeight="1">
      <c r="A866" s="4"/>
    </row>
    <row r="867" spans="1:1" ht="15.75" customHeight="1">
      <c r="A867" s="4"/>
    </row>
    <row r="868" spans="1:1" ht="15.75" customHeight="1">
      <c r="A868" s="4"/>
    </row>
    <row r="869" spans="1:1" ht="15.75" customHeight="1">
      <c r="A869" s="4"/>
    </row>
    <row r="870" spans="1:1" ht="15.75" customHeight="1">
      <c r="A870" s="4"/>
    </row>
    <row r="871" spans="1:1" ht="15.75" customHeight="1">
      <c r="A871" s="4"/>
    </row>
    <row r="872" spans="1:1" ht="15.75" customHeight="1">
      <c r="A872" s="4"/>
    </row>
    <row r="873" spans="1:1" ht="15.75" customHeight="1">
      <c r="A873" s="4"/>
    </row>
    <row r="874" spans="1:1" ht="15.75" customHeight="1">
      <c r="A874" s="4"/>
    </row>
    <row r="875" spans="1:1" ht="15.75" customHeight="1">
      <c r="A875" s="4"/>
    </row>
    <row r="876" spans="1:1" ht="15.75" customHeight="1">
      <c r="A876" s="4"/>
    </row>
    <row r="877" spans="1:1" ht="15.75" customHeight="1">
      <c r="A877" s="4"/>
    </row>
    <row r="878" spans="1:1" ht="15.75" customHeight="1">
      <c r="A878" s="4"/>
    </row>
    <row r="879" spans="1:1" ht="15.75" customHeight="1">
      <c r="A879" s="4"/>
    </row>
    <row r="880" spans="1:1" ht="15.75" customHeight="1">
      <c r="A880" s="4"/>
    </row>
    <row r="881" spans="1:1" ht="15.75" customHeight="1">
      <c r="A881" s="4"/>
    </row>
    <row r="882" spans="1:1" ht="15.75" customHeight="1">
      <c r="A882" s="4"/>
    </row>
    <row r="883" spans="1:1" ht="15.75" customHeight="1">
      <c r="A883" s="4"/>
    </row>
    <row r="884" spans="1:1" ht="15.75" customHeight="1">
      <c r="A884" s="4"/>
    </row>
    <row r="885" spans="1:1" ht="15.75" customHeight="1">
      <c r="A885" s="4"/>
    </row>
    <row r="886" spans="1:1" ht="15.75" customHeight="1">
      <c r="A886" s="4"/>
    </row>
    <row r="887" spans="1:1" ht="15.75" customHeight="1">
      <c r="A887" s="4"/>
    </row>
    <row r="888" spans="1:1" ht="15.75" customHeight="1">
      <c r="A888" s="4"/>
    </row>
    <row r="889" spans="1:1" ht="15.75" customHeight="1">
      <c r="A889" s="4"/>
    </row>
    <row r="890" spans="1:1" ht="15.75" customHeight="1">
      <c r="A890" s="4"/>
    </row>
    <row r="891" spans="1:1" ht="15.75" customHeight="1">
      <c r="A891" s="4"/>
    </row>
    <row r="892" spans="1:1" ht="15.75" customHeight="1">
      <c r="A892" s="4"/>
    </row>
    <row r="893" spans="1:1" ht="15.75" customHeight="1">
      <c r="A893" s="4"/>
    </row>
    <row r="894" spans="1:1" ht="15.75" customHeight="1">
      <c r="A894" s="4"/>
    </row>
    <row r="895" spans="1:1" ht="15.75" customHeight="1">
      <c r="A895" s="4"/>
    </row>
    <row r="896" spans="1:1" ht="15.75" customHeight="1">
      <c r="A896" s="4"/>
    </row>
    <row r="897" spans="1:1" ht="15.75" customHeight="1">
      <c r="A897" s="4"/>
    </row>
    <row r="898" spans="1:1" ht="15.75" customHeight="1">
      <c r="A898" s="4"/>
    </row>
    <row r="899" spans="1:1" ht="15.75" customHeight="1">
      <c r="A899" s="4"/>
    </row>
    <row r="900" spans="1:1" ht="15.75" customHeight="1">
      <c r="A900" s="4"/>
    </row>
    <row r="901" spans="1:1" ht="15.75" customHeight="1">
      <c r="A901" s="4"/>
    </row>
    <row r="902" spans="1:1" ht="15.75" customHeight="1">
      <c r="A902" s="4"/>
    </row>
    <row r="903" spans="1:1" ht="15.75" customHeight="1">
      <c r="A903" s="4"/>
    </row>
    <row r="904" spans="1:1" ht="15.75" customHeight="1">
      <c r="A904" s="4"/>
    </row>
    <row r="905" spans="1:1" ht="15.75" customHeight="1">
      <c r="A905" s="4"/>
    </row>
    <row r="906" spans="1:1" ht="15.75" customHeight="1">
      <c r="A906" s="4"/>
    </row>
    <row r="907" spans="1:1" ht="15.75" customHeight="1">
      <c r="A907" s="4"/>
    </row>
    <row r="908" spans="1:1" ht="15.75" customHeight="1">
      <c r="A908" s="4"/>
    </row>
    <row r="909" spans="1:1" ht="15.75" customHeight="1">
      <c r="A909" s="4"/>
    </row>
    <row r="910" spans="1:1" ht="15.75" customHeight="1">
      <c r="A910" s="4"/>
    </row>
    <row r="911" spans="1:1" ht="15.75" customHeight="1">
      <c r="A911" s="4"/>
    </row>
    <row r="912" spans="1:1" ht="15.75" customHeight="1">
      <c r="A912" s="4"/>
    </row>
    <row r="913" spans="1:1" ht="15.75" customHeight="1">
      <c r="A913" s="4"/>
    </row>
    <row r="914" spans="1:1" ht="15.75" customHeight="1">
      <c r="A914" s="4"/>
    </row>
    <row r="915" spans="1:1" ht="15.75" customHeight="1">
      <c r="A915" s="4"/>
    </row>
    <row r="916" spans="1:1" ht="15.75" customHeight="1">
      <c r="A916" s="4"/>
    </row>
    <row r="917" spans="1:1" ht="15.75" customHeight="1">
      <c r="A917" s="4"/>
    </row>
    <row r="918" spans="1:1" ht="15.75" customHeight="1">
      <c r="A918" s="4"/>
    </row>
    <row r="919" spans="1:1" ht="15.75" customHeight="1">
      <c r="A919" s="4"/>
    </row>
    <row r="920" spans="1:1" ht="15.75" customHeight="1">
      <c r="A920" s="4"/>
    </row>
    <row r="921" spans="1:1" ht="15.75" customHeight="1">
      <c r="A921" s="4"/>
    </row>
    <row r="922" spans="1:1" ht="15.75" customHeight="1">
      <c r="A922" s="4"/>
    </row>
    <row r="923" spans="1:1" ht="15.75" customHeight="1">
      <c r="A923" s="4"/>
    </row>
    <row r="924" spans="1:1" ht="15.75" customHeight="1">
      <c r="A924" s="4"/>
    </row>
    <row r="925" spans="1:1" ht="15.75" customHeight="1">
      <c r="A925" s="4"/>
    </row>
    <row r="926" spans="1:1" ht="15.75" customHeight="1">
      <c r="A926" s="4"/>
    </row>
    <row r="927" spans="1:1" ht="15.75" customHeight="1">
      <c r="A927" s="4"/>
    </row>
    <row r="928" spans="1:1" ht="15.75" customHeight="1">
      <c r="A928" s="4"/>
    </row>
    <row r="929" spans="1:1" ht="15.75" customHeight="1">
      <c r="A929" s="4"/>
    </row>
    <row r="930" spans="1:1" ht="15.75" customHeight="1">
      <c r="A930" s="4"/>
    </row>
    <row r="931" spans="1:1" ht="15.75" customHeight="1">
      <c r="A931" s="4"/>
    </row>
    <row r="932" spans="1:1" ht="15.75" customHeight="1">
      <c r="A932" s="4"/>
    </row>
    <row r="933" spans="1:1" ht="15.75" customHeight="1">
      <c r="A933" s="4"/>
    </row>
    <row r="934" spans="1:1" ht="15.75" customHeight="1">
      <c r="A934" s="4"/>
    </row>
    <row r="935" spans="1:1" ht="15.75" customHeight="1">
      <c r="A935" s="4"/>
    </row>
    <row r="936" spans="1:1" ht="15.75" customHeight="1">
      <c r="A936" s="4"/>
    </row>
    <row r="937" spans="1:1" ht="15.75" customHeight="1">
      <c r="A937" s="4"/>
    </row>
    <row r="938" spans="1:1" ht="15.75" customHeight="1">
      <c r="A938" s="4"/>
    </row>
    <row r="939" spans="1:1" ht="15.75" customHeight="1">
      <c r="A939" s="4"/>
    </row>
    <row r="940" spans="1:1" ht="15.75" customHeight="1">
      <c r="A940" s="4"/>
    </row>
    <row r="941" spans="1:1" ht="15.75" customHeight="1">
      <c r="A941" s="4"/>
    </row>
    <row r="942" spans="1:1" ht="15.75" customHeight="1">
      <c r="A942" s="4"/>
    </row>
    <row r="943" spans="1:1" ht="15.75" customHeight="1">
      <c r="A943" s="4"/>
    </row>
    <row r="944" spans="1:1" ht="15.75" customHeight="1">
      <c r="A944" s="4"/>
    </row>
    <row r="945" spans="1:1" ht="15.75" customHeight="1">
      <c r="A945" s="4"/>
    </row>
    <row r="946" spans="1:1" ht="15.75" customHeight="1">
      <c r="A946" s="4"/>
    </row>
    <row r="947" spans="1:1" ht="15.75" customHeight="1">
      <c r="A947" s="4"/>
    </row>
    <row r="948" spans="1:1" ht="15.75" customHeight="1">
      <c r="A948" s="4"/>
    </row>
    <row r="949" spans="1:1" ht="15.75" customHeight="1">
      <c r="A949" s="4"/>
    </row>
    <row r="950" spans="1:1" ht="15.75" customHeight="1">
      <c r="A950" s="4"/>
    </row>
    <row r="951" spans="1:1" ht="15.75" customHeight="1">
      <c r="A951" s="4"/>
    </row>
    <row r="952" spans="1:1" ht="15.75" customHeight="1">
      <c r="A952" s="4"/>
    </row>
    <row r="953" spans="1:1" ht="15.75" customHeight="1">
      <c r="A953" s="4"/>
    </row>
    <row r="954" spans="1:1" ht="15.75" customHeight="1">
      <c r="A954" s="4"/>
    </row>
    <row r="955" spans="1:1" ht="15.75" customHeight="1">
      <c r="A955" s="4"/>
    </row>
    <row r="956" spans="1:1" ht="15.75" customHeight="1">
      <c r="A956" s="4"/>
    </row>
    <row r="957" spans="1:1" ht="15.75" customHeight="1">
      <c r="A957" s="4"/>
    </row>
    <row r="958" spans="1:1" ht="15.75" customHeight="1">
      <c r="A958" s="4"/>
    </row>
    <row r="959" spans="1:1" ht="15.75" customHeight="1">
      <c r="A959" s="4"/>
    </row>
    <row r="960" spans="1:1" ht="15.75" customHeight="1">
      <c r="A960" s="4"/>
    </row>
    <row r="961" spans="1:1" ht="15.75" customHeight="1">
      <c r="A961" s="4"/>
    </row>
    <row r="962" spans="1:1" ht="15.75" customHeight="1">
      <c r="A962" s="4"/>
    </row>
    <row r="963" spans="1:1" ht="15.75" customHeight="1">
      <c r="A963" s="4"/>
    </row>
    <row r="964" spans="1:1" ht="15.75" customHeight="1">
      <c r="A964" s="4"/>
    </row>
    <row r="965" spans="1:1" ht="15.75" customHeight="1">
      <c r="A965" s="4"/>
    </row>
    <row r="966" spans="1:1" ht="15.75" customHeight="1">
      <c r="A966" s="4"/>
    </row>
    <row r="967" spans="1:1" ht="15.75" customHeight="1">
      <c r="A967" s="4"/>
    </row>
    <row r="968" spans="1:1" ht="15.75" customHeight="1">
      <c r="A968" s="4"/>
    </row>
    <row r="969" spans="1:1" ht="15.75" customHeight="1">
      <c r="A969" s="4"/>
    </row>
    <row r="970" spans="1:1" ht="15.75" customHeight="1">
      <c r="A970" s="4"/>
    </row>
    <row r="971" spans="1:1" ht="15.75" customHeight="1">
      <c r="A971" s="4"/>
    </row>
    <row r="972" spans="1:1" ht="15.75" customHeight="1">
      <c r="A972" s="4"/>
    </row>
    <row r="973" spans="1:1" ht="15.75" customHeight="1">
      <c r="A973" s="4"/>
    </row>
    <row r="974" spans="1:1" ht="15.75" customHeight="1">
      <c r="A974" s="4"/>
    </row>
    <row r="975" spans="1:1" ht="15.75" customHeight="1">
      <c r="A975" s="4"/>
    </row>
    <row r="976" spans="1:1" ht="15.75" customHeight="1">
      <c r="A976" s="4"/>
    </row>
    <row r="977" spans="1:1" ht="15.75" customHeight="1">
      <c r="A977" s="4"/>
    </row>
    <row r="978" spans="1:1" ht="15.75" customHeight="1">
      <c r="A978" s="4"/>
    </row>
    <row r="979" spans="1:1" ht="15.75" customHeight="1">
      <c r="A979" s="4"/>
    </row>
    <row r="980" spans="1:1" ht="15.75" customHeight="1">
      <c r="A980" s="4"/>
    </row>
    <row r="981" spans="1:1" ht="15.75" customHeight="1">
      <c r="A981" s="4"/>
    </row>
    <row r="982" spans="1:1" ht="15.75" customHeight="1">
      <c r="A982" s="4"/>
    </row>
    <row r="983" spans="1:1" ht="15.75" customHeight="1">
      <c r="A983" s="4"/>
    </row>
    <row r="984" spans="1:1" ht="15.75" customHeight="1">
      <c r="A984" s="4"/>
    </row>
    <row r="985" spans="1:1" ht="15.75" customHeight="1">
      <c r="A985" s="4"/>
    </row>
    <row r="986" spans="1:1" ht="15.75" customHeight="1">
      <c r="A986" s="4"/>
    </row>
    <row r="987" spans="1:1" ht="15.75" customHeight="1">
      <c r="A987" s="4"/>
    </row>
    <row r="988" spans="1:1" ht="15.75" customHeight="1">
      <c r="A988" s="4"/>
    </row>
    <row r="989" spans="1:1" ht="15.75" customHeight="1">
      <c r="A989" s="4"/>
    </row>
    <row r="990" spans="1:1" ht="15.75" customHeight="1">
      <c r="A990" s="4"/>
    </row>
    <row r="991" spans="1:1" ht="15.75" customHeight="1">
      <c r="A991" s="4"/>
    </row>
    <row r="992" spans="1:1" ht="15.75" customHeight="1">
      <c r="A992" s="4"/>
    </row>
    <row r="993" spans="1:1" ht="15.75" customHeight="1">
      <c r="A993" s="4"/>
    </row>
    <row r="994" spans="1:1" ht="15.75" customHeight="1">
      <c r="A994" s="4"/>
    </row>
    <row r="995" spans="1:1" ht="15.75" customHeight="1">
      <c r="A995" s="4"/>
    </row>
    <row r="996" spans="1:1" ht="15.75" customHeight="1">
      <c r="A996" s="4"/>
    </row>
    <row r="997" spans="1:1" ht="15.75" customHeight="1">
      <c r="A997" s="4"/>
    </row>
    <row r="998" spans="1:1" ht="15.75" customHeight="1">
      <c r="A998" s="4"/>
    </row>
    <row r="999" spans="1:1" ht="15.75" customHeight="1">
      <c r="A999" s="4"/>
    </row>
    <row r="1000" spans="1:1" ht="15.75" customHeight="1">
      <c r="A1000" s="4"/>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AG1000"/>
  <sheetViews>
    <sheetView workbookViewId="0">
      <selection activeCell="B2" sqref="B2"/>
    </sheetView>
  </sheetViews>
  <sheetFormatPr defaultColWidth="12.625" defaultRowHeight="15" customHeight="1"/>
  <cols>
    <col min="1" max="1" width="22.875" customWidth="1"/>
    <col min="2" max="33" width="7.625" customWidth="1"/>
  </cols>
  <sheetData>
    <row r="1" spans="1:33" ht="32.1" customHeight="1">
      <c r="A1" s="64" t="s">
        <v>569</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c r="A2" s="1" t="s">
        <v>570</v>
      </c>
      <c r="B2" s="6">
        <f>'OR summary'!F36</f>
        <v>26790865.850644208</v>
      </c>
      <c r="C2" s="6">
        <f>B2</f>
        <v>26790865.850644208</v>
      </c>
      <c r="D2" s="6">
        <f t="shared" ref="D2:AG2" si="0">C2</f>
        <v>26790865.850644208</v>
      </c>
      <c r="E2" s="6">
        <f t="shared" si="0"/>
        <v>26790865.850644208</v>
      </c>
      <c r="F2" s="6">
        <f t="shared" si="0"/>
        <v>26790865.850644208</v>
      </c>
      <c r="G2" s="6">
        <f t="shared" si="0"/>
        <v>26790865.850644208</v>
      </c>
      <c r="H2" s="6">
        <f t="shared" si="0"/>
        <v>26790865.850644208</v>
      </c>
      <c r="I2" s="6">
        <f t="shared" si="0"/>
        <v>26790865.850644208</v>
      </c>
      <c r="J2" s="6">
        <f t="shared" si="0"/>
        <v>26790865.850644208</v>
      </c>
      <c r="K2" s="6">
        <f t="shared" si="0"/>
        <v>26790865.850644208</v>
      </c>
      <c r="L2" s="6">
        <f t="shared" si="0"/>
        <v>26790865.850644208</v>
      </c>
      <c r="M2" s="6">
        <f t="shared" si="0"/>
        <v>26790865.850644208</v>
      </c>
      <c r="N2" s="6">
        <f t="shared" si="0"/>
        <v>26790865.850644208</v>
      </c>
      <c r="O2" s="6">
        <f t="shared" si="0"/>
        <v>26790865.850644208</v>
      </c>
      <c r="P2" s="6">
        <f t="shared" si="0"/>
        <v>26790865.850644208</v>
      </c>
      <c r="Q2" s="6">
        <f t="shared" si="0"/>
        <v>26790865.850644208</v>
      </c>
      <c r="R2" s="6">
        <f t="shared" si="0"/>
        <v>26790865.850644208</v>
      </c>
      <c r="S2" s="6">
        <f t="shared" si="0"/>
        <v>26790865.850644208</v>
      </c>
      <c r="T2" s="6">
        <f t="shared" si="0"/>
        <v>26790865.850644208</v>
      </c>
      <c r="U2" s="6">
        <f t="shared" si="0"/>
        <v>26790865.850644208</v>
      </c>
      <c r="V2" s="6">
        <f t="shared" si="0"/>
        <v>26790865.850644208</v>
      </c>
      <c r="W2" s="6">
        <f t="shared" si="0"/>
        <v>26790865.850644208</v>
      </c>
      <c r="X2" s="6">
        <f t="shared" si="0"/>
        <v>26790865.850644208</v>
      </c>
      <c r="Y2" s="6">
        <f t="shared" si="0"/>
        <v>26790865.850644208</v>
      </c>
      <c r="Z2" s="6">
        <f t="shared" si="0"/>
        <v>26790865.850644208</v>
      </c>
      <c r="AA2" s="6">
        <f t="shared" si="0"/>
        <v>26790865.850644208</v>
      </c>
      <c r="AB2" s="6">
        <f t="shared" si="0"/>
        <v>26790865.850644208</v>
      </c>
      <c r="AC2" s="6">
        <f t="shared" si="0"/>
        <v>26790865.850644208</v>
      </c>
      <c r="AD2" s="6">
        <f t="shared" si="0"/>
        <v>26790865.850644208</v>
      </c>
      <c r="AE2" s="6">
        <f t="shared" si="0"/>
        <v>26790865.850644208</v>
      </c>
      <c r="AF2" s="6">
        <f t="shared" si="0"/>
        <v>26790865.850644208</v>
      </c>
      <c r="AG2" s="6">
        <f t="shared" si="0"/>
        <v>26790865.850644208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AI1000"/>
  <sheetViews>
    <sheetView workbookViewId="0">
      <selection activeCell="A2" sqref="A2"/>
    </sheetView>
  </sheetViews>
  <sheetFormatPr defaultColWidth="12.625" defaultRowHeight="15" customHeight="1"/>
  <cols>
    <col min="1" max="1" width="23" customWidth="1"/>
    <col min="2" max="2" width="16.125" customWidth="1"/>
    <col min="3" max="35" width="7.625" customWidth="1"/>
  </cols>
  <sheetData>
    <row r="1" spans="1:35" ht="15.95" customHeight="1">
      <c r="A1" s="64" t="s">
        <v>571</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c r="A2" s="1" t="s">
        <v>572</v>
      </c>
      <c r="B2" s="66">
        <f>SUMIFS('State Generation Costs Calcs'!B105:B155,'State Generation Costs Calcs'!$A$105:$A$155,About!$B$2)*About!$A$52</f>
        <v>47.207549738797574</v>
      </c>
      <c r="C2" s="66">
        <f>SUMIFS('State Generation Costs Calcs'!C105:C155,'State Generation Costs Calcs'!$A$105:$A$155,About!$B$2)*About!$A$52</f>
        <v>44.855263777682019</v>
      </c>
      <c r="D2" s="66">
        <f>SUMIFS('State Generation Costs Calcs'!D105:D155,'State Generation Costs Calcs'!$A$105:$A$155,About!$B$2)*About!$A$52</f>
        <v>44.450711806708902</v>
      </c>
      <c r="E2" s="66">
        <f>SUMIFS('State Generation Costs Calcs'!E105:E155,'State Generation Costs Calcs'!$A$105:$A$155,About!$B$2)*About!$A$52</f>
        <v>43.806385738567151</v>
      </c>
      <c r="F2" s="66">
        <f>SUMIFS('State Generation Costs Calcs'!F105:F155,'State Generation Costs Calcs'!$A$105:$A$155,About!$B$2)*About!$A$52</f>
        <v>43.241862319965328</v>
      </c>
      <c r="G2" s="66">
        <f>SUMIFS('State Generation Costs Calcs'!G105:G155,'State Generation Costs Calcs'!$A$105:$A$155,About!$B$2)*About!$A$52</f>
        <v>43.316222216586908</v>
      </c>
      <c r="H2" s="66">
        <f>SUMIFS('State Generation Costs Calcs'!H105:H155,'State Generation Costs Calcs'!$A$105:$A$155,About!$B$2)*About!$A$52</f>
        <v>43.685009020477985</v>
      </c>
      <c r="I2" s="66">
        <f>SUMIFS('State Generation Costs Calcs'!I105:I155,'State Generation Costs Calcs'!$A$105:$A$155,About!$B$2)*About!$A$52</f>
        <v>44.007650826674215</v>
      </c>
      <c r="J2" s="66">
        <f>SUMIFS('State Generation Costs Calcs'!J105:J155,'State Generation Costs Calcs'!$A$105:$A$155,About!$B$2)*About!$A$52</f>
        <v>44.114016493952946</v>
      </c>
      <c r="K2" s="66">
        <f>SUMIFS('State Generation Costs Calcs'!K105:K155,'State Generation Costs Calcs'!$A$105:$A$155,About!$B$2)*About!$A$52</f>
        <v>43.515169132325092</v>
      </c>
      <c r="L2" s="66">
        <f>SUMIFS('State Generation Costs Calcs'!L105:L155,'State Generation Costs Calcs'!$A$105:$A$155,About!$B$2)*About!$A$52</f>
        <v>42.862040813633477</v>
      </c>
      <c r="M2" s="66">
        <f>SUMIFS('State Generation Costs Calcs'!M105:M155,'State Generation Costs Calcs'!$A$105:$A$155,About!$B$2)*About!$A$52</f>
        <v>42.37440362538397</v>
      </c>
      <c r="N2" s="66">
        <f>SUMIFS('State Generation Costs Calcs'!N105:N155,'State Generation Costs Calcs'!$A$105:$A$155,About!$B$2)*About!$A$52</f>
        <v>41.705648373452384</v>
      </c>
      <c r="O2" s="66">
        <f>SUMIFS('State Generation Costs Calcs'!O105:O155,'State Generation Costs Calcs'!$A$105:$A$155,About!$B$2)*About!$A$52</f>
        <v>41.075006779108882</v>
      </c>
      <c r="P2" s="66">
        <f>SUMIFS('State Generation Costs Calcs'!P105:P155,'State Generation Costs Calcs'!$A$105:$A$155,About!$B$2)*About!$A$52</f>
        <v>41.080565383179064</v>
      </c>
      <c r="Q2" s="66">
        <f>SUMIFS('State Generation Costs Calcs'!Q105:Q155,'State Generation Costs Calcs'!$A$105:$A$155,About!$B$2)*About!$A$52</f>
        <v>40.892063012067162</v>
      </c>
      <c r="R2" s="66">
        <f>SUMIFS('State Generation Costs Calcs'!R105:R155,'State Generation Costs Calcs'!$A$105:$A$155,About!$B$2)*About!$A$52</f>
        <v>40.260567259825237</v>
      </c>
      <c r="S2" s="66">
        <f>SUMIFS('State Generation Costs Calcs'!S105:S155,'State Generation Costs Calcs'!$A$105:$A$155,About!$B$2)*About!$A$52</f>
        <v>39.92210778833774</v>
      </c>
      <c r="T2" s="66">
        <f>SUMIFS('State Generation Costs Calcs'!T105:T155,'State Generation Costs Calcs'!$A$105:$A$155,About!$B$2)*About!$A$52</f>
        <v>39.594012201966642</v>
      </c>
      <c r="U2" s="66">
        <f>SUMIFS('State Generation Costs Calcs'!U105:U155,'State Generation Costs Calcs'!$A$105:$A$155,About!$B$2)*About!$A$52</f>
        <v>39.6581026189683</v>
      </c>
      <c r="V2" s="66">
        <f>SUMIFS('State Generation Costs Calcs'!V105:V155,'State Generation Costs Calcs'!$A$105:$A$155,About!$B$2)*About!$A$52</f>
        <v>39.367243706964111</v>
      </c>
      <c r="W2" s="66">
        <f>SUMIFS('State Generation Costs Calcs'!W105:W155,'State Generation Costs Calcs'!$A$105:$A$155,About!$B$2)*About!$A$52</f>
        <v>38.861382850201124</v>
      </c>
      <c r="X2" s="66">
        <f>SUMIFS('State Generation Costs Calcs'!X105:X155,'State Generation Costs Calcs'!$A$105:$A$155,About!$B$2)*About!$A$52</f>
        <v>38.619250541715893</v>
      </c>
      <c r="Y2" s="66">
        <f>SUMIFS('State Generation Costs Calcs'!Y105:Y155,'State Generation Costs Calcs'!$A$105:$A$155,About!$B$2)*About!$A$52</f>
        <v>38.372819098174773</v>
      </c>
      <c r="Z2" s="66">
        <f>SUMIFS('State Generation Costs Calcs'!Z105:Z155,'State Generation Costs Calcs'!$A$105:$A$155,About!$B$2)*About!$A$52</f>
        <v>38.106128831056701</v>
      </c>
      <c r="AA2" s="66">
        <f>SUMIFS('State Generation Costs Calcs'!AA105:AA155,'State Generation Costs Calcs'!$A$105:$A$155,About!$B$2)*About!$A$52</f>
        <v>38.070515045097338</v>
      </c>
      <c r="AB2" s="66">
        <f>SUMIFS('State Generation Costs Calcs'!AB105:AB155,'State Generation Costs Calcs'!$A$105:$A$155,About!$B$2)*About!$A$52</f>
        <v>37.90422916261786</v>
      </c>
      <c r="AC2" s="66">
        <f>SUMIFS('State Generation Costs Calcs'!AC105:AC155,'State Generation Costs Calcs'!$A$105:$A$155,About!$B$2)*About!$A$52</f>
        <v>37.721010916920328</v>
      </c>
      <c r="AD2" s="66">
        <f>SUMIFS('State Generation Costs Calcs'!AD105:AD155,'State Generation Costs Calcs'!$A$105:$A$155,About!$B$2)*About!$A$52</f>
        <v>37.842594543853878</v>
      </c>
      <c r="AE2" s="66">
        <f>SUMIFS('State Generation Costs Calcs'!AE105:AE155,'State Generation Costs Calcs'!$A$105:$A$155,About!$B$2)*About!$A$52</f>
        <v>37.772892310077353</v>
      </c>
      <c r="AF2" s="66">
        <f>SUMIFS('State Generation Costs Calcs'!AF105:AF155,'State Generation Costs Calcs'!$A$105:$A$155,About!$B$2)*About!$A$52</f>
        <v>37.656223657171992</v>
      </c>
      <c r="AG2" s="66">
        <f>SUMIFS('State Generation Costs Calcs'!AG105:AG155,'State Generation Costs Calcs'!$A$105:$A$155,About!$B$2)*About!$A$52</f>
        <v>37.694959375830706</v>
      </c>
      <c r="AH2" s="67"/>
      <c r="AI2" s="67"/>
    </row>
    <row r="3" spans="1:35">
      <c r="B3" s="6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I1000"/>
  <sheetViews>
    <sheetView workbookViewId="0"/>
  </sheetViews>
  <sheetFormatPr defaultColWidth="12.625" defaultRowHeight="15" customHeight="1"/>
  <cols>
    <col min="1" max="1" width="23" customWidth="1"/>
    <col min="2" max="35" width="7.625" customWidth="1"/>
  </cols>
  <sheetData>
    <row r="1" spans="1:35" ht="15.95" customHeight="1">
      <c r="A1" s="64" t="s">
        <v>571</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c r="A2" s="1" t="s">
        <v>573</v>
      </c>
      <c r="B2" s="67">
        <f>SUMIFS('State Generation Costs Calcs'!B105:B155,'State Generation Costs Calcs'!$A$105:$A$155,About!$B$2)*About!$A$52</f>
        <v>47.207549738797574</v>
      </c>
      <c r="C2" s="67">
        <f>SUMIFS('State Generation Costs Calcs'!C105:C155,'State Generation Costs Calcs'!$A$105:$A$155,About!$B$2)*About!$A$52</f>
        <v>44.855263777682019</v>
      </c>
      <c r="D2" s="67">
        <f>SUMIFS('State Generation Costs Calcs'!D105:D155,'State Generation Costs Calcs'!$A$105:$A$155,About!$B$2)*About!$A$52</f>
        <v>44.450711806708902</v>
      </c>
      <c r="E2" s="67">
        <f>SUMIFS('State Generation Costs Calcs'!E105:E155,'State Generation Costs Calcs'!$A$105:$A$155,About!$B$2)*About!$A$52</f>
        <v>43.806385738567151</v>
      </c>
      <c r="F2" s="67">
        <f>SUMIFS('State Generation Costs Calcs'!F105:F155,'State Generation Costs Calcs'!$A$105:$A$155,About!$B$2)*About!$A$52</f>
        <v>43.241862319965328</v>
      </c>
      <c r="G2" s="67">
        <f>SUMIFS('State Generation Costs Calcs'!G105:G155,'State Generation Costs Calcs'!$A$105:$A$155,About!$B$2)*About!$A$52</f>
        <v>43.316222216586908</v>
      </c>
      <c r="H2" s="67">
        <f>SUMIFS('State Generation Costs Calcs'!H105:H155,'State Generation Costs Calcs'!$A$105:$A$155,About!$B$2)*About!$A$52</f>
        <v>43.685009020477985</v>
      </c>
      <c r="I2" s="67">
        <f>SUMIFS('State Generation Costs Calcs'!I105:I155,'State Generation Costs Calcs'!$A$105:$A$155,About!$B$2)*About!$A$52</f>
        <v>44.007650826674215</v>
      </c>
      <c r="J2" s="67">
        <f>SUMIFS('State Generation Costs Calcs'!J105:J155,'State Generation Costs Calcs'!$A$105:$A$155,About!$B$2)*About!$A$52</f>
        <v>44.114016493952946</v>
      </c>
      <c r="K2" s="67">
        <f>SUMIFS('State Generation Costs Calcs'!K105:K155,'State Generation Costs Calcs'!$A$105:$A$155,About!$B$2)*About!$A$52</f>
        <v>43.515169132325092</v>
      </c>
      <c r="L2" s="67">
        <f>SUMIFS('State Generation Costs Calcs'!L105:L155,'State Generation Costs Calcs'!$A$105:$A$155,About!$B$2)*About!$A$52</f>
        <v>42.862040813633477</v>
      </c>
      <c r="M2" s="67">
        <f>SUMIFS('State Generation Costs Calcs'!M105:M155,'State Generation Costs Calcs'!$A$105:$A$155,About!$B$2)*About!$A$52</f>
        <v>42.37440362538397</v>
      </c>
      <c r="N2" s="67">
        <f>SUMIFS('State Generation Costs Calcs'!N105:N155,'State Generation Costs Calcs'!$A$105:$A$155,About!$B$2)*About!$A$52</f>
        <v>41.705648373452384</v>
      </c>
      <c r="O2" s="67">
        <f>SUMIFS('State Generation Costs Calcs'!O105:O155,'State Generation Costs Calcs'!$A$105:$A$155,About!$B$2)*About!$A$52</f>
        <v>41.075006779108882</v>
      </c>
      <c r="P2" s="67">
        <f>SUMIFS('State Generation Costs Calcs'!P105:P155,'State Generation Costs Calcs'!$A$105:$A$155,About!$B$2)*About!$A$52</f>
        <v>41.080565383179064</v>
      </c>
      <c r="Q2" s="67">
        <f>SUMIFS('State Generation Costs Calcs'!Q105:Q155,'State Generation Costs Calcs'!$A$105:$A$155,About!$B$2)*About!$A$52</f>
        <v>40.892063012067162</v>
      </c>
      <c r="R2" s="67">
        <f>SUMIFS('State Generation Costs Calcs'!R105:R155,'State Generation Costs Calcs'!$A$105:$A$155,About!$B$2)*About!$A$52</f>
        <v>40.260567259825237</v>
      </c>
      <c r="S2" s="67">
        <f>SUMIFS('State Generation Costs Calcs'!S105:S155,'State Generation Costs Calcs'!$A$105:$A$155,About!$B$2)*About!$A$52</f>
        <v>39.92210778833774</v>
      </c>
      <c r="T2" s="67">
        <f>SUMIFS('State Generation Costs Calcs'!T105:T155,'State Generation Costs Calcs'!$A$105:$A$155,About!$B$2)*About!$A$52</f>
        <v>39.594012201966642</v>
      </c>
      <c r="U2" s="67">
        <f>SUMIFS('State Generation Costs Calcs'!U105:U155,'State Generation Costs Calcs'!$A$105:$A$155,About!$B$2)*About!$A$52</f>
        <v>39.6581026189683</v>
      </c>
      <c r="V2" s="67">
        <f>SUMIFS('State Generation Costs Calcs'!V105:V155,'State Generation Costs Calcs'!$A$105:$A$155,About!$B$2)*About!$A$52</f>
        <v>39.367243706964111</v>
      </c>
      <c r="W2" s="67">
        <f>SUMIFS('State Generation Costs Calcs'!W105:W155,'State Generation Costs Calcs'!$A$105:$A$155,About!$B$2)*About!$A$52</f>
        <v>38.861382850201124</v>
      </c>
      <c r="X2" s="67">
        <f>SUMIFS('State Generation Costs Calcs'!X105:X155,'State Generation Costs Calcs'!$A$105:$A$155,About!$B$2)*About!$A$52</f>
        <v>38.619250541715893</v>
      </c>
      <c r="Y2" s="67">
        <f>SUMIFS('State Generation Costs Calcs'!Y105:Y155,'State Generation Costs Calcs'!$A$105:$A$155,About!$B$2)*About!$A$52</f>
        <v>38.372819098174773</v>
      </c>
      <c r="Z2" s="67">
        <f>SUMIFS('State Generation Costs Calcs'!Z105:Z155,'State Generation Costs Calcs'!$A$105:$A$155,About!$B$2)*About!$A$52</f>
        <v>38.106128831056701</v>
      </c>
      <c r="AA2" s="67">
        <f>SUMIFS('State Generation Costs Calcs'!AA105:AA155,'State Generation Costs Calcs'!$A$105:$A$155,About!$B$2)*About!$A$52</f>
        <v>38.070515045097338</v>
      </c>
      <c r="AB2" s="67">
        <f>SUMIFS('State Generation Costs Calcs'!AB105:AB155,'State Generation Costs Calcs'!$A$105:$A$155,About!$B$2)*About!$A$52</f>
        <v>37.90422916261786</v>
      </c>
      <c r="AC2" s="67">
        <f>SUMIFS('State Generation Costs Calcs'!AC105:AC155,'State Generation Costs Calcs'!$A$105:$A$155,About!$B$2)*About!$A$52</f>
        <v>37.721010916920328</v>
      </c>
      <c r="AD2" s="67">
        <f>SUMIFS('State Generation Costs Calcs'!AD105:AD155,'State Generation Costs Calcs'!$A$105:$A$155,About!$B$2)*About!$A$52</f>
        <v>37.842594543853878</v>
      </c>
      <c r="AE2" s="67">
        <f>SUMIFS('State Generation Costs Calcs'!AE105:AE155,'State Generation Costs Calcs'!$A$105:$A$155,About!$B$2)*About!$A$52</f>
        <v>37.772892310077353</v>
      </c>
      <c r="AF2" s="67">
        <f>SUMIFS('State Generation Costs Calcs'!AF105:AF155,'State Generation Costs Calcs'!$A$105:$A$155,About!$B$2)*About!$A$52</f>
        <v>37.656223657171992</v>
      </c>
      <c r="AG2" s="67">
        <f>SUMIFS('State Generation Costs Calcs'!AG105:AG155,'State Generation Costs Calcs'!$A$105:$A$155,About!$B$2)*About!$A$52</f>
        <v>37.694959375830706</v>
      </c>
      <c r="AH2" s="67"/>
      <c r="AI2" s="6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0"/>
  <sheetViews>
    <sheetView workbookViewId="0"/>
  </sheetViews>
  <sheetFormatPr defaultColWidth="12.625" defaultRowHeight="15" customHeight="1"/>
  <cols>
    <col min="1" max="16" width="7.625" customWidth="1"/>
    <col min="17" max="17" width="29.875" customWidth="1"/>
    <col min="18" max="18" width="13" customWidth="1"/>
    <col min="19" max="33" width="7.625" customWidth="1"/>
  </cols>
  <sheetData>
    <row r="1" spans="1:18" ht="15.95" customHeight="1">
      <c r="A1" s="8" t="s">
        <v>162</v>
      </c>
      <c r="B1" s="8" t="s">
        <v>163</v>
      </c>
      <c r="C1" s="8" t="s">
        <v>164</v>
      </c>
      <c r="D1" s="8" t="s">
        <v>165</v>
      </c>
      <c r="E1" s="8" t="s">
        <v>166</v>
      </c>
      <c r="F1" s="8" t="s">
        <v>85</v>
      </c>
      <c r="G1" s="8" t="s">
        <v>167</v>
      </c>
      <c r="H1" s="8" t="s">
        <v>168</v>
      </c>
      <c r="I1" s="9" t="s">
        <v>169</v>
      </c>
      <c r="J1" s="9" t="s">
        <v>170</v>
      </c>
      <c r="K1" s="9" t="s">
        <v>171</v>
      </c>
      <c r="L1" s="1"/>
      <c r="M1" s="1"/>
      <c r="N1" s="10" t="s">
        <v>172</v>
      </c>
      <c r="O1" s="1" t="str">
        <f>About!B2</f>
        <v>OR</v>
      </c>
      <c r="P1" s="1"/>
      <c r="Q1" s="1"/>
      <c r="R1" s="1"/>
    </row>
    <row r="2" spans="1:18" ht="15.95" customHeight="1">
      <c r="A2" s="8" t="s">
        <v>173</v>
      </c>
      <c r="B2" s="8" t="s">
        <v>174</v>
      </c>
      <c r="C2" s="11">
        <v>9000</v>
      </c>
      <c r="D2" s="11">
        <v>0</v>
      </c>
      <c r="E2" s="11">
        <v>9000</v>
      </c>
      <c r="F2" s="8"/>
      <c r="G2" s="11">
        <v>1</v>
      </c>
      <c r="H2" s="11">
        <v>2</v>
      </c>
      <c r="I2" s="12" t="s">
        <v>140</v>
      </c>
      <c r="J2" s="12" t="s">
        <v>140</v>
      </c>
      <c r="K2" s="12" t="s">
        <v>175</v>
      </c>
      <c r="L2" s="1" t="str">
        <f t="shared" ref="L2:L65" si="0">IF(AND(K2="Different",OR(I2 = $O$1,J2=$O$1)),E2,"")</f>
        <v/>
      </c>
      <c r="M2" s="1" t="str">
        <f t="shared" ref="M2:M65" si="1">IF(L2&lt;&gt;"",IF(I2=$O$1,J2,I2),"")</f>
        <v/>
      </c>
      <c r="N2" s="13"/>
      <c r="O2" s="1"/>
      <c r="P2" s="1"/>
      <c r="Q2" s="1"/>
      <c r="R2" s="1"/>
    </row>
    <row r="3" spans="1:18" ht="37.5" customHeight="1">
      <c r="A3" s="8" t="s">
        <v>173</v>
      </c>
      <c r="B3" s="8" t="s">
        <v>176</v>
      </c>
      <c r="C3" s="11">
        <v>9804</v>
      </c>
      <c r="D3" s="11">
        <v>0</v>
      </c>
      <c r="E3" s="11">
        <v>9804</v>
      </c>
      <c r="F3" s="8"/>
      <c r="G3" s="11">
        <v>1</v>
      </c>
      <c r="H3" s="11">
        <v>4</v>
      </c>
      <c r="I3" s="12" t="s">
        <v>140</v>
      </c>
      <c r="J3" s="12" t="s">
        <v>140</v>
      </c>
      <c r="K3" s="12" t="s">
        <v>175</v>
      </c>
      <c r="L3" s="1" t="str">
        <f t="shared" si="0"/>
        <v/>
      </c>
      <c r="M3" s="1" t="str">
        <f t="shared" si="1"/>
        <v/>
      </c>
      <c r="N3" s="1"/>
      <c r="O3" s="1"/>
      <c r="P3" s="1"/>
      <c r="Q3" s="14" t="s">
        <v>177</v>
      </c>
      <c r="R3" s="1" t="s">
        <v>178</v>
      </c>
    </row>
    <row r="4" spans="1:18" ht="15.95" customHeight="1">
      <c r="A4" s="8" t="s">
        <v>174</v>
      </c>
      <c r="B4" s="8" t="s">
        <v>179</v>
      </c>
      <c r="C4" s="11">
        <v>1942</v>
      </c>
      <c r="D4" s="11">
        <v>0</v>
      </c>
      <c r="E4" s="11">
        <v>1942</v>
      </c>
      <c r="F4" s="8"/>
      <c r="G4" s="11">
        <v>2</v>
      </c>
      <c r="H4" s="11">
        <v>3</v>
      </c>
      <c r="I4" s="12" t="s">
        <v>140</v>
      </c>
      <c r="J4" s="12" t="s">
        <v>140</v>
      </c>
      <c r="K4" s="12" t="s">
        <v>175</v>
      </c>
      <c r="L4" s="1" t="str">
        <f t="shared" si="0"/>
        <v/>
      </c>
      <c r="M4" s="1" t="str">
        <f t="shared" si="1"/>
        <v/>
      </c>
      <c r="N4" s="1"/>
      <c r="O4" s="1"/>
      <c r="P4" s="1" t="s">
        <v>3</v>
      </c>
      <c r="Q4" s="1">
        <f t="shared" ref="Q4:Q35" si="2">SUMIFS($L$2:$L$312,$M$2:$M$312,P4)</f>
        <v>0</v>
      </c>
      <c r="R4" s="1">
        <f t="shared" ref="R4:R35" si="3">Q4/$Q$54</f>
        <v>0</v>
      </c>
    </row>
    <row r="5" spans="1:18" ht="15.95" customHeight="1">
      <c r="A5" s="8" t="s">
        <v>174</v>
      </c>
      <c r="B5" s="8" t="s">
        <v>176</v>
      </c>
      <c r="C5" s="11">
        <v>4252</v>
      </c>
      <c r="D5" s="11">
        <v>0</v>
      </c>
      <c r="E5" s="11">
        <v>4252</v>
      </c>
      <c r="F5" s="8"/>
      <c r="G5" s="11">
        <v>2</v>
      </c>
      <c r="H5" s="11">
        <v>4</v>
      </c>
      <c r="I5" s="12" t="s">
        <v>140</v>
      </c>
      <c r="J5" s="12" t="s">
        <v>140</v>
      </c>
      <c r="K5" s="12" t="s">
        <v>175</v>
      </c>
      <c r="L5" s="1" t="str">
        <f t="shared" si="0"/>
        <v/>
      </c>
      <c r="M5" s="1" t="str">
        <f t="shared" si="1"/>
        <v/>
      </c>
      <c r="N5" s="1"/>
      <c r="O5" s="1"/>
      <c r="P5" s="1" t="s">
        <v>6</v>
      </c>
      <c r="Q5" s="1">
        <f t="shared" si="2"/>
        <v>0</v>
      </c>
      <c r="R5" s="1">
        <f t="shared" si="3"/>
        <v>0</v>
      </c>
    </row>
    <row r="6" spans="1:18" ht="15.95" customHeight="1">
      <c r="A6" s="8" t="s">
        <v>174</v>
      </c>
      <c r="B6" s="8" t="s">
        <v>180</v>
      </c>
      <c r="C6" s="11">
        <v>15397</v>
      </c>
      <c r="D6" s="11">
        <v>0</v>
      </c>
      <c r="E6" s="11">
        <v>15397</v>
      </c>
      <c r="F6" s="8"/>
      <c r="G6" s="11">
        <v>2</v>
      </c>
      <c r="H6" s="11">
        <v>5</v>
      </c>
      <c r="I6" s="12" t="s">
        <v>140</v>
      </c>
      <c r="J6" s="12" t="s">
        <v>112</v>
      </c>
      <c r="K6" s="12" t="s">
        <v>181</v>
      </c>
      <c r="L6" s="1">
        <f t="shared" si="0"/>
        <v>15397</v>
      </c>
      <c r="M6" s="1" t="str">
        <f t="shared" si="1"/>
        <v>WA</v>
      </c>
      <c r="N6" s="1"/>
      <c r="O6" s="1"/>
      <c r="P6" s="1" t="s">
        <v>10</v>
      </c>
      <c r="Q6" s="1">
        <f t="shared" si="2"/>
        <v>0</v>
      </c>
      <c r="R6" s="1">
        <f t="shared" si="3"/>
        <v>0</v>
      </c>
    </row>
    <row r="7" spans="1:18" ht="15.95" customHeight="1">
      <c r="A7" s="8" t="s">
        <v>174</v>
      </c>
      <c r="B7" s="8" t="s">
        <v>182</v>
      </c>
      <c r="C7" s="11">
        <v>5207</v>
      </c>
      <c r="D7" s="11">
        <v>0</v>
      </c>
      <c r="E7" s="11">
        <v>5207</v>
      </c>
      <c r="F7" s="8"/>
      <c r="G7" s="11">
        <v>2</v>
      </c>
      <c r="H7" s="11">
        <v>14</v>
      </c>
      <c r="I7" s="12" t="s">
        <v>140</v>
      </c>
      <c r="J7" s="12" t="s">
        <v>39</v>
      </c>
      <c r="K7" s="12" t="s">
        <v>181</v>
      </c>
      <c r="L7" s="1" t="str">
        <f t="shared" si="0"/>
        <v/>
      </c>
      <c r="M7" s="1" t="str">
        <f t="shared" si="1"/>
        <v/>
      </c>
      <c r="N7" s="1"/>
      <c r="O7" s="1"/>
      <c r="P7" s="1" t="s">
        <v>14</v>
      </c>
      <c r="Q7" s="1">
        <f t="shared" si="2"/>
        <v>0</v>
      </c>
      <c r="R7" s="1">
        <f t="shared" si="3"/>
        <v>0</v>
      </c>
    </row>
    <row r="8" spans="1:18" ht="15.95" customHeight="1">
      <c r="A8" s="8" t="s">
        <v>179</v>
      </c>
      <c r="B8" s="8" t="s">
        <v>176</v>
      </c>
      <c r="C8" s="11">
        <v>9721</v>
      </c>
      <c r="D8" s="11">
        <v>0</v>
      </c>
      <c r="E8" s="11">
        <v>9721</v>
      </c>
      <c r="F8" s="8"/>
      <c r="G8" s="11">
        <v>3</v>
      </c>
      <c r="H8" s="11">
        <v>4</v>
      </c>
      <c r="I8" s="12" t="s">
        <v>140</v>
      </c>
      <c r="J8" s="12" t="s">
        <v>140</v>
      </c>
      <c r="K8" s="12" t="s">
        <v>175</v>
      </c>
      <c r="L8" s="1" t="str">
        <f t="shared" si="0"/>
        <v/>
      </c>
      <c r="M8" s="1" t="str">
        <f t="shared" si="1"/>
        <v/>
      </c>
      <c r="N8" s="1"/>
      <c r="O8" s="1"/>
      <c r="P8" s="1" t="s">
        <v>16</v>
      </c>
      <c r="Q8" s="1">
        <f t="shared" si="2"/>
        <v>8726.8752429999986</v>
      </c>
      <c r="R8" s="1">
        <f t="shared" si="3"/>
        <v>0.32297984962979642</v>
      </c>
    </row>
    <row r="9" spans="1:18" ht="15.95" customHeight="1">
      <c r="A9" s="8" t="s">
        <v>179</v>
      </c>
      <c r="B9" s="8" t="s">
        <v>180</v>
      </c>
      <c r="C9" s="11">
        <v>762</v>
      </c>
      <c r="D9" s="11">
        <v>0</v>
      </c>
      <c r="E9" s="11">
        <v>762</v>
      </c>
      <c r="F9" s="8"/>
      <c r="G9" s="11">
        <v>3</v>
      </c>
      <c r="H9" s="11">
        <v>5</v>
      </c>
      <c r="I9" s="12" t="s">
        <v>140</v>
      </c>
      <c r="J9" s="12" t="s">
        <v>112</v>
      </c>
      <c r="K9" s="12" t="s">
        <v>181</v>
      </c>
      <c r="L9" s="1">
        <f t="shared" si="0"/>
        <v>762</v>
      </c>
      <c r="M9" s="1" t="str">
        <f t="shared" si="1"/>
        <v>WA</v>
      </c>
      <c r="N9" s="1"/>
      <c r="O9" s="1"/>
      <c r="P9" s="1" t="s">
        <v>20</v>
      </c>
      <c r="Q9" s="1">
        <f t="shared" si="2"/>
        <v>0</v>
      </c>
      <c r="R9" s="1">
        <f t="shared" si="3"/>
        <v>0</v>
      </c>
    </row>
    <row r="10" spans="1:18" ht="15.95" customHeight="1">
      <c r="A10" s="8" t="s">
        <v>179</v>
      </c>
      <c r="B10" s="8" t="s">
        <v>182</v>
      </c>
      <c r="C10" s="11">
        <v>8360</v>
      </c>
      <c r="D10" s="11">
        <v>0</v>
      </c>
      <c r="E10" s="11">
        <v>8360</v>
      </c>
      <c r="F10" s="8"/>
      <c r="G10" s="11">
        <v>3</v>
      </c>
      <c r="H10" s="11">
        <v>14</v>
      </c>
      <c r="I10" s="12" t="s">
        <v>140</v>
      </c>
      <c r="J10" s="12" t="s">
        <v>39</v>
      </c>
      <c r="K10" s="12" t="s">
        <v>181</v>
      </c>
      <c r="L10" s="1" t="str">
        <f t="shared" si="0"/>
        <v/>
      </c>
      <c r="M10" s="1" t="str">
        <f t="shared" si="1"/>
        <v/>
      </c>
      <c r="N10" s="1"/>
      <c r="O10" s="1"/>
      <c r="P10" s="1" t="s">
        <v>23</v>
      </c>
      <c r="Q10" s="1">
        <f t="shared" si="2"/>
        <v>0</v>
      </c>
      <c r="R10" s="1">
        <f t="shared" si="3"/>
        <v>0</v>
      </c>
    </row>
    <row r="11" spans="1:18" ht="15.95" customHeight="1">
      <c r="A11" s="8" t="s">
        <v>179</v>
      </c>
      <c r="B11" s="8" t="s">
        <v>183</v>
      </c>
      <c r="C11" s="11">
        <v>2843</v>
      </c>
      <c r="D11" s="11">
        <v>0</v>
      </c>
      <c r="E11" s="11">
        <v>2843</v>
      </c>
      <c r="F11" s="8"/>
      <c r="G11" s="11">
        <v>3</v>
      </c>
      <c r="H11" s="11">
        <v>17</v>
      </c>
      <c r="I11" s="12" t="s">
        <v>140</v>
      </c>
      <c r="J11" s="12" t="s">
        <v>84</v>
      </c>
      <c r="K11" s="12" t="s">
        <v>181</v>
      </c>
      <c r="L11" s="1" t="str">
        <f t="shared" si="0"/>
        <v/>
      </c>
      <c r="M11" s="1" t="str">
        <f t="shared" si="1"/>
        <v/>
      </c>
      <c r="N11" s="1"/>
      <c r="O11" s="1"/>
      <c r="P11" s="1" t="s">
        <v>26</v>
      </c>
      <c r="Q11" s="1">
        <f t="shared" si="2"/>
        <v>0</v>
      </c>
      <c r="R11" s="1">
        <f t="shared" si="3"/>
        <v>0</v>
      </c>
    </row>
    <row r="12" spans="1:18" ht="15.95" customHeight="1">
      <c r="A12" s="8" t="s">
        <v>180</v>
      </c>
      <c r="B12" s="8" t="s">
        <v>184</v>
      </c>
      <c r="C12" s="11">
        <v>3809</v>
      </c>
      <c r="D12" s="11">
        <v>0</v>
      </c>
      <c r="E12" s="11">
        <v>3809</v>
      </c>
      <c r="F12" s="8"/>
      <c r="G12" s="11">
        <v>5</v>
      </c>
      <c r="H12" s="11">
        <v>6</v>
      </c>
      <c r="I12" s="12" t="s">
        <v>112</v>
      </c>
      <c r="J12" s="12" t="s">
        <v>112</v>
      </c>
      <c r="K12" s="12" t="s">
        <v>175</v>
      </c>
      <c r="L12" s="1" t="str">
        <f t="shared" si="0"/>
        <v/>
      </c>
      <c r="M12" s="1" t="str">
        <f t="shared" si="1"/>
        <v/>
      </c>
      <c r="N12" s="1"/>
      <c r="O12" s="1"/>
      <c r="P12" s="1" t="s">
        <v>29</v>
      </c>
      <c r="Q12" s="1">
        <f t="shared" si="2"/>
        <v>0</v>
      </c>
      <c r="R12" s="1">
        <f t="shared" si="3"/>
        <v>0</v>
      </c>
    </row>
    <row r="13" spans="1:18" ht="15.95" customHeight="1">
      <c r="A13" s="8" t="s">
        <v>180</v>
      </c>
      <c r="B13" s="8" t="s">
        <v>185</v>
      </c>
      <c r="C13" s="11">
        <v>1778</v>
      </c>
      <c r="D13" s="11">
        <v>0</v>
      </c>
      <c r="E13" s="11">
        <v>1778</v>
      </c>
      <c r="F13" s="8"/>
      <c r="G13" s="11">
        <v>5</v>
      </c>
      <c r="H13" s="11">
        <v>7</v>
      </c>
      <c r="I13" s="12" t="s">
        <v>112</v>
      </c>
      <c r="J13" s="12" t="s">
        <v>112</v>
      </c>
      <c r="K13" s="12" t="s">
        <v>175</v>
      </c>
      <c r="L13" s="1" t="str">
        <f t="shared" si="0"/>
        <v/>
      </c>
      <c r="M13" s="1" t="str">
        <f t="shared" si="1"/>
        <v/>
      </c>
      <c r="N13" s="1"/>
      <c r="O13" s="1"/>
      <c r="P13" s="1" t="s">
        <v>33</v>
      </c>
      <c r="Q13" s="1">
        <f t="shared" si="2"/>
        <v>0</v>
      </c>
      <c r="R13" s="1">
        <f t="shared" si="3"/>
        <v>0</v>
      </c>
    </row>
    <row r="14" spans="1:18" ht="15.95" customHeight="1">
      <c r="A14" s="8" t="s">
        <v>180</v>
      </c>
      <c r="B14" s="8" t="s">
        <v>186</v>
      </c>
      <c r="C14" s="11">
        <v>0</v>
      </c>
      <c r="D14" s="11">
        <v>2780</v>
      </c>
      <c r="E14" s="11">
        <v>4370.9939999999997</v>
      </c>
      <c r="F14" s="8"/>
      <c r="G14" s="11">
        <v>5</v>
      </c>
      <c r="H14" s="11">
        <v>10</v>
      </c>
      <c r="I14" s="12" t="s">
        <v>112</v>
      </c>
      <c r="J14" s="12" t="s">
        <v>16</v>
      </c>
      <c r="K14" s="12" t="s">
        <v>181</v>
      </c>
      <c r="L14" s="1">
        <f t="shared" si="0"/>
        <v>4370.9939999999997</v>
      </c>
      <c r="M14" s="1" t="str">
        <f t="shared" si="1"/>
        <v>CA</v>
      </c>
      <c r="N14" s="1"/>
      <c r="O14" s="1"/>
      <c r="P14" s="1" t="s">
        <v>36</v>
      </c>
      <c r="Q14" s="1">
        <f t="shared" si="2"/>
        <v>0</v>
      </c>
      <c r="R14" s="1">
        <f t="shared" si="3"/>
        <v>0</v>
      </c>
    </row>
    <row r="15" spans="1:18" ht="15.95" customHeight="1">
      <c r="A15" s="8" t="s">
        <v>180</v>
      </c>
      <c r="B15" s="8" t="s">
        <v>182</v>
      </c>
      <c r="C15" s="11">
        <v>352</v>
      </c>
      <c r="D15" s="11">
        <v>0</v>
      </c>
      <c r="E15" s="11">
        <v>352</v>
      </c>
      <c r="F15" s="8"/>
      <c r="G15" s="11">
        <v>5</v>
      </c>
      <c r="H15" s="11">
        <v>14</v>
      </c>
      <c r="I15" s="12" t="s">
        <v>112</v>
      </c>
      <c r="J15" s="12" t="s">
        <v>39</v>
      </c>
      <c r="K15" s="12" t="s">
        <v>181</v>
      </c>
      <c r="L15" s="1">
        <f t="shared" si="0"/>
        <v>352</v>
      </c>
      <c r="M15" s="1" t="str">
        <f t="shared" si="1"/>
        <v>ID</v>
      </c>
      <c r="N15" s="1"/>
      <c r="O15" s="1"/>
      <c r="P15" s="1" t="s">
        <v>39</v>
      </c>
      <c r="Q15" s="1">
        <f t="shared" si="2"/>
        <v>2133</v>
      </c>
      <c r="R15" s="1">
        <f t="shared" si="3"/>
        <v>7.8941889287686237E-2</v>
      </c>
    </row>
    <row r="16" spans="1:18" ht="15.95" customHeight="1">
      <c r="A16" s="8" t="s">
        <v>180</v>
      </c>
      <c r="B16" s="8" t="s">
        <v>187</v>
      </c>
      <c r="C16" s="11">
        <v>478</v>
      </c>
      <c r="D16" s="11">
        <v>0</v>
      </c>
      <c r="E16" s="11">
        <v>478</v>
      </c>
      <c r="F16" s="8"/>
      <c r="G16" s="11">
        <v>5</v>
      </c>
      <c r="H16" s="11">
        <v>15</v>
      </c>
      <c r="I16" s="12" t="s">
        <v>112</v>
      </c>
      <c r="J16" s="12" t="s">
        <v>39</v>
      </c>
      <c r="K16" s="12" t="s">
        <v>181</v>
      </c>
      <c r="L16" s="1">
        <f t="shared" si="0"/>
        <v>478</v>
      </c>
      <c r="M16" s="1" t="str">
        <f t="shared" si="1"/>
        <v>ID</v>
      </c>
      <c r="N16" s="1"/>
      <c r="O16" s="1"/>
      <c r="P16" s="1" t="s">
        <v>43</v>
      </c>
      <c r="Q16" s="1">
        <f t="shared" si="2"/>
        <v>0</v>
      </c>
      <c r="R16" s="1">
        <f t="shared" si="3"/>
        <v>0</v>
      </c>
    </row>
    <row r="17" spans="1:18" ht="15.95" customHeight="1">
      <c r="A17" s="8" t="s">
        <v>184</v>
      </c>
      <c r="B17" s="8" t="s">
        <v>185</v>
      </c>
      <c r="C17" s="11">
        <v>797</v>
      </c>
      <c r="D17" s="11">
        <v>0</v>
      </c>
      <c r="E17" s="11">
        <v>797</v>
      </c>
      <c r="F17" s="8"/>
      <c r="G17" s="11">
        <v>6</v>
      </c>
      <c r="H17" s="11">
        <v>7</v>
      </c>
      <c r="I17" s="12" t="s">
        <v>112</v>
      </c>
      <c r="J17" s="12" t="s">
        <v>112</v>
      </c>
      <c r="K17" s="12" t="s">
        <v>175</v>
      </c>
      <c r="L17" s="1" t="str">
        <f t="shared" si="0"/>
        <v/>
      </c>
      <c r="M17" s="1" t="str">
        <f t="shared" si="1"/>
        <v/>
      </c>
      <c r="N17" s="1"/>
      <c r="O17" s="1"/>
      <c r="P17" s="1" t="s">
        <v>46</v>
      </c>
      <c r="Q17" s="1">
        <f t="shared" si="2"/>
        <v>0</v>
      </c>
      <c r="R17" s="1">
        <f t="shared" si="3"/>
        <v>0</v>
      </c>
    </row>
    <row r="18" spans="1:18" ht="15.95" customHeight="1">
      <c r="A18" s="8" t="s">
        <v>184</v>
      </c>
      <c r="B18" s="8" t="s">
        <v>188</v>
      </c>
      <c r="C18" s="11">
        <v>1939</v>
      </c>
      <c r="D18" s="11">
        <v>0</v>
      </c>
      <c r="E18" s="11">
        <v>1939</v>
      </c>
      <c r="F18" s="8"/>
      <c r="G18" s="11">
        <v>6</v>
      </c>
      <c r="H18" s="11">
        <v>8</v>
      </c>
      <c r="I18" s="12" t="s">
        <v>112</v>
      </c>
      <c r="J18" s="12" t="s">
        <v>16</v>
      </c>
      <c r="K18" s="12" t="s">
        <v>181</v>
      </c>
      <c r="L18" s="1">
        <f t="shared" si="0"/>
        <v>1939</v>
      </c>
      <c r="M18" s="1" t="str">
        <f t="shared" si="1"/>
        <v>CA</v>
      </c>
      <c r="N18" s="1"/>
      <c r="O18" s="1"/>
      <c r="P18" s="1" t="s">
        <v>48</v>
      </c>
      <c r="Q18" s="1">
        <f t="shared" si="2"/>
        <v>0</v>
      </c>
      <c r="R18" s="1">
        <f t="shared" si="3"/>
        <v>0</v>
      </c>
    </row>
    <row r="19" spans="1:18" ht="15.95" customHeight="1">
      <c r="A19" s="8" t="s">
        <v>184</v>
      </c>
      <c r="B19" s="8" t="s">
        <v>189</v>
      </c>
      <c r="C19" s="11">
        <v>2366.8812429999998</v>
      </c>
      <c r="D19" s="11">
        <v>0</v>
      </c>
      <c r="E19" s="11">
        <v>2366.8812429999998</v>
      </c>
      <c r="F19" s="8"/>
      <c r="G19" s="11">
        <v>6</v>
      </c>
      <c r="H19" s="11">
        <v>9</v>
      </c>
      <c r="I19" s="12" t="s">
        <v>112</v>
      </c>
      <c r="J19" s="12" t="s">
        <v>16</v>
      </c>
      <c r="K19" s="12" t="s">
        <v>181</v>
      </c>
      <c r="L19" s="1">
        <f t="shared" si="0"/>
        <v>2366.8812429999998</v>
      </c>
      <c r="M19" s="1" t="str">
        <f t="shared" si="1"/>
        <v>CA</v>
      </c>
      <c r="N19" s="1"/>
      <c r="O19" s="1"/>
      <c r="P19" s="1" t="s">
        <v>53</v>
      </c>
      <c r="Q19" s="1">
        <f t="shared" si="2"/>
        <v>0</v>
      </c>
      <c r="R19" s="1">
        <f t="shared" si="3"/>
        <v>0</v>
      </c>
    </row>
    <row r="20" spans="1:18" ht="15.95" customHeight="1">
      <c r="A20" s="8" t="s">
        <v>185</v>
      </c>
      <c r="B20" s="8" t="s">
        <v>188</v>
      </c>
      <c r="C20" s="11">
        <v>50</v>
      </c>
      <c r="D20" s="11">
        <v>0</v>
      </c>
      <c r="E20" s="11">
        <v>50</v>
      </c>
      <c r="F20" s="8"/>
      <c r="G20" s="11">
        <v>7</v>
      </c>
      <c r="H20" s="11">
        <v>8</v>
      </c>
      <c r="I20" s="12" t="s">
        <v>112</v>
      </c>
      <c r="J20" s="12" t="s">
        <v>16</v>
      </c>
      <c r="K20" s="12" t="s">
        <v>181</v>
      </c>
      <c r="L20" s="1">
        <f t="shared" si="0"/>
        <v>50</v>
      </c>
      <c r="M20" s="1" t="str">
        <f t="shared" si="1"/>
        <v>CA</v>
      </c>
      <c r="N20" s="1"/>
      <c r="O20" s="1"/>
      <c r="P20" s="1" t="s">
        <v>57</v>
      </c>
      <c r="Q20" s="1">
        <f t="shared" si="2"/>
        <v>0</v>
      </c>
      <c r="R20" s="1">
        <f t="shared" si="3"/>
        <v>0</v>
      </c>
    </row>
    <row r="21" spans="1:18" ht="15.75" customHeight="1">
      <c r="A21" s="8" t="s">
        <v>185</v>
      </c>
      <c r="B21" s="8" t="s">
        <v>190</v>
      </c>
      <c r="C21" s="11">
        <v>1</v>
      </c>
      <c r="D21" s="11">
        <v>0</v>
      </c>
      <c r="E21" s="11">
        <v>1</v>
      </c>
      <c r="F21" s="8"/>
      <c r="G21" s="11">
        <v>7</v>
      </c>
      <c r="H21" s="11">
        <v>12</v>
      </c>
      <c r="I21" s="12" t="s">
        <v>112</v>
      </c>
      <c r="J21" s="12" t="s">
        <v>24</v>
      </c>
      <c r="K21" s="12" t="s">
        <v>181</v>
      </c>
      <c r="L21" s="1">
        <f t="shared" si="0"/>
        <v>1</v>
      </c>
      <c r="M21" s="1" t="str">
        <f t="shared" si="1"/>
        <v>NV</v>
      </c>
      <c r="N21" s="1"/>
      <c r="O21" s="1"/>
      <c r="P21" s="1" t="s">
        <v>60</v>
      </c>
      <c r="Q21" s="1">
        <f t="shared" si="2"/>
        <v>0</v>
      </c>
      <c r="R21" s="1">
        <f t="shared" si="3"/>
        <v>0</v>
      </c>
    </row>
    <row r="22" spans="1:18" ht="15.75" customHeight="1">
      <c r="A22" s="8" t="s">
        <v>185</v>
      </c>
      <c r="B22" s="8" t="s">
        <v>187</v>
      </c>
      <c r="C22" s="11">
        <v>1303</v>
      </c>
      <c r="D22" s="11">
        <v>0</v>
      </c>
      <c r="E22" s="11">
        <v>1303</v>
      </c>
      <c r="F22" s="8"/>
      <c r="G22" s="11">
        <v>7</v>
      </c>
      <c r="H22" s="11">
        <v>15</v>
      </c>
      <c r="I22" s="12" t="s">
        <v>112</v>
      </c>
      <c r="J22" s="12" t="s">
        <v>39</v>
      </c>
      <c r="K22" s="12" t="s">
        <v>181</v>
      </c>
      <c r="L22" s="1">
        <f t="shared" si="0"/>
        <v>1303</v>
      </c>
      <c r="M22" s="1" t="str">
        <f t="shared" si="1"/>
        <v>ID</v>
      </c>
      <c r="N22" s="1"/>
      <c r="O22" s="1"/>
      <c r="P22" s="1" t="s">
        <v>62</v>
      </c>
      <c r="Q22" s="1">
        <f t="shared" si="2"/>
        <v>0</v>
      </c>
      <c r="R22" s="1">
        <f t="shared" si="3"/>
        <v>0</v>
      </c>
    </row>
    <row r="23" spans="1:18" ht="15.75" customHeight="1">
      <c r="A23" s="8" t="s">
        <v>188</v>
      </c>
      <c r="B23" s="8" t="s">
        <v>189</v>
      </c>
      <c r="C23" s="11">
        <v>85.182120879999999</v>
      </c>
      <c r="D23" s="11">
        <v>0</v>
      </c>
      <c r="E23" s="11">
        <v>85.182120879999999</v>
      </c>
      <c r="F23" s="8"/>
      <c r="G23" s="11">
        <v>8</v>
      </c>
      <c r="H23" s="11">
        <v>9</v>
      </c>
      <c r="I23" s="12" t="s">
        <v>16</v>
      </c>
      <c r="J23" s="12" t="s">
        <v>16</v>
      </c>
      <c r="K23" s="12" t="s">
        <v>175</v>
      </c>
      <c r="L23" s="1" t="str">
        <f t="shared" si="0"/>
        <v/>
      </c>
      <c r="M23" s="1" t="str">
        <f t="shared" si="1"/>
        <v/>
      </c>
      <c r="N23" s="1"/>
      <c r="O23" s="1"/>
      <c r="P23" s="1" t="s">
        <v>66</v>
      </c>
      <c r="Q23" s="1">
        <f t="shared" si="2"/>
        <v>0</v>
      </c>
      <c r="R23" s="1">
        <f t="shared" si="3"/>
        <v>0</v>
      </c>
    </row>
    <row r="24" spans="1:18" ht="15.75" customHeight="1">
      <c r="A24" s="8" t="s">
        <v>188</v>
      </c>
      <c r="B24" s="8" t="s">
        <v>190</v>
      </c>
      <c r="C24" s="11">
        <v>300</v>
      </c>
      <c r="D24" s="11">
        <v>0</v>
      </c>
      <c r="E24" s="11">
        <v>300</v>
      </c>
      <c r="F24" s="8"/>
      <c r="G24" s="11">
        <v>8</v>
      </c>
      <c r="H24" s="11">
        <v>12</v>
      </c>
      <c r="I24" s="12" t="s">
        <v>16</v>
      </c>
      <c r="J24" s="12" t="s">
        <v>24</v>
      </c>
      <c r="K24" s="12" t="s">
        <v>181</v>
      </c>
      <c r="L24" s="1" t="str">
        <f t="shared" si="0"/>
        <v/>
      </c>
      <c r="M24" s="1" t="str">
        <f t="shared" si="1"/>
        <v/>
      </c>
      <c r="N24" s="1"/>
      <c r="O24" s="1"/>
      <c r="P24" s="1" t="s">
        <v>69</v>
      </c>
      <c r="Q24" s="1">
        <f t="shared" si="2"/>
        <v>0</v>
      </c>
      <c r="R24" s="1">
        <f t="shared" si="3"/>
        <v>0</v>
      </c>
    </row>
    <row r="25" spans="1:18" ht="15.75" customHeight="1">
      <c r="A25" s="8" t="s">
        <v>189</v>
      </c>
      <c r="B25" s="8" t="s">
        <v>186</v>
      </c>
      <c r="C25" s="11">
        <v>8242</v>
      </c>
      <c r="D25" s="11">
        <v>0</v>
      </c>
      <c r="E25" s="11">
        <v>8242</v>
      </c>
      <c r="F25" s="8"/>
      <c r="G25" s="11">
        <v>9</v>
      </c>
      <c r="H25" s="11">
        <v>10</v>
      </c>
      <c r="I25" s="12" t="s">
        <v>16</v>
      </c>
      <c r="J25" s="12" t="s">
        <v>16</v>
      </c>
      <c r="K25" s="12" t="s">
        <v>175</v>
      </c>
      <c r="L25" s="1" t="str">
        <f t="shared" si="0"/>
        <v/>
      </c>
      <c r="M25" s="1" t="str">
        <f t="shared" si="1"/>
        <v/>
      </c>
      <c r="N25" s="1"/>
      <c r="O25" s="1"/>
      <c r="P25" s="1" t="s">
        <v>71</v>
      </c>
      <c r="Q25" s="1">
        <f t="shared" si="2"/>
        <v>0</v>
      </c>
      <c r="R25" s="1">
        <f t="shared" si="3"/>
        <v>0</v>
      </c>
    </row>
    <row r="26" spans="1:18" ht="15.75" customHeight="1">
      <c r="A26" s="8" t="s">
        <v>189</v>
      </c>
      <c r="B26" s="8" t="s">
        <v>190</v>
      </c>
      <c r="C26" s="11">
        <v>105.86217329999999</v>
      </c>
      <c r="D26" s="11">
        <v>0</v>
      </c>
      <c r="E26" s="11">
        <v>105.86217329999999</v>
      </c>
      <c r="F26" s="8"/>
      <c r="G26" s="11">
        <v>9</v>
      </c>
      <c r="H26" s="11">
        <v>12</v>
      </c>
      <c r="I26" s="12" t="s">
        <v>16</v>
      </c>
      <c r="J26" s="12" t="s">
        <v>24</v>
      </c>
      <c r="K26" s="12" t="s">
        <v>181</v>
      </c>
      <c r="L26" s="1" t="str">
        <f t="shared" si="0"/>
        <v/>
      </c>
      <c r="M26" s="1" t="str">
        <f t="shared" si="1"/>
        <v/>
      </c>
      <c r="N26" s="1"/>
      <c r="O26" s="1"/>
      <c r="P26" s="1" t="s">
        <v>74</v>
      </c>
      <c r="Q26" s="1">
        <f t="shared" si="2"/>
        <v>0</v>
      </c>
      <c r="R26" s="1">
        <f t="shared" si="3"/>
        <v>0</v>
      </c>
    </row>
    <row r="27" spans="1:18" ht="15.75" customHeight="1">
      <c r="A27" s="8" t="s">
        <v>186</v>
      </c>
      <c r="B27" s="8" t="s">
        <v>191</v>
      </c>
      <c r="C27" s="11">
        <v>7240</v>
      </c>
      <c r="D27" s="11">
        <v>0</v>
      </c>
      <c r="E27" s="11">
        <v>7240</v>
      </c>
      <c r="F27" s="8"/>
      <c r="G27" s="11">
        <v>10</v>
      </c>
      <c r="H27" s="11">
        <v>11</v>
      </c>
      <c r="I27" s="12" t="s">
        <v>16</v>
      </c>
      <c r="J27" s="12" t="s">
        <v>16</v>
      </c>
      <c r="K27" s="12" t="s">
        <v>175</v>
      </c>
      <c r="L27" s="1" t="str">
        <f t="shared" si="0"/>
        <v/>
      </c>
      <c r="M27" s="1" t="str">
        <f t="shared" si="1"/>
        <v/>
      </c>
      <c r="N27" s="1"/>
      <c r="O27" s="1"/>
      <c r="P27" s="1" t="s">
        <v>78</v>
      </c>
      <c r="Q27" s="1">
        <f t="shared" si="2"/>
        <v>0</v>
      </c>
      <c r="R27" s="1">
        <f t="shared" si="3"/>
        <v>0</v>
      </c>
    </row>
    <row r="28" spans="1:18" ht="15.75" customHeight="1">
      <c r="A28" s="8" t="s">
        <v>186</v>
      </c>
      <c r="B28" s="8" t="s">
        <v>190</v>
      </c>
      <c r="C28" s="11">
        <v>7.8781152260000002</v>
      </c>
      <c r="D28" s="11">
        <v>0</v>
      </c>
      <c r="E28" s="11">
        <v>7.8781152260000002</v>
      </c>
      <c r="F28" s="8"/>
      <c r="G28" s="11">
        <v>10</v>
      </c>
      <c r="H28" s="11">
        <v>12</v>
      </c>
      <c r="I28" s="12" t="s">
        <v>16</v>
      </c>
      <c r="J28" s="12" t="s">
        <v>24</v>
      </c>
      <c r="K28" s="12" t="s">
        <v>181</v>
      </c>
      <c r="L28" s="1" t="str">
        <f t="shared" si="0"/>
        <v/>
      </c>
      <c r="M28" s="1" t="str">
        <f t="shared" si="1"/>
        <v/>
      </c>
      <c r="N28" s="1"/>
      <c r="O28" s="1"/>
      <c r="P28" s="1" t="s">
        <v>82</v>
      </c>
      <c r="Q28" s="1">
        <f t="shared" si="2"/>
        <v>0</v>
      </c>
      <c r="R28" s="1">
        <f t="shared" si="3"/>
        <v>0</v>
      </c>
    </row>
    <row r="29" spans="1:18" ht="15.75" customHeight="1">
      <c r="A29" s="8" t="s">
        <v>186</v>
      </c>
      <c r="B29" s="8" t="s">
        <v>192</v>
      </c>
      <c r="C29" s="11">
        <v>2283</v>
      </c>
      <c r="D29" s="11">
        <v>0</v>
      </c>
      <c r="E29" s="11">
        <v>2283</v>
      </c>
      <c r="F29" s="8"/>
      <c r="G29" s="11">
        <v>10</v>
      </c>
      <c r="H29" s="11">
        <v>13</v>
      </c>
      <c r="I29" s="12" t="s">
        <v>16</v>
      </c>
      <c r="J29" s="12" t="s">
        <v>24</v>
      </c>
      <c r="K29" s="12" t="s">
        <v>181</v>
      </c>
      <c r="L29" s="1" t="str">
        <f t="shared" si="0"/>
        <v/>
      </c>
      <c r="M29" s="1" t="str">
        <f t="shared" si="1"/>
        <v/>
      </c>
      <c r="N29" s="1"/>
      <c r="O29" s="1"/>
      <c r="P29" s="1" t="s">
        <v>84</v>
      </c>
      <c r="Q29" s="1">
        <f t="shared" si="2"/>
        <v>0</v>
      </c>
      <c r="R29" s="1">
        <f t="shared" si="3"/>
        <v>0</v>
      </c>
    </row>
    <row r="30" spans="1:18" ht="15.75" customHeight="1">
      <c r="A30" s="8" t="s">
        <v>186</v>
      </c>
      <c r="B30" s="8" t="s">
        <v>193</v>
      </c>
      <c r="C30" s="11">
        <v>0</v>
      </c>
      <c r="D30" s="11">
        <v>1920</v>
      </c>
      <c r="E30" s="11">
        <v>3018.8159999999998</v>
      </c>
      <c r="F30" s="8"/>
      <c r="G30" s="11">
        <v>10</v>
      </c>
      <c r="H30" s="11">
        <v>25</v>
      </c>
      <c r="I30" s="12" t="s">
        <v>16</v>
      </c>
      <c r="J30" s="12" t="s">
        <v>131</v>
      </c>
      <c r="K30" s="12" t="s">
        <v>181</v>
      </c>
      <c r="L30" s="1" t="str">
        <f t="shared" si="0"/>
        <v/>
      </c>
      <c r="M30" s="1" t="str">
        <f t="shared" si="1"/>
        <v/>
      </c>
      <c r="N30" s="1"/>
      <c r="O30" s="1"/>
      <c r="P30" s="1" t="s">
        <v>87</v>
      </c>
      <c r="Q30" s="1">
        <f t="shared" si="2"/>
        <v>0</v>
      </c>
      <c r="R30" s="1">
        <f t="shared" si="3"/>
        <v>0</v>
      </c>
    </row>
    <row r="31" spans="1:18" ht="15.75" customHeight="1">
      <c r="A31" s="8" t="s">
        <v>186</v>
      </c>
      <c r="B31" s="8" t="s">
        <v>194</v>
      </c>
      <c r="C31" s="11">
        <v>1746</v>
      </c>
      <c r="D31" s="11">
        <v>0</v>
      </c>
      <c r="E31" s="11">
        <v>1746</v>
      </c>
      <c r="F31" s="8"/>
      <c r="G31" s="11">
        <v>10</v>
      </c>
      <c r="H31" s="11">
        <v>27</v>
      </c>
      <c r="I31" s="12" t="s">
        <v>16</v>
      </c>
      <c r="J31" s="12" t="s">
        <v>10</v>
      </c>
      <c r="K31" s="12" t="s">
        <v>181</v>
      </c>
      <c r="L31" s="1" t="str">
        <f t="shared" si="0"/>
        <v/>
      </c>
      <c r="M31" s="1" t="str">
        <f t="shared" si="1"/>
        <v/>
      </c>
      <c r="N31" s="1"/>
      <c r="O31" s="1"/>
      <c r="P31" s="1" t="s">
        <v>24</v>
      </c>
      <c r="Q31" s="1">
        <f t="shared" si="2"/>
        <v>1</v>
      </c>
      <c r="R31" s="1">
        <f t="shared" si="3"/>
        <v>3.7009793383819143E-5</v>
      </c>
    </row>
    <row r="32" spans="1:18" ht="15.75" customHeight="1">
      <c r="A32" s="8" t="s">
        <v>186</v>
      </c>
      <c r="B32" s="8" t="s">
        <v>195</v>
      </c>
      <c r="C32" s="11">
        <v>1204.407438</v>
      </c>
      <c r="D32" s="11">
        <v>0</v>
      </c>
      <c r="E32" s="11">
        <v>1204.407438</v>
      </c>
      <c r="F32" s="8"/>
      <c r="G32" s="11">
        <v>10</v>
      </c>
      <c r="H32" s="11">
        <v>28</v>
      </c>
      <c r="I32" s="12" t="s">
        <v>16</v>
      </c>
      <c r="J32" s="12" t="s">
        <v>10</v>
      </c>
      <c r="K32" s="12" t="s">
        <v>181</v>
      </c>
      <c r="L32" s="1" t="str">
        <f t="shared" si="0"/>
        <v/>
      </c>
      <c r="M32" s="1" t="str">
        <f t="shared" si="1"/>
        <v/>
      </c>
      <c r="N32" s="1"/>
      <c r="O32" s="1"/>
      <c r="P32" s="1" t="s">
        <v>92</v>
      </c>
      <c r="Q32" s="1">
        <f t="shared" si="2"/>
        <v>0</v>
      </c>
      <c r="R32" s="1">
        <f t="shared" si="3"/>
        <v>0</v>
      </c>
    </row>
    <row r="33" spans="1:18" ht="15.75" customHeight="1">
      <c r="A33" s="8" t="s">
        <v>186</v>
      </c>
      <c r="B33" s="8" t="s">
        <v>196</v>
      </c>
      <c r="C33" s="11">
        <v>947</v>
      </c>
      <c r="D33" s="11">
        <v>0</v>
      </c>
      <c r="E33" s="11">
        <v>947</v>
      </c>
      <c r="F33" s="8"/>
      <c r="G33" s="11">
        <v>10</v>
      </c>
      <c r="H33" s="11">
        <v>136</v>
      </c>
      <c r="I33" s="12" t="s">
        <v>16</v>
      </c>
      <c r="J33" s="12" t="s">
        <v>197</v>
      </c>
      <c r="K33" s="12" t="s">
        <v>181</v>
      </c>
      <c r="L33" s="1" t="str">
        <f t="shared" si="0"/>
        <v/>
      </c>
      <c r="M33" s="1" t="str">
        <f t="shared" si="1"/>
        <v/>
      </c>
      <c r="N33" s="1"/>
      <c r="O33" s="1"/>
      <c r="P33" s="1" t="s">
        <v>95</v>
      </c>
      <c r="Q33" s="1">
        <f t="shared" si="2"/>
        <v>0</v>
      </c>
      <c r="R33" s="1">
        <f t="shared" si="3"/>
        <v>0</v>
      </c>
    </row>
    <row r="34" spans="1:18" ht="15.75" customHeight="1">
      <c r="A34" s="8" t="s">
        <v>191</v>
      </c>
      <c r="B34" s="8" t="s">
        <v>198</v>
      </c>
      <c r="C34" s="11">
        <v>500</v>
      </c>
      <c r="D34" s="11">
        <v>0</v>
      </c>
      <c r="E34" s="11">
        <v>500</v>
      </c>
      <c r="F34" s="8"/>
      <c r="G34" s="11">
        <v>11</v>
      </c>
      <c r="H34" s="11">
        <v>135</v>
      </c>
      <c r="I34" s="12" t="s">
        <v>16</v>
      </c>
      <c r="J34" s="12" t="s">
        <v>197</v>
      </c>
      <c r="K34" s="12" t="s">
        <v>181</v>
      </c>
      <c r="L34" s="1" t="str">
        <f t="shared" si="0"/>
        <v/>
      </c>
      <c r="M34" s="1" t="str">
        <f t="shared" si="1"/>
        <v/>
      </c>
      <c r="N34" s="1"/>
      <c r="O34" s="1"/>
      <c r="P34" s="1" t="s">
        <v>11</v>
      </c>
      <c r="Q34" s="1">
        <f t="shared" si="2"/>
        <v>0</v>
      </c>
      <c r="R34" s="1">
        <f t="shared" si="3"/>
        <v>0</v>
      </c>
    </row>
    <row r="35" spans="1:18" ht="15.75" customHeight="1">
      <c r="A35" s="8" t="s">
        <v>190</v>
      </c>
      <c r="B35" s="8" t="s">
        <v>192</v>
      </c>
      <c r="C35" s="11">
        <v>252.87110569999999</v>
      </c>
      <c r="D35" s="11">
        <v>0</v>
      </c>
      <c r="E35" s="11">
        <v>252.87110569999999</v>
      </c>
      <c r="F35" s="8"/>
      <c r="G35" s="11">
        <v>12</v>
      </c>
      <c r="H35" s="11">
        <v>13</v>
      </c>
      <c r="I35" s="12" t="s">
        <v>24</v>
      </c>
      <c r="J35" s="12" t="s">
        <v>24</v>
      </c>
      <c r="K35" s="12" t="s">
        <v>175</v>
      </c>
      <c r="L35" s="1" t="str">
        <f t="shared" si="0"/>
        <v/>
      </c>
      <c r="M35" s="1" t="str">
        <f t="shared" si="1"/>
        <v/>
      </c>
      <c r="N35" s="1"/>
      <c r="O35" s="1"/>
      <c r="P35" s="1" t="s">
        <v>100</v>
      </c>
      <c r="Q35" s="1">
        <f t="shared" si="2"/>
        <v>0</v>
      </c>
      <c r="R35" s="1">
        <f t="shared" si="3"/>
        <v>0</v>
      </c>
    </row>
    <row r="36" spans="1:18" ht="15.75" customHeight="1">
      <c r="A36" s="8" t="s">
        <v>190</v>
      </c>
      <c r="B36" s="8" t="s">
        <v>187</v>
      </c>
      <c r="C36" s="11">
        <v>863</v>
      </c>
      <c r="D36" s="11">
        <v>0</v>
      </c>
      <c r="E36" s="11">
        <v>863</v>
      </c>
      <c r="F36" s="8"/>
      <c r="G36" s="11">
        <v>12</v>
      </c>
      <c r="H36" s="11">
        <v>15</v>
      </c>
      <c r="I36" s="12" t="s">
        <v>24</v>
      </c>
      <c r="J36" s="12" t="s">
        <v>39</v>
      </c>
      <c r="K36" s="12" t="s">
        <v>181</v>
      </c>
      <c r="L36" s="1" t="str">
        <f t="shared" si="0"/>
        <v/>
      </c>
      <c r="M36" s="1" t="str">
        <f t="shared" si="1"/>
        <v/>
      </c>
      <c r="N36" s="1"/>
      <c r="O36" s="1"/>
      <c r="P36" s="1" t="s">
        <v>102</v>
      </c>
      <c r="Q36" s="1">
        <f t="shared" ref="Q36:Q53" si="4">SUMIFS($L$2:$L$312,$M$2:$M$312,P36)</f>
        <v>0</v>
      </c>
      <c r="R36" s="1">
        <f t="shared" ref="R36:R53" si="5">Q36/$Q$54</f>
        <v>0</v>
      </c>
    </row>
    <row r="37" spans="1:18" ht="15.75" customHeight="1">
      <c r="A37" s="8" t="s">
        <v>190</v>
      </c>
      <c r="B37" s="8" t="s">
        <v>193</v>
      </c>
      <c r="C37" s="11">
        <v>319</v>
      </c>
      <c r="D37" s="11">
        <v>0</v>
      </c>
      <c r="E37" s="11">
        <v>319</v>
      </c>
      <c r="F37" s="8"/>
      <c r="G37" s="11">
        <v>12</v>
      </c>
      <c r="H37" s="11">
        <v>25</v>
      </c>
      <c r="I37" s="12" t="s">
        <v>24</v>
      </c>
      <c r="J37" s="12" t="s">
        <v>131</v>
      </c>
      <c r="K37" s="12" t="s">
        <v>181</v>
      </c>
      <c r="L37" s="1" t="str">
        <f t="shared" si="0"/>
        <v/>
      </c>
      <c r="M37" s="1" t="str">
        <f t="shared" si="1"/>
        <v/>
      </c>
      <c r="N37" s="1"/>
      <c r="O37" s="1"/>
      <c r="P37" s="1" t="s">
        <v>105</v>
      </c>
      <c r="Q37" s="1">
        <f t="shared" si="4"/>
        <v>0</v>
      </c>
      <c r="R37" s="1">
        <f t="shared" si="5"/>
        <v>0</v>
      </c>
    </row>
    <row r="38" spans="1:18" ht="15.75" customHeight="1">
      <c r="A38" s="8" t="s">
        <v>192</v>
      </c>
      <c r="B38" s="8" t="s">
        <v>193</v>
      </c>
      <c r="C38" s="11">
        <v>155.77275499999999</v>
      </c>
      <c r="D38" s="11">
        <v>0</v>
      </c>
      <c r="E38" s="11">
        <v>155.77275499999999</v>
      </c>
      <c r="F38" s="8"/>
      <c r="G38" s="11">
        <v>13</v>
      </c>
      <c r="H38" s="11">
        <v>25</v>
      </c>
      <c r="I38" s="12" t="s">
        <v>24</v>
      </c>
      <c r="J38" s="12" t="s">
        <v>131</v>
      </c>
      <c r="K38" s="12" t="s">
        <v>181</v>
      </c>
      <c r="L38" s="1" t="str">
        <f t="shared" si="0"/>
        <v/>
      </c>
      <c r="M38" s="1" t="str">
        <f t="shared" si="1"/>
        <v/>
      </c>
      <c r="N38" s="1"/>
      <c r="O38" s="1"/>
      <c r="P38" s="1" t="s">
        <v>108</v>
      </c>
      <c r="Q38" s="1">
        <f t="shared" si="4"/>
        <v>0</v>
      </c>
      <c r="R38" s="1">
        <f t="shared" si="5"/>
        <v>0</v>
      </c>
    </row>
    <row r="39" spans="1:18" ht="15.75" customHeight="1">
      <c r="A39" s="8" t="s">
        <v>192</v>
      </c>
      <c r="B39" s="8" t="s">
        <v>194</v>
      </c>
      <c r="C39" s="11">
        <v>1955</v>
      </c>
      <c r="D39" s="11">
        <v>0</v>
      </c>
      <c r="E39" s="11">
        <v>1955</v>
      </c>
      <c r="F39" s="8"/>
      <c r="G39" s="11">
        <v>13</v>
      </c>
      <c r="H39" s="11">
        <v>27</v>
      </c>
      <c r="I39" s="12" t="s">
        <v>24</v>
      </c>
      <c r="J39" s="12" t="s">
        <v>10</v>
      </c>
      <c r="K39" s="12" t="s">
        <v>181</v>
      </c>
      <c r="L39" s="1" t="str">
        <f t="shared" si="0"/>
        <v/>
      </c>
      <c r="M39" s="1" t="str">
        <f t="shared" si="1"/>
        <v/>
      </c>
      <c r="N39" s="1"/>
      <c r="O39" s="1"/>
      <c r="P39" s="1" t="s">
        <v>110</v>
      </c>
      <c r="Q39" s="1">
        <f t="shared" si="4"/>
        <v>0</v>
      </c>
      <c r="R39" s="1">
        <f t="shared" si="5"/>
        <v>0</v>
      </c>
    </row>
    <row r="40" spans="1:18" ht="15.75" customHeight="1">
      <c r="A40" s="8" t="s">
        <v>192</v>
      </c>
      <c r="B40" s="8" t="s">
        <v>195</v>
      </c>
      <c r="C40" s="11">
        <v>2492</v>
      </c>
      <c r="D40" s="11">
        <v>0</v>
      </c>
      <c r="E40" s="11">
        <v>2492</v>
      </c>
      <c r="F40" s="8"/>
      <c r="G40" s="11">
        <v>13</v>
      </c>
      <c r="H40" s="11">
        <v>28</v>
      </c>
      <c r="I40" s="12" t="s">
        <v>24</v>
      </c>
      <c r="J40" s="12" t="s">
        <v>10</v>
      </c>
      <c r="K40" s="12" t="s">
        <v>181</v>
      </c>
      <c r="L40" s="1" t="str">
        <f t="shared" si="0"/>
        <v/>
      </c>
      <c r="M40" s="1" t="str">
        <f t="shared" si="1"/>
        <v/>
      </c>
      <c r="N40" s="1"/>
      <c r="O40" s="1"/>
      <c r="P40" s="1" t="s">
        <v>112</v>
      </c>
      <c r="Q40" s="1">
        <f t="shared" si="4"/>
        <v>0</v>
      </c>
      <c r="R40" s="1">
        <f t="shared" si="5"/>
        <v>0</v>
      </c>
    </row>
    <row r="41" spans="1:18" ht="15.75" customHeight="1">
      <c r="A41" s="8" t="s">
        <v>182</v>
      </c>
      <c r="B41" s="8" t="s">
        <v>187</v>
      </c>
      <c r="C41" s="11">
        <v>1204</v>
      </c>
      <c r="D41" s="11">
        <v>0</v>
      </c>
      <c r="E41" s="11">
        <v>1204</v>
      </c>
      <c r="F41" s="8"/>
      <c r="G41" s="11">
        <v>14</v>
      </c>
      <c r="H41" s="11">
        <v>15</v>
      </c>
      <c r="I41" s="12" t="s">
        <v>39</v>
      </c>
      <c r="J41" s="12" t="s">
        <v>39</v>
      </c>
      <c r="K41" s="12" t="s">
        <v>175</v>
      </c>
      <c r="L41" s="1" t="str">
        <f t="shared" si="0"/>
        <v/>
      </c>
      <c r="M41" s="1" t="str">
        <f t="shared" si="1"/>
        <v/>
      </c>
      <c r="N41" s="1"/>
      <c r="O41" s="1"/>
      <c r="P41" s="1" t="s">
        <v>115</v>
      </c>
      <c r="Q41" s="1">
        <f t="shared" si="4"/>
        <v>0</v>
      </c>
      <c r="R41" s="1">
        <f t="shared" si="5"/>
        <v>0</v>
      </c>
    </row>
    <row r="42" spans="1:18" ht="15.75" customHeight="1">
      <c r="A42" s="8" t="s">
        <v>182</v>
      </c>
      <c r="B42" s="8" t="s">
        <v>183</v>
      </c>
      <c r="C42" s="11">
        <v>1593</v>
      </c>
      <c r="D42" s="11">
        <v>0</v>
      </c>
      <c r="E42" s="11">
        <v>1593</v>
      </c>
      <c r="F42" s="8"/>
      <c r="G42" s="11">
        <v>14</v>
      </c>
      <c r="H42" s="11">
        <v>17</v>
      </c>
      <c r="I42" s="12" t="s">
        <v>39</v>
      </c>
      <c r="J42" s="12" t="s">
        <v>84</v>
      </c>
      <c r="K42" s="12" t="s">
        <v>181</v>
      </c>
      <c r="L42" s="1" t="str">
        <f t="shared" si="0"/>
        <v/>
      </c>
      <c r="M42" s="1" t="str">
        <f t="shared" si="1"/>
        <v/>
      </c>
      <c r="N42" s="1"/>
      <c r="O42" s="1"/>
      <c r="P42" s="1" t="s">
        <v>118</v>
      </c>
      <c r="Q42" s="1">
        <f t="shared" si="4"/>
        <v>0</v>
      </c>
      <c r="R42" s="1">
        <f t="shared" si="5"/>
        <v>0</v>
      </c>
    </row>
    <row r="43" spans="1:18" ht="15.75" customHeight="1">
      <c r="A43" s="8" t="s">
        <v>187</v>
      </c>
      <c r="B43" s="8" t="s">
        <v>199</v>
      </c>
      <c r="C43" s="11">
        <v>4469</v>
      </c>
      <c r="D43" s="11">
        <v>0</v>
      </c>
      <c r="E43" s="11">
        <v>4469</v>
      </c>
      <c r="F43" s="8"/>
      <c r="G43" s="11">
        <v>15</v>
      </c>
      <c r="H43" s="11">
        <v>16</v>
      </c>
      <c r="I43" s="12" t="s">
        <v>39</v>
      </c>
      <c r="J43" s="12" t="s">
        <v>39</v>
      </c>
      <c r="K43" s="12" t="s">
        <v>175</v>
      </c>
      <c r="L43" s="1" t="str">
        <f t="shared" si="0"/>
        <v/>
      </c>
      <c r="M43" s="1" t="str">
        <f t="shared" si="1"/>
        <v/>
      </c>
      <c r="N43" s="1"/>
      <c r="O43" s="1"/>
      <c r="P43" s="1" t="s">
        <v>120</v>
      </c>
      <c r="Q43" s="1">
        <f t="shared" si="4"/>
        <v>0</v>
      </c>
      <c r="R43" s="1">
        <f t="shared" si="5"/>
        <v>0</v>
      </c>
    </row>
    <row r="44" spans="1:18" ht="15.75" customHeight="1">
      <c r="A44" s="8" t="s">
        <v>187</v>
      </c>
      <c r="B44" s="8" t="s">
        <v>183</v>
      </c>
      <c r="C44" s="11">
        <v>2537</v>
      </c>
      <c r="D44" s="11">
        <v>0</v>
      </c>
      <c r="E44" s="11">
        <v>2537</v>
      </c>
      <c r="F44" s="8"/>
      <c r="G44" s="11">
        <v>15</v>
      </c>
      <c r="H44" s="11">
        <v>17</v>
      </c>
      <c r="I44" s="12" t="s">
        <v>39</v>
      </c>
      <c r="J44" s="12" t="s">
        <v>84</v>
      </c>
      <c r="K44" s="12" t="s">
        <v>181</v>
      </c>
      <c r="L44" s="1" t="str">
        <f t="shared" si="0"/>
        <v/>
      </c>
      <c r="M44" s="1" t="str">
        <f t="shared" si="1"/>
        <v/>
      </c>
      <c r="N44" s="1"/>
      <c r="O44" s="1"/>
      <c r="P44" s="1" t="s">
        <v>123</v>
      </c>
      <c r="Q44" s="1">
        <f t="shared" si="4"/>
        <v>0</v>
      </c>
      <c r="R44" s="1">
        <f t="shared" si="5"/>
        <v>0</v>
      </c>
    </row>
    <row r="45" spans="1:18" ht="15.75" customHeight="1">
      <c r="A45" s="8" t="s">
        <v>187</v>
      </c>
      <c r="B45" s="8" t="s">
        <v>200</v>
      </c>
      <c r="C45" s="11">
        <v>847</v>
      </c>
      <c r="D45" s="11">
        <v>0</v>
      </c>
      <c r="E45" s="11">
        <v>847</v>
      </c>
      <c r="F45" s="8"/>
      <c r="G45" s="11">
        <v>15</v>
      </c>
      <c r="H45" s="11">
        <v>21</v>
      </c>
      <c r="I45" s="12" t="s">
        <v>39</v>
      </c>
      <c r="J45" s="12" t="s">
        <v>148</v>
      </c>
      <c r="K45" s="12" t="s">
        <v>181</v>
      </c>
      <c r="L45" s="1" t="str">
        <f t="shared" si="0"/>
        <v/>
      </c>
      <c r="M45" s="1" t="str">
        <f t="shared" si="1"/>
        <v/>
      </c>
      <c r="N45" s="1"/>
      <c r="O45" s="1"/>
      <c r="P45" s="1" t="s">
        <v>126</v>
      </c>
      <c r="Q45" s="1">
        <f t="shared" si="4"/>
        <v>0</v>
      </c>
      <c r="R45" s="1">
        <f t="shared" si="5"/>
        <v>0</v>
      </c>
    </row>
    <row r="46" spans="1:18" ht="15.75" customHeight="1">
      <c r="A46" s="8" t="s">
        <v>187</v>
      </c>
      <c r="B46" s="8" t="s">
        <v>193</v>
      </c>
      <c r="C46" s="11">
        <v>680</v>
      </c>
      <c r="D46" s="11">
        <v>0</v>
      </c>
      <c r="E46" s="11">
        <v>680</v>
      </c>
      <c r="F46" s="8"/>
      <c r="G46" s="11">
        <v>15</v>
      </c>
      <c r="H46" s="11">
        <v>25</v>
      </c>
      <c r="I46" s="12" t="s">
        <v>39</v>
      </c>
      <c r="J46" s="12" t="s">
        <v>131</v>
      </c>
      <c r="K46" s="12" t="s">
        <v>181</v>
      </c>
      <c r="L46" s="1" t="str">
        <f t="shared" si="0"/>
        <v/>
      </c>
      <c r="M46" s="1" t="str">
        <f t="shared" si="1"/>
        <v/>
      </c>
      <c r="N46" s="1"/>
      <c r="O46" s="1"/>
      <c r="P46" s="1" t="s">
        <v>129</v>
      </c>
      <c r="Q46" s="1">
        <f t="shared" si="4"/>
        <v>0</v>
      </c>
      <c r="R46" s="1">
        <f t="shared" si="5"/>
        <v>0</v>
      </c>
    </row>
    <row r="47" spans="1:18" ht="15.75" customHeight="1">
      <c r="A47" s="8" t="s">
        <v>199</v>
      </c>
      <c r="B47" s="8" t="s">
        <v>183</v>
      </c>
      <c r="C47" s="11">
        <v>179</v>
      </c>
      <c r="D47" s="11">
        <v>0</v>
      </c>
      <c r="E47" s="11">
        <v>179</v>
      </c>
      <c r="F47" s="8"/>
      <c r="G47" s="11">
        <v>16</v>
      </c>
      <c r="H47" s="11">
        <v>17</v>
      </c>
      <c r="I47" s="12" t="s">
        <v>39</v>
      </c>
      <c r="J47" s="12" t="s">
        <v>84</v>
      </c>
      <c r="K47" s="12" t="s">
        <v>181</v>
      </c>
      <c r="L47" s="1" t="str">
        <f t="shared" si="0"/>
        <v/>
      </c>
      <c r="M47" s="1" t="str">
        <f t="shared" si="1"/>
        <v/>
      </c>
      <c r="N47" s="1"/>
      <c r="O47" s="1"/>
      <c r="P47" s="1" t="s">
        <v>131</v>
      </c>
      <c r="Q47" s="1">
        <f t="shared" si="4"/>
        <v>0</v>
      </c>
      <c r="R47" s="1">
        <f t="shared" si="5"/>
        <v>0</v>
      </c>
    </row>
    <row r="48" spans="1:18" ht="15.75" customHeight="1">
      <c r="A48" s="8" t="s">
        <v>199</v>
      </c>
      <c r="B48" s="8" t="s">
        <v>201</v>
      </c>
      <c r="C48" s="11">
        <v>48</v>
      </c>
      <c r="D48" s="11">
        <v>0</v>
      </c>
      <c r="E48" s="11">
        <v>48</v>
      </c>
      <c r="F48" s="8"/>
      <c r="G48" s="11">
        <v>16</v>
      </c>
      <c r="H48" s="11">
        <v>18</v>
      </c>
      <c r="I48" s="12" t="s">
        <v>39</v>
      </c>
      <c r="J48" s="12" t="s">
        <v>84</v>
      </c>
      <c r="K48" s="12" t="s">
        <v>181</v>
      </c>
      <c r="L48" s="1" t="str">
        <f t="shared" si="0"/>
        <v/>
      </c>
      <c r="M48" s="1" t="str">
        <f t="shared" si="1"/>
        <v/>
      </c>
      <c r="N48" s="1"/>
      <c r="O48" s="1"/>
      <c r="P48" s="1" t="s">
        <v>134</v>
      </c>
      <c r="Q48" s="1">
        <f t="shared" si="4"/>
        <v>0</v>
      </c>
      <c r="R48" s="1">
        <f t="shared" si="5"/>
        <v>0</v>
      </c>
    </row>
    <row r="49" spans="1:18" ht="15.75" customHeight="1">
      <c r="A49" s="8" t="s">
        <v>199</v>
      </c>
      <c r="B49" s="8" t="s">
        <v>200</v>
      </c>
      <c r="C49" s="11">
        <v>2853</v>
      </c>
      <c r="D49" s="11">
        <v>0</v>
      </c>
      <c r="E49" s="11">
        <v>2853</v>
      </c>
      <c r="F49" s="8"/>
      <c r="G49" s="11">
        <v>16</v>
      </c>
      <c r="H49" s="11">
        <v>21</v>
      </c>
      <c r="I49" s="12" t="s">
        <v>39</v>
      </c>
      <c r="J49" s="12" t="s">
        <v>148</v>
      </c>
      <c r="K49" s="12" t="s">
        <v>181</v>
      </c>
      <c r="L49" s="1" t="str">
        <f t="shared" si="0"/>
        <v/>
      </c>
      <c r="M49" s="1" t="str">
        <f t="shared" si="1"/>
        <v/>
      </c>
      <c r="N49" s="1"/>
      <c r="O49" s="1"/>
      <c r="P49" s="1" t="s">
        <v>137</v>
      </c>
      <c r="Q49" s="1">
        <f t="shared" si="4"/>
        <v>0</v>
      </c>
      <c r="R49" s="1">
        <f t="shared" si="5"/>
        <v>0</v>
      </c>
    </row>
    <row r="50" spans="1:18" ht="15.75" customHeight="1">
      <c r="A50" s="8" t="s">
        <v>199</v>
      </c>
      <c r="B50" s="8" t="s">
        <v>193</v>
      </c>
      <c r="C50" s="11">
        <v>785</v>
      </c>
      <c r="D50" s="11">
        <v>0</v>
      </c>
      <c r="E50" s="11">
        <v>785</v>
      </c>
      <c r="F50" s="8"/>
      <c r="G50" s="11">
        <v>16</v>
      </c>
      <c r="H50" s="11">
        <v>25</v>
      </c>
      <c r="I50" s="12" t="s">
        <v>39</v>
      </c>
      <c r="J50" s="12" t="s">
        <v>131</v>
      </c>
      <c r="K50" s="12" t="s">
        <v>181</v>
      </c>
      <c r="L50" s="1" t="str">
        <f t="shared" si="0"/>
        <v/>
      </c>
      <c r="M50" s="1" t="str">
        <f t="shared" si="1"/>
        <v/>
      </c>
      <c r="N50" s="1"/>
      <c r="O50" s="1"/>
      <c r="P50" s="1" t="s">
        <v>140</v>
      </c>
      <c r="Q50" s="1">
        <f t="shared" si="4"/>
        <v>16159</v>
      </c>
      <c r="R50" s="1">
        <f t="shared" si="5"/>
        <v>0.59804125128913355</v>
      </c>
    </row>
    <row r="51" spans="1:18" ht="15.75" customHeight="1">
      <c r="A51" s="8" t="s">
        <v>183</v>
      </c>
      <c r="B51" s="8" t="s">
        <v>201</v>
      </c>
      <c r="C51" s="11">
        <v>2077</v>
      </c>
      <c r="D51" s="11">
        <v>0</v>
      </c>
      <c r="E51" s="11">
        <v>2077</v>
      </c>
      <c r="F51" s="8"/>
      <c r="G51" s="11">
        <v>17</v>
      </c>
      <c r="H51" s="11">
        <v>18</v>
      </c>
      <c r="I51" s="12" t="s">
        <v>84</v>
      </c>
      <c r="J51" s="12" t="s">
        <v>84</v>
      </c>
      <c r="K51" s="12" t="s">
        <v>175</v>
      </c>
      <c r="L51" s="1" t="str">
        <f t="shared" si="0"/>
        <v/>
      </c>
      <c r="M51" s="1" t="str">
        <f t="shared" si="1"/>
        <v/>
      </c>
      <c r="N51" s="1"/>
      <c r="O51" s="1"/>
      <c r="P51" s="1" t="s">
        <v>143</v>
      </c>
      <c r="Q51" s="1">
        <f t="shared" si="4"/>
        <v>0</v>
      </c>
      <c r="R51" s="1">
        <f t="shared" si="5"/>
        <v>0</v>
      </c>
    </row>
    <row r="52" spans="1:18" ht="15.75" customHeight="1">
      <c r="A52" s="8" t="s">
        <v>183</v>
      </c>
      <c r="B52" s="8" t="s">
        <v>202</v>
      </c>
      <c r="C52" s="11">
        <v>1789</v>
      </c>
      <c r="D52" s="11">
        <v>0</v>
      </c>
      <c r="E52" s="11">
        <v>1789</v>
      </c>
      <c r="F52" s="8"/>
      <c r="G52" s="11">
        <v>17</v>
      </c>
      <c r="H52" s="11">
        <v>20</v>
      </c>
      <c r="I52" s="12" t="s">
        <v>84</v>
      </c>
      <c r="J52" s="12" t="s">
        <v>84</v>
      </c>
      <c r="K52" s="12" t="s">
        <v>175</v>
      </c>
      <c r="L52" s="1" t="str">
        <f t="shared" si="0"/>
        <v/>
      </c>
      <c r="M52" s="1" t="str">
        <f t="shared" si="1"/>
        <v/>
      </c>
      <c r="N52" s="1"/>
      <c r="O52" s="1"/>
      <c r="P52" s="1" t="s">
        <v>145</v>
      </c>
      <c r="Q52" s="1">
        <f t="shared" si="4"/>
        <v>0</v>
      </c>
      <c r="R52" s="1">
        <f t="shared" si="5"/>
        <v>0</v>
      </c>
    </row>
    <row r="53" spans="1:18" ht="15.75" customHeight="1">
      <c r="A53" s="8" t="s">
        <v>201</v>
      </c>
      <c r="B53" s="8" t="s">
        <v>203</v>
      </c>
      <c r="C53" s="11">
        <v>262</v>
      </c>
      <c r="D53" s="11">
        <v>0</v>
      </c>
      <c r="E53" s="11">
        <v>262</v>
      </c>
      <c r="F53" s="8"/>
      <c r="G53" s="11">
        <v>18</v>
      </c>
      <c r="H53" s="11">
        <v>19</v>
      </c>
      <c r="I53" s="12" t="s">
        <v>84</v>
      </c>
      <c r="J53" s="12" t="s">
        <v>84</v>
      </c>
      <c r="K53" s="12" t="s">
        <v>175</v>
      </c>
      <c r="L53" s="1" t="str">
        <f t="shared" si="0"/>
        <v/>
      </c>
      <c r="M53" s="1" t="str">
        <f t="shared" si="1"/>
        <v/>
      </c>
      <c r="N53" s="1"/>
      <c r="O53" s="1"/>
      <c r="P53" s="1" t="s">
        <v>148</v>
      </c>
      <c r="Q53" s="1">
        <f t="shared" si="4"/>
        <v>0</v>
      </c>
      <c r="R53" s="1">
        <f t="shared" si="5"/>
        <v>0</v>
      </c>
    </row>
    <row r="54" spans="1:18" ht="15.75" customHeight="1">
      <c r="A54" s="8" t="s">
        <v>201</v>
      </c>
      <c r="B54" s="8" t="s">
        <v>202</v>
      </c>
      <c r="C54" s="11">
        <v>2321</v>
      </c>
      <c r="D54" s="11">
        <v>0</v>
      </c>
      <c r="E54" s="11">
        <v>2321</v>
      </c>
      <c r="F54" s="8"/>
      <c r="G54" s="11">
        <v>18</v>
      </c>
      <c r="H54" s="11">
        <v>20</v>
      </c>
      <c r="I54" s="12" t="s">
        <v>84</v>
      </c>
      <c r="J54" s="12" t="s">
        <v>84</v>
      </c>
      <c r="K54" s="12" t="s">
        <v>175</v>
      </c>
      <c r="L54" s="1" t="str">
        <f t="shared" si="0"/>
        <v/>
      </c>
      <c r="M54" s="1" t="str">
        <f t="shared" si="1"/>
        <v/>
      </c>
      <c r="N54" s="1"/>
      <c r="O54" s="1"/>
      <c r="P54" s="1"/>
      <c r="Q54" s="1">
        <f>SUM(Q4:Q53)</f>
        <v>27019.875242999999</v>
      </c>
      <c r="R54" s="1"/>
    </row>
    <row r="55" spans="1:18" ht="15.75" customHeight="1">
      <c r="A55" s="8" t="s">
        <v>201</v>
      </c>
      <c r="B55" s="8" t="s">
        <v>200</v>
      </c>
      <c r="C55" s="11">
        <v>1361</v>
      </c>
      <c r="D55" s="11">
        <v>0</v>
      </c>
      <c r="E55" s="11">
        <v>1361</v>
      </c>
      <c r="F55" s="8"/>
      <c r="G55" s="11">
        <v>18</v>
      </c>
      <c r="H55" s="11">
        <v>21</v>
      </c>
      <c r="I55" s="12" t="s">
        <v>84</v>
      </c>
      <c r="J55" s="12" t="s">
        <v>148</v>
      </c>
      <c r="K55" s="12" t="s">
        <v>181</v>
      </c>
      <c r="L55" s="1" t="str">
        <f t="shared" si="0"/>
        <v/>
      </c>
      <c r="M55" s="1" t="str">
        <f t="shared" si="1"/>
        <v/>
      </c>
      <c r="N55" s="1"/>
      <c r="O55" s="1"/>
      <c r="P55" s="1"/>
      <c r="Q55" s="1"/>
      <c r="R55" s="1"/>
    </row>
    <row r="56" spans="1:18" ht="15.75" customHeight="1">
      <c r="A56" s="8" t="s">
        <v>201</v>
      </c>
      <c r="B56" s="8" t="s">
        <v>204</v>
      </c>
      <c r="C56" s="11">
        <v>94.559270519999998</v>
      </c>
      <c r="D56" s="11">
        <v>0</v>
      </c>
      <c r="E56" s="11">
        <v>94.559270519999998</v>
      </c>
      <c r="F56" s="8"/>
      <c r="G56" s="11">
        <v>18</v>
      </c>
      <c r="H56" s="11">
        <v>22</v>
      </c>
      <c r="I56" s="12" t="s">
        <v>84</v>
      </c>
      <c r="J56" s="12" t="s">
        <v>148</v>
      </c>
      <c r="K56" s="12" t="s">
        <v>181</v>
      </c>
      <c r="L56" s="1" t="str">
        <f t="shared" si="0"/>
        <v/>
      </c>
      <c r="M56" s="1" t="str">
        <f t="shared" si="1"/>
        <v/>
      </c>
      <c r="N56" s="1"/>
      <c r="O56" s="1"/>
      <c r="P56" s="1"/>
      <c r="Q56" s="1"/>
      <c r="R56" s="1"/>
    </row>
    <row r="57" spans="1:18" ht="15.75" customHeight="1">
      <c r="A57" s="8" t="s">
        <v>202</v>
      </c>
      <c r="B57" s="8" t="s">
        <v>205</v>
      </c>
      <c r="C57" s="11">
        <v>0</v>
      </c>
      <c r="D57" s="11">
        <v>200</v>
      </c>
      <c r="E57" s="11">
        <v>314.45999999999998</v>
      </c>
      <c r="F57" s="8"/>
      <c r="G57" s="11">
        <v>20</v>
      </c>
      <c r="H57" s="11">
        <v>35</v>
      </c>
      <c r="I57" s="12" t="s">
        <v>84</v>
      </c>
      <c r="J57" s="12" t="s">
        <v>84</v>
      </c>
      <c r="K57" s="12" t="s">
        <v>175</v>
      </c>
      <c r="L57" s="1" t="str">
        <f t="shared" si="0"/>
        <v/>
      </c>
      <c r="M57" s="1" t="str">
        <f t="shared" si="1"/>
        <v/>
      </c>
      <c r="N57" s="1"/>
      <c r="O57" s="1"/>
      <c r="P57" s="1"/>
      <c r="Q57" s="1"/>
      <c r="R57" s="1"/>
    </row>
    <row r="58" spans="1:18" ht="15.75" customHeight="1">
      <c r="A58" s="8" t="s">
        <v>200</v>
      </c>
      <c r="B58" s="8" t="s">
        <v>206</v>
      </c>
      <c r="C58" s="11">
        <v>295.8206687</v>
      </c>
      <c r="D58" s="11">
        <v>0</v>
      </c>
      <c r="E58" s="11">
        <v>295.8206687</v>
      </c>
      <c r="F58" s="8"/>
      <c r="G58" s="11">
        <v>21</v>
      </c>
      <c r="H58" s="11">
        <v>24</v>
      </c>
      <c r="I58" s="12" t="s">
        <v>148</v>
      </c>
      <c r="J58" s="12" t="s">
        <v>148</v>
      </c>
      <c r="K58" s="12" t="s">
        <v>175</v>
      </c>
      <c r="L58" s="1" t="str">
        <f t="shared" si="0"/>
        <v/>
      </c>
      <c r="M58" s="1" t="str">
        <f t="shared" si="1"/>
        <v/>
      </c>
      <c r="N58" s="1"/>
      <c r="O58" s="1"/>
      <c r="P58" s="1"/>
      <c r="Q58" s="1"/>
      <c r="R58" s="1"/>
    </row>
    <row r="59" spans="1:18" ht="15.75" customHeight="1">
      <c r="A59" s="8" t="s">
        <v>200</v>
      </c>
      <c r="B59" s="8" t="s">
        <v>193</v>
      </c>
      <c r="C59" s="11">
        <v>1282</v>
      </c>
      <c r="D59" s="11">
        <v>0</v>
      </c>
      <c r="E59" s="11">
        <v>1282</v>
      </c>
      <c r="F59" s="8"/>
      <c r="G59" s="11">
        <v>21</v>
      </c>
      <c r="H59" s="11">
        <v>25</v>
      </c>
      <c r="I59" s="12" t="s">
        <v>148</v>
      </c>
      <c r="J59" s="12" t="s">
        <v>131</v>
      </c>
      <c r="K59" s="12" t="s">
        <v>181</v>
      </c>
      <c r="L59" s="1" t="str">
        <f t="shared" si="0"/>
        <v/>
      </c>
      <c r="M59" s="1" t="str">
        <f t="shared" si="1"/>
        <v/>
      </c>
      <c r="N59" s="1"/>
      <c r="O59" s="1"/>
      <c r="P59" s="1"/>
      <c r="Q59" s="1"/>
      <c r="R59" s="1"/>
    </row>
    <row r="60" spans="1:18" ht="15.75" customHeight="1">
      <c r="A60" s="8" t="s">
        <v>200</v>
      </c>
      <c r="B60" s="8" t="s">
        <v>207</v>
      </c>
      <c r="C60" s="11">
        <v>628</v>
      </c>
      <c r="D60" s="11">
        <v>0</v>
      </c>
      <c r="E60" s="11">
        <v>628</v>
      </c>
      <c r="F60" s="8"/>
      <c r="G60" s="11">
        <v>21</v>
      </c>
      <c r="H60" s="11">
        <v>26</v>
      </c>
      <c r="I60" s="12" t="s">
        <v>148</v>
      </c>
      <c r="J60" s="12" t="s">
        <v>131</v>
      </c>
      <c r="K60" s="12" t="s">
        <v>181</v>
      </c>
      <c r="L60" s="1" t="str">
        <f t="shared" si="0"/>
        <v/>
      </c>
      <c r="M60" s="1" t="str">
        <f t="shared" si="1"/>
        <v/>
      </c>
      <c r="N60" s="1"/>
      <c r="O60" s="1"/>
      <c r="P60" s="1"/>
      <c r="Q60" s="1"/>
      <c r="R60" s="1"/>
    </row>
    <row r="61" spans="1:18" ht="15.75" customHeight="1">
      <c r="A61" s="8" t="s">
        <v>204</v>
      </c>
      <c r="B61" s="8" t="s">
        <v>208</v>
      </c>
      <c r="C61" s="11">
        <v>1010</v>
      </c>
      <c r="D61" s="11">
        <v>0</v>
      </c>
      <c r="E61" s="11">
        <v>1010</v>
      </c>
      <c r="F61" s="8"/>
      <c r="G61" s="11">
        <v>22</v>
      </c>
      <c r="H61" s="11">
        <v>23</v>
      </c>
      <c r="I61" s="12" t="s">
        <v>148</v>
      </c>
      <c r="J61" s="12" t="s">
        <v>148</v>
      </c>
      <c r="K61" s="12" t="s">
        <v>175</v>
      </c>
      <c r="L61" s="1" t="str">
        <f t="shared" si="0"/>
        <v/>
      </c>
      <c r="M61" s="1" t="str">
        <f t="shared" si="1"/>
        <v/>
      </c>
      <c r="N61" s="1"/>
      <c r="O61" s="1"/>
      <c r="P61" s="1"/>
      <c r="Q61" s="1"/>
      <c r="R61" s="1"/>
    </row>
    <row r="62" spans="1:18" ht="15.75" customHeight="1">
      <c r="A62" s="8" t="s">
        <v>204</v>
      </c>
      <c r="B62" s="8" t="s">
        <v>206</v>
      </c>
      <c r="C62" s="11">
        <v>518</v>
      </c>
      <c r="D62" s="11">
        <v>0</v>
      </c>
      <c r="E62" s="11">
        <v>518</v>
      </c>
      <c r="F62" s="8"/>
      <c r="G62" s="11">
        <v>22</v>
      </c>
      <c r="H62" s="11">
        <v>24</v>
      </c>
      <c r="I62" s="12" t="s">
        <v>148</v>
      </c>
      <c r="J62" s="12" t="s">
        <v>148</v>
      </c>
      <c r="K62" s="12" t="s">
        <v>175</v>
      </c>
      <c r="L62" s="1" t="str">
        <f t="shared" si="0"/>
        <v/>
      </c>
      <c r="M62" s="1" t="str">
        <f t="shared" si="1"/>
        <v/>
      </c>
      <c r="N62" s="1"/>
      <c r="O62" s="1"/>
      <c r="P62" s="1"/>
      <c r="Q62" s="1"/>
      <c r="R62" s="1"/>
    </row>
    <row r="63" spans="1:18" ht="15.75" customHeight="1">
      <c r="A63" s="8" t="s">
        <v>208</v>
      </c>
      <c r="B63" s="8" t="s">
        <v>206</v>
      </c>
      <c r="C63" s="11">
        <v>868</v>
      </c>
      <c r="D63" s="11">
        <v>0</v>
      </c>
      <c r="E63" s="11">
        <v>868</v>
      </c>
      <c r="F63" s="8"/>
      <c r="G63" s="11">
        <v>23</v>
      </c>
      <c r="H63" s="11">
        <v>24</v>
      </c>
      <c r="I63" s="12" t="s">
        <v>148</v>
      </c>
      <c r="J63" s="12" t="s">
        <v>148</v>
      </c>
      <c r="K63" s="12" t="s">
        <v>175</v>
      </c>
      <c r="L63" s="1" t="str">
        <f t="shared" si="0"/>
        <v/>
      </c>
      <c r="M63" s="1" t="str">
        <f t="shared" si="1"/>
        <v/>
      </c>
      <c r="N63" s="1"/>
      <c r="O63" s="1"/>
      <c r="P63" s="1"/>
      <c r="Q63" s="1"/>
      <c r="R63" s="1"/>
    </row>
    <row r="64" spans="1:18" ht="15.75" customHeight="1">
      <c r="A64" s="8" t="s">
        <v>208</v>
      </c>
      <c r="B64" s="8" t="s">
        <v>209</v>
      </c>
      <c r="C64" s="11">
        <v>2063</v>
      </c>
      <c r="D64" s="11">
        <v>0</v>
      </c>
      <c r="E64" s="11">
        <v>2063</v>
      </c>
      <c r="F64" s="8"/>
      <c r="G64" s="11">
        <v>23</v>
      </c>
      <c r="H64" s="11">
        <v>32</v>
      </c>
      <c r="I64" s="12" t="s">
        <v>148</v>
      </c>
      <c r="J64" s="12" t="s">
        <v>123</v>
      </c>
      <c r="K64" s="12" t="s">
        <v>181</v>
      </c>
      <c r="L64" s="1" t="str">
        <f t="shared" si="0"/>
        <v/>
      </c>
      <c r="M64" s="1" t="str">
        <f t="shared" si="1"/>
        <v/>
      </c>
      <c r="N64" s="1"/>
      <c r="O64" s="1"/>
      <c r="P64" s="1"/>
      <c r="Q64" s="1"/>
      <c r="R64" s="1"/>
    </row>
    <row r="65" spans="1:33" ht="15.75" customHeight="1">
      <c r="A65" s="8" t="s">
        <v>206</v>
      </c>
      <c r="B65" s="8" t="s">
        <v>209</v>
      </c>
      <c r="C65" s="11">
        <v>422</v>
      </c>
      <c r="D65" s="11">
        <v>0</v>
      </c>
      <c r="E65" s="11">
        <v>422</v>
      </c>
      <c r="F65" s="8"/>
      <c r="G65" s="11">
        <v>24</v>
      </c>
      <c r="H65" s="11">
        <v>32</v>
      </c>
      <c r="I65" s="12" t="s">
        <v>148</v>
      </c>
      <c r="J65" s="12" t="s">
        <v>123</v>
      </c>
      <c r="K65" s="12" t="s">
        <v>181</v>
      </c>
      <c r="L65" s="1" t="str">
        <f t="shared" si="0"/>
        <v/>
      </c>
      <c r="M65" s="1" t="str">
        <f t="shared" si="1"/>
        <v/>
      </c>
      <c r="N65" s="1"/>
      <c r="O65" s="1"/>
      <c r="P65" s="1"/>
      <c r="Q65" s="1"/>
      <c r="R65" s="1"/>
    </row>
    <row r="66" spans="1:33" ht="15.75" customHeight="1">
      <c r="A66" s="8" t="s">
        <v>206</v>
      </c>
      <c r="B66" s="8" t="s">
        <v>210</v>
      </c>
      <c r="C66" s="11">
        <v>3320</v>
      </c>
      <c r="D66" s="11">
        <v>0</v>
      </c>
      <c r="E66" s="11">
        <v>3320</v>
      </c>
      <c r="F66" s="8"/>
      <c r="G66" s="11">
        <v>24</v>
      </c>
      <c r="H66" s="11">
        <v>33</v>
      </c>
      <c r="I66" s="12" t="s">
        <v>148</v>
      </c>
      <c r="J66" s="12" t="s">
        <v>20</v>
      </c>
      <c r="K66" s="12" t="s">
        <v>181</v>
      </c>
      <c r="L66" s="1" t="str">
        <f t="shared" ref="L66:L129" si="6">IF(AND(K66="Different",OR(I66 = $O$1,J66=$O$1)),E66,"")</f>
        <v/>
      </c>
      <c r="M66" s="1" t="str">
        <f t="shared" ref="M66:M129" si="7">IF(L66&lt;&gt;"",IF(I66=$O$1,J66,I66),"")</f>
        <v/>
      </c>
      <c r="N66" s="1"/>
      <c r="O66" s="1"/>
      <c r="P66" s="1"/>
      <c r="Q66" s="1"/>
      <c r="R66" s="1"/>
    </row>
    <row r="67" spans="1:33" ht="15.75" customHeight="1">
      <c r="A67" s="8" t="s">
        <v>206</v>
      </c>
      <c r="B67" s="8" t="s">
        <v>211</v>
      </c>
      <c r="C67" s="11">
        <v>0</v>
      </c>
      <c r="D67" s="11">
        <v>310</v>
      </c>
      <c r="E67" s="11">
        <v>487.41300000000001</v>
      </c>
      <c r="F67" s="8" t="s">
        <v>212</v>
      </c>
      <c r="G67" s="11">
        <v>24</v>
      </c>
      <c r="H67" s="11">
        <v>39</v>
      </c>
      <c r="I67" s="12" t="s">
        <v>148</v>
      </c>
      <c r="J67" s="12" t="s">
        <v>87</v>
      </c>
      <c r="K67" s="12" t="s">
        <v>181</v>
      </c>
      <c r="L67" s="1" t="str">
        <f t="shared" si="6"/>
        <v/>
      </c>
      <c r="M67" s="1" t="str">
        <f t="shared" si="7"/>
        <v/>
      </c>
      <c r="N67" s="1"/>
      <c r="O67" s="1"/>
      <c r="P67" s="1"/>
      <c r="Q67" s="4"/>
      <c r="R67" s="4"/>
      <c r="S67" s="4"/>
      <c r="T67" s="4"/>
      <c r="U67" s="4"/>
      <c r="V67" s="4"/>
      <c r="W67" s="4"/>
      <c r="X67" s="4"/>
      <c r="Y67" s="4"/>
      <c r="Z67" s="4"/>
      <c r="AA67" s="4"/>
      <c r="AB67" s="4"/>
      <c r="AC67" s="4"/>
      <c r="AD67" s="4"/>
      <c r="AE67" s="4"/>
      <c r="AF67" s="4"/>
      <c r="AG67" s="4"/>
    </row>
    <row r="68" spans="1:33" ht="15.75" customHeight="1">
      <c r="A68" s="8" t="s">
        <v>193</v>
      </c>
      <c r="B68" s="8" t="s">
        <v>207</v>
      </c>
      <c r="C68" s="11">
        <v>1237</v>
      </c>
      <c r="D68" s="11">
        <v>0</v>
      </c>
      <c r="E68" s="11">
        <v>1237</v>
      </c>
      <c r="F68" s="8"/>
      <c r="G68" s="11">
        <v>25</v>
      </c>
      <c r="H68" s="11">
        <v>26</v>
      </c>
      <c r="I68" s="12" t="s">
        <v>131</v>
      </c>
      <c r="J68" s="12" t="s">
        <v>131</v>
      </c>
      <c r="K68" s="12" t="s">
        <v>175</v>
      </c>
      <c r="L68" s="1" t="str">
        <f t="shared" si="6"/>
        <v/>
      </c>
      <c r="M68" s="1" t="str">
        <f t="shared" si="7"/>
        <v/>
      </c>
      <c r="N68" s="1"/>
      <c r="O68" s="1"/>
      <c r="P68" s="1"/>
      <c r="Q68" s="4"/>
      <c r="R68" s="4"/>
      <c r="S68" s="4"/>
      <c r="T68" s="4"/>
      <c r="U68" s="4"/>
      <c r="V68" s="4"/>
      <c r="W68" s="4"/>
      <c r="X68" s="4"/>
      <c r="Y68" s="4"/>
      <c r="Z68" s="4"/>
      <c r="AA68" s="4"/>
      <c r="AB68" s="4"/>
      <c r="AC68" s="4"/>
      <c r="AD68" s="4"/>
      <c r="AE68" s="4"/>
      <c r="AF68" s="4"/>
      <c r="AG68" s="4"/>
    </row>
    <row r="69" spans="1:33" ht="15.75" customHeight="1">
      <c r="A69" s="8" t="s">
        <v>193</v>
      </c>
      <c r="B69" s="8" t="s">
        <v>195</v>
      </c>
      <c r="C69" s="11">
        <v>142.27244959999999</v>
      </c>
      <c r="D69" s="11">
        <v>0</v>
      </c>
      <c r="E69" s="11">
        <v>142.27244959999999</v>
      </c>
      <c r="F69" s="8"/>
      <c r="G69" s="11">
        <v>25</v>
      </c>
      <c r="H69" s="11">
        <v>28</v>
      </c>
      <c r="I69" s="12" t="s">
        <v>131</v>
      </c>
      <c r="J69" s="12" t="s">
        <v>10</v>
      </c>
      <c r="K69" s="12" t="s">
        <v>181</v>
      </c>
      <c r="L69" s="1" t="str">
        <f t="shared" si="6"/>
        <v/>
      </c>
      <c r="M69" s="1" t="str">
        <f t="shared" si="7"/>
        <v/>
      </c>
      <c r="N69" s="1"/>
      <c r="O69" s="1"/>
      <c r="P69" s="1"/>
      <c r="Q69" s="4"/>
      <c r="R69" s="4"/>
      <c r="S69" s="4"/>
      <c r="T69" s="4"/>
      <c r="U69" s="4"/>
      <c r="V69" s="4"/>
      <c r="W69" s="4"/>
      <c r="X69" s="4"/>
      <c r="Y69" s="4"/>
      <c r="Z69" s="4"/>
      <c r="AA69" s="4"/>
      <c r="AB69" s="4"/>
      <c r="AC69" s="4"/>
      <c r="AD69" s="4"/>
      <c r="AE69" s="4"/>
      <c r="AF69" s="4"/>
      <c r="AG69" s="4"/>
    </row>
    <row r="70" spans="1:33" ht="15.75" customHeight="1">
      <c r="A70" s="8" t="s">
        <v>193</v>
      </c>
      <c r="B70" s="8" t="s">
        <v>213</v>
      </c>
      <c r="C70" s="11">
        <v>299.08368969999998</v>
      </c>
      <c r="D70" s="11">
        <v>0</v>
      </c>
      <c r="E70" s="11">
        <v>299.08368969999998</v>
      </c>
      <c r="F70" s="8"/>
      <c r="G70" s="11">
        <v>25</v>
      </c>
      <c r="H70" s="11">
        <v>31</v>
      </c>
      <c r="I70" s="12" t="s">
        <v>131</v>
      </c>
      <c r="J70" s="12" t="s">
        <v>11</v>
      </c>
      <c r="K70" s="12" t="s">
        <v>181</v>
      </c>
      <c r="L70" s="1" t="str">
        <f t="shared" si="6"/>
        <v/>
      </c>
      <c r="M70" s="1" t="str">
        <f t="shared" si="7"/>
        <v/>
      </c>
      <c r="N70" s="1"/>
      <c r="O70" s="1"/>
      <c r="P70" s="1"/>
      <c r="Q70" s="4"/>
      <c r="R70" s="4"/>
      <c r="S70" s="4"/>
      <c r="T70" s="4"/>
      <c r="U70" s="4"/>
      <c r="V70" s="4"/>
      <c r="W70" s="4"/>
      <c r="X70" s="4"/>
      <c r="Y70" s="4"/>
      <c r="Z70" s="4"/>
      <c r="AA70" s="4"/>
      <c r="AB70" s="4"/>
      <c r="AC70" s="4"/>
      <c r="AD70" s="4"/>
      <c r="AE70" s="4"/>
      <c r="AF70" s="4"/>
      <c r="AG70" s="4"/>
    </row>
    <row r="71" spans="1:33" ht="15.75" customHeight="1">
      <c r="A71" s="8" t="s">
        <v>207</v>
      </c>
      <c r="B71" s="8" t="s">
        <v>210</v>
      </c>
      <c r="C71" s="11">
        <v>239.24012160000001</v>
      </c>
      <c r="D71" s="11">
        <v>0</v>
      </c>
      <c r="E71" s="11">
        <v>239.24012160000001</v>
      </c>
      <c r="F71" s="8"/>
      <c r="G71" s="11">
        <v>26</v>
      </c>
      <c r="H71" s="11">
        <v>33</v>
      </c>
      <c r="I71" s="12" t="s">
        <v>131</v>
      </c>
      <c r="J71" s="12" t="s">
        <v>20</v>
      </c>
      <c r="K71" s="12" t="s">
        <v>181</v>
      </c>
      <c r="L71" s="1" t="str">
        <f t="shared" si="6"/>
        <v/>
      </c>
      <c r="M71" s="1" t="str">
        <f t="shared" si="7"/>
        <v/>
      </c>
      <c r="N71" s="1"/>
      <c r="O71" s="1"/>
      <c r="P71" s="1"/>
      <c r="Q71" s="4"/>
      <c r="R71" s="4"/>
      <c r="S71" s="4"/>
      <c r="T71" s="4"/>
      <c r="U71" s="4"/>
      <c r="V71" s="4"/>
      <c r="W71" s="4"/>
      <c r="X71" s="4"/>
      <c r="Y71" s="4"/>
      <c r="Z71" s="4"/>
      <c r="AA71" s="4"/>
      <c r="AB71" s="4"/>
      <c r="AC71" s="4"/>
      <c r="AD71" s="4"/>
      <c r="AE71" s="4"/>
      <c r="AF71" s="4"/>
      <c r="AG71" s="4"/>
    </row>
    <row r="72" spans="1:33" ht="15.75" customHeight="1">
      <c r="A72" s="8" t="s">
        <v>194</v>
      </c>
      <c r="B72" s="8" t="s">
        <v>195</v>
      </c>
      <c r="C72" s="11">
        <v>799</v>
      </c>
      <c r="D72" s="11">
        <v>0</v>
      </c>
      <c r="E72" s="11">
        <v>799</v>
      </c>
      <c r="F72" s="8"/>
      <c r="G72" s="11">
        <v>27</v>
      </c>
      <c r="H72" s="11">
        <v>28</v>
      </c>
      <c r="I72" s="12" t="s">
        <v>10</v>
      </c>
      <c r="J72" s="12" t="s">
        <v>10</v>
      </c>
      <c r="K72" s="12" t="s">
        <v>175</v>
      </c>
      <c r="L72" s="1" t="str">
        <f t="shared" si="6"/>
        <v/>
      </c>
      <c r="M72" s="1" t="str">
        <f t="shared" si="7"/>
        <v/>
      </c>
      <c r="N72" s="1"/>
      <c r="O72" s="1"/>
      <c r="P72" s="1"/>
      <c r="Q72" s="4"/>
      <c r="R72" s="4"/>
      <c r="S72" s="4"/>
      <c r="T72" s="4"/>
      <c r="U72" s="4"/>
      <c r="V72" s="4"/>
      <c r="W72" s="4"/>
      <c r="X72" s="4"/>
      <c r="Y72" s="4"/>
      <c r="Z72" s="4"/>
      <c r="AA72" s="4"/>
      <c r="AB72" s="4"/>
      <c r="AC72" s="4"/>
      <c r="AD72" s="4"/>
      <c r="AE72" s="4"/>
      <c r="AF72" s="4"/>
      <c r="AG72" s="4"/>
    </row>
    <row r="73" spans="1:33" ht="15.75" customHeight="1">
      <c r="A73" s="8" t="s">
        <v>195</v>
      </c>
      <c r="B73" s="8" t="s">
        <v>214</v>
      </c>
      <c r="C73" s="11">
        <v>5047</v>
      </c>
      <c r="D73" s="11">
        <v>0</v>
      </c>
      <c r="E73" s="11">
        <v>5047</v>
      </c>
      <c r="F73" s="8"/>
      <c r="G73" s="11">
        <v>28</v>
      </c>
      <c r="H73" s="11">
        <v>29</v>
      </c>
      <c r="I73" s="12" t="s">
        <v>10</v>
      </c>
      <c r="J73" s="12" t="s">
        <v>10</v>
      </c>
      <c r="K73" s="12" t="s">
        <v>175</v>
      </c>
      <c r="L73" s="1" t="str">
        <f t="shared" si="6"/>
        <v/>
      </c>
      <c r="M73" s="1" t="str">
        <f t="shared" si="7"/>
        <v/>
      </c>
      <c r="N73" s="1"/>
      <c r="O73" s="1"/>
      <c r="P73" s="1"/>
      <c r="Q73" s="4"/>
      <c r="R73" s="4"/>
      <c r="S73" s="4"/>
      <c r="T73" s="4"/>
      <c r="U73" s="4"/>
      <c r="V73" s="4"/>
      <c r="W73" s="4"/>
      <c r="X73" s="4"/>
      <c r="Y73" s="4"/>
      <c r="Z73" s="4"/>
      <c r="AA73" s="4"/>
      <c r="AB73" s="4"/>
      <c r="AC73" s="4"/>
      <c r="AD73" s="4"/>
      <c r="AE73" s="4"/>
      <c r="AF73" s="4"/>
      <c r="AG73" s="4"/>
    </row>
    <row r="74" spans="1:33" ht="15.75" customHeight="1">
      <c r="A74" s="8" t="s">
        <v>195</v>
      </c>
      <c r="B74" s="8" t="s">
        <v>215</v>
      </c>
      <c r="C74" s="11">
        <v>4209</v>
      </c>
      <c r="D74" s="11">
        <v>0</v>
      </c>
      <c r="E74" s="11">
        <v>4209</v>
      </c>
      <c r="F74" s="8"/>
      <c r="G74" s="11">
        <v>28</v>
      </c>
      <c r="H74" s="11">
        <v>30</v>
      </c>
      <c r="I74" s="12" t="s">
        <v>10</v>
      </c>
      <c r="J74" s="12" t="s">
        <v>10</v>
      </c>
      <c r="K74" s="12" t="s">
        <v>175</v>
      </c>
      <c r="L74" s="1" t="str">
        <f t="shared" si="6"/>
        <v/>
      </c>
      <c r="M74" s="1" t="str">
        <f t="shared" si="7"/>
        <v/>
      </c>
      <c r="N74" s="1"/>
      <c r="O74" s="1"/>
      <c r="P74" s="1"/>
      <c r="Q74" s="4"/>
      <c r="R74" s="4"/>
      <c r="S74" s="4"/>
      <c r="T74" s="4"/>
      <c r="U74" s="4"/>
      <c r="V74" s="4"/>
      <c r="W74" s="4"/>
      <c r="X74" s="4"/>
      <c r="Y74" s="4"/>
      <c r="Z74" s="4"/>
      <c r="AA74" s="4"/>
      <c r="AB74" s="4"/>
      <c r="AC74" s="4"/>
      <c r="AD74" s="4"/>
      <c r="AE74" s="4"/>
      <c r="AF74" s="4"/>
      <c r="AG74" s="4"/>
    </row>
    <row r="75" spans="1:33" ht="15.75" customHeight="1">
      <c r="A75" s="8" t="s">
        <v>195</v>
      </c>
      <c r="B75" s="8" t="s">
        <v>213</v>
      </c>
      <c r="C75" s="11">
        <v>3357</v>
      </c>
      <c r="D75" s="11">
        <v>0</v>
      </c>
      <c r="E75" s="11">
        <v>3357</v>
      </c>
      <c r="F75" s="8"/>
      <c r="G75" s="11">
        <v>28</v>
      </c>
      <c r="H75" s="11">
        <v>31</v>
      </c>
      <c r="I75" s="12" t="s">
        <v>10</v>
      </c>
      <c r="J75" s="12" t="s">
        <v>11</v>
      </c>
      <c r="K75" s="12" t="s">
        <v>181</v>
      </c>
      <c r="L75" s="1" t="str">
        <f t="shared" si="6"/>
        <v/>
      </c>
      <c r="M75" s="1" t="str">
        <f t="shared" si="7"/>
        <v/>
      </c>
      <c r="N75" s="1"/>
      <c r="O75" s="1"/>
      <c r="P75" s="1"/>
      <c r="Q75" s="4"/>
      <c r="R75" s="4"/>
      <c r="S75" s="4"/>
      <c r="T75" s="4"/>
      <c r="U75" s="4"/>
      <c r="V75" s="4"/>
      <c r="W75" s="4"/>
      <c r="X75" s="4"/>
      <c r="Y75" s="4"/>
      <c r="Z75" s="4"/>
      <c r="AA75" s="4"/>
      <c r="AB75" s="4"/>
      <c r="AC75" s="4"/>
      <c r="AD75" s="4"/>
      <c r="AE75" s="4"/>
      <c r="AF75" s="4"/>
      <c r="AG75" s="4"/>
    </row>
    <row r="76" spans="1:33" ht="15.75" customHeight="1">
      <c r="A76" s="8" t="s">
        <v>214</v>
      </c>
      <c r="B76" s="8" t="s">
        <v>215</v>
      </c>
      <c r="C76" s="11">
        <v>639</v>
      </c>
      <c r="D76" s="11">
        <v>0</v>
      </c>
      <c r="E76" s="11">
        <v>639</v>
      </c>
      <c r="F76" s="8"/>
      <c r="G76" s="11">
        <v>29</v>
      </c>
      <c r="H76" s="11">
        <v>30</v>
      </c>
      <c r="I76" s="12" t="s">
        <v>10</v>
      </c>
      <c r="J76" s="12" t="s">
        <v>10</v>
      </c>
      <c r="K76" s="12" t="s">
        <v>175</v>
      </c>
      <c r="L76" s="1" t="str">
        <f t="shared" si="6"/>
        <v/>
      </c>
      <c r="M76" s="1" t="str">
        <f t="shared" si="7"/>
        <v/>
      </c>
      <c r="N76" s="1"/>
      <c r="O76" s="1"/>
      <c r="P76" s="1"/>
      <c r="Q76" s="4"/>
      <c r="R76" s="4"/>
      <c r="S76" s="4"/>
      <c r="T76" s="4"/>
      <c r="U76" s="4"/>
      <c r="V76" s="4"/>
      <c r="W76" s="4"/>
      <c r="X76" s="4"/>
      <c r="Y76" s="4"/>
      <c r="Z76" s="4"/>
      <c r="AA76" s="4"/>
      <c r="AB76" s="4"/>
      <c r="AC76" s="4"/>
      <c r="AD76" s="4"/>
      <c r="AE76" s="4"/>
      <c r="AF76" s="4"/>
      <c r="AG76" s="4"/>
    </row>
    <row r="77" spans="1:33" ht="15.75" customHeight="1">
      <c r="A77" s="8" t="s">
        <v>214</v>
      </c>
      <c r="B77" s="8" t="s">
        <v>213</v>
      </c>
      <c r="C77" s="11">
        <v>3602</v>
      </c>
      <c r="D77" s="11">
        <v>0</v>
      </c>
      <c r="E77" s="11">
        <v>3602</v>
      </c>
      <c r="F77" s="8"/>
      <c r="G77" s="11">
        <v>29</v>
      </c>
      <c r="H77" s="11">
        <v>31</v>
      </c>
      <c r="I77" s="12" t="s">
        <v>10</v>
      </c>
      <c r="J77" s="12" t="s">
        <v>11</v>
      </c>
      <c r="K77" s="12" t="s">
        <v>181</v>
      </c>
      <c r="L77" s="1" t="str">
        <f t="shared" si="6"/>
        <v/>
      </c>
      <c r="M77" s="1" t="str">
        <f t="shared" si="7"/>
        <v/>
      </c>
      <c r="N77" s="1"/>
      <c r="O77" s="1"/>
      <c r="P77" s="1"/>
      <c r="Q77" s="4"/>
      <c r="R77" s="4"/>
      <c r="S77" s="4"/>
      <c r="T77" s="4"/>
      <c r="U77" s="4"/>
      <c r="V77" s="4"/>
      <c r="W77" s="4"/>
      <c r="X77" s="4"/>
      <c r="Y77" s="4"/>
      <c r="Z77" s="4"/>
      <c r="AA77" s="4"/>
      <c r="AB77" s="4"/>
      <c r="AC77" s="4"/>
      <c r="AD77" s="4"/>
      <c r="AE77" s="4"/>
      <c r="AF77" s="4"/>
      <c r="AG77" s="4"/>
    </row>
    <row r="78" spans="1:33" ht="15.75" customHeight="1">
      <c r="A78" s="8" t="s">
        <v>213</v>
      </c>
      <c r="B78" s="8" t="s">
        <v>216</v>
      </c>
      <c r="C78" s="11">
        <v>690</v>
      </c>
      <c r="D78" s="11">
        <v>0</v>
      </c>
      <c r="E78" s="11">
        <v>690</v>
      </c>
      <c r="F78" s="8"/>
      <c r="G78" s="11">
        <v>31</v>
      </c>
      <c r="H78" s="11">
        <v>34</v>
      </c>
      <c r="I78" s="12" t="s">
        <v>11</v>
      </c>
      <c r="J78" s="12" t="s">
        <v>20</v>
      </c>
      <c r="K78" s="12" t="s">
        <v>181</v>
      </c>
      <c r="L78" s="1" t="str">
        <f t="shared" si="6"/>
        <v/>
      </c>
      <c r="M78" s="1" t="str">
        <f t="shared" si="7"/>
        <v/>
      </c>
      <c r="N78" s="1"/>
      <c r="O78" s="1"/>
      <c r="P78" s="1"/>
      <c r="Q78" s="4"/>
      <c r="R78" s="4"/>
      <c r="S78" s="4"/>
      <c r="T78" s="4"/>
      <c r="U78" s="4"/>
      <c r="V78" s="4"/>
      <c r="W78" s="4"/>
      <c r="X78" s="4"/>
      <c r="Y78" s="4"/>
      <c r="Z78" s="4"/>
      <c r="AA78" s="4"/>
      <c r="AB78" s="4"/>
      <c r="AC78" s="4"/>
      <c r="AD78" s="4"/>
      <c r="AE78" s="4"/>
      <c r="AF78" s="4"/>
      <c r="AG78" s="4"/>
    </row>
    <row r="79" spans="1:33" ht="15.75" customHeight="1">
      <c r="A79" s="8" t="s">
        <v>213</v>
      </c>
      <c r="B79" s="8" t="s">
        <v>217</v>
      </c>
      <c r="C79" s="11">
        <v>0</v>
      </c>
      <c r="D79" s="11">
        <v>200</v>
      </c>
      <c r="E79" s="11">
        <v>314.45999999999998</v>
      </c>
      <c r="F79" s="8" t="s">
        <v>218</v>
      </c>
      <c r="G79" s="11">
        <v>31</v>
      </c>
      <c r="H79" s="11">
        <v>47</v>
      </c>
      <c r="I79" s="12" t="s">
        <v>11</v>
      </c>
      <c r="J79" s="12" t="s">
        <v>11</v>
      </c>
      <c r="K79" s="12" t="s">
        <v>175</v>
      </c>
      <c r="L79" s="1" t="str">
        <f t="shared" si="6"/>
        <v/>
      </c>
      <c r="M79" s="1" t="str">
        <f t="shared" si="7"/>
        <v/>
      </c>
      <c r="N79" s="1"/>
      <c r="O79" s="1"/>
      <c r="P79" s="1"/>
      <c r="Q79" s="4"/>
      <c r="R79" s="4"/>
      <c r="S79" s="4"/>
      <c r="T79" s="4"/>
      <c r="U79" s="4"/>
      <c r="V79" s="4"/>
      <c r="W79" s="4"/>
      <c r="X79" s="4"/>
      <c r="Y79" s="4"/>
      <c r="Z79" s="4"/>
      <c r="AA79" s="4"/>
      <c r="AB79" s="4"/>
      <c r="AC79" s="4"/>
      <c r="AD79" s="4"/>
      <c r="AE79" s="4"/>
      <c r="AF79" s="4"/>
      <c r="AG79" s="4"/>
    </row>
    <row r="80" spans="1:33" ht="15.75" customHeight="1">
      <c r="A80" s="8" t="s">
        <v>213</v>
      </c>
      <c r="B80" s="8" t="s">
        <v>219</v>
      </c>
      <c r="C80" s="11">
        <v>0</v>
      </c>
      <c r="D80" s="11">
        <v>200</v>
      </c>
      <c r="E80" s="11">
        <v>314.45999999999998</v>
      </c>
      <c r="F80" s="8" t="s">
        <v>218</v>
      </c>
      <c r="G80" s="11">
        <v>31</v>
      </c>
      <c r="H80" s="11">
        <v>48</v>
      </c>
      <c r="I80" s="12" t="s">
        <v>11</v>
      </c>
      <c r="J80" s="12" t="s">
        <v>129</v>
      </c>
      <c r="K80" s="12" t="s">
        <v>181</v>
      </c>
      <c r="L80" s="1" t="str">
        <f t="shared" si="6"/>
        <v/>
      </c>
      <c r="M80" s="1" t="str">
        <f t="shared" si="7"/>
        <v/>
      </c>
      <c r="N80" s="1"/>
      <c r="O80" s="1"/>
      <c r="P80" s="1"/>
      <c r="Q80" s="4"/>
      <c r="R80" s="4"/>
      <c r="S80" s="4"/>
      <c r="T80" s="4"/>
      <c r="U80" s="4"/>
      <c r="V80" s="4"/>
      <c r="W80" s="4"/>
      <c r="X80" s="4"/>
      <c r="Y80" s="4"/>
      <c r="Z80" s="4"/>
      <c r="AA80" s="4"/>
      <c r="AB80" s="4"/>
      <c r="AC80" s="4"/>
      <c r="AD80" s="4"/>
      <c r="AE80" s="4"/>
      <c r="AF80" s="4"/>
      <c r="AG80" s="4"/>
    </row>
    <row r="81" spans="1:33" ht="15.75" customHeight="1">
      <c r="A81" s="8" t="s">
        <v>213</v>
      </c>
      <c r="B81" s="8" t="s">
        <v>220</v>
      </c>
      <c r="C81" s="11">
        <v>2859</v>
      </c>
      <c r="D81" s="11">
        <v>0</v>
      </c>
      <c r="E81" s="11">
        <v>2859</v>
      </c>
      <c r="F81" s="8"/>
      <c r="G81" s="11">
        <v>31</v>
      </c>
      <c r="H81" s="11">
        <v>59</v>
      </c>
      <c r="I81" s="12" t="s">
        <v>11</v>
      </c>
      <c r="J81" s="12" t="s">
        <v>129</v>
      </c>
      <c r="K81" s="12" t="s">
        <v>181</v>
      </c>
      <c r="L81" s="1" t="str">
        <f t="shared" si="6"/>
        <v/>
      </c>
      <c r="M81" s="1" t="str">
        <f t="shared" si="7"/>
        <v/>
      </c>
      <c r="N81" s="1"/>
      <c r="O81" s="1"/>
      <c r="P81" s="1"/>
      <c r="Q81" s="4"/>
      <c r="R81" s="4"/>
      <c r="S81" s="4"/>
      <c r="T81" s="4"/>
      <c r="U81" s="4"/>
      <c r="V81" s="4"/>
      <c r="W81" s="4"/>
      <c r="X81" s="4"/>
      <c r="Y81" s="4"/>
      <c r="Z81" s="4"/>
      <c r="AA81" s="4"/>
      <c r="AB81" s="4"/>
      <c r="AC81" s="4"/>
      <c r="AD81" s="4"/>
      <c r="AE81" s="4"/>
      <c r="AF81" s="4"/>
      <c r="AG81" s="4"/>
    </row>
    <row r="82" spans="1:33" ht="15.75" customHeight="1">
      <c r="A82" s="8" t="s">
        <v>209</v>
      </c>
      <c r="B82" s="8" t="s">
        <v>221</v>
      </c>
      <c r="C82" s="11">
        <v>0</v>
      </c>
      <c r="D82" s="11">
        <v>200</v>
      </c>
      <c r="E82" s="11">
        <v>314.45999999999998</v>
      </c>
      <c r="F82" s="8"/>
      <c r="G82" s="11">
        <v>32</v>
      </c>
      <c r="H82" s="11">
        <v>38</v>
      </c>
      <c r="I82" s="12" t="s">
        <v>123</v>
      </c>
      <c r="J82" s="12" t="s">
        <v>123</v>
      </c>
      <c r="K82" s="12" t="s">
        <v>175</v>
      </c>
      <c r="L82" s="1" t="str">
        <f t="shared" si="6"/>
        <v/>
      </c>
      <c r="M82" s="1" t="str">
        <f t="shared" si="7"/>
        <v/>
      </c>
      <c r="N82" s="1"/>
      <c r="O82" s="1"/>
      <c r="P82" s="1"/>
      <c r="Q82" s="4"/>
      <c r="R82" s="4"/>
      <c r="S82" s="4"/>
      <c r="T82" s="4"/>
      <c r="U82" s="4"/>
      <c r="V82" s="4"/>
      <c r="W82" s="4"/>
      <c r="X82" s="4"/>
      <c r="Y82" s="4"/>
      <c r="Z82" s="4"/>
      <c r="AA82" s="4"/>
      <c r="AB82" s="4"/>
      <c r="AC82" s="4"/>
      <c r="AD82" s="4"/>
      <c r="AE82" s="4"/>
      <c r="AF82" s="4"/>
      <c r="AG82" s="4"/>
    </row>
    <row r="83" spans="1:33" ht="15.75" customHeight="1">
      <c r="A83" s="8" t="s">
        <v>210</v>
      </c>
      <c r="B83" s="8" t="s">
        <v>216</v>
      </c>
      <c r="C83" s="11">
        <v>2735</v>
      </c>
      <c r="D83" s="11">
        <v>0</v>
      </c>
      <c r="E83" s="11">
        <v>2735</v>
      </c>
      <c r="F83" s="8"/>
      <c r="G83" s="11">
        <v>33</v>
      </c>
      <c r="H83" s="11">
        <v>34</v>
      </c>
      <c r="I83" s="12" t="s">
        <v>20</v>
      </c>
      <c r="J83" s="12" t="s">
        <v>20</v>
      </c>
      <c r="K83" s="12" t="s">
        <v>175</v>
      </c>
      <c r="L83" s="1" t="str">
        <f t="shared" si="6"/>
        <v/>
      </c>
      <c r="M83" s="1" t="str">
        <f t="shared" si="7"/>
        <v/>
      </c>
      <c r="N83" s="1"/>
      <c r="O83" s="1"/>
      <c r="P83" s="1"/>
      <c r="Q83" s="4"/>
      <c r="R83" s="4"/>
      <c r="S83" s="4"/>
      <c r="T83" s="4"/>
      <c r="U83" s="4"/>
      <c r="V83" s="4"/>
      <c r="W83" s="4"/>
      <c r="X83" s="4"/>
      <c r="Y83" s="4"/>
      <c r="Z83" s="4"/>
      <c r="AA83" s="4"/>
      <c r="AB83" s="4"/>
      <c r="AC83" s="4"/>
      <c r="AD83" s="4"/>
      <c r="AE83" s="4"/>
      <c r="AF83" s="4"/>
      <c r="AG83" s="4"/>
    </row>
    <row r="84" spans="1:33" ht="15.75" customHeight="1">
      <c r="A84" s="8" t="s">
        <v>216</v>
      </c>
      <c r="B84" s="8" t="s">
        <v>222</v>
      </c>
      <c r="C84" s="11">
        <v>0</v>
      </c>
      <c r="D84" s="11">
        <v>210</v>
      </c>
      <c r="E84" s="11">
        <v>330.18299999999999</v>
      </c>
      <c r="F84" s="8"/>
      <c r="G84" s="11">
        <v>34</v>
      </c>
      <c r="H84" s="11">
        <v>52</v>
      </c>
      <c r="I84" s="12" t="s">
        <v>20</v>
      </c>
      <c r="J84" s="12" t="s">
        <v>53</v>
      </c>
      <c r="K84" s="12" t="s">
        <v>181</v>
      </c>
      <c r="L84" s="1" t="str">
        <f t="shared" si="6"/>
        <v/>
      </c>
      <c r="M84" s="1" t="str">
        <f t="shared" si="7"/>
        <v/>
      </c>
      <c r="N84" s="1"/>
      <c r="O84" s="1"/>
      <c r="P84" s="1"/>
      <c r="Q84" s="4"/>
      <c r="R84" s="4"/>
      <c r="S84" s="4"/>
      <c r="T84" s="4"/>
      <c r="U84" s="4"/>
      <c r="V84" s="4"/>
      <c r="W84" s="4"/>
      <c r="X84" s="4"/>
      <c r="Y84" s="4"/>
      <c r="Z84" s="4"/>
      <c r="AA84" s="4"/>
      <c r="AB84" s="4"/>
      <c r="AC84" s="4"/>
      <c r="AD84" s="4"/>
      <c r="AE84" s="4"/>
      <c r="AF84" s="4"/>
      <c r="AG84" s="4"/>
    </row>
    <row r="85" spans="1:33" ht="15.75" customHeight="1">
      <c r="A85" s="8" t="s">
        <v>205</v>
      </c>
      <c r="B85" s="8" t="s">
        <v>223</v>
      </c>
      <c r="C85" s="11">
        <v>609.54989999999998</v>
      </c>
      <c r="D85" s="11">
        <v>0</v>
      </c>
      <c r="E85" s="11">
        <v>609.54989999999998</v>
      </c>
      <c r="F85" s="8"/>
      <c r="G85" s="11">
        <v>35</v>
      </c>
      <c r="H85" s="11">
        <v>36</v>
      </c>
      <c r="I85" s="12" t="s">
        <v>84</v>
      </c>
      <c r="J85" s="12" t="s">
        <v>105</v>
      </c>
      <c r="K85" s="12" t="s">
        <v>181</v>
      </c>
      <c r="L85" s="1" t="str">
        <f t="shared" si="6"/>
        <v/>
      </c>
      <c r="M85" s="1" t="str">
        <f t="shared" si="7"/>
        <v/>
      </c>
      <c r="N85" s="1"/>
      <c r="O85" s="1"/>
      <c r="P85" s="1"/>
      <c r="Q85" s="4"/>
      <c r="R85" s="4"/>
      <c r="S85" s="4"/>
      <c r="T85" s="4"/>
      <c r="U85" s="4"/>
      <c r="V85" s="4"/>
      <c r="W85" s="4"/>
      <c r="X85" s="4"/>
      <c r="Y85" s="4"/>
      <c r="Z85" s="4"/>
      <c r="AA85" s="4"/>
      <c r="AB85" s="4"/>
      <c r="AC85" s="4"/>
      <c r="AD85" s="4"/>
      <c r="AE85" s="4"/>
      <c r="AF85" s="4"/>
      <c r="AG85" s="4"/>
    </row>
    <row r="86" spans="1:33" ht="15.75" customHeight="1">
      <c r="A86" s="8" t="s">
        <v>223</v>
      </c>
      <c r="B86" s="8" t="s">
        <v>224</v>
      </c>
      <c r="C86" s="11">
        <v>1127.729</v>
      </c>
      <c r="D86" s="11">
        <v>0</v>
      </c>
      <c r="E86" s="11">
        <v>1127.729</v>
      </c>
      <c r="F86" s="8"/>
      <c r="G86" s="11">
        <v>36</v>
      </c>
      <c r="H86" s="11">
        <v>37</v>
      </c>
      <c r="I86" s="12" t="s">
        <v>105</v>
      </c>
      <c r="J86" s="12" t="s">
        <v>105</v>
      </c>
      <c r="K86" s="12" t="s">
        <v>175</v>
      </c>
      <c r="L86" s="1" t="str">
        <f t="shared" si="6"/>
        <v/>
      </c>
      <c r="M86" s="1" t="str">
        <f t="shared" si="7"/>
        <v/>
      </c>
      <c r="N86" s="1"/>
      <c r="O86" s="1"/>
      <c r="P86" s="1"/>
      <c r="Q86" s="4"/>
      <c r="R86" s="4"/>
      <c r="S86" s="4"/>
      <c r="T86" s="4"/>
      <c r="U86" s="4"/>
      <c r="V86" s="4"/>
      <c r="W86" s="4"/>
      <c r="X86" s="4"/>
      <c r="Y86" s="4"/>
      <c r="Z86" s="4"/>
      <c r="AA86" s="4"/>
      <c r="AB86" s="4"/>
      <c r="AC86" s="4"/>
      <c r="AD86" s="4"/>
      <c r="AE86" s="4"/>
      <c r="AF86" s="4"/>
      <c r="AG86" s="4"/>
    </row>
    <row r="87" spans="1:33" ht="15.75" customHeight="1">
      <c r="A87" s="8" t="s">
        <v>223</v>
      </c>
      <c r="B87" s="8" t="s">
        <v>221</v>
      </c>
      <c r="C87" s="11">
        <v>2054.0320000000002</v>
      </c>
      <c r="D87" s="11">
        <v>0</v>
      </c>
      <c r="E87" s="11">
        <v>2054.0320000000002</v>
      </c>
      <c r="F87" s="8"/>
      <c r="G87" s="11">
        <v>36</v>
      </c>
      <c r="H87" s="11">
        <v>38</v>
      </c>
      <c r="I87" s="12" t="s">
        <v>105</v>
      </c>
      <c r="J87" s="12" t="s">
        <v>123</v>
      </c>
      <c r="K87" s="12" t="s">
        <v>181</v>
      </c>
      <c r="L87" s="1" t="str">
        <f t="shared" si="6"/>
        <v/>
      </c>
      <c r="M87" s="1" t="str">
        <f t="shared" si="7"/>
        <v/>
      </c>
      <c r="N87" s="1"/>
      <c r="O87" s="1"/>
      <c r="P87" s="1"/>
      <c r="Q87" s="4"/>
      <c r="R87" s="4"/>
      <c r="S87" s="4"/>
      <c r="T87" s="4"/>
      <c r="U87" s="4"/>
      <c r="V87" s="4"/>
      <c r="W87" s="4"/>
      <c r="X87" s="4"/>
      <c r="Y87" s="4"/>
      <c r="Z87" s="4"/>
      <c r="AA87" s="4"/>
      <c r="AB87" s="4"/>
      <c r="AC87" s="4"/>
      <c r="AD87" s="4"/>
      <c r="AE87" s="4"/>
      <c r="AF87" s="4"/>
      <c r="AG87" s="4"/>
    </row>
    <row r="88" spans="1:33" ht="15.75" customHeight="1">
      <c r="A88" s="8" t="s">
        <v>224</v>
      </c>
      <c r="B88" s="8" t="s">
        <v>221</v>
      </c>
      <c r="C88" s="11">
        <v>206.3271</v>
      </c>
      <c r="D88" s="11">
        <v>0</v>
      </c>
      <c r="E88" s="11">
        <v>206.3271</v>
      </c>
      <c r="F88" s="8"/>
      <c r="G88" s="11">
        <v>37</v>
      </c>
      <c r="H88" s="11">
        <v>38</v>
      </c>
      <c r="I88" s="12" t="s">
        <v>105</v>
      </c>
      <c r="J88" s="12" t="s">
        <v>123</v>
      </c>
      <c r="K88" s="12" t="s">
        <v>181</v>
      </c>
      <c r="L88" s="1" t="str">
        <f t="shared" si="6"/>
        <v/>
      </c>
      <c r="M88" s="1" t="str">
        <f t="shared" si="7"/>
        <v/>
      </c>
      <c r="N88" s="1"/>
      <c r="O88" s="1"/>
      <c r="P88" s="1"/>
      <c r="Q88" s="4"/>
      <c r="R88" s="4"/>
      <c r="S88" s="4"/>
      <c r="T88" s="4"/>
      <c r="U88" s="4"/>
      <c r="V88" s="4"/>
      <c r="W88" s="4"/>
      <c r="X88" s="4"/>
      <c r="Y88" s="4"/>
      <c r="Z88" s="4"/>
      <c r="AA88" s="4"/>
      <c r="AB88" s="4"/>
      <c r="AC88" s="4"/>
      <c r="AD88" s="4"/>
      <c r="AE88" s="4"/>
      <c r="AF88" s="4"/>
      <c r="AG88" s="4"/>
    </row>
    <row r="89" spans="1:33" ht="15.75" customHeight="1">
      <c r="A89" s="8" t="s">
        <v>224</v>
      </c>
      <c r="B89" s="8" t="s">
        <v>225</v>
      </c>
      <c r="C89" s="11">
        <v>647.24450000000002</v>
      </c>
      <c r="D89" s="11">
        <v>0</v>
      </c>
      <c r="E89" s="11">
        <v>647.24450000000002</v>
      </c>
      <c r="F89" s="8"/>
      <c r="G89" s="11">
        <v>37</v>
      </c>
      <c r="H89" s="11">
        <v>42</v>
      </c>
      <c r="I89" s="12" t="s">
        <v>105</v>
      </c>
      <c r="J89" s="12" t="s">
        <v>74</v>
      </c>
      <c r="K89" s="12" t="s">
        <v>181</v>
      </c>
      <c r="L89" s="1" t="str">
        <f t="shared" si="6"/>
        <v/>
      </c>
      <c r="M89" s="1" t="str">
        <f t="shared" si="7"/>
        <v/>
      </c>
      <c r="N89" s="1"/>
      <c r="O89" s="1"/>
      <c r="P89" s="1"/>
      <c r="Q89" s="4"/>
      <c r="R89" s="4"/>
      <c r="S89" s="4"/>
      <c r="T89" s="4"/>
      <c r="U89" s="4"/>
      <c r="V89" s="4"/>
      <c r="W89" s="4"/>
      <c r="X89" s="4"/>
      <c r="Y89" s="4"/>
      <c r="Z89" s="4"/>
      <c r="AA89" s="4"/>
      <c r="AB89" s="4"/>
      <c r="AC89" s="4"/>
      <c r="AD89" s="4"/>
      <c r="AE89" s="4"/>
      <c r="AF89" s="4"/>
      <c r="AG89" s="4"/>
    </row>
    <row r="90" spans="1:33" ht="15.75" customHeight="1">
      <c r="A90" s="8" t="s">
        <v>224</v>
      </c>
      <c r="B90" s="8" t="s">
        <v>226</v>
      </c>
      <c r="C90" s="11">
        <v>1678.682</v>
      </c>
      <c r="D90" s="11">
        <v>1500</v>
      </c>
      <c r="E90" s="11">
        <v>2358.4499999999998</v>
      </c>
      <c r="F90" s="8" t="s">
        <v>227</v>
      </c>
      <c r="G90" s="11">
        <v>37</v>
      </c>
      <c r="H90" s="11">
        <v>43</v>
      </c>
      <c r="I90" s="12" t="s">
        <v>105</v>
      </c>
      <c r="J90" s="12" t="s">
        <v>74</v>
      </c>
      <c r="K90" s="12" t="s">
        <v>181</v>
      </c>
      <c r="L90" s="1" t="str">
        <f t="shared" si="6"/>
        <v/>
      </c>
      <c r="M90" s="1" t="str">
        <f t="shared" si="7"/>
        <v/>
      </c>
      <c r="N90" s="1"/>
      <c r="O90" s="1"/>
      <c r="P90" s="1"/>
      <c r="Q90" s="4"/>
      <c r="R90" s="4"/>
      <c r="S90" s="4"/>
      <c r="T90" s="4"/>
      <c r="U90" s="4"/>
      <c r="V90" s="4"/>
      <c r="W90" s="4"/>
      <c r="X90" s="4"/>
      <c r="Y90" s="4"/>
      <c r="Z90" s="4"/>
      <c r="AA90" s="4"/>
      <c r="AB90" s="4"/>
      <c r="AC90" s="4"/>
      <c r="AD90" s="4"/>
      <c r="AE90" s="4"/>
      <c r="AF90" s="4"/>
      <c r="AG90" s="4"/>
    </row>
    <row r="91" spans="1:33" ht="15.75" customHeight="1">
      <c r="A91" s="8" t="s">
        <v>221</v>
      </c>
      <c r="B91" s="8" t="s">
        <v>211</v>
      </c>
      <c r="C91" s="11">
        <v>314.58679999999998</v>
      </c>
      <c r="D91" s="11">
        <v>0</v>
      </c>
      <c r="E91" s="11">
        <v>314.58679999999998</v>
      </c>
      <c r="F91" s="8"/>
      <c r="G91" s="11">
        <v>38</v>
      </c>
      <c r="H91" s="11">
        <v>39</v>
      </c>
      <c r="I91" s="12" t="s">
        <v>123</v>
      </c>
      <c r="J91" s="12" t="s">
        <v>87</v>
      </c>
      <c r="K91" s="12" t="s">
        <v>181</v>
      </c>
      <c r="L91" s="1" t="str">
        <f t="shared" si="6"/>
        <v/>
      </c>
      <c r="M91" s="1" t="str">
        <f t="shared" si="7"/>
        <v/>
      </c>
      <c r="N91" s="1"/>
      <c r="O91" s="1"/>
      <c r="P91" s="1"/>
      <c r="Q91" s="4"/>
      <c r="R91" s="4"/>
      <c r="S91" s="4"/>
      <c r="T91" s="4"/>
      <c r="U91" s="4"/>
      <c r="V91" s="4"/>
      <c r="W91" s="4"/>
      <c r="X91" s="4"/>
      <c r="Y91" s="4"/>
      <c r="Z91" s="4"/>
      <c r="AA91" s="4"/>
      <c r="AB91" s="4"/>
      <c r="AC91" s="4"/>
      <c r="AD91" s="4"/>
      <c r="AE91" s="4"/>
      <c r="AF91" s="4"/>
      <c r="AG91" s="4"/>
    </row>
    <row r="92" spans="1:33" ht="15.75" customHeight="1">
      <c r="A92" s="8" t="s">
        <v>221</v>
      </c>
      <c r="B92" s="8" t="s">
        <v>228</v>
      </c>
      <c r="C92" s="11">
        <v>733.82240000000002</v>
      </c>
      <c r="D92" s="11">
        <v>0</v>
      </c>
      <c r="E92" s="11">
        <v>733.82240000000002</v>
      </c>
      <c r="F92" s="8"/>
      <c r="G92" s="11">
        <v>38</v>
      </c>
      <c r="H92" s="11">
        <v>40</v>
      </c>
      <c r="I92" s="12" t="s">
        <v>123</v>
      </c>
      <c r="J92" s="12" t="s">
        <v>87</v>
      </c>
      <c r="K92" s="12" t="s">
        <v>181</v>
      </c>
      <c r="L92" s="1" t="str">
        <f t="shared" si="6"/>
        <v/>
      </c>
      <c r="M92" s="1" t="str">
        <f t="shared" si="7"/>
        <v/>
      </c>
      <c r="N92" s="1"/>
      <c r="O92" s="1"/>
      <c r="P92" s="1"/>
      <c r="Q92" s="4"/>
      <c r="R92" s="4"/>
      <c r="S92" s="4"/>
      <c r="T92" s="4"/>
      <c r="U92" s="4"/>
      <c r="V92" s="4"/>
      <c r="W92" s="4"/>
      <c r="X92" s="4"/>
      <c r="Y92" s="4"/>
      <c r="Z92" s="4"/>
      <c r="AA92" s="4"/>
      <c r="AB92" s="4"/>
      <c r="AC92" s="4"/>
      <c r="AD92" s="4"/>
      <c r="AE92" s="4"/>
      <c r="AF92" s="4"/>
      <c r="AG92" s="4"/>
    </row>
    <row r="93" spans="1:33" ht="15.75" customHeight="1">
      <c r="A93" s="8" t="s">
        <v>221</v>
      </c>
      <c r="B93" s="8" t="s">
        <v>226</v>
      </c>
      <c r="C93" s="11">
        <v>84.395390000000006</v>
      </c>
      <c r="D93" s="11">
        <v>0</v>
      </c>
      <c r="E93" s="11">
        <v>84.395390000000006</v>
      </c>
      <c r="F93" s="8"/>
      <c r="G93" s="11">
        <v>38</v>
      </c>
      <c r="H93" s="11">
        <v>43</v>
      </c>
      <c r="I93" s="12" t="s">
        <v>123</v>
      </c>
      <c r="J93" s="12" t="s">
        <v>74</v>
      </c>
      <c r="K93" s="12" t="s">
        <v>181</v>
      </c>
      <c r="L93" s="1" t="str">
        <f t="shared" si="6"/>
        <v/>
      </c>
      <c r="M93" s="1" t="str">
        <f t="shared" si="7"/>
        <v/>
      </c>
      <c r="N93" s="1"/>
      <c r="O93" s="1"/>
      <c r="P93" s="1"/>
      <c r="Q93" s="4"/>
      <c r="R93" s="4"/>
      <c r="S93" s="4"/>
      <c r="T93" s="4"/>
      <c r="U93" s="4"/>
      <c r="V93" s="4"/>
      <c r="W93" s="4"/>
      <c r="X93" s="4"/>
      <c r="Y93" s="4"/>
      <c r="Z93" s="4"/>
      <c r="AA93" s="4"/>
      <c r="AB93" s="4"/>
      <c r="AC93" s="4"/>
      <c r="AD93" s="4"/>
      <c r="AE93" s="4"/>
      <c r="AF93" s="4"/>
      <c r="AG93" s="4"/>
    </row>
    <row r="94" spans="1:33" ht="15.75" customHeight="1">
      <c r="A94" s="8" t="s">
        <v>221</v>
      </c>
      <c r="B94" s="8" t="s">
        <v>229</v>
      </c>
      <c r="C94" s="11">
        <v>1147.3</v>
      </c>
      <c r="D94" s="11">
        <v>0</v>
      </c>
      <c r="E94" s="11">
        <v>1147.3</v>
      </c>
      <c r="F94" s="8"/>
      <c r="G94" s="11">
        <v>38</v>
      </c>
      <c r="H94" s="11">
        <v>44</v>
      </c>
      <c r="I94" s="12" t="s">
        <v>123</v>
      </c>
      <c r="J94" s="12" t="s">
        <v>74</v>
      </c>
      <c r="K94" s="12" t="s">
        <v>181</v>
      </c>
      <c r="L94" s="1" t="str">
        <f t="shared" si="6"/>
        <v/>
      </c>
      <c r="M94" s="1" t="str">
        <f t="shared" si="7"/>
        <v/>
      </c>
      <c r="N94" s="1"/>
      <c r="O94" s="1"/>
      <c r="P94" s="1"/>
      <c r="Q94" s="4"/>
      <c r="R94" s="4"/>
      <c r="S94" s="4"/>
      <c r="T94" s="4"/>
      <c r="U94" s="4"/>
      <c r="V94" s="4"/>
      <c r="W94" s="4"/>
      <c r="X94" s="4"/>
      <c r="Y94" s="4"/>
      <c r="Z94" s="4"/>
      <c r="AA94" s="4"/>
      <c r="AB94" s="4"/>
      <c r="AC94" s="4"/>
      <c r="AD94" s="4"/>
      <c r="AE94" s="4"/>
      <c r="AF94" s="4"/>
      <c r="AG94" s="4"/>
    </row>
    <row r="95" spans="1:33" ht="15.75" customHeight="1">
      <c r="A95" s="8" t="s">
        <v>221</v>
      </c>
      <c r="B95" s="8" t="s">
        <v>230</v>
      </c>
      <c r="C95" s="11">
        <v>1494.105</v>
      </c>
      <c r="D95" s="11">
        <v>0</v>
      </c>
      <c r="E95" s="11">
        <v>1494.105</v>
      </c>
      <c r="F95" s="8"/>
      <c r="G95" s="11">
        <v>38</v>
      </c>
      <c r="H95" s="11">
        <v>45</v>
      </c>
      <c r="I95" s="12" t="s">
        <v>123</v>
      </c>
      <c r="J95" s="12" t="s">
        <v>48</v>
      </c>
      <c r="K95" s="12" t="s">
        <v>181</v>
      </c>
      <c r="L95" s="1" t="str">
        <f t="shared" si="6"/>
        <v/>
      </c>
      <c r="M95" s="1" t="str">
        <f t="shared" si="7"/>
        <v/>
      </c>
      <c r="N95" s="1"/>
      <c r="O95" s="1"/>
      <c r="P95" s="1"/>
      <c r="Q95" s="4"/>
      <c r="R95" s="4"/>
      <c r="S95" s="4"/>
      <c r="T95" s="4"/>
      <c r="U95" s="4"/>
      <c r="V95" s="4"/>
      <c r="W95" s="4"/>
      <c r="X95" s="4"/>
      <c r="Y95" s="4"/>
      <c r="Z95" s="4"/>
      <c r="AA95" s="4"/>
      <c r="AB95" s="4"/>
      <c r="AC95" s="4"/>
      <c r="AD95" s="4"/>
      <c r="AE95" s="4"/>
      <c r="AF95" s="4"/>
      <c r="AG95" s="4"/>
    </row>
    <row r="96" spans="1:33" ht="15.75" customHeight="1">
      <c r="A96" s="8" t="s">
        <v>211</v>
      </c>
      <c r="B96" s="8" t="s">
        <v>228</v>
      </c>
      <c r="C96" s="11">
        <v>2750.3069999999998</v>
      </c>
      <c r="D96" s="11">
        <v>0</v>
      </c>
      <c r="E96" s="11">
        <v>2750.3069999999998</v>
      </c>
      <c r="F96" s="8"/>
      <c r="G96" s="11">
        <v>39</v>
      </c>
      <c r="H96" s="11">
        <v>40</v>
      </c>
      <c r="I96" s="12" t="s">
        <v>87</v>
      </c>
      <c r="J96" s="12" t="s">
        <v>87</v>
      </c>
      <c r="K96" s="12" t="s">
        <v>175</v>
      </c>
      <c r="L96" s="1" t="str">
        <f t="shared" si="6"/>
        <v/>
      </c>
      <c r="M96" s="1" t="str">
        <f t="shared" si="7"/>
        <v/>
      </c>
      <c r="N96" s="1"/>
      <c r="O96" s="1"/>
      <c r="P96" s="1"/>
      <c r="Q96" s="4"/>
      <c r="R96" s="4"/>
      <c r="S96" s="4"/>
      <c r="T96" s="4"/>
      <c r="U96" s="4"/>
      <c r="V96" s="4"/>
      <c r="W96" s="4"/>
      <c r="X96" s="4"/>
      <c r="Y96" s="4"/>
      <c r="Z96" s="4"/>
      <c r="AA96" s="4"/>
      <c r="AB96" s="4"/>
      <c r="AC96" s="4"/>
      <c r="AD96" s="4"/>
      <c r="AE96" s="4"/>
      <c r="AF96" s="4"/>
      <c r="AG96" s="4"/>
    </row>
    <row r="97" spans="1:33" ht="15.75" customHeight="1">
      <c r="A97" s="8" t="s">
        <v>228</v>
      </c>
      <c r="B97" s="8" t="s">
        <v>231</v>
      </c>
      <c r="C97" s="11">
        <v>1733.566</v>
      </c>
      <c r="D97" s="11">
        <v>0</v>
      </c>
      <c r="E97" s="11">
        <v>1733.566</v>
      </c>
      <c r="F97" s="8"/>
      <c r="G97" s="11">
        <v>40</v>
      </c>
      <c r="H97" s="11">
        <v>41</v>
      </c>
      <c r="I97" s="12" t="s">
        <v>87</v>
      </c>
      <c r="J97" s="12" t="s">
        <v>87</v>
      </c>
      <c r="K97" s="12" t="s">
        <v>175</v>
      </c>
      <c r="L97" s="1" t="str">
        <f t="shared" si="6"/>
        <v/>
      </c>
      <c r="M97" s="1" t="str">
        <f t="shared" si="7"/>
        <v/>
      </c>
      <c r="N97" s="1"/>
      <c r="O97" s="1"/>
      <c r="P97" s="1"/>
      <c r="Q97" s="4"/>
      <c r="R97" s="4"/>
      <c r="S97" s="4"/>
      <c r="T97" s="4"/>
      <c r="U97" s="4"/>
      <c r="V97" s="4"/>
      <c r="W97" s="4"/>
      <c r="X97" s="4"/>
      <c r="Y97" s="4"/>
      <c r="Z97" s="4"/>
      <c r="AA97" s="4"/>
      <c r="AB97" s="4"/>
      <c r="AC97" s="4"/>
      <c r="AD97" s="4"/>
      <c r="AE97" s="4"/>
      <c r="AF97" s="4"/>
      <c r="AG97" s="4"/>
    </row>
    <row r="98" spans="1:33" ht="15.75" customHeight="1">
      <c r="A98" s="8" t="s">
        <v>228</v>
      </c>
      <c r="B98" s="8" t="s">
        <v>230</v>
      </c>
      <c r="C98" s="11">
        <v>781.05799999999999</v>
      </c>
      <c r="D98" s="11">
        <v>0</v>
      </c>
      <c r="E98" s="11">
        <v>781.05799999999999</v>
      </c>
      <c r="F98" s="8"/>
      <c r="G98" s="11">
        <v>40</v>
      </c>
      <c r="H98" s="11">
        <v>45</v>
      </c>
      <c r="I98" s="12" t="s">
        <v>87</v>
      </c>
      <c r="J98" s="12" t="s">
        <v>48</v>
      </c>
      <c r="K98" s="12" t="s">
        <v>181</v>
      </c>
      <c r="L98" s="1" t="str">
        <f t="shared" si="6"/>
        <v/>
      </c>
      <c r="M98" s="1" t="str">
        <f t="shared" si="7"/>
        <v/>
      </c>
      <c r="N98" s="1"/>
      <c r="O98" s="1"/>
      <c r="P98" s="1"/>
      <c r="Q98" s="4"/>
      <c r="R98" s="4"/>
      <c r="S98" s="4"/>
      <c r="T98" s="4"/>
      <c r="U98" s="4"/>
      <c r="V98" s="4"/>
      <c r="W98" s="4"/>
      <c r="X98" s="4"/>
      <c r="Y98" s="4"/>
      <c r="Z98" s="4"/>
      <c r="AA98" s="4"/>
      <c r="AB98" s="4"/>
      <c r="AC98" s="4"/>
      <c r="AD98" s="4"/>
      <c r="AE98" s="4"/>
      <c r="AF98" s="4"/>
      <c r="AG98" s="4"/>
    </row>
    <row r="99" spans="1:33" ht="15.75" customHeight="1">
      <c r="A99" s="8" t="s">
        <v>228</v>
      </c>
      <c r="B99" s="8" t="s">
        <v>222</v>
      </c>
      <c r="C99" s="11">
        <v>622.12389380000002</v>
      </c>
      <c r="D99" s="11">
        <v>0</v>
      </c>
      <c r="E99" s="11">
        <v>622.12389380000002</v>
      </c>
      <c r="F99" s="8"/>
      <c r="G99" s="11">
        <v>40</v>
      </c>
      <c r="H99" s="11">
        <v>52</v>
      </c>
      <c r="I99" s="12" t="s">
        <v>87</v>
      </c>
      <c r="J99" s="12" t="s">
        <v>53</v>
      </c>
      <c r="K99" s="12" t="s">
        <v>181</v>
      </c>
      <c r="L99" s="1" t="str">
        <f t="shared" si="6"/>
        <v/>
      </c>
      <c r="M99" s="1" t="str">
        <f t="shared" si="7"/>
        <v/>
      </c>
      <c r="N99" s="1"/>
      <c r="O99" s="1"/>
      <c r="P99" s="1"/>
      <c r="Q99" s="4"/>
      <c r="R99" s="4"/>
      <c r="S99" s="4"/>
      <c r="T99" s="4"/>
      <c r="U99" s="4"/>
      <c r="V99" s="4"/>
      <c r="W99" s="4"/>
      <c r="X99" s="4"/>
      <c r="Y99" s="4"/>
      <c r="Z99" s="4"/>
      <c r="AA99" s="4"/>
      <c r="AB99" s="4"/>
      <c r="AC99" s="4"/>
      <c r="AD99" s="4"/>
      <c r="AE99" s="4"/>
      <c r="AF99" s="4"/>
      <c r="AG99" s="4"/>
    </row>
    <row r="100" spans="1:33" ht="15.75" customHeight="1">
      <c r="A100" s="8" t="s">
        <v>231</v>
      </c>
      <c r="B100" s="8" t="s">
        <v>230</v>
      </c>
      <c r="C100" s="11">
        <v>2798.1120000000001</v>
      </c>
      <c r="D100" s="11">
        <v>0</v>
      </c>
      <c r="E100" s="11">
        <v>2798.1120000000001</v>
      </c>
      <c r="F100" s="8"/>
      <c r="G100" s="11">
        <v>41</v>
      </c>
      <c r="H100" s="11">
        <v>45</v>
      </c>
      <c r="I100" s="12" t="s">
        <v>87</v>
      </c>
      <c r="J100" s="12" t="s">
        <v>48</v>
      </c>
      <c r="K100" s="12" t="s">
        <v>181</v>
      </c>
      <c r="L100" s="1" t="str">
        <f t="shared" si="6"/>
        <v/>
      </c>
      <c r="M100" s="1" t="str">
        <f t="shared" si="7"/>
        <v/>
      </c>
      <c r="N100" s="1"/>
      <c r="O100" s="1"/>
      <c r="P100" s="1"/>
      <c r="Q100" s="4"/>
      <c r="R100" s="4"/>
      <c r="S100" s="4"/>
      <c r="T100" s="4"/>
      <c r="U100" s="4"/>
      <c r="V100" s="4"/>
      <c r="W100" s="4"/>
      <c r="X100" s="4"/>
      <c r="Y100" s="4"/>
      <c r="Z100" s="4"/>
      <c r="AA100" s="4"/>
      <c r="AB100" s="4"/>
      <c r="AC100" s="4"/>
      <c r="AD100" s="4"/>
      <c r="AE100" s="4"/>
      <c r="AF100" s="4"/>
      <c r="AG100" s="4"/>
    </row>
    <row r="101" spans="1:33" ht="15.75" customHeight="1">
      <c r="A101" s="8" t="s">
        <v>231</v>
      </c>
      <c r="B101" s="8" t="s">
        <v>232</v>
      </c>
      <c r="C101" s="11">
        <v>332.7433628</v>
      </c>
      <c r="D101" s="11">
        <v>0</v>
      </c>
      <c r="E101" s="11">
        <v>332.7433628</v>
      </c>
      <c r="F101" s="8"/>
      <c r="G101" s="11">
        <v>41</v>
      </c>
      <c r="H101" s="11">
        <v>53</v>
      </c>
      <c r="I101" s="12" t="s">
        <v>87</v>
      </c>
      <c r="J101" s="12" t="s">
        <v>53</v>
      </c>
      <c r="K101" s="12" t="s">
        <v>181</v>
      </c>
      <c r="L101" s="1" t="str">
        <f t="shared" si="6"/>
        <v/>
      </c>
      <c r="M101" s="1" t="str">
        <f t="shared" si="7"/>
        <v/>
      </c>
      <c r="N101" s="1"/>
      <c r="O101" s="1"/>
      <c r="P101" s="1"/>
      <c r="Q101" s="4"/>
      <c r="R101" s="4"/>
      <c r="S101" s="4"/>
      <c r="T101" s="4"/>
      <c r="U101" s="4"/>
      <c r="V101" s="4"/>
      <c r="W101" s="4"/>
      <c r="X101" s="4"/>
      <c r="Y101" s="4"/>
      <c r="Z101" s="4"/>
      <c r="AA101" s="4"/>
      <c r="AB101" s="4"/>
      <c r="AC101" s="4"/>
      <c r="AD101" s="4"/>
      <c r="AE101" s="4"/>
      <c r="AF101" s="4"/>
      <c r="AG101" s="4"/>
    </row>
    <row r="102" spans="1:33" ht="15.75" customHeight="1">
      <c r="A102" s="8" t="s">
        <v>231</v>
      </c>
      <c r="B102" s="8" t="s">
        <v>233</v>
      </c>
      <c r="C102" s="11">
        <v>1923.0088499999999</v>
      </c>
      <c r="D102" s="11">
        <v>0</v>
      </c>
      <c r="E102" s="11">
        <v>1923.0088499999999</v>
      </c>
      <c r="F102" s="8"/>
      <c r="G102" s="11">
        <v>41</v>
      </c>
      <c r="H102" s="11">
        <v>54</v>
      </c>
      <c r="I102" s="12" t="s">
        <v>87</v>
      </c>
      <c r="J102" s="12" t="s">
        <v>82</v>
      </c>
      <c r="K102" s="12" t="s">
        <v>181</v>
      </c>
      <c r="L102" s="1" t="str">
        <f t="shared" si="6"/>
        <v/>
      </c>
      <c r="M102" s="1" t="str">
        <f t="shared" si="7"/>
        <v/>
      </c>
      <c r="N102" s="1"/>
      <c r="O102" s="1"/>
      <c r="P102" s="1"/>
      <c r="Q102" s="4"/>
      <c r="R102" s="4"/>
      <c r="S102" s="4"/>
      <c r="T102" s="4"/>
      <c r="U102" s="4"/>
      <c r="V102" s="4"/>
      <c r="W102" s="4"/>
      <c r="X102" s="4"/>
      <c r="Y102" s="4"/>
      <c r="Z102" s="4"/>
      <c r="AA102" s="4"/>
      <c r="AB102" s="4"/>
      <c r="AC102" s="4"/>
      <c r="AD102" s="4"/>
      <c r="AE102" s="4"/>
      <c r="AF102" s="4"/>
      <c r="AG102" s="4"/>
    </row>
    <row r="103" spans="1:33" ht="15.75" customHeight="1">
      <c r="A103" s="8" t="s">
        <v>231</v>
      </c>
      <c r="B103" s="8" t="s">
        <v>234</v>
      </c>
      <c r="C103" s="11">
        <v>819.40819999999997</v>
      </c>
      <c r="D103" s="11">
        <v>0</v>
      </c>
      <c r="E103" s="11">
        <v>819.40819999999997</v>
      </c>
      <c r="F103" s="8"/>
      <c r="G103" s="11">
        <v>41</v>
      </c>
      <c r="H103" s="11">
        <v>70</v>
      </c>
      <c r="I103" s="12" t="s">
        <v>87</v>
      </c>
      <c r="J103" s="12" t="s">
        <v>48</v>
      </c>
      <c r="K103" s="12" t="s">
        <v>181</v>
      </c>
      <c r="L103" s="1" t="str">
        <f t="shared" si="6"/>
        <v/>
      </c>
      <c r="M103" s="1" t="str">
        <f t="shared" si="7"/>
        <v/>
      </c>
      <c r="N103" s="1"/>
      <c r="O103" s="1"/>
      <c r="P103" s="1"/>
      <c r="Q103" s="4"/>
      <c r="R103" s="4"/>
      <c r="S103" s="4"/>
      <c r="T103" s="4"/>
      <c r="U103" s="4"/>
      <c r="V103" s="4"/>
      <c r="W103" s="4"/>
      <c r="X103" s="4"/>
      <c r="Y103" s="4"/>
      <c r="Z103" s="4"/>
      <c r="AA103" s="4"/>
      <c r="AB103" s="4"/>
      <c r="AC103" s="4"/>
      <c r="AD103" s="4"/>
      <c r="AE103" s="4"/>
      <c r="AF103" s="4"/>
      <c r="AG103" s="4"/>
    </row>
    <row r="104" spans="1:33" ht="15.75" customHeight="1">
      <c r="A104" s="8" t="s">
        <v>225</v>
      </c>
      <c r="B104" s="8" t="s">
        <v>226</v>
      </c>
      <c r="C104" s="11">
        <v>2296.634</v>
      </c>
      <c r="D104" s="11">
        <v>0</v>
      </c>
      <c r="E104" s="11">
        <v>2296.634</v>
      </c>
      <c r="F104" s="8"/>
      <c r="G104" s="11">
        <v>42</v>
      </c>
      <c r="H104" s="11">
        <v>43</v>
      </c>
      <c r="I104" s="12" t="s">
        <v>74</v>
      </c>
      <c r="J104" s="12" t="s">
        <v>74</v>
      </c>
      <c r="K104" s="12" t="s">
        <v>175</v>
      </c>
      <c r="L104" s="1" t="str">
        <f t="shared" si="6"/>
        <v/>
      </c>
      <c r="M104" s="1" t="str">
        <f t="shared" si="7"/>
        <v/>
      </c>
      <c r="N104" s="1"/>
      <c r="O104" s="1"/>
      <c r="P104" s="1"/>
      <c r="Q104" s="4"/>
      <c r="R104" s="4"/>
      <c r="S104" s="4"/>
      <c r="T104" s="4"/>
      <c r="U104" s="4"/>
      <c r="V104" s="4"/>
      <c r="W104" s="4"/>
      <c r="X104" s="4"/>
      <c r="Y104" s="4"/>
      <c r="Z104" s="4"/>
      <c r="AA104" s="4"/>
      <c r="AB104" s="4"/>
      <c r="AC104" s="4"/>
      <c r="AD104" s="4"/>
      <c r="AE104" s="4"/>
      <c r="AF104" s="4"/>
      <c r="AG104" s="4"/>
    </row>
    <row r="105" spans="1:33" ht="15.75" customHeight="1">
      <c r="A105" s="8" t="s">
        <v>226</v>
      </c>
      <c r="B105" s="8" t="s">
        <v>229</v>
      </c>
      <c r="C105" s="11">
        <v>947.23050000000001</v>
      </c>
      <c r="D105" s="11">
        <v>0</v>
      </c>
      <c r="E105" s="11">
        <v>947.23050000000001</v>
      </c>
      <c r="F105" s="8"/>
      <c r="G105" s="11">
        <v>43</v>
      </c>
      <c r="H105" s="11">
        <v>44</v>
      </c>
      <c r="I105" s="12" t="s">
        <v>74</v>
      </c>
      <c r="J105" s="12" t="s">
        <v>74</v>
      </c>
      <c r="K105" s="12" t="s">
        <v>175</v>
      </c>
      <c r="L105" s="1" t="str">
        <f t="shared" si="6"/>
        <v/>
      </c>
      <c r="M105" s="1" t="str">
        <f t="shared" si="7"/>
        <v/>
      </c>
      <c r="N105" s="1"/>
      <c r="O105" s="1"/>
      <c r="P105" s="1"/>
      <c r="Q105" s="4"/>
      <c r="R105" s="4"/>
      <c r="S105" s="4"/>
      <c r="T105" s="4"/>
      <c r="U105" s="4"/>
      <c r="V105" s="4"/>
      <c r="W105" s="4"/>
      <c r="X105" s="4"/>
      <c r="Y105" s="4"/>
      <c r="Z105" s="4"/>
      <c r="AA105" s="4"/>
      <c r="AB105" s="4"/>
      <c r="AC105" s="4"/>
      <c r="AD105" s="4"/>
      <c r="AE105" s="4"/>
      <c r="AF105" s="4"/>
      <c r="AG105" s="4"/>
    </row>
    <row r="106" spans="1:33" ht="15.75" customHeight="1">
      <c r="A106" s="8" t="s">
        <v>226</v>
      </c>
      <c r="B106" s="8" t="s">
        <v>235</v>
      </c>
      <c r="C106" s="11">
        <v>1554.97</v>
      </c>
      <c r="D106" s="11">
        <v>0</v>
      </c>
      <c r="E106" s="11">
        <v>1554.97</v>
      </c>
      <c r="F106" s="8"/>
      <c r="G106" s="11">
        <v>43</v>
      </c>
      <c r="H106" s="11">
        <v>46</v>
      </c>
      <c r="I106" s="12" t="s">
        <v>74</v>
      </c>
      <c r="J106" s="12" t="s">
        <v>145</v>
      </c>
      <c r="K106" s="12" t="s">
        <v>181</v>
      </c>
      <c r="L106" s="1" t="str">
        <f t="shared" si="6"/>
        <v/>
      </c>
      <c r="M106" s="1" t="str">
        <f t="shared" si="7"/>
        <v/>
      </c>
      <c r="N106" s="1"/>
      <c r="O106" s="1"/>
      <c r="P106" s="1"/>
      <c r="Q106" s="4"/>
      <c r="R106" s="4"/>
      <c r="S106" s="4"/>
      <c r="T106" s="4"/>
      <c r="U106" s="4"/>
      <c r="V106" s="4"/>
      <c r="W106" s="4"/>
      <c r="X106" s="4"/>
      <c r="Y106" s="4"/>
      <c r="Z106" s="4"/>
      <c r="AA106" s="4"/>
      <c r="AB106" s="4"/>
      <c r="AC106" s="4"/>
      <c r="AD106" s="4"/>
      <c r="AE106" s="4"/>
      <c r="AF106" s="4"/>
      <c r="AG106" s="4"/>
    </row>
    <row r="107" spans="1:33" ht="15.75" customHeight="1">
      <c r="A107" s="8" t="s">
        <v>226</v>
      </c>
      <c r="B107" s="8" t="s">
        <v>236</v>
      </c>
      <c r="C107" s="11">
        <v>1959.943</v>
      </c>
      <c r="D107" s="11">
        <v>0</v>
      </c>
      <c r="E107" s="11">
        <v>1959.943</v>
      </c>
      <c r="F107" s="8"/>
      <c r="G107" s="11">
        <v>43</v>
      </c>
      <c r="H107" s="11">
        <v>68</v>
      </c>
      <c r="I107" s="12" t="s">
        <v>74</v>
      </c>
      <c r="J107" s="12" t="s">
        <v>74</v>
      </c>
      <c r="K107" s="12" t="s">
        <v>175</v>
      </c>
      <c r="L107" s="1" t="str">
        <f t="shared" si="6"/>
        <v/>
      </c>
      <c r="M107" s="1" t="str">
        <f t="shared" si="7"/>
        <v/>
      </c>
      <c r="N107" s="1"/>
      <c r="O107" s="1"/>
      <c r="P107" s="1"/>
      <c r="Q107" s="4"/>
      <c r="R107" s="4"/>
      <c r="S107" s="4"/>
      <c r="T107" s="4"/>
      <c r="U107" s="4"/>
      <c r="V107" s="4"/>
      <c r="W107" s="4"/>
      <c r="X107" s="4"/>
      <c r="Y107" s="4"/>
      <c r="Z107" s="4"/>
      <c r="AA107" s="4"/>
      <c r="AB107" s="4"/>
      <c r="AC107" s="4"/>
      <c r="AD107" s="4"/>
      <c r="AE107" s="4"/>
      <c r="AF107" s="4"/>
      <c r="AG107" s="4"/>
    </row>
    <row r="108" spans="1:33" ht="15.75" customHeight="1">
      <c r="A108" s="8" t="s">
        <v>229</v>
      </c>
      <c r="B108" s="8" t="s">
        <v>230</v>
      </c>
      <c r="C108" s="11">
        <v>64.588009999999997</v>
      </c>
      <c r="D108" s="11">
        <v>0</v>
      </c>
      <c r="E108" s="11">
        <v>64.588009999999997</v>
      </c>
      <c r="F108" s="8"/>
      <c r="G108" s="11">
        <v>44</v>
      </c>
      <c r="H108" s="11">
        <v>45</v>
      </c>
      <c r="I108" s="12" t="s">
        <v>74</v>
      </c>
      <c r="J108" s="12" t="s">
        <v>48</v>
      </c>
      <c r="K108" s="12" t="s">
        <v>181</v>
      </c>
      <c r="L108" s="1" t="str">
        <f t="shared" si="6"/>
        <v/>
      </c>
      <c r="M108" s="1" t="str">
        <f t="shared" si="7"/>
        <v/>
      </c>
      <c r="N108" s="1"/>
      <c r="O108" s="1"/>
      <c r="P108" s="1"/>
      <c r="Q108" s="4"/>
      <c r="R108" s="4"/>
      <c r="S108" s="4"/>
      <c r="T108" s="4"/>
      <c r="U108" s="4"/>
      <c r="V108" s="4"/>
      <c r="W108" s="4"/>
      <c r="X108" s="4"/>
      <c r="Y108" s="4"/>
      <c r="Z108" s="4"/>
      <c r="AA108" s="4"/>
      <c r="AB108" s="4"/>
      <c r="AC108" s="4"/>
      <c r="AD108" s="4"/>
      <c r="AE108" s="4"/>
      <c r="AF108" s="4"/>
      <c r="AG108" s="4"/>
    </row>
    <row r="109" spans="1:33" ht="15.75" customHeight="1">
      <c r="A109" s="8" t="s">
        <v>229</v>
      </c>
      <c r="B109" s="8" t="s">
        <v>236</v>
      </c>
      <c r="C109" s="11">
        <v>202.76390000000001</v>
      </c>
      <c r="D109" s="11">
        <v>0</v>
      </c>
      <c r="E109" s="11">
        <v>202.76390000000001</v>
      </c>
      <c r="F109" s="8"/>
      <c r="G109" s="11">
        <v>44</v>
      </c>
      <c r="H109" s="11">
        <v>68</v>
      </c>
      <c r="I109" s="12" t="s">
        <v>74</v>
      </c>
      <c r="J109" s="12" t="s">
        <v>74</v>
      </c>
      <c r="K109" s="12" t="s">
        <v>175</v>
      </c>
      <c r="L109" s="1" t="str">
        <f t="shared" si="6"/>
        <v/>
      </c>
      <c r="M109" s="1" t="str">
        <f t="shared" si="7"/>
        <v/>
      </c>
      <c r="N109" s="1"/>
      <c r="O109" s="1"/>
      <c r="P109" s="1"/>
      <c r="Q109" s="4"/>
      <c r="R109" s="4"/>
      <c r="S109" s="4"/>
      <c r="T109" s="4"/>
      <c r="U109" s="4"/>
      <c r="V109" s="4"/>
      <c r="W109" s="4"/>
      <c r="X109" s="4"/>
      <c r="Y109" s="4"/>
      <c r="Z109" s="4"/>
      <c r="AA109" s="4"/>
      <c r="AB109" s="4"/>
      <c r="AC109" s="4"/>
      <c r="AD109" s="4"/>
      <c r="AE109" s="4"/>
      <c r="AF109" s="4"/>
      <c r="AG109" s="4"/>
    </row>
    <row r="110" spans="1:33" ht="15.75" customHeight="1">
      <c r="A110" s="8" t="s">
        <v>230</v>
      </c>
      <c r="B110" s="8" t="s">
        <v>233</v>
      </c>
      <c r="C110" s="11">
        <v>429.20353979999999</v>
      </c>
      <c r="D110" s="11">
        <v>0</v>
      </c>
      <c r="E110" s="11">
        <v>429.20353979999999</v>
      </c>
      <c r="F110" s="8"/>
      <c r="G110" s="11">
        <v>45</v>
      </c>
      <c r="H110" s="11">
        <v>54</v>
      </c>
      <c r="I110" s="12" t="s">
        <v>48</v>
      </c>
      <c r="J110" s="12" t="s">
        <v>82</v>
      </c>
      <c r="K110" s="12" t="s">
        <v>181</v>
      </c>
      <c r="L110" s="1" t="str">
        <f t="shared" si="6"/>
        <v/>
      </c>
      <c r="M110" s="1" t="str">
        <f t="shared" si="7"/>
        <v/>
      </c>
      <c r="N110" s="1"/>
      <c r="O110" s="1"/>
      <c r="P110" s="1"/>
      <c r="Q110" s="4"/>
      <c r="R110" s="4"/>
      <c r="S110" s="4"/>
      <c r="T110" s="4"/>
      <c r="U110" s="4"/>
      <c r="V110" s="4"/>
      <c r="W110" s="4"/>
      <c r="X110" s="4"/>
      <c r="Y110" s="4"/>
      <c r="Z110" s="4"/>
      <c r="AA110" s="4"/>
      <c r="AB110" s="4"/>
      <c r="AC110" s="4"/>
      <c r="AD110" s="4"/>
      <c r="AE110" s="4"/>
      <c r="AF110" s="4"/>
      <c r="AG110" s="4"/>
    </row>
    <row r="111" spans="1:33" ht="15.75" customHeight="1">
      <c r="A111" s="8" t="s">
        <v>230</v>
      </c>
      <c r="B111" s="8" t="s">
        <v>236</v>
      </c>
      <c r="C111" s="11">
        <v>362.37700000000001</v>
      </c>
      <c r="D111" s="11">
        <v>0</v>
      </c>
      <c r="E111" s="11">
        <v>362.37700000000001</v>
      </c>
      <c r="F111" s="8"/>
      <c r="G111" s="11">
        <v>45</v>
      </c>
      <c r="H111" s="11">
        <v>68</v>
      </c>
      <c r="I111" s="12" t="s">
        <v>48</v>
      </c>
      <c r="J111" s="12" t="s">
        <v>74</v>
      </c>
      <c r="K111" s="12" t="s">
        <v>181</v>
      </c>
      <c r="L111" s="1" t="str">
        <f t="shared" si="6"/>
        <v/>
      </c>
      <c r="M111" s="1" t="str">
        <f t="shared" si="7"/>
        <v/>
      </c>
      <c r="N111" s="1"/>
      <c r="O111" s="1"/>
      <c r="P111" s="1"/>
      <c r="Q111" s="4"/>
      <c r="R111" s="4"/>
      <c r="S111" s="4"/>
      <c r="T111" s="4"/>
      <c r="U111" s="4"/>
      <c r="V111" s="4"/>
      <c r="W111" s="4"/>
      <c r="X111" s="4"/>
      <c r="Y111" s="4"/>
      <c r="Z111" s="4"/>
      <c r="AA111" s="4"/>
      <c r="AB111" s="4"/>
      <c r="AC111" s="4"/>
      <c r="AD111" s="4"/>
      <c r="AE111" s="4"/>
      <c r="AF111" s="4"/>
      <c r="AG111" s="4"/>
    </row>
    <row r="112" spans="1:33" ht="15.75" customHeight="1">
      <c r="A112" s="8" t="s">
        <v>230</v>
      </c>
      <c r="B112" s="8" t="s">
        <v>237</v>
      </c>
      <c r="C112" s="11">
        <v>188.40039999999999</v>
      </c>
      <c r="D112" s="11">
        <v>0</v>
      </c>
      <c r="E112" s="11">
        <v>188.40039999999999</v>
      </c>
      <c r="F112" s="8"/>
      <c r="G112" s="11">
        <v>45</v>
      </c>
      <c r="H112" s="11">
        <v>69</v>
      </c>
      <c r="I112" s="12" t="s">
        <v>48</v>
      </c>
      <c r="J112" s="12" t="s">
        <v>48</v>
      </c>
      <c r="K112" s="12" t="s">
        <v>175</v>
      </c>
      <c r="L112" s="1" t="str">
        <f t="shared" si="6"/>
        <v/>
      </c>
      <c r="M112" s="1" t="str">
        <f t="shared" si="7"/>
        <v/>
      </c>
      <c r="N112" s="1"/>
      <c r="O112" s="1"/>
      <c r="P112" s="1"/>
      <c r="Q112" s="4"/>
      <c r="R112" s="4"/>
      <c r="S112" s="4"/>
      <c r="T112" s="4"/>
      <c r="U112" s="4"/>
      <c r="V112" s="4"/>
      <c r="W112" s="4"/>
      <c r="X112" s="4"/>
      <c r="Y112" s="4"/>
      <c r="Z112" s="4"/>
      <c r="AA112" s="4"/>
      <c r="AB112" s="4"/>
      <c r="AC112" s="4"/>
      <c r="AD112" s="4"/>
      <c r="AE112" s="4"/>
      <c r="AF112" s="4"/>
      <c r="AG112" s="4"/>
    </row>
    <row r="113" spans="1:33" ht="15.75" customHeight="1">
      <c r="A113" s="8" t="s">
        <v>230</v>
      </c>
      <c r="B113" s="8" t="s">
        <v>234</v>
      </c>
      <c r="C113" s="11">
        <v>2277.8829999999998</v>
      </c>
      <c r="D113" s="11">
        <v>0</v>
      </c>
      <c r="E113" s="11">
        <v>2277.8829999999998</v>
      </c>
      <c r="F113" s="8"/>
      <c r="G113" s="11">
        <v>45</v>
      </c>
      <c r="H113" s="11">
        <v>70</v>
      </c>
      <c r="I113" s="12" t="s">
        <v>48</v>
      </c>
      <c r="J113" s="12" t="s">
        <v>48</v>
      </c>
      <c r="K113" s="12" t="s">
        <v>175</v>
      </c>
      <c r="L113" s="1" t="str">
        <f t="shared" si="6"/>
        <v/>
      </c>
      <c r="M113" s="1" t="str">
        <f t="shared" si="7"/>
        <v/>
      </c>
      <c r="N113" s="1"/>
      <c r="O113" s="1"/>
      <c r="P113" s="1"/>
      <c r="Q113" s="4"/>
      <c r="R113" s="4"/>
      <c r="S113" s="4"/>
      <c r="T113" s="4"/>
      <c r="U113" s="4"/>
      <c r="V113" s="4"/>
      <c r="W113" s="4"/>
      <c r="X113" s="4"/>
      <c r="Y113" s="4"/>
      <c r="Z113" s="4"/>
      <c r="AA113" s="4"/>
      <c r="AB113" s="4"/>
      <c r="AC113" s="4"/>
      <c r="AD113" s="4"/>
      <c r="AE113" s="4"/>
      <c r="AF113" s="4"/>
      <c r="AG113" s="4"/>
    </row>
    <row r="114" spans="1:33" ht="15.75" customHeight="1">
      <c r="A114" s="8" t="s">
        <v>235</v>
      </c>
      <c r="B114" s="8" t="s">
        <v>236</v>
      </c>
      <c r="C114" s="11">
        <v>66.640010000000004</v>
      </c>
      <c r="D114" s="11">
        <v>0</v>
      </c>
      <c r="E114" s="11">
        <v>66.640010000000004</v>
      </c>
      <c r="F114" s="8"/>
      <c r="G114" s="11">
        <v>46</v>
      </c>
      <c r="H114" s="11">
        <v>68</v>
      </c>
      <c r="I114" s="12" t="s">
        <v>145</v>
      </c>
      <c r="J114" s="12" t="s">
        <v>74</v>
      </c>
      <c r="K114" s="12" t="s">
        <v>181</v>
      </c>
      <c r="L114" s="1" t="str">
        <f t="shared" si="6"/>
        <v/>
      </c>
      <c r="M114" s="1" t="str">
        <f t="shared" si="7"/>
        <v/>
      </c>
      <c r="N114" s="1"/>
      <c r="O114" s="1"/>
      <c r="P114" s="1"/>
      <c r="Q114" s="4"/>
      <c r="R114" s="4"/>
      <c r="S114" s="4"/>
      <c r="T114" s="4"/>
      <c r="U114" s="4"/>
      <c r="V114" s="4"/>
      <c r="W114" s="4"/>
      <c r="X114" s="4"/>
      <c r="Y114" s="4"/>
      <c r="Z114" s="4"/>
      <c r="AA114" s="4"/>
      <c r="AB114" s="4"/>
      <c r="AC114" s="4"/>
      <c r="AD114" s="4"/>
      <c r="AE114" s="4"/>
      <c r="AF114" s="4"/>
      <c r="AG114" s="4"/>
    </row>
    <row r="115" spans="1:33" ht="15.75" customHeight="1">
      <c r="A115" s="8" t="s">
        <v>235</v>
      </c>
      <c r="B115" s="8" t="s">
        <v>238</v>
      </c>
      <c r="C115" s="11">
        <v>10.63885267</v>
      </c>
      <c r="D115" s="11">
        <v>0</v>
      </c>
      <c r="E115" s="11">
        <v>10.63885267</v>
      </c>
      <c r="F115" s="8"/>
      <c r="G115" s="11">
        <v>46</v>
      </c>
      <c r="H115" s="11">
        <v>74</v>
      </c>
      <c r="I115" s="12" t="s">
        <v>145</v>
      </c>
      <c r="J115" s="12" t="s">
        <v>71</v>
      </c>
      <c r="K115" s="12" t="s">
        <v>181</v>
      </c>
      <c r="L115" s="1" t="str">
        <f t="shared" si="6"/>
        <v/>
      </c>
      <c r="M115" s="1" t="str">
        <f t="shared" si="7"/>
        <v/>
      </c>
      <c r="N115" s="1"/>
      <c r="O115" s="1"/>
      <c r="P115" s="1"/>
      <c r="Q115" s="4"/>
      <c r="R115" s="4"/>
      <c r="S115" s="4"/>
      <c r="T115" s="4"/>
      <c r="U115" s="4"/>
      <c r="V115" s="4"/>
      <c r="W115" s="4"/>
      <c r="X115" s="4"/>
      <c r="Y115" s="4"/>
      <c r="Z115" s="4"/>
      <c r="AA115" s="4"/>
      <c r="AB115" s="4"/>
      <c r="AC115" s="4"/>
      <c r="AD115" s="4"/>
      <c r="AE115" s="4"/>
      <c r="AF115" s="4"/>
      <c r="AG115" s="4"/>
    </row>
    <row r="116" spans="1:33" ht="15.75" customHeight="1">
      <c r="A116" s="8" t="s">
        <v>235</v>
      </c>
      <c r="B116" s="8" t="s">
        <v>239</v>
      </c>
      <c r="C116" s="11">
        <v>154.15906129999999</v>
      </c>
      <c r="D116" s="11">
        <v>0</v>
      </c>
      <c r="E116" s="11">
        <v>154.15906129999999</v>
      </c>
      <c r="F116" s="8"/>
      <c r="G116" s="11">
        <v>46</v>
      </c>
      <c r="H116" s="11">
        <v>75</v>
      </c>
      <c r="I116" s="12" t="s">
        <v>145</v>
      </c>
      <c r="J116" s="12" t="s">
        <v>145</v>
      </c>
      <c r="K116" s="12" t="s">
        <v>175</v>
      </c>
      <c r="L116" s="1" t="str">
        <f t="shared" si="6"/>
        <v/>
      </c>
      <c r="M116" s="1" t="str">
        <f t="shared" si="7"/>
        <v/>
      </c>
      <c r="N116" s="1"/>
      <c r="O116" s="1"/>
      <c r="P116" s="1"/>
      <c r="Q116" s="4"/>
      <c r="R116" s="4"/>
      <c r="S116" s="4"/>
      <c r="T116" s="4"/>
      <c r="U116" s="4"/>
      <c r="V116" s="4"/>
      <c r="W116" s="4"/>
      <c r="X116" s="4"/>
      <c r="Y116" s="4"/>
      <c r="Z116" s="4"/>
      <c r="AA116" s="4"/>
      <c r="AB116" s="4"/>
      <c r="AC116" s="4"/>
      <c r="AD116" s="4"/>
      <c r="AE116" s="4"/>
      <c r="AF116" s="4"/>
      <c r="AG116" s="4"/>
    </row>
    <row r="117" spans="1:33" ht="15.75" customHeight="1">
      <c r="A117" s="8" t="s">
        <v>235</v>
      </c>
      <c r="B117" s="8" t="s">
        <v>240</v>
      </c>
      <c r="C117" s="11">
        <v>241.56453719999999</v>
      </c>
      <c r="D117" s="11">
        <v>0</v>
      </c>
      <c r="E117" s="11">
        <v>241.56453719999999</v>
      </c>
      <c r="F117" s="8"/>
      <c r="G117" s="11">
        <v>46</v>
      </c>
      <c r="H117" s="11">
        <v>76</v>
      </c>
      <c r="I117" s="12" t="s">
        <v>145</v>
      </c>
      <c r="J117" s="12" t="s">
        <v>145</v>
      </c>
      <c r="K117" s="12" t="s">
        <v>175</v>
      </c>
      <c r="L117" s="1" t="str">
        <f t="shared" si="6"/>
        <v/>
      </c>
      <c r="M117" s="1" t="str">
        <f t="shared" si="7"/>
        <v/>
      </c>
      <c r="N117" s="1"/>
      <c r="O117" s="1"/>
      <c r="P117" s="1"/>
      <c r="Q117" s="4"/>
      <c r="R117" s="4"/>
      <c r="S117" s="4"/>
      <c r="T117" s="4"/>
      <c r="U117" s="4"/>
      <c r="V117" s="4"/>
      <c r="W117" s="4"/>
      <c r="X117" s="4"/>
      <c r="Y117" s="4"/>
      <c r="Z117" s="4"/>
      <c r="AA117" s="4"/>
      <c r="AB117" s="4"/>
      <c r="AC117" s="4"/>
      <c r="AD117" s="4"/>
      <c r="AE117" s="4"/>
      <c r="AF117" s="4"/>
      <c r="AG117" s="4"/>
    </row>
    <row r="118" spans="1:33" ht="15.75" customHeight="1">
      <c r="A118" s="8" t="s">
        <v>235</v>
      </c>
      <c r="B118" s="8" t="s">
        <v>241</v>
      </c>
      <c r="C118" s="11">
        <v>224.45893090000001</v>
      </c>
      <c r="D118" s="11">
        <v>0</v>
      </c>
      <c r="E118" s="11">
        <v>224.45893090000001</v>
      </c>
      <c r="F118" s="8"/>
      <c r="G118" s="11">
        <v>46</v>
      </c>
      <c r="H118" s="11">
        <v>77</v>
      </c>
      <c r="I118" s="12" t="s">
        <v>145</v>
      </c>
      <c r="J118" s="12" t="s">
        <v>145</v>
      </c>
      <c r="K118" s="12" t="s">
        <v>175</v>
      </c>
      <c r="L118" s="1" t="str">
        <f t="shared" si="6"/>
        <v/>
      </c>
      <c r="M118" s="1" t="str">
        <f t="shared" si="7"/>
        <v/>
      </c>
      <c r="N118" s="1"/>
      <c r="O118" s="1"/>
      <c r="P118" s="1"/>
      <c r="Q118" s="1"/>
      <c r="R118" s="1"/>
    </row>
    <row r="119" spans="1:33" ht="15.75" customHeight="1">
      <c r="A119" s="8" t="s">
        <v>217</v>
      </c>
      <c r="B119" s="8" t="s">
        <v>219</v>
      </c>
      <c r="C119" s="11">
        <v>2843.68</v>
      </c>
      <c r="D119" s="11">
        <v>0</v>
      </c>
      <c r="E119" s="11">
        <v>2843.68</v>
      </c>
      <c r="F119" s="8"/>
      <c r="G119" s="11">
        <v>47</v>
      </c>
      <c r="H119" s="11">
        <v>48</v>
      </c>
      <c r="I119" s="12" t="s">
        <v>11</v>
      </c>
      <c r="J119" s="12" t="s">
        <v>129</v>
      </c>
      <c r="K119" s="12" t="s">
        <v>181</v>
      </c>
      <c r="L119" s="1" t="str">
        <f t="shared" si="6"/>
        <v/>
      </c>
      <c r="M119" s="1" t="str">
        <f t="shared" si="7"/>
        <v/>
      </c>
      <c r="N119" s="1"/>
      <c r="O119" s="1"/>
      <c r="P119" s="1"/>
      <c r="Q119" s="1"/>
      <c r="R119" s="1"/>
    </row>
    <row r="120" spans="1:33" ht="15.75" customHeight="1">
      <c r="A120" s="8" t="s">
        <v>219</v>
      </c>
      <c r="B120" s="8" t="s">
        <v>242</v>
      </c>
      <c r="C120" s="11">
        <v>1115.106</v>
      </c>
      <c r="D120" s="11">
        <v>0</v>
      </c>
      <c r="E120" s="11">
        <v>1115.106</v>
      </c>
      <c r="F120" s="8"/>
      <c r="G120" s="11">
        <v>48</v>
      </c>
      <c r="H120" s="11">
        <v>49</v>
      </c>
      <c r="I120" s="12" t="s">
        <v>129</v>
      </c>
      <c r="J120" s="12" t="s">
        <v>110</v>
      </c>
      <c r="K120" s="12" t="s">
        <v>181</v>
      </c>
      <c r="L120" s="1" t="str">
        <f t="shared" si="6"/>
        <v/>
      </c>
      <c r="M120" s="1" t="str">
        <f t="shared" si="7"/>
        <v/>
      </c>
      <c r="N120" s="1"/>
      <c r="O120" s="1"/>
      <c r="P120" s="1"/>
      <c r="Q120" s="1"/>
      <c r="R120" s="1"/>
    </row>
    <row r="121" spans="1:33" ht="15.75" customHeight="1">
      <c r="A121" s="8" t="s">
        <v>219</v>
      </c>
      <c r="B121" s="8" t="s">
        <v>243</v>
      </c>
      <c r="C121" s="11">
        <v>1691.8487520000001</v>
      </c>
      <c r="D121" s="11">
        <v>0</v>
      </c>
      <c r="E121" s="11">
        <v>1691.8487520000001</v>
      </c>
      <c r="F121" s="8"/>
      <c r="G121" s="11">
        <v>48</v>
      </c>
      <c r="H121" s="11">
        <v>50</v>
      </c>
      <c r="I121" s="12" t="s">
        <v>129</v>
      </c>
      <c r="J121" s="12" t="s">
        <v>110</v>
      </c>
      <c r="K121" s="12" t="s">
        <v>181</v>
      </c>
      <c r="L121" s="1" t="str">
        <f t="shared" si="6"/>
        <v/>
      </c>
      <c r="M121" s="1" t="str">
        <f t="shared" si="7"/>
        <v/>
      </c>
      <c r="N121" s="1"/>
      <c r="O121" s="1"/>
      <c r="P121" s="1"/>
      <c r="Q121" s="1"/>
      <c r="R121" s="1"/>
    </row>
    <row r="122" spans="1:33" ht="15.75" customHeight="1">
      <c r="A122" s="8" t="s">
        <v>242</v>
      </c>
      <c r="B122" s="8" t="s">
        <v>243</v>
      </c>
      <c r="C122" s="11">
        <v>45.191160000000004</v>
      </c>
      <c r="D122" s="11">
        <v>0</v>
      </c>
      <c r="E122" s="11">
        <v>45.191160000000004</v>
      </c>
      <c r="F122" s="8"/>
      <c r="G122" s="11">
        <v>49</v>
      </c>
      <c r="H122" s="11">
        <v>50</v>
      </c>
      <c r="I122" s="12" t="s">
        <v>110</v>
      </c>
      <c r="J122" s="12" t="s">
        <v>110</v>
      </c>
      <c r="K122" s="12" t="s">
        <v>175</v>
      </c>
      <c r="L122" s="1" t="str">
        <f t="shared" si="6"/>
        <v/>
      </c>
      <c r="M122" s="1" t="str">
        <f t="shared" si="7"/>
        <v/>
      </c>
      <c r="N122" s="1"/>
      <c r="O122" s="1"/>
      <c r="P122" s="1"/>
      <c r="Q122" s="1"/>
      <c r="R122" s="1"/>
    </row>
    <row r="123" spans="1:33" ht="15.75" customHeight="1">
      <c r="A123" s="8" t="s">
        <v>242</v>
      </c>
      <c r="B123" s="8" t="s">
        <v>222</v>
      </c>
      <c r="C123" s="11">
        <v>105.47195619999999</v>
      </c>
      <c r="D123" s="11">
        <v>0</v>
      </c>
      <c r="E123" s="11">
        <v>105.47195619999999</v>
      </c>
      <c r="F123" s="8"/>
      <c r="G123" s="11">
        <v>49</v>
      </c>
      <c r="H123" s="11">
        <v>52</v>
      </c>
      <c r="I123" s="12" t="s">
        <v>110</v>
      </c>
      <c r="J123" s="12" t="s">
        <v>53</v>
      </c>
      <c r="K123" s="12" t="s">
        <v>181</v>
      </c>
      <c r="L123" s="1" t="str">
        <f t="shared" si="6"/>
        <v/>
      </c>
      <c r="M123" s="1" t="str">
        <f t="shared" si="7"/>
        <v/>
      </c>
      <c r="N123" s="1"/>
      <c r="O123" s="1"/>
      <c r="P123" s="1"/>
      <c r="Q123" s="1"/>
      <c r="R123" s="1"/>
    </row>
    <row r="124" spans="1:33" ht="15.75" customHeight="1">
      <c r="A124" s="8" t="s">
        <v>242</v>
      </c>
      <c r="B124" s="8" t="s">
        <v>232</v>
      </c>
      <c r="C124" s="11">
        <v>8.0027359780000005</v>
      </c>
      <c r="D124" s="11">
        <v>0</v>
      </c>
      <c r="E124" s="11">
        <v>8.0027359780000005</v>
      </c>
      <c r="F124" s="8"/>
      <c r="G124" s="11">
        <v>49</v>
      </c>
      <c r="H124" s="11">
        <v>53</v>
      </c>
      <c r="I124" s="12" t="s">
        <v>110</v>
      </c>
      <c r="J124" s="12" t="s">
        <v>53</v>
      </c>
      <c r="K124" s="12" t="s">
        <v>181</v>
      </c>
      <c r="L124" s="1" t="str">
        <f t="shared" si="6"/>
        <v/>
      </c>
      <c r="M124" s="1" t="str">
        <f t="shared" si="7"/>
        <v/>
      </c>
      <c r="N124" s="1"/>
      <c r="O124" s="1"/>
      <c r="P124" s="1"/>
      <c r="Q124" s="1"/>
      <c r="R124" s="1"/>
    </row>
    <row r="125" spans="1:33" ht="15.75" customHeight="1">
      <c r="A125" s="8" t="s">
        <v>243</v>
      </c>
      <c r="B125" s="8" t="s">
        <v>244</v>
      </c>
      <c r="C125" s="11">
        <v>4411.8849410000003</v>
      </c>
      <c r="D125" s="11">
        <v>0</v>
      </c>
      <c r="E125" s="11">
        <v>4411.8849410000003</v>
      </c>
      <c r="F125" s="8"/>
      <c r="G125" s="11">
        <v>50</v>
      </c>
      <c r="H125" s="11">
        <v>51</v>
      </c>
      <c r="I125" s="12" t="s">
        <v>110</v>
      </c>
      <c r="J125" s="12" t="s">
        <v>110</v>
      </c>
      <c r="K125" s="12" t="s">
        <v>175</v>
      </c>
      <c r="L125" s="1" t="str">
        <f t="shared" si="6"/>
        <v/>
      </c>
      <c r="M125" s="1" t="str">
        <f t="shared" si="7"/>
        <v/>
      </c>
      <c r="N125" s="1"/>
      <c r="O125" s="1"/>
      <c r="P125" s="1"/>
      <c r="Q125" s="1"/>
      <c r="R125" s="1"/>
    </row>
    <row r="126" spans="1:33" ht="15.75" customHeight="1">
      <c r="A126" s="8" t="s">
        <v>243</v>
      </c>
      <c r="B126" s="8" t="s">
        <v>232</v>
      </c>
      <c r="C126" s="11">
        <v>104.1723666</v>
      </c>
      <c r="D126" s="11">
        <v>0</v>
      </c>
      <c r="E126" s="11">
        <v>104.1723666</v>
      </c>
      <c r="F126" s="8"/>
      <c r="G126" s="11">
        <v>50</v>
      </c>
      <c r="H126" s="11">
        <v>53</v>
      </c>
      <c r="I126" s="12" t="s">
        <v>110</v>
      </c>
      <c r="J126" s="12" t="s">
        <v>53</v>
      </c>
      <c r="K126" s="12" t="s">
        <v>181</v>
      </c>
      <c r="L126" s="1" t="str">
        <f t="shared" si="6"/>
        <v/>
      </c>
      <c r="M126" s="1" t="str">
        <f t="shared" si="7"/>
        <v/>
      </c>
      <c r="N126" s="1"/>
      <c r="O126" s="1"/>
      <c r="P126" s="1"/>
      <c r="Q126" s="1"/>
      <c r="R126" s="1"/>
    </row>
    <row r="127" spans="1:33" ht="15.75" customHeight="1">
      <c r="A127" s="8" t="s">
        <v>243</v>
      </c>
      <c r="B127" s="8" t="s">
        <v>245</v>
      </c>
      <c r="C127" s="11">
        <v>878.16980000000001</v>
      </c>
      <c r="D127" s="11">
        <v>0</v>
      </c>
      <c r="E127" s="11">
        <v>878.16980000000001</v>
      </c>
      <c r="F127" s="8"/>
      <c r="G127" s="11">
        <v>50</v>
      </c>
      <c r="H127" s="11">
        <v>56</v>
      </c>
      <c r="I127" s="12" t="s">
        <v>110</v>
      </c>
      <c r="J127" s="12" t="s">
        <v>14</v>
      </c>
      <c r="K127" s="12" t="s">
        <v>181</v>
      </c>
      <c r="L127" s="1" t="str">
        <f t="shared" si="6"/>
        <v/>
      </c>
      <c r="M127" s="1" t="str">
        <f t="shared" si="7"/>
        <v/>
      </c>
      <c r="N127" s="1"/>
      <c r="O127" s="1"/>
      <c r="P127" s="1"/>
      <c r="Q127" s="1"/>
      <c r="R127" s="1"/>
    </row>
    <row r="128" spans="1:33" ht="15.75" customHeight="1">
      <c r="A128" s="8" t="s">
        <v>243</v>
      </c>
      <c r="B128" s="8" t="s">
        <v>246</v>
      </c>
      <c r="C128" s="11">
        <v>952.12729999999999</v>
      </c>
      <c r="D128" s="11">
        <v>0</v>
      </c>
      <c r="E128" s="11">
        <v>952.12729999999999</v>
      </c>
      <c r="F128" s="8"/>
      <c r="G128" s="11">
        <v>50</v>
      </c>
      <c r="H128" s="11">
        <v>57</v>
      </c>
      <c r="I128" s="12" t="s">
        <v>110</v>
      </c>
      <c r="J128" s="12" t="s">
        <v>129</v>
      </c>
      <c r="K128" s="12" t="s">
        <v>181</v>
      </c>
      <c r="L128" s="1" t="str">
        <f t="shared" si="6"/>
        <v/>
      </c>
      <c r="M128" s="1" t="str">
        <f t="shared" si="7"/>
        <v/>
      </c>
      <c r="N128" s="1"/>
      <c r="O128" s="1"/>
      <c r="P128" s="1"/>
      <c r="Q128" s="1"/>
      <c r="R128" s="1"/>
    </row>
    <row r="129" spans="1:18" ht="15.75" customHeight="1">
      <c r="A129" s="8" t="s">
        <v>243</v>
      </c>
      <c r="B129" s="8" t="s">
        <v>247</v>
      </c>
      <c r="C129" s="11">
        <v>0</v>
      </c>
      <c r="D129" s="11">
        <v>220</v>
      </c>
      <c r="E129" s="11">
        <v>345.90600000000001</v>
      </c>
      <c r="F129" s="8" t="s">
        <v>248</v>
      </c>
      <c r="G129" s="11">
        <v>50</v>
      </c>
      <c r="H129" s="11">
        <v>60</v>
      </c>
      <c r="I129" s="12" t="s">
        <v>110</v>
      </c>
      <c r="J129" s="12" t="s">
        <v>129</v>
      </c>
      <c r="K129" s="12" t="s">
        <v>181</v>
      </c>
      <c r="L129" s="1" t="str">
        <f t="shared" si="6"/>
        <v/>
      </c>
      <c r="M129" s="1" t="str">
        <f t="shared" si="7"/>
        <v/>
      </c>
      <c r="N129" s="1"/>
      <c r="O129" s="1"/>
      <c r="P129" s="1"/>
      <c r="Q129" s="1"/>
      <c r="R129" s="1"/>
    </row>
    <row r="130" spans="1:18" ht="15.75" customHeight="1">
      <c r="A130" s="8" t="s">
        <v>243</v>
      </c>
      <c r="B130" s="8" t="s">
        <v>249</v>
      </c>
      <c r="C130" s="11">
        <v>0</v>
      </c>
      <c r="D130" s="11">
        <v>0</v>
      </c>
      <c r="E130" s="11">
        <v>0</v>
      </c>
      <c r="F130" s="8" t="s">
        <v>250</v>
      </c>
      <c r="G130" s="11">
        <v>50</v>
      </c>
      <c r="H130" s="11">
        <v>63</v>
      </c>
      <c r="I130" s="12" t="s">
        <v>110</v>
      </c>
      <c r="J130" s="12" t="s">
        <v>129</v>
      </c>
      <c r="K130" s="12" t="s">
        <v>181</v>
      </c>
      <c r="L130" s="1" t="str">
        <f t="shared" ref="L130:L193" si="8">IF(AND(K130="Different",OR(I130 = $O$1,J130=$O$1)),E130,"")</f>
        <v/>
      </c>
      <c r="M130" s="1" t="str">
        <f t="shared" ref="M130:M193" si="9">IF(L130&lt;&gt;"",IF(I130=$O$1,J130,I130),"")</f>
        <v/>
      </c>
      <c r="N130" s="1"/>
      <c r="O130" s="1"/>
      <c r="P130" s="1"/>
      <c r="Q130" s="1"/>
      <c r="R130" s="1"/>
    </row>
    <row r="131" spans="1:18" ht="15.75" customHeight="1">
      <c r="A131" s="8" t="s">
        <v>243</v>
      </c>
      <c r="B131" s="8" t="s">
        <v>251</v>
      </c>
      <c r="C131" s="11">
        <v>225.6802137</v>
      </c>
      <c r="D131" s="11">
        <v>0</v>
      </c>
      <c r="E131" s="11">
        <v>225.6802137</v>
      </c>
      <c r="F131" s="8"/>
      <c r="G131" s="11">
        <v>50</v>
      </c>
      <c r="H131" s="11">
        <v>85</v>
      </c>
      <c r="I131" s="12" t="s">
        <v>110</v>
      </c>
      <c r="J131" s="12" t="s">
        <v>14</v>
      </c>
      <c r="K131" s="12" t="s">
        <v>181</v>
      </c>
      <c r="L131" s="1" t="str">
        <f t="shared" si="8"/>
        <v/>
      </c>
      <c r="M131" s="1" t="str">
        <f t="shared" si="9"/>
        <v/>
      </c>
      <c r="N131" s="1"/>
      <c r="O131" s="1"/>
      <c r="P131" s="1"/>
      <c r="Q131" s="1"/>
      <c r="R131" s="1"/>
    </row>
    <row r="132" spans="1:18" ht="15.75" customHeight="1">
      <c r="A132" s="8" t="s">
        <v>244</v>
      </c>
      <c r="B132" s="8" t="s">
        <v>232</v>
      </c>
      <c r="C132" s="11">
        <v>112.7906977</v>
      </c>
      <c r="D132" s="11">
        <v>0</v>
      </c>
      <c r="E132" s="11">
        <v>112.7906977</v>
      </c>
      <c r="F132" s="8"/>
      <c r="G132" s="11">
        <v>51</v>
      </c>
      <c r="H132" s="11">
        <v>53</v>
      </c>
      <c r="I132" s="12" t="s">
        <v>110</v>
      </c>
      <c r="J132" s="12" t="s">
        <v>53</v>
      </c>
      <c r="K132" s="12" t="s">
        <v>181</v>
      </c>
      <c r="L132" s="1" t="str">
        <f t="shared" si="8"/>
        <v/>
      </c>
      <c r="M132" s="1" t="str">
        <f t="shared" si="9"/>
        <v/>
      </c>
      <c r="N132" s="1"/>
      <c r="O132" s="1"/>
      <c r="P132" s="1"/>
      <c r="Q132" s="1"/>
      <c r="R132" s="1"/>
    </row>
    <row r="133" spans="1:18" ht="15.75" customHeight="1">
      <c r="A133" s="8" t="s">
        <v>244</v>
      </c>
      <c r="B133" s="8" t="s">
        <v>252</v>
      </c>
      <c r="C133" s="11">
        <v>35.362517099999998</v>
      </c>
      <c r="D133" s="11">
        <v>0</v>
      </c>
      <c r="E133" s="11">
        <v>35.362517099999998</v>
      </c>
      <c r="F133" s="8"/>
      <c r="G133" s="11">
        <v>51</v>
      </c>
      <c r="H133" s="11">
        <v>55</v>
      </c>
      <c r="I133" s="12" t="s">
        <v>110</v>
      </c>
      <c r="J133" s="12" t="s">
        <v>82</v>
      </c>
      <c r="K133" s="12" t="s">
        <v>181</v>
      </c>
      <c r="L133" s="1" t="str">
        <f t="shared" si="8"/>
        <v/>
      </c>
      <c r="M133" s="1" t="str">
        <f t="shared" si="9"/>
        <v/>
      </c>
      <c r="N133" s="1"/>
      <c r="O133" s="1"/>
      <c r="P133" s="1"/>
      <c r="Q133" s="1"/>
      <c r="R133" s="1"/>
    </row>
    <row r="134" spans="1:18" ht="15.75" customHeight="1">
      <c r="A134" s="8" t="s">
        <v>244</v>
      </c>
      <c r="B134" s="8" t="s">
        <v>245</v>
      </c>
      <c r="C134" s="11">
        <v>3107.5630000000001</v>
      </c>
      <c r="D134" s="11">
        <v>0</v>
      </c>
      <c r="E134" s="11">
        <v>3107.5630000000001</v>
      </c>
      <c r="F134" s="8"/>
      <c r="G134" s="11">
        <v>51</v>
      </c>
      <c r="H134" s="11">
        <v>56</v>
      </c>
      <c r="I134" s="12" t="s">
        <v>110</v>
      </c>
      <c r="J134" s="12" t="s">
        <v>14</v>
      </c>
      <c r="K134" s="12" t="s">
        <v>181</v>
      </c>
      <c r="L134" s="1" t="str">
        <f t="shared" si="8"/>
        <v/>
      </c>
      <c r="M134" s="1" t="str">
        <f t="shared" si="9"/>
        <v/>
      </c>
      <c r="N134" s="1"/>
      <c r="O134" s="1"/>
      <c r="P134" s="1"/>
      <c r="Q134" s="1"/>
      <c r="R134" s="1"/>
    </row>
    <row r="135" spans="1:18" ht="15.75" customHeight="1">
      <c r="A135" s="8" t="s">
        <v>222</v>
      </c>
      <c r="B135" s="8" t="s">
        <v>232</v>
      </c>
      <c r="C135" s="11">
        <v>610.66250000000002</v>
      </c>
      <c r="D135" s="11">
        <v>0</v>
      </c>
      <c r="E135" s="11">
        <v>610.66250000000002</v>
      </c>
      <c r="F135" s="8"/>
      <c r="G135" s="11">
        <v>52</v>
      </c>
      <c r="H135" s="11">
        <v>53</v>
      </c>
      <c r="I135" s="12" t="s">
        <v>53</v>
      </c>
      <c r="J135" s="12" t="s">
        <v>53</v>
      </c>
      <c r="K135" s="12" t="s">
        <v>175</v>
      </c>
      <c r="L135" s="1" t="str">
        <f t="shared" si="8"/>
        <v/>
      </c>
      <c r="M135" s="1" t="str">
        <f t="shared" si="9"/>
        <v/>
      </c>
      <c r="N135" s="1"/>
      <c r="O135" s="1"/>
      <c r="P135" s="1"/>
      <c r="Q135" s="1"/>
      <c r="R135" s="1"/>
    </row>
    <row r="136" spans="1:18" ht="15.75" customHeight="1">
      <c r="A136" s="8" t="s">
        <v>232</v>
      </c>
      <c r="B136" s="8" t="s">
        <v>233</v>
      </c>
      <c r="C136" s="11">
        <v>1406.588</v>
      </c>
      <c r="D136" s="11">
        <v>0</v>
      </c>
      <c r="E136" s="11">
        <v>1406.588</v>
      </c>
      <c r="F136" s="8"/>
      <c r="G136" s="11">
        <v>53</v>
      </c>
      <c r="H136" s="11">
        <v>54</v>
      </c>
      <c r="I136" s="12" t="s">
        <v>53</v>
      </c>
      <c r="J136" s="12" t="s">
        <v>82</v>
      </c>
      <c r="K136" s="12" t="s">
        <v>181</v>
      </c>
      <c r="L136" s="1" t="str">
        <f t="shared" si="8"/>
        <v/>
      </c>
      <c r="M136" s="1" t="str">
        <f t="shared" si="9"/>
        <v/>
      </c>
      <c r="N136" s="1"/>
      <c r="O136" s="1"/>
      <c r="P136" s="1"/>
      <c r="Q136" s="1"/>
      <c r="R136" s="1"/>
    </row>
    <row r="137" spans="1:18" ht="15.75" customHeight="1">
      <c r="A137" s="8" t="s">
        <v>232</v>
      </c>
      <c r="B137" s="8" t="s">
        <v>252</v>
      </c>
      <c r="C137" s="11">
        <v>1085.692</v>
      </c>
      <c r="D137" s="11">
        <v>0</v>
      </c>
      <c r="E137" s="11">
        <v>1085.692</v>
      </c>
      <c r="F137" s="8"/>
      <c r="G137" s="11">
        <v>53</v>
      </c>
      <c r="H137" s="11">
        <v>55</v>
      </c>
      <c r="I137" s="12" t="s">
        <v>53</v>
      </c>
      <c r="J137" s="12" t="s">
        <v>82</v>
      </c>
      <c r="K137" s="12" t="s">
        <v>181</v>
      </c>
      <c r="L137" s="1" t="str">
        <f t="shared" si="8"/>
        <v/>
      </c>
      <c r="M137" s="1" t="str">
        <f t="shared" si="9"/>
        <v/>
      </c>
      <c r="N137" s="1"/>
      <c r="O137" s="1"/>
      <c r="P137" s="1"/>
      <c r="Q137" s="1"/>
      <c r="R137" s="1"/>
    </row>
    <row r="138" spans="1:18" ht="15.75" customHeight="1">
      <c r="A138" s="8" t="s">
        <v>233</v>
      </c>
      <c r="B138" s="8" t="s">
        <v>252</v>
      </c>
      <c r="C138" s="11">
        <v>1037.173</v>
      </c>
      <c r="D138" s="11">
        <v>0</v>
      </c>
      <c r="E138" s="11">
        <v>1037.173</v>
      </c>
      <c r="F138" s="8"/>
      <c r="G138" s="11">
        <v>54</v>
      </c>
      <c r="H138" s="11">
        <v>55</v>
      </c>
      <c r="I138" s="12" t="s">
        <v>82</v>
      </c>
      <c r="J138" s="12" t="s">
        <v>82</v>
      </c>
      <c r="K138" s="12" t="s">
        <v>175</v>
      </c>
      <c r="L138" s="1" t="str">
        <f t="shared" si="8"/>
        <v/>
      </c>
      <c r="M138" s="1" t="str">
        <f t="shared" si="9"/>
        <v/>
      </c>
      <c r="N138" s="1"/>
      <c r="O138" s="1"/>
      <c r="P138" s="1"/>
      <c r="Q138" s="1"/>
      <c r="R138" s="1"/>
    </row>
    <row r="139" spans="1:18" ht="15.75" customHeight="1">
      <c r="A139" s="8" t="s">
        <v>233</v>
      </c>
      <c r="B139" s="8" t="s">
        <v>234</v>
      </c>
      <c r="C139" s="11">
        <v>192.920354</v>
      </c>
      <c r="D139" s="11">
        <v>0</v>
      </c>
      <c r="E139" s="11">
        <v>192.920354</v>
      </c>
      <c r="F139" s="8"/>
      <c r="G139" s="11">
        <v>54</v>
      </c>
      <c r="H139" s="11">
        <v>70</v>
      </c>
      <c r="I139" s="12" t="s">
        <v>82</v>
      </c>
      <c r="J139" s="12" t="s">
        <v>48</v>
      </c>
      <c r="K139" s="12" t="s">
        <v>181</v>
      </c>
      <c r="L139" s="1" t="str">
        <f t="shared" si="8"/>
        <v/>
      </c>
      <c r="M139" s="1" t="str">
        <f t="shared" si="9"/>
        <v/>
      </c>
      <c r="N139" s="1"/>
      <c r="O139" s="1"/>
      <c r="P139" s="1"/>
      <c r="Q139" s="1"/>
      <c r="R139" s="1"/>
    </row>
    <row r="140" spans="1:18" ht="15.75" customHeight="1">
      <c r="A140" s="8" t="s">
        <v>233</v>
      </c>
      <c r="B140" s="8" t="s">
        <v>253</v>
      </c>
      <c r="C140" s="11">
        <v>158.47227319999999</v>
      </c>
      <c r="D140" s="11">
        <v>0</v>
      </c>
      <c r="E140" s="11">
        <v>158.47227319999999</v>
      </c>
      <c r="F140" s="8"/>
      <c r="G140" s="11">
        <v>54</v>
      </c>
      <c r="H140" s="11">
        <v>71</v>
      </c>
      <c r="I140" s="12" t="s">
        <v>82</v>
      </c>
      <c r="J140" s="12" t="s">
        <v>82</v>
      </c>
      <c r="K140" s="12" t="s">
        <v>175</v>
      </c>
      <c r="L140" s="1" t="str">
        <f t="shared" si="8"/>
        <v/>
      </c>
      <c r="M140" s="1" t="str">
        <f t="shared" si="9"/>
        <v/>
      </c>
      <c r="N140" s="1"/>
      <c r="O140" s="1"/>
      <c r="P140" s="1"/>
      <c r="Q140" s="1"/>
      <c r="R140" s="1"/>
    </row>
    <row r="141" spans="1:18" ht="15.75" customHeight="1">
      <c r="A141" s="8" t="s">
        <v>233</v>
      </c>
      <c r="B141" s="8" t="s">
        <v>254</v>
      </c>
      <c r="C141" s="11">
        <v>1183.9882480000001</v>
      </c>
      <c r="D141" s="11">
        <v>0</v>
      </c>
      <c r="E141" s="11">
        <v>1183.9882480000001</v>
      </c>
      <c r="F141" s="8"/>
      <c r="G141" s="11">
        <v>54</v>
      </c>
      <c r="H141" s="11">
        <v>72</v>
      </c>
      <c r="I141" s="12" t="s">
        <v>82</v>
      </c>
      <c r="J141" s="12" t="s">
        <v>82</v>
      </c>
      <c r="K141" s="12" t="s">
        <v>175</v>
      </c>
      <c r="L141" s="1" t="str">
        <f t="shared" si="8"/>
        <v/>
      </c>
      <c r="M141" s="1" t="str">
        <f t="shared" si="9"/>
        <v/>
      </c>
      <c r="N141" s="1"/>
      <c r="O141" s="1"/>
      <c r="P141" s="1"/>
      <c r="Q141" s="1"/>
      <c r="R141" s="1"/>
    </row>
    <row r="142" spans="1:18" ht="15.75" customHeight="1">
      <c r="A142" s="8" t="s">
        <v>252</v>
      </c>
      <c r="B142" s="8" t="s">
        <v>245</v>
      </c>
      <c r="C142" s="11">
        <v>206.63474690000001</v>
      </c>
      <c r="D142" s="11">
        <v>0</v>
      </c>
      <c r="E142" s="11">
        <v>206.63474690000001</v>
      </c>
      <c r="F142" s="8"/>
      <c r="G142" s="11">
        <v>55</v>
      </c>
      <c r="H142" s="11">
        <v>56</v>
      </c>
      <c r="I142" s="12" t="s">
        <v>82</v>
      </c>
      <c r="J142" s="12" t="s">
        <v>14</v>
      </c>
      <c r="K142" s="12" t="s">
        <v>181</v>
      </c>
      <c r="L142" s="1" t="str">
        <f t="shared" si="8"/>
        <v/>
      </c>
      <c r="M142" s="1" t="str">
        <f t="shared" si="9"/>
        <v/>
      </c>
      <c r="N142" s="1"/>
      <c r="O142" s="1"/>
      <c r="P142" s="1"/>
      <c r="Q142" s="1"/>
      <c r="R142" s="1"/>
    </row>
    <row r="143" spans="1:18" ht="15.75" customHeight="1">
      <c r="A143" s="8" t="s">
        <v>252</v>
      </c>
      <c r="B143" s="8" t="s">
        <v>254</v>
      </c>
      <c r="C143" s="11">
        <v>139.80168929999999</v>
      </c>
      <c r="D143" s="11">
        <v>0</v>
      </c>
      <c r="E143" s="11">
        <v>139.80168929999999</v>
      </c>
      <c r="F143" s="8"/>
      <c r="G143" s="11">
        <v>55</v>
      </c>
      <c r="H143" s="11">
        <v>72</v>
      </c>
      <c r="I143" s="12" t="s">
        <v>82</v>
      </c>
      <c r="J143" s="12" t="s">
        <v>82</v>
      </c>
      <c r="K143" s="12" t="s">
        <v>175</v>
      </c>
      <c r="L143" s="1" t="str">
        <f t="shared" si="8"/>
        <v/>
      </c>
      <c r="M143" s="1" t="str">
        <f t="shared" si="9"/>
        <v/>
      </c>
      <c r="N143" s="1"/>
      <c r="O143" s="1"/>
      <c r="P143" s="1"/>
      <c r="Q143" s="1"/>
      <c r="R143" s="1"/>
    </row>
    <row r="144" spans="1:18" ht="15.75" customHeight="1">
      <c r="A144" s="8" t="s">
        <v>252</v>
      </c>
      <c r="B144" s="8" t="s">
        <v>255</v>
      </c>
      <c r="C144" s="11">
        <v>997.73778919999995</v>
      </c>
      <c r="D144" s="11">
        <v>0</v>
      </c>
      <c r="E144" s="11">
        <v>997.73778919999995</v>
      </c>
      <c r="F144" s="8"/>
      <c r="G144" s="11">
        <v>55</v>
      </c>
      <c r="H144" s="11">
        <v>84</v>
      </c>
      <c r="I144" s="12" t="s">
        <v>82</v>
      </c>
      <c r="J144" s="12" t="s">
        <v>82</v>
      </c>
      <c r="K144" s="12" t="s">
        <v>175</v>
      </c>
      <c r="L144" s="1" t="str">
        <f t="shared" si="8"/>
        <v/>
      </c>
      <c r="M144" s="1" t="str">
        <f t="shared" si="9"/>
        <v/>
      </c>
      <c r="N144" s="1"/>
      <c r="O144" s="1"/>
      <c r="P144" s="1"/>
      <c r="Q144" s="1"/>
      <c r="R144" s="1"/>
    </row>
    <row r="145" spans="1:18" ht="15.75" customHeight="1">
      <c r="A145" s="8" t="s">
        <v>252</v>
      </c>
      <c r="B145" s="8" t="s">
        <v>251</v>
      </c>
      <c r="C145" s="11">
        <v>490</v>
      </c>
      <c r="D145" s="11">
        <v>0</v>
      </c>
      <c r="E145" s="11">
        <v>490</v>
      </c>
      <c r="F145" s="8"/>
      <c r="G145" s="11">
        <v>55</v>
      </c>
      <c r="H145" s="11">
        <v>85</v>
      </c>
      <c r="I145" s="12" t="s">
        <v>82</v>
      </c>
      <c r="J145" s="12" t="s">
        <v>14</v>
      </c>
      <c r="K145" s="12" t="s">
        <v>181</v>
      </c>
      <c r="L145" s="1" t="str">
        <f t="shared" si="8"/>
        <v/>
      </c>
      <c r="M145" s="1" t="str">
        <f t="shared" si="9"/>
        <v/>
      </c>
      <c r="N145" s="1"/>
      <c r="O145" s="1"/>
      <c r="P145" s="1"/>
      <c r="Q145" s="1"/>
      <c r="R145" s="1"/>
    </row>
    <row r="146" spans="1:18" ht="15.75" customHeight="1">
      <c r="A146" s="8" t="s">
        <v>245</v>
      </c>
      <c r="B146" s="8" t="s">
        <v>251</v>
      </c>
      <c r="C146" s="11">
        <v>1935.7985120000001</v>
      </c>
      <c r="D146" s="11">
        <v>0</v>
      </c>
      <c r="E146" s="11">
        <v>1935.7985120000001</v>
      </c>
      <c r="F146" s="8"/>
      <c r="G146" s="11">
        <v>56</v>
      </c>
      <c r="H146" s="11">
        <v>85</v>
      </c>
      <c r="I146" s="12" t="s">
        <v>14</v>
      </c>
      <c r="J146" s="12" t="s">
        <v>14</v>
      </c>
      <c r="K146" s="12" t="s">
        <v>175</v>
      </c>
      <c r="L146" s="1" t="str">
        <f t="shared" si="8"/>
        <v/>
      </c>
      <c r="M146" s="1" t="str">
        <f t="shared" si="9"/>
        <v/>
      </c>
      <c r="N146" s="1"/>
      <c r="O146" s="1"/>
      <c r="P146" s="1"/>
      <c r="Q146" s="1"/>
      <c r="R146" s="1"/>
    </row>
    <row r="147" spans="1:18" ht="15.75" customHeight="1">
      <c r="A147" s="8" t="s">
        <v>246</v>
      </c>
      <c r="B147" s="8" t="s">
        <v>256</v>
      </c>
      <c r="C147" s="11">
        <v>1325.565732</v>
      </c>
      <c r="D147" s="11">
        <v>0</v>
      </c>
      <c r="E147" s="11">
        <v>1325.565732</v>
      </c>
      <c r="F147" s="8"/>
      <c r="G147" s="11">
        <v>57</v>
      </c>
      <c r="H147" s="11">
        <v>58</v>
      </c>
      <c r="I147" s="12" t="s">
        <v>129</v>
      </c>
      <c r="J147" s="12" t="s">
        <v>60</v>
      </c>
      <c r="K147" s="12" t="s">
        <v>181</v>
      </c>
      <c r="L147" s="1" t="str">
        <f t="shared" si="8"/>
        <v/>
      </c>
      <c r="M147" s="1" t="str">
        <f t="shared" si="9"/>
        <v/>
      </c>
      <c r="N147" s="1"/>
      <c r="O147" s="1"/>
      <c r="P147" s="1"/>
      <c r="Q147" s="1"/>
      <c r="R147" s="1"/>
    </row>
    <row r="148" spans="1:18" ht="15.75" customHeight="1">
      <c r="A148" s="8" t="s">
        <v>246</v>
      </c>
      <c r="B148" s="8" t="s">
        <v>249</v>
      </c>
      <c r="C148" s="11">
        <v>0</v>
      </c>
      <c r="D148" s="11">
        <v>600</v>
      </c>
      <c r="E148" s="11">
        <v>943.38</v>
      </c>
      <c r="F148" s="8"/>
      <c r="G148" s="11">
        <v>57</v>
      </c>
      <c r="H148" s="11">
        <v>63</v>
      </c>
      <c r="I148" s="12" t="s">
        <v>129</v>
      </c>
      <c r="J148" s="12" t="s">
        <v>129</v>
      </c>
      <c r="K148" s="12" t="s">
        <v>175</v>
      </c>
      <c r="L148" s="1" t="str">
        <f t="shared" si="8"/>
        <v/>
      </c>
      <c r="M148" s="1" t="str">
        <f t="shared" si="9"/>
        <v/>
      </c>
      <c r="N148" s="1"/>
      <c r="O148" s="1"/>
      <c r="P148" s="1"/>
      <c r="Q148" s="1"/>
      <c r="R148" s="1"/>
    </row>
    <row r="149" spans="1:18" ht="15.75" customHeight="1">
      <c r="A149" s="8" t="s">
        <v>246</v>
      </c>
      <c r="B149" s="8" t="s">
        <v>257</v>
      </c>
      <c r="C149" s="11">
        <v>463.98874260000002</v>
      </c>
      <c r="D149" s="11">
        <v>0</v>
      </c>
      <c r="E149" s="11">
        <v>463.98874260000002</v>
      </c>
      <c r="F149" s="8"/>
      <c r="G149" s="11">
        <v>57</v>
      </c>
      <c r="H149" s="11">
        <v>66</v>
      </c>
      <c r="I149" s="12" t="s">
        <v>129</v>
      </c>
      <c r="J149" s="12" t="s">
        <v>129</v>
      </c>
      <c r="K149" s="12" t="s">
        <v>175</v>
      </c>
      <c r="L149" s="1" t="str">
        <f t="shared" si="8"/>
        <v/>
      </c>
      <c r="M149" s="1" t="str">
        <f t="shared" si="9"/>
        <v/>
      </c>
      <c r="N149" s="1"/>
      <c r="O149" s="1"/>
      <c r="P149" s="1"/>
      <c r="Q149" s="1"/>
      <c r="R149" s="1"/>
    </row>
    <row r="150" spans="1:18" ht="15.75" customHeight="1">
      <c r="A150" s="8" t="s">
        <v>246</v>
      </c>
      <c r="B150" s="8" t="s">
        <v>251</v>
      </c>
      <c r="C150" s="11">
        <v>318.96680020000002</v>
      </c>
      <c r="D150" s="11">
        <v>0</v>
      </c>
      <c r="E150" s="11">
        <v>318.96680020000002</v>
      </c>
      <c r="F150" s="8"/>
      <c r="G150" s="11">
        <v>57</v>
      </c>
      <c r="H150" s="11">
        <v>85</v>
      </c>
      <c r="I150" s="12" t="s">
        <v>129</v>
      </c>
      <c r="J150" s="12" t="s">
        <v>14</v>
      </c>
      <c r="K150" s="12" t="s">
        <v>181</v>
      </c>
      <c r="L150" s="1" t="str">
        <f t="shared" si="8"/>
        <v/>
      </c>
      <c r="M150" s="1" t="str">
        <f t="shared" si="9"/>
        <v/>
      </c>
      <c r="N150" s="1"/>
      <c r="O150" s="1"/>
      <c r="P150" s="1"/>
      <c r="Q150" s="1"/>
      <c r="R150" s="1"/>
    </row>
    <row r="151" spans="1:18" ht="15.75" customHeight="1">
      <c r="A151" s="8" t="s">
        <v>256</v>
      </c>
      <c r="B151" s="8" t="s">
        <v>257</v>
      </c>
      <c r="C151" s="11">
        <v>3051.19</v>
      </c>
      <c r="D151" s="11">
        <v>0</v>
      </c>
      <c r="E151" s="11">
        <v>3051.19</v>
      </c>
      <c r="F151" s="8"/>
      <c r="G151" s="11">
        <v>58</v>
      </c>
      <c r="H151" s="11">
        <v>66</v>
      </c>
      <c r="I151" s="12" t="s">
        <v>60</v>
      </c>
      <c r="J151" s="12" t="s">
        <v>129</v>
      </c>
      <c r="K151" s="12" t="s">
        <v>181</v>
      </c>
      <c r="L151" s="1" t="str">
        <f t="shared" si="8"/>
        <v/>
      </c>
      <c r="M151" s="1" t="str">
        <f t="shared" si="9"/>
        <v/>
      </c>
      <c r="N151" s="1"/>
      <c r="O151" s="1"/>
      <c r="P151" s="1"/>
      <c r="Q151" s="1"/>
      <c r="R151" s="1"/>
    </row>
    <row r="152" spans="1:18" ht="15.75" customHeight="1">
      <c r="A152" s="8" t="s">
        <v>256</v>
      </c>
      <c r="B152" s="8" t="s">
        <v>251</v>
      </c>
      <c r="C152" s="11">
        <v>142.41720000000001</v>
      </c>
      <c r="D152" s="11">
        <v>0</v>
      </c>
      <c r="E152" s="11">
        <v>142.41720000000001</v>
      </c>
      <c r="F152" s="8"/>
      <c r="G152" s="11">
        <v>58</v>
      </c>
      <c r="H152" s="11">
        <v>85</v>
      </c>
      <c r="I152" s="12" t="s">
        <v>60</v>
      </c>
      <c r="J152" s="12" t="s">
        <v>14</v>
      </c>
      <c r="K152" s="12" t="s">
        <v>181</v>
      </c>
      <c r="L152" s="1" t="str">
        <f t="shared" si="8"/>
        <v/>
      </c>
      <c r="M152" s="1" t="str">
        <f t="shared" si="9"/>
        <v/>
      </c>
      <c r="N152" s="1"/>
      <c r="O152" s="1"/>
      <c r="P152" s="1"/>
      <c r="Q152" s="1"/>
      <c r="R152" s="1"/>
    </row>
    <row r="153" spans="1:18" ht="15.75" customHeight="1">
      <c r="A153" s="8" t="s">
        <v>256</v>
      </c>
      <c r="B153" s="8" t="s">
        <v>258</v>
      </c>
      <c r="C153" s="11">
        <v>944.55070000000001</v>
      </c>
      <c r="D153" s="11">
        <v>0</v>
      </c>
      <c r="E153" s="11">
        <v>944.55070000000001</v>
      </c>
      <c r="F153" s="8"/>
      <c r="G153" s="11">
        <v>58</v>
      </c>
      <c r="H153" s="11">
        <v>86</v>
      </c>
      <c r="I153" s="12" t="s">
        <v>60</v>
      </c>
      <c r="J153" s="12" t="s">
        <v>60</v>
      </c>
      <c r="K153" s="12" t="s">
        <v>175</v>
      </c>
      <c r="L153" s="1" t="str">
        <f t="shared" si="8"/>
        <v/>
      </c>
      <c r="M153" s="1" t="str">
        <f t="shared" si="9"/>
        <v/>
      </c>
      <c r="N153" s="1"/>
      <c r="O153" s="1"/>
      <c r="P153" s="1"/>
      <c r="Q153" s="1"/>
      <c r="R153" s="1"/>
    </row>
    <row r="154" spans="1:18" ht="15.75" customHeight="1">
      <c r="A154" s="8" t="s">
        <v>256</v>
      </c>
      <c r="B154" s="8" t="s">
        <v>259</v>
      </c>
      <c r="C154" s="11">
        <v>4042.3580000000002</v>
      </c>
      <c r="D154" s="11">
        <v>0</v>
      </c>
      <c r="E154" s="11">
        <v>4042.3580000000002</v>
      </c>
      <c r="F154" s="8"/>
      <c r="G154" s="11">
        <v>58</v>
      </c>
      <c r="H154" s="11">
        <v>87</v>
      </c>
      <c r="I154" s="12" t="s">
        <v>60</v>
      </c>
      <c r="J154" s="12" t="s">
        <v>78</v>
      </c>
      <c r="K154" s="12" t="s">
        <v>181</v>
      </c>
      <c r="L154" s="1" t="str">
        <f t="shared" si="8"/>
        <v/>
      </c>
      <c r="M154" s="1" t="str">
        <f t="shared" si="9"/>
        <v/>
      </c>
      <c r="N154" s="1"/>
      <c r="O154" s="1"/>
      <c r="P154" s="1"/>
      <c r="Q154" s="1"/>
      <c r="R154" s="1"/>
    </row>
    <row r="155" spans="1:18" ht="15.75" customHeight="1">
      <c r="A155" s="8" t="s">
        <v>247</v>
      </c>
      <c r="B155" s="8" t="s">
        <v>260</v>
      </c>
      <c r="C155" s="11">
        <v>2473</v>
      </c>
      <c r="D155" s="11">
        <v>0</v>
      </c>
      <c r="E155" s="11">
        <v>2473</v>
      </c>
      <c r="F155" s="8"/>
      <c r="G155" s="11">
        <v>60</v>
      </c>
      <c r="H155" s="11">
        <v>61</v>
      </c>
      <c r="I155" s="12" t="s">
        <v>129</v>
      </c>
      <c r="J155" s="12" t="s">
        <v>129</v>
      </c>
      <c r="K155" s="12" t="s">
        <v>175</v>
      </c>
      <c r="L155" s="1" t="str">
        <f t="shared" si="8"/>
        <v/>
      </c>
      <c r="M155" s="1" t="str">
        <f t="shared" si="9"/>
        <v/>
      </c>
      <c r="N155" s="1"/>
      <c r="O155" s="1"/>
      <c r="P155" s="1"/>
      <c r="Q155" s="1"/>
      <c r="R155" s="1"/>
    </row>
    <row r="156" spans="1:18" ht="15.75" customHeight="1">
      <c r="A156" s="8" t="s">
        <v>247</v>
      </c>
      <c r="B156" s="8" t="s">
        <v>261</v>
      </c>
      <c r="C156" s="11">
        <v>2303</v>
      </c>
      <c r="D156" s="11">
        <v>0</v>
      </c>
      <c r="E156" s="11">
        <v>2303</v>
      </c>
      <c r="F156" s="8"/>
      <c r="G156" s="11">
        <v>60</v>
      </c>
      <c r="H156" s="11">
        <v>62</v>
      </c>
      <c r="I156" s="12" t="s">
        <v>129</v>
      </c>
      <c r="J156" s="12" t="s">
        <v>129</v>
      </c>
      <c r="K156" s="12" t="s">
        <v>175</v>
      </c>
      <c r="L156" s="1" t="str">
        <f t="shared" si="8"/>
        <v/>
      </c>
      <c r="M156" s="1" t="str">
        <f t="shared" si="9"/>
        <v/>
      </c>
      <c r="N156" s="1"/>
      <c r="O156" s="1"/>
      <c r="P156" s="1"/>
      <c r="Q156" s="1"/>
      <c r="R156" s="1"/>
    </row>
    <row r="157" spans="1:18" ht="15.75" customHeight="1">
      <c r="A157" s="8" t="s">
        <v>247</v>
      </c>
      <c r="B157" s="8" t="s">
        <v>249</v>
      </c>
      <c r="C157" s="11">
        <v>2003</v>
      </c>
      <c r="D157" s="11">
        <v>0</v>
      </c>
      <c r="E157" s="11">
        <v>2003</v>
      </c>
      <c r="F157" s="8"/>
      <c r="G157" s="11">
        <v>60</v>
      </c>
      <c r="H157" s="11">
        <v>63</v>
      </c>
      <c r="I157" s="12" t="s">
        <v>129</v>
      </c>
      <c r="J157" s="12" t="s">
        <v>129</v>
      </c>
      <c r="K157" s="12" t="s">
        <v>175</v>
      </c>
      <c r="L157" s="1" t="str">
        <f t="shared" si="8"/>
        <v/>
      </c>
      <c r="M157" s="1" t="str">
        <f t="shared" si="9"/>
        <v/>
      </c>
      <c r="N157" s="1"/>
      <c r="O157" s="1"/>
      <c r="P157" s="1"/>
      <c r="Q157" s="1"/>
      <c r="R157" s="1"/>
    </row>
    <row r="158" spans="1:18" ht="15.75" customHeight="1">
      <c r="A158" s="8" t="s">
        <v>260</v>
      </c>
      <c r="B158" s="8" t="s">
        <v>261</v>
      </c>
      <c r="C158" s="11">
        <v>832</v>
      </c>
      <c r="D158" s="11">
        <v>0</v>
      </c>
      <c r="E158" s="11">
        <v>832</v>
      </c>
      <c r="F158" s="8"/>
      <c r="G158" s="11">
        <v>61</v>
      </c>
      <c r="H158" s="11">
        <v>62</v>
      </c>
      <c r="I158" s="12" t="s">
        <v>129</v>
      </c>
      <c r="J158" s="12" t="s">
        <v>129</v>
      </c>
      <c r="K158" s="12" t="s">
        <v>175</v>
      </c>
      <c r="L158" s="1" t="str">
        <f t="shared" si="8"/>
        <v/>
      </c>
      <c r="M158" s="1" t="str">
        <f t="shared" si="9"/>
        <v/>
      </c>
      <c r="N158" s="1"/>
      <c r="O158" s="1"/>
      <c r="P158" s="1"/>
      <c r="Q158" s="1"/>
      <c r="R158" s="1"/>
    </row>
    <row r="159" spans="1:18" ht="15.75" customHeight="1">
      <c r="A159" s="8" t="s">
        <v>260</v>
      </c>
      <c r="B159" s="8" t="s">
        <v>249</v>
      </c>
      <c r="C159" s="11">
        <v>456</v>
      </c>
      <c r="D159" s="11">
        <v>0</v>
      </c>
      <c r="E159" s="11">
        <v>456</v>
      </c>
      <c r="F159" s="8"/>
      <c r="G159" s="11">
        <v>61</v>
      </c>
      <c r="H159" s="11">
        <v>63</v>
      </c>
      <c r="I159" s="12" t="s">
        <v>129</v>
      </c>
      <c r="J159" s="12" t="s">
        <v>129</v>
      </c>
      <c r="K159" s="12" t="s">
        <v>175</v>
      </c>
      <c r="L159" s="1" t="str">
        <f t="shared" si="8"/>
        <v/>
      </c>
      <c r="M159" s="1" t="str">
        <f t="shared" si="9"/>
        <v/>
      </c>
      <c r="N159" s="1"/>
      <c r="O159" s="1"/>
      <c r="P159" s="1"/>
      <c r="Q159" s="1"/>
      <c r="R159" s="1"/>
    </row>
    <row r="160" spans="1:18" ht="15.75" customHeight="1">
      <c r="A160" s="8" t="s">
        <v>260</v>
      </c>
      <c r="B160" s="8" t="s">
        <v>262</v>
      </c>
      <c r="C160" s="11">
        <v>238</v>
      </c>
      <c r="D160" s="11">
        <v>0</v>
      </c>
      <c r="E160" s="11">
        <v>238</v>
      </c>
      <c r="F160" s="8"/>
      <c r="G160" s="11">
        <v>61</v>
      </c>
      <c r="H160" s="11">
        <v>64</v>
      </c>
      <c r="I160" s="12" t="s">
        <v>129</v>
      </c>
      <c r="J160" s="12" t="s">
        <v>129</v>
      </c>
      <c r="K160" s="12" t="s">
        <v>175</v>
      </c>
      <c r="L160" s="1" t="str">
        <f t="shared" si="8"/>
        <v/>
      </c>
      <c r="M160" s="1" t="str">
        <f t="shared" si="9"/>
        <v/>
      </c>
      <c r="N160" s="1"/>
      <c r="O160" s="1"/>
      <c r="P160" s="1"/>
      <c r="Q160" s="1"/>
      <c r="R160" s="1"/>
    </row>
    <row r="161" spans="1:18" ht="15.75" customHeight="1">
      <c r="A161" s="8" t="s">
        <v>260</v>
      </c>
      <c r="B161" s="8" t="s">
        <v>263</v>
      </c>
      <c r="C161" s="11">
        <v>466</v>
      </c>
      <c r="D161" s="11">
        <v>0</v>
      </c>
      <c r="E161" s="11">
        <v>466</v>
      </c>
      <c r="F161" s="8"/>
      <c r="G161" s="11">
        <v>61</v>
      </c>
      <c r="H161" s="11">
        <v>65</v>
      </c>
      <c r="I161" s="12" t="s">
        <v>129</v>
      </c>
      <c r="J161" s="12" t="s">
        <v>129</v>
      </c>
      <c r="K161" s="12" t="s">
        <v>175</v>
      </c>
      <c r="L161" s="1" t="str">
        <f t="shared" si="8"/>
        <v/>
      </c>
      <c r="M161" s="1" t="str">
        <f t="shared" si="9"/>
        <v/>
      </c>
      <c r="N161" s="1"/>
      <c r="O161" s="1"/>
      <c r="P161" s="1"/>
      <c r="Q161" s="1"/>
      <c r="R161" s="1"/>
    </row>
    <row r="162" spans="1:18" ht="15.75" customHeight="1">
      <c r="A162" s="8" t="s">
        <v>249</v>
      </c>
      <c r="B162" s="8" t="s">
        <v>262</v>
      </c>
      <c r="C162" s="11">
        <v>4440</v>
      </c>
      <c r="D162" s="11">
        <v>0</v>
      </c>
      <c r="E162" s="11">
        <v>4440</v>
      </c>
      <c r="F162" s="8"/>
      <c r="G162" s="11">
        <v>63</v>
      </c>
      <c r="H162" s="11">
        <v>64</v>
      </c>
      <c r="I162" s="12" t="s">
        <v>129</v>
      </c>
      <c r="J162" s="12" t="s">
        <v>129</v>
      </c>
      <c r="K162" s="12" t="s">
        <v>175</v>
      </c>
      <c r="L162" s="1" t="str">
        <f t="shared" si="8"/>
        <v/>
      </c>
      <c r="M162" s="1" t="str">
        <f t="shared" si="9"/>
        <v/>
      </c>
      <c r="N162" s="1"/>
      <c r="O162" s="1"/>
      <c r="P162" s="1"/>
      <c r="Q162" s="1"/>
      <c r="R162" s="1"/>
    </row>
    <row r="163" spans="1:18" ht="15.75" customHeight="1">
      <c r="A163" s="8" t="s">
        <v>249</v>
      </c>
      <c r="B163" s="8" t="s">
        <v>264</v>
      </c>
      <c r="C163" s="11">
        <v>2138</v>
      </c>
      <c r="D163" s="11">
        <v>0</v>
      </c>
      <c r="E163" s="11">
        <v>2138</v>
      </c>
      <c r="F163" s="8"/>
      <c r="G163" s="11">
        <v>63</v>
      </c>
      <c r="H163" s="11">
        <v>67</v>
      </c>
      <c r="I163" s="12" t="s">
        <v>129</v>
      </c>
      <c r="J163" s="12" t="s">
        <v>129</v>
      </c>
      <c r="K163" s="12" t="s">
        <v>175</v>
      </c>
      <c r="L163" s="1" t="str">
        <f t="shared" si="8"/>
        <v/>
      </c>
      <c r="M163" s="1" t="str">
        <f t="shared" si="9"/>
        <v/>
      </c>
      <c r="N163" s="1"/>
      <c r="O163" s="1"/>
      <c r="P163" s="1"/>
      <c r="Q163" s="1"/>
      <c r="R163" s="1"/>
    </row>
    <row r="164" spans="1:18" ht="15.75" customHeight="1">
      <c r="A164" s="8" t="s">
        <v>262</v>
      </c>
      <c r="B164" s="8" t="s">
        <v>263</v>
      </c>
      <c r="C164" s="11">
        <v>6298</v>
      </c>
      <c r="D164" s="11">
        <v>0</v>
      </c>
      <c r="E164" s="11">
        <v>6298</v>
      </c>
      <c r="F164" s="8"/>
      <c r="G164" s="11">
        <v>64</v>
      </c>
      <c r="H164" s="11">
        <v>65</v>
      </c>
      <c r="I164" s="12" t="s">
        <v>129</v>
      </c>
      <c r="J164" s="12" t="s">
        <v>129</v>
      </c>
      <c r="K164" s="12" t="s">
        <v>175</v>
      </c>
      <c r="L164" s="1" t="str">
        <f t="shared" si="8"/>
        <v/>
      </c>
      <c r="M164" s="1" t="str">
        <f t="shared" si="9"/>
        <v/>
      </c>
      <c r="N164" s="1"/>
      <c r="O164" s="1"/>
      <c r="P164" s="1"/>
      <c r="Q164" s="1"/>
      <c r="R164" s="1"/>
    </row>
    <row r="165" spans="1:18" ht="15.75" customHeight="1">
      <c r="A165" s="8" t="s">
        <v>262</v>
      </c>
      <c r="B165" s="8" t="s">
        <v>264</v>
      </c>
      <c r="C165" s="11">
        <v>2207</v>
      </c>
      <c r="D165" s="11">
        <v>0</v>
      </c>
      <c r="E165" s="11">
        <v>2207</v>
      </c>
      <c r="F165" s="8"/>
      <c r="G165" s="11">
        <v>64</v>
      </c>
      <c r="H165" s="11">
        <v>67</v>
      </c>
      <c r="I165" s="12" t="s">
        <v>129</v>
      </c>
      <c r="J165" s="12" t="s">
        <v>129</v>
      </c>
      <c r="K165" s="12" t="s">
        <v>175</v>
      </c>
      <c r="L165" s="1" t="str">
        <f t="shared" si="8"/>
        <v/>
      </c>
      <c r="M165" s="1" t="str">
        <f t="shared" si="9"/>
        <v/>
      </c>
      <c r="N165" s="1"/>
      <c r="O165" s="1"/>
      <c r="P165" s="1"/>
      <c r="Q165" s="1"/>
      <c r="R165" s="1"/>
    </row>
    <row r="166" spans="1:18" ht="15.75" customHeight="1">
      <c r="A166" s="8" t="s">
        <v>263</v>
      </c>
      <c r="B166" s="8" t="s">
        <v>264</v>
      </c>
      <c r="C166" s="11">
        <v>6360</v>
      </c>
      <c r="D166" s="11">
        <v>0</v>
      </c>
      <c r="E166" s="11">
        <v>6360</v>
      </c>
      <c r="F166" s="8"/>
      <c r="G166" s="11">
        <v>65</v>
      </c>
      <c r="H166" s="11">
        <v>67</v>
      </c>
      <c r="I166" s="12" t="s">
        <v>129</v>
      </c>
      <c r="J166" s="12" t="s">
        <v>129</v>
      </c>
      <c r="K166" s="12" t="s">
        <v>175</v>
      </c>
      <c r="L166" s="1" t="str">
        <f t="shared" si="8"/>
        <v/>
      </c>
      <c r="M166" s="1" t="str">
        <f t="shared" si="9"/>
        <v/>
      </c>
      <c r="N166" s="1"/>
      <c r="O166" s="1"/>
      <c r="P166" s="1"/>
      <c r="Q166" s="1"/>
      <c r="R166" s="1"/>
    </row>
    <row r="167" spans="1:18" ht="15.75" customHeight="1">
      <c r="A167" s="8" t="s">
        <v>257</v>
      </c>
      <c r="B167" s="8" t="s">
        <v>258</v>
      </c>
      <c r="C167" s="11">
        <v>1046.5509999999999</v>
      </c>
      <c r="D167" s="11">
        <v>0</v>
      </c>
      <c r="E167" s="11">
        <v>1046.5509999999999</v>
      </c>
      <c r="F167" s="8"/>
      <c r="G167" s="11">
        <v>66</v>
      </c>
      <c r="H167" s="11">
        <v>86</v>
      </c>
      <c r="I167" s="12" t="s">
        <v>129</v>
      </c>
      <c r="J167" s="12" t="s">
        <v>60</v>
      </c>
      <c r="K167" s="12" t="s">
        <v>181</v>
      </c>
      <c r="L167" s="1" t="str">
        <f t="shared" si="8"/>
        <v/>
      </c>
      <c r="M167" s="1" t="str">
        <f t="shared" si="9"/>
        <v/>
      </c>
      <c r="N167" s="1"/>
      <c r="O167" s="1"/>
      <c r="P167" s="1"/>
      <c r="Q167" s="1"/>
      <c r="R167" s="1"/>
    </row>
    <row r="168" spans="1:18" ht="15.75" customHeight="1">
      <c r="A168" s="8" t="s">
        <v>236</v>
      </c>
      <c r="B168" s="8" t="s">
        <v>237</v>
      </c>
      <c r="C168" s="11">
        <v>949.37850000000003</v>
      </c>
      <c r="D168" s="11">
        <v>0</v>
      </c>
      <c r="E168" s="11">
        <v>949.37850000000003</v>
      </c>
      <c r="F168" s="8"/>
      <c r="G168" s="11">
        <v>68</v>
      </c>
      <c r="H168" s="11">
        <v>69</v>
      </c>
      <c r="I168" s="12" t="s">
        <v>74</v>
      </c>
      <c r="J168" s="12" t="s">
        <v>48</v>
      </c>
      <c r="K168" s="12" t="s">
        <v>181</v>
      </c>
      <c r="L168" s="1" t="str">
        <f t="shared" si="8"/>
        <v/>
      </c>
      <c r="M168" s="1" t="str">
        <f t="shared" si="9"/>
        <v/>
      </c>
      <c r="N168" s="1"/>
      <c r="O168" s="1"/>
      <c r="P168" s="1"/>
      <c r="Q168" s="1"/>
      <c r="R168" s="1"/>
    </row>
    <row r="169" spans="1:18" ht="15.75" customHeight="1">
      <c r="A169" s="8" t="s">
        <v>236</v>
      </c>
      <c r="B169" s="8" t="s">
        <v>241</v>
      </c>
      <c r="C169" s="11">
        <v>55.697522820000003</v>
      </c>
      <c r="D169" s="11">
        <v>0</v>
      </c>
      <c r="E169" s="11">
        <v>55.697522820000003</v>
      </c>
      <c r="F169" s="8"/>
      <c r="G169" s="11">
        <v>68</v>
      </c>
      <c r="H169" s="11">
        <v>77</v>
      </c>
      <c r="I169" s="12" t="s">
        <v>74</v>
      </c>
      <c r="J169" s="12" t="s">
        <v>145</v>
      </c>
      <c r="K169" s="12" t="s">
        <v>181</v>
      </c>
      <c r="L169" s="1" t="str">
        <f t="shared" si="8"/>
        <v/>
      </c>
      <c r="M169" s="1" t="str">
        <f t="shared" si="9"/>
        <v/>
      </c>
      <c r="N169" s="1"/>
      <c r="O169" s="1"/>
      <c r="P169" s="1"/>
      <c r="Q169" s="1"/>
      <c r="R169" s="1"/>
    </row>
    <row r="170" spans="1:18" ht="15.75" customHeight="1">
      <c r="A170" s="8" t="s">
        <v>237</v>
      </c>
      <c r="B170" s="8" t="s">
        <v>234</v>
      </c>
      <c r="C170" s="11">
        <v>1130.6369999999999</v>
      </c>
      <c r="D170" s="11">
        <v>0</v>
      </c>
      <c r="E170" s="11">
        <v>1130.6369999999999</v>
      </c>
      <c r="F170" s="8"/>
      <c r="G170" s="11">
        <v>69</v>
      </c>
      <c r="H170" s="11">
        <v>70</v>
      </c>
      <c r="I170" s="12" t="s">
        <v>48</v>
      </c>
      <c r="J170" s="12" t="s">
        <v>48</v>
      </c>
      <c r="K170" s="12" t="s">
        <v>175</v>
      </c>
      <c r="L170" s="1" t="str">
        <f t="shared" si="8"/>
        <v/>
      </c>
      <c r="M170" s="1" t="str">
        <f t="shared" si="9"/>
        <v/>
      </c>
      <c r="N170" s="1"/>
      <c r="O170" s="1"/>
      <c r="P170" s="1"/>
      <c r="Q170" s="1"/>
      <c r="R170" s="1"/>
    </row>
    <row r="171" spans="1:18" ht="15.75" customHeight="1">
      <c r="A171" s="8" t="s">
        <v>237</v>
      </c>
      <c r="B171" s="8" t="s">
        <v>241</v>
      </c>
      <c r="C171" s="11">
        <v>93.663624510000005</v>
      </c>
      <c r="D171" s="11">
        <v>0</v>
      </c>
      <c r="E171" s="11">
        <v>93.663624510000005</v>
      </c>
      <c r="F171" s="8"/>
      <c r="G171" s="11">
        <v>69</v>
      </c>
      <c r="H171" s="11">
        <v>77</v>
      </c>
      <c r="I171" s="12" t="s">
        <v>48</v>
      </c>
      <c r="J171" s="12" t="s">
        <v>145</v>
      </c>
      <c r="K171" s="12" t="s">
        <v>181</v>
      </c>
      <c r="L171" s="1" t="str">
        <f t="shared" si="8"/>
        <v/>
      </c>
      <c r="M171" s="1" t="str">
        <f t="shared" si="9"/>
        <v/>
      </c>
      <c r="N171" s="1"/>
      <c r="O171" s="1"/>
      <c r="P171" s="1"/>
      <c r="Q171" s="1"/>
      <c r="R171" s="1"/>
    </row>
    <row r="172" spans="1:18" ht="15.75" customHeight="1">
      <c r="A172" s="8" t="s">
        <v>234</v>
      </c>
      <c r="B172" s="8" t="s">
        <v>253</v>
      </c>
      <c r="C172" s="11">
        <v>241.6994607</v>
      </c>
      <c r="D172" s="11">
        <v>0</v>
      </c>
      <c r="E172" s="11">
        <v>241.6994607</v>
      </c>
      <c r="F172" s="8"/>
      <c r="G172" s="11">
        <v>70</v>
      </c>
      <c r="H172" s="11">
        <v>71</v>
      </c>
      <c r="I172" s="12" t="s">
        <v>48</v>
      </c>
      <c r="J172" s="12" t="s">
        <v>82</v>
      </c>
      <c r="K172" s="12" t="s">
        <v>181</v>
      </c>
      <c r="L172" s="1" t="str">
        <f t="shared" si="8"/>
        <v/>
      </c>
      <c r="M172" s="1" t="str">
        <f t="shared" si="9"/>
        <v/>
      </c>
      <c r="N172" s="1"/>
      <c r="O172" s="1"/>
      <c r="P172" s="1"/>
      <c r="Q172" s="1"/>
      <c r="R172" s="1"/>
    </row>
    <row r="173" spans="1:18" ht="15.75" customHeight="1">
      <c r="A173" s="8" t="s">
        <v>234</v>
      </c>
      <c r="B173" s="8" t="s">
        <v>241</v>
      </c>
      <c r="C173" s="11">
        <v>17.73142112</v>
      </c>
      <c r="D173" s="11">
        <v>0</v>
      </c>
      <c r="E173" s="11">
        <v>17.73142112</v>
      </c>
      <c r="F173" s="8"/>
      <c r="G173" s="11">
        <v>70</v>
      </c>
      <c r="H173" s="11">
        <v>77</v>
      </c>
      <c r="I173" s="12" t="s">
        <v>48</v>
      </c>
      <c r="J173" s="12" t="s">
        <v>145</v>
      </c>
      <c r="K173" s="12" t="s">
        <v>181</v>
      </c>
      <c r="L173" s="1" t="str">
        <f t="shared" si="8"/>
        <v/>
      </c>
      <c r="M173" s="1" t="str">
        <f t="shared" si="9"/>
        <v/>
      </c>
      <c r="N173" s="1"/>
      <c r="O173" s="1"/>
      <c r="P173" s="1"/>
      <c r="Q173" s="1"/>
      <c r="R173" s="1"/>
    </row>
    <row r="174" spans="1:18" ht="15.75" customHeight="1">
      <c r="A174" s="8" t="s">
        <v>234</v>
      </c>
      <c r="B174" s="8" t="s">
        <v>265</v>
      </c>
      <c r="C174" s="11">
        <v>281</v>
      </c>
      <c r="D174" s="11">
        <v>0</v>
      </c>
      <c r="E174" s="11">
        <v>281</v>
      </c>
      <c r="F174" s="8"/>
      <c r="G174" s="11">
        <v>70</v>
      </c>
      <c r="H174" s="11">
        <v>80</v>
      </c>
      <c r="I174" s="12" t="s">
        <v>48</v>
      </c>
      <c r="J174" s="12" t="s">
        <v>43</v>
      </c>
      <c r="K174" s="12" t="s">
        <v>181</v>
      </c>
      <c r="L174" s="1" t="str">
        <f t="shared" si="8"/>
        <v/>
      </c>
      <c r="M174" s="1" t="str">
        <f t="shared" si="9"/>
        <v/>
      </c>
      <c r="N174" s="1"/>
      <c r="O174" s="1"/>
      <c r="P174" s="1"/>
      <c r="Q174" s="1"/>
      <c r="R174" s="1"/>
    </row>
    <row r="175" spans="1:18" ht="15.75" customHeight="1">
      <c r="A175" s="8" t="s">
        <v>234</v>
      </c>
      <c r="B175" s="8" t="s">
        <v>266</v>
      </c>
      <c r="C175" s="11">
        <v>453.40329400000002</v>
      </c>
      <c r="D175" s="11">
        <v>0</v>
      </c>
      <c r="E175" s="11">
        <v>453.40329400000002</v>
      </c>
      <c r="F175" s="8"/>
      <c r="G175" s="11">
        <v>70</v>
      </c>
      <c r="H175" s="11">
        <v>81</v>
      </c>
      <c r="I175" s="12" t="s">
        <v>48</v>
      </c>
      <c r="J175" s="12" t="s">
        <v>43</v>
      </c>
      <c r="K175" s="12" t="s">
        <v>181</v>
      </c>
      <c r="L175" s="1" t="str">
        <f t="shared" si="8"/>
        <v/>
      </c>
      <c r="M175" s="1" t="str">
        <f t="shared" si="9"/>
        <v/>
      </c>
      <c r="N175" s="1"/>
      <c r="O175" s="1"/>
      <c r="P175" s="1"/>
      <c r="Q175" s="1"/>
      <c r="R175" s="1"/>
    </row>
    <row r="176" spans="1:18" ht="15.75" customHeight="1">
      <c r="A176" s="8" t="s">
        <v>253</v>
      </c>
      <c r="B176" s="8" t="s">
        <v>254</v>
      </c>
      <c r="C176" s="11">
        <v>1188.7690270000001</v>
      </c>
      <c r="D176" s="11">
        <v>0</v>
      </c>
      <c r="E176" s="11">
        <v>1188.7690270000001</v>
      </c>
      <c r="F176" s="8"/>
      <c r="G176" s="11">
        <v>71</v>
      </c>
      <c r="H176" s="11">
        <v>72</v>
      </c>
      <c r="I176" s="12" t="s">
        <v>82</v>
      </c>
      <c r="J176" s="12" t="s">
        <v>82</v>
      </c>
      <c r="K176" s="12" t="s">
        <v>175</v>
      </c>
      <c r="L176" s="1" t="str">
        <f t="shared" si="8"/>
        <v/>
      </c>
      <c r="M176" s="1" t="str">
        <f t="shared" si="9"/>
        <v/>
      </c>
      <c r="N176" s="1"/>
      <c r="O176" s="1"/>
      <c r="P176" s="1"/>
      <c r="Q176" s="1"/>
      <c r="R176" s="1"/>
    </row>
    <row r="177" spans="1:18" ht="15.75" customHeight="1">
      <c r="A177" s="8" t="s">
        <v>253</v>
      </c>
      <c r="B177" s="8" t="s">
        <v>266</v>
      </c>
      <c r="C177" s="11">
        <v>270.52289999999999</v>
      </c>
      <c r="D177" s="11">
        <v>0</v>
      </c>
      <c r="E177" s="11">
        <v>270.52289999999999</v>
      </c>
      <c r="F177" s="8"/>
      <c r="G177" s="11">
        <v>71</v>
      </c>
      <c r="H177" s="11">
        <v>81</v>
      </c>
      <c r="I177" s="12" t="s">
        <v>82</v>
      </c>
      <c r="J177" s="12" t="s">
        <v>43</v>
      </c>
      <c r="K177" s="12" t="s">
        <v>181</v>
      </c>
      <c r="L177" s="1" t="str">
        <f t="shared" si="8"/>
        <v/>
      </c>
      <c r="M177" s="1" t="str">
        <f t="shared" si="9"/>
        <v/>
      </c>
      <c r="N177" s="1"/>
      <c r="O177" s="1"/>
      <c r="P177" s="1"/>
      <c r="Q177" s="1"/>
      <c r="R177" s="1"/>
    </row>
    <row r="178" spans="1:18" ht="15.75" customHeight="1">
      <c r="A178" s="8" t="s">
        <v>254</v>
      </c>
      <c r="B178" s="8" t="s">
        <v>267</v>
      </c>
      <c r="C178" s="11">
        <v>2014.778</v>
      </c>
      <c r="D178" s="11">
        <v>0</v>
      </c>
      <c r="E178" s="11">
        <v>2014.778</v>
      </c>
      <c r="F178" s="8"/>
      <c r="G178" s="11">
        <v>72</v>
      </c>
      <c r="H178" s="11">
        <v>73</v>
      </c>
      <c r="I178" s="12" t="s">
        <v>82</v>
      </c>
      <c r="J178" s="12" t="s">
        <v>82</v>
      </c>
      <c r="K178" s="12" t="s">
        <v>175</v>
      </c>
      <c r="L178" s="1" t="str">
        <f t="shared" si="8"/>
        <v/>
      </c>
      <c r="M178" s="1" t="str">
        <f t="shared" si="9"/>
        <v/>
      </c>
      <c r="N178" s="1"/>
      <c r="O178" s="1"/>
      <c r="P178" s="1"/>
      <c r="Q178" s="1"/>
      <c r="R178" s="1"/>
    </row>
    <row r="179" spans="1:18" ht="15.75" customHeight="1">
      <c r="A179" s="8" t="s">
        <v>254</v>
      </c>
      <c r="B179" s="8" t="s">
        <v>266</v>
      </c>
      <c r="C179" s="11">
        <v>3609.634</v>
      </c>
      <c r="D179" s="11">
        <v>0</v>
      </c>
      <c r="E179" s="11">
        <v>3609.634</v>
      </c>
      <c r="F179" s="8"/>
      <c r="G179" s="11">
        <v>72</v>
      </c>
      <c r="H179" s="11">
        <v>81</v>
      </c>
      <c r="I179" s="12" t="s">
        <v>82</v>
      </c>
      <c r="J179" s="12" t="s">
        <v>43</v>
      </c>
      <c r="K179" s="12" t="s">
        <v>181</v>
      </c>
      <c r="L179" s="1" t="str">
        <f t="shared" si="8"/>
        <v/>
      </c>
      <c r="M179" s="1" t="str">
        <f t="shared" si="9"/>
        <v/>
      </c>
      <c r="N179" s="1"/>
      <c r="O179" s="1"/>
      <c r="P179" s="1"/>
      <c r="Q179" s="1"/>
      <c r="R179" s="1"/>
    </row>
    <row r="180" spans="1:18" ht="15.75" customHeight="1">
      <c r="A180" s="8" t="s">
        <v>254</v>
      </c>
      <c r="B180" s="8" t="s">
        <v>255</v>
      </c>
      <c r="C180" s="11">
        <v>1918.2529999999999</v>
      </c>
      <c r="D180" s="11">
        <v>0</v>
      </c>
      <c r="E180" s="11">
        <v>1918.2529999999999</v>
      </c>
      <c r="F180" s="8"/>
      <c r="G180" s="11">
        <v>72</v>
      </c>
      <c r="H180" s="11">
        <v>84</v>
      </c>
      <c r="I180" s="12" t="s">
        <v>82</v>
      </c>
      <c r="J180" s="12" t="s">
        <v>82</v>
      </c>
      <c r="K180" s="12" t="s">
        <v>175</v>
      </c>
      <c r="L180" s="1" t="str">
        <f t="shared" si="8"/>
        <v/>
      </c>
      <c r="M180" s="1" t="str">
        <f t="shared" si="9"/>
        <v/>
      </c>
      <c r="N180" s="1"/>
      <c r="O180" s="1"/>
      <c r="P180" s="1"/>
      <c r="Q180" s="1"/>
      <c r="R180" s="1"/>
    </row>
    <row r="181" spans="1:18" ht="15.75" customHeight="1">
      <c r="A181" s="8" t="s">
        <v>267</v>
      </c>
      <c r="B181" s="8" t="s">
        <v>255</v>
      </c>
      <c r="C181" s="11">
        <v>1343.0940390000001</v>
      </c>
      <c r="D181" s="11">
        <v>0</v>
      </c>
      <c r="E181" s="11">
        <v>1343.0940390000001</v>
      </c>
      <c r="F181" s="8"/>
      <c r="G181" s="11">
        <v>73</v>
      </c>
      <c r="H181" s="11">
        <v>84</v>
      </c>
      <c r="I181" s="12" t="s">
        <v>82</v>
      </c>
      <c r="J181" s="12" t="s">
        <v>82</v>
      </c>
      <c r="K181" s="12" t="s">
        <v>175</v>
      </c>
      <c r="L181" s="1" t="str">
        <f t="shared" si="8"/>
        <v/>
      </c>
      <c r="M181" s="1" t="str">
        <f t="shared" si="9"/>
        <v/>
      </c>
      <c r="N181" s="1"/>
      <c r="O181" s="1"/>
      <c r="P181" s="1"/>
      <c r="Q181" s="1"/>
      <c r="R181" s="1"/>
    </row>
    <row r="182" spans="1:18" ht="15.75" customHeight="1">
      <c r="A182" s="8" t="s">
        <v>238</v>
      </c>
      <c r="B182" s="8" t="s">
        <v>239</v>
      </c>
      <c r="C182" s="11">
        <v>899.51898400000005</v>
      </c>
      <c r="D182" s="11">
        <v>0</v>
      </c>
      <c r="E182" s="11">
        <v>899.51898400000005</v>
      </c>
      <c r="F182" s="8"/>
      <c r="G182" s="11">
        <v>74</v>
      </c>
      <c r="H182" s="11">
        <v>75</v>
      </c>
      <c r="I182" s="12" t="s">
        <v>71</v>
      </c>
      <c r="J182" s="12" t="s">
        <v>145</v>
      </c>
      <c r="K182" s="12" t="s">
        <v>181</v>
      </c>
      <c r="L182" s="1" t="str">
        <f t="shared" si="8"/>
        <v/>
      </c>
      <c r="M182" s="1" t="str">
        <f t="shared" si="9"/>
        <v/>
      </c>
      <c r="N182" s="1"/>
      <c r="O182" s="1"/>
      <c r="P182" s="1"/>
      <c r="Q182" s="1"/>
      <c r="R182" s="1"/>
    </row>
    <row r="183" spans="1:18" ht="15.75" customHeight="1">
      <c r="A183" s="8" t="s">
        <v>238</v>
      </c>
      <c r="B183" s="8" t="s">
        <v>268</v>
      </c>
      <c r="C183" s="11">
        <v>422</v>
      </c>
      <c r="D183" s="11">
        <v>0</v>
      </c>
      <c r="E183" s="11">
        <v>422</v>
      </c>
      <c r="F183" s="8"/>
      <c r="G183" s="11">
        <v>74</v>
      </c>
      <c r="H183" s="11">
        <v>103</v>
      </c>
      <c r="I183" s="12" t="s">
        <v>71</v>
      </c>
      <c r="J183" s="12" t="s">
        <v>71</v>
      </c>
      <c r="K183" s="12" t="s">
        <v>175</v>
      </c>
      <c r="L183" s="1" t="str">
        <f t="shared" si="8"/>
        <v/>
      </c>
      <c r="M183" s="1" t="str">
        <f t="shared" si="9"/>
        <v/>
      </c>
      <c r="N183" s="1"/>
      <c r="O183" s="1"/>
      <c r="P183" s="1"/>
      <c r="Q183" s="1"/>
      <c r="R183" s="1"/>
    </row>
    <row r="184" spans="1:18" ht="15.75" customHeight="1">
      <c r="A184" s="8" t="s">
        <v>239</v>
      </c>
      <c r="B184" s="8" t="s">
        <v>240</v>
      </c>
      <c r="C184" s="11">
        <v>2489.6455340000002</v>
      </c>
      <c r="D184" s="11">
        <v>0</v>
      </c>
      <c r="E184" s="11">
        <v>2489.6455340000002</v>
      </c>
      <c r="F184" s="8"/>
      <c r="G184" s="11">
        <v>75</v>
      </c>
      <c r="H184" s="11">
        <v>76</v>
      </c>
      <c r="I184" s="12" t="s">
        <v>145</v>
      </c>
      <c r="J184" s="12" t="s">
        <v>145</v>
      </c>
      <c r="K184" s="12" t="s">
        <v>175</v>
      </c>
      <c r="L184" s="1" t="str">
        <f t="shared" si="8"/>
        <v/>
      </c>
      <c r="M184" s="1" t="str">
        <f t="shared" si="9"/>
        <v/>
      </c>
      <c r="N184" s="1"/>
      <c r="O184" s="1"/>
      <c r="P184" s="1"/>
      <c r="Q184" s="1"/>
      <c r="R184" s="1"/>
    </row>
    <row r="185" spans="1:18" ht="15.75" customHeight="1">
      <c r="A185" s="8" t="s">
        <v>239</v>
      </c>
      <c r="B185" s="8" t="s">
        <v>269</v>
      </c>
      <c r="C185" s="11">
        <v>133.64042029999999</v>
      </c>
      <c r="D185" s="11">
        <v>0</v>
      </c>
      <c r="E185" s="11">
        <v>133.64042029999999</v>
      </c>
      <c r="F185" s="8"/>
      <c r="G185" s="11">
        <v>75</v>
      </c>
      <c r="H185" s="11">
        <v>79</v>
      </c>
      <c r="I185" s="12" t="s">
        <v>145</v>
      </c>
      <c r="J185" s="12" t="s">
        <v>145</v>
      </c>
      <c r="K185" s="12" t="s">
        <v>175</v>
      </c>
      <c r="L185" s="1" t="str">
        <f t="shared" si="8"/>
        <v/>
      </c>
      <c r="M185" s="1" t="str">
        <f t="shared" si="9"/>
        <v/>
      </c>
      <c r="N185" s="1"/>
      <c r="O185" s="1"/>
      <c r="P185" s="1"/>
      <c r="Q185" s="1"/>
      <c r="R185" s="1"/>
    </row>
    <row r="186" spans="1:18" ht="15.75" customHeight="1">
      <c r="A186" s="8" t="s">
        <v>240</v>
      </c>
      <c r="B186" s="8" t="s">
        <v>241</v>
      </c>
      <c r="C186" s="11">
        <v>472.99709999999999</v>
      </c>
      <c r="D186" s="11">
        <v>0</v>
      </c>
      <c r="E186" s="11">
        <v>472.99709999999999</v>
      </c>
      <c r="F186" s="8"/>
      <c r="G186" s="11">
        <v>76</v>
      </c>
      <c r="H186" s="11">
        <v>77</v>
      </c>
      <c r="I186" s="12" t="s">
        <v>145</v>
      </c>
      <c r="J186" s="12" t="s">
        <v>145</v>
      </c>
      <c r="K186" s="12" t="s">
        <v>175</v>
      </c>
      <c r="L186" s="1" t="str">
        <f t="shared" si="8"/>
        <v/>
      </c>
      <c r="M186" s="1" t="str">
        <f t="shared" si="9"/>
        <v/>
      </c>
      <c r="N186" s="1"/>
      <c r="O186" s="1"/>
      <c r="P186" s="1"/>
      <c r="Q186" s="1"/>
      <c r="R186" s="1"/>
    </row>
    <row r="187" spans="1:18" ht="15.75" customHeight="1">
      <c r="A187" s="8" t="s">
        <v>240</v>
      </c>
      <c r="B187" s="8" t="s">
        <v>270</v>
      </c>
      <c r="C187" s="11">
        <v>1065.4770000000001</v>
      </c>
      <c r="D187" s="11">
        <v>0</v>
      </c>
      <c r="E187" s="11">
        <v>1065.4770000000001</v>
      </c>
      <c r="F187" s="8"/>
      <c r="G187" s="11">
        <v>76</v>
      </c>
      <c r="H187" s="11">
        <v>78</v>
      </c>
      <c r="I187" s="12" t="s">
        <v>145</v>
      </c>
      <c r="J187" s="12" t="s">
        <v>145</v>
      </c>
      <c r="K187" s="12" t="s">
        <v>175</v>
      </c>
      <c r="L187" s="1" t="str">
        <f t="shared" si="8"/>
        <v/>
      </c>
      <c r="M187" s="1" t="str">
        <f t="shared" si="9"/>
        <v/>
      </c>
      <c r="N187" s="1"/>
      <c r="O187" s="1"/>
      <c r="P187" s="1"/>
      <c r="Q187" s="1"/>
      <c r="R187" s="1"/>
    </row>
    <row r="188" spans="1:18" ht="15.75" customHeight="1">
      <c r="A188" s="8" t="s">
        <v>240</v>
      </c>
      <c r="B188" s="8" t="s">
        <v>269</v>
      </c>
      <c r="C188" s="11">
        <v>562.74650929999996</v>
      </c>
      <c r="D188" s="11">
        <v>0</v>
      </c>
      <c r="E188" s="11">
        <v>562.74650929999996</v>
      </c>
      <c r="F188" s="8"/>
      <c r="G188" s="11">
        <v>76</v>
      </c>
      <c r="H188" s="11">
        <v>79</v>
      </c>
      <c r="I188" s="12" t="s">
        <v>145</v>
      </c>
      <c r="J188" s="12" t="s">
        <v>145</v>
      </c>
      <c r="K188" s="12" t="s">
        <v>175</v>
      </c>
      <c r="L188" s="1" t="str">
        <f t="shared" si="8"/>
        <v/>
      </c>
      <c r="M188" s="1" t="str">
        <f t="shared" si="9"/>
        <v/>
      </c>
      <c r="N188" s="1"/>
      <c r="O188" s="1"/>
      <c r="P188" s="1"/>
      <c r="Q188" s="1"/>
      <c r="R188" s="1"/>
    </row>
    <row r="189" spans="1:18" ht="15.75" customHeight="1">
      <c r="A189" s="8" t="s">
        <v>241</v>
      </c>
      <c r="B189" s="8" t="s">
        <v>270</v>
      </c>
      <c r="C189" s="11">
        <v>213.53137699999999</v>
      </c>
      <c r="D189" s="11">
        <v>0</v>
      </c>
      <c r="E189" s="11">
        <v>213.53137699999999</v>
      </c>
      <c r="F189" s="8"/>
      <c r="G189" s="11">
        <v>77</v>
      </c>
      <c r="H189" s="11">
        <v>78</v>
      </c>
      <c r="I189" s="12" t="s">
        <v>145</v>
      </c>
      <c r="J189" s="12" t="s">
        <v>145</v>
      </c>
      <c r="K189" s="12" t="s">
        <v>175</v>
      </c>
      <c r="L189" s="1" t="str">
        <f t="shared" si="8"/>
        <v/>
      </c>
      <c r="M189" s="1" t="str">
        <f t="shared" si="9"/>
        <v/>
      </c>
      <c r="N189" s="1"/>
      <c r="O189" s="1"/>
      <c r="P189" s="1"/>
      <c r="Q189" s="1"/>
      <c r="R189" s="1"/>
    </row>
    <row r="190" spans="1:18" ht="15.75" customHeight="1">
      <c r="A190" s="8" t="s">
        <v>241</v>
      </c>
      <c r="B190" s="8" t="s">
        <v>265</v>
      </c>
      <c r="C190" s="11">
        <v>13.14236361</v>
      </c>
      <c r="D190" s="11">
        <v>0</v>
      </c>
      <c r="E190" s="11">
        <v>13.14236361</v>
      </c>
      <c r="F190" s="8"/>
      <c r="G190" s="11">
        <v>77</v>
      </c>
      <c r="H190" s="11">
        <v>80</v>
      </c>
      <c r="I190" s="12" t="s">
        <v>145</v>
      </c>
      <c r="J190" s="12" t="s">
        <v>43</v>
      </c>
      <c r="K190" s="12" t="s">
        <v>181</v>
      </c>
      <c r="L190" s="1" t="str">
        <f t="shared" si="8"/>
        <v/>
      </c>
      <c r="M190" s="1" t="str">
        <f t="shared" si="9"/>
        <v/>
      </c>
      <c r="N190" s="1"/>
      <c r="O190" s="1"/>
      <c r="P190" s="1"/>
      <c r="Q190" s="1"/>
      <c r="R190" s="1"/>
    </row>
    <row r="191" spans="1:18" ht="15.75" customHeight="1">
      <c r="A191" s="8" t="s">
        <v>270</v>
      </c>
      <c r="B191" s="8" t="s">
        <v>269</v>
      </c>
      <c r="C191" s="11">
        <v>192.86022740000001</v>
      </c>
      <c r="D191" s="11">
        <v>0</v>
      </c>
      <c r="E191" s="11">
        <v>192.86022740000001</v>
      </c>
      <c r="F191" s="8"/>
      <c r="G191" s="11">
        <v>78</v>
      </c>
      <c r="H191" s="11">
        <v>79</v>
      </c>
      <c r="I191" s="12" t="s">
        <v>145</v>
      </c>
      <c r="J191" s="12" t="s">
        <v>145</v>
      </c>
      <c r="K191" s="12" t="s">
        <v>175</v>
      </c>
      <c r="L191" s="1" t="str">
        <f t="shared" si="8"/>
        <v/>
      </c>
      <c r="M191" s="1" t="str">
        <f t="shared" si="9"/>
        <v/>
      </c>
      <c r="N191" s="1"/>
      <c r="O191" s="1"/>
      <c r="P191" s="1"/>
      <c r="Q191" s="1"/>
      <c r="R191" s="1"/>
    </row>
    <row r="192" spans="1:18" ht="15.75" customHeight="1">
      <c r="A192" s="8" t="s">
        <v>270</v>
      </c>
      <c r="B192" s="8" t="s">
        <v>265</v>
      </c>
      <c r="C192" s="11">
        <v>197.61047930000001</v>
      </c>
      <c r="D192" s="11">
        <v>0</v>
      </c>
      <c r="E192" s="11">
        <v>197.61047930000001</v>
      </c>
      <c r="F192" s="8"/>
      <c r="G192" s="11">
        <v>78</v>
      </c>
      <c r="H192" s="11">
        <v>80</v>
      </c>
      <c r="I192" s="12" t="s">
        <v>145</v>
      </c>
      <c r="J192" s="12" t="s">
        <v>43</v>
      </c>
      <c r="K192" s="12" t="s">
        <v>181</v>
      </c>
      <c r="L192" s="1" t="str">
        <f t="shared" si="8"/>
        <v/>
      </c>
      <c r="M192" s="1" t="str">
        <f t="shared" si="9"/>
        <v/>
      </c>
      <c r="N192" s="1"/>
      <c r="O192" s="1"/>
      <c r="P192" s="1"/>
      <c r="Q192" s="1"/>
      <c r="R192" s="1"/>
    </row>
    <row r="193" spans="1:18" ht="15.75" customHeight="1">
      <c r="A193" s="8" t="s">
        <v>269</v>
      </c>
      <c r="B193" s="8" t="s">
        <v>265</v>
      </c>
      <c r="C193" s="11">
        <v>1514.64</v>
      </c>
      <c r="D193" s="11">
        <v>0</v>
      </c>
      <c r="E193" s="11">
        <v>1514.64</v>
      </c>
      <c r="F193" s="8"/>
      <c r="G193" s="11">
        <v>79</v>
      </c>
      <c r="H193" s="11">
        <v>80</v>
      </c>
      <c r="I193" s="12" t="s">
        <v>145</v>
      </c>
      <c r="J193" s="12" t="s">
        <v>43</v>
      </c>
      <c r="K193" s="12" t="s">
        <v>181</v>
      </c>
      <c r="L193" s="1" t="str">
        <f t="shared" si="8"/>
        <v/>
      </c>
      <c r="M193" s="1" t="str">
        <f t="shared" si="9"/>
        <v/>
      </c>
      <c r="N193" s="1"/>
      <c r="O193" s="1"/>
      <c r="P193" s="1"/>
      <c r="Q193" s="1"/>
      <c r="R193" s="1"/>
    </row>
    <row r="194" spans="1:18" ht="15.75" customHeight="1">
      <c r="A194" s="8" t="s">
        <v>265</v>
      </c>
      <c r="B194" s="8" t="s">
        <v>266</v>
      </c>
      <c r="C194" s="11">
        <v>953.05506079999998</v>
      </c>
      <c r="D194" s="11">
        <v>0</v>
      </c>
      <c r="E194" s="11">
        <v>953.05506079999998</v>
      </c>
      <c r="F194" s="8"/>
      <c r="G194" s="11">
        <v>80</v>
      </c>
      <c r="H194" s="11">
        <v>81</v>
      </c>
      <c r="I194" s="12" t="s">
        <v>43</v>
      </c>
      <c r="J194" s="12" t="s">
        <v>43</v>
      </c>
      <c r="K194" s="12" t="s">
        <v>175</v>
      </c>
      <c r="L194" s="1" t="str">
        <f t="shared" ref="L194:L257" si="10">IF(AND(K194="Different",OR(I194 = $O$1,J194=$O$1)),E194,"")</f>
        <v/>
      </c>
      <c r="M194" s="1" t="str">
        <f t="shared" ref="M194:M257" si="11">IF(L194&lt;&gt;"",IF(I194=$O$1,J194,I194),"")</f>
        <v/>
      </c>
      <c r="N194" s="1"/>
      <c r="O194" s="1"/>
      <c r="P194" s="1"/>
      <c r="Q194" s="1"/>
      <c r="R194" s="1"/>
    </row>
    <row r="195" spans="1:18" ht="15.75" customHeight="1">
      <c r="A195" s="8" t="s">
        <v>265</v>
      </c>
      <c r="B195" s="8" t="s">
        <v>271</v>
      </c>
      <c r="C195" s="11">
        <v>1825.0135519999999</v>
      </c>
      <c r="D195" s="11">
        <v>0</v>
      </c>
      <c r="E195" s="11">
        <v>1825.0135519999999</v>
      </c>
      <c r="F195" s="8"/>
      <c r="G195" s="11">
        <v>80</v>
      </c>
      <c r="H195" s="11">
        <v>82</v>
      </c>
      <c r="I195" s="12" t="s">
        <v>43</v>
      </c>
      <c r="J195" s="12" t="s">
        <v>43</v>
      </c>
      <c r="K195" s="12" t="s">
        <v>175</v>
      </c>
      <c r="L195" s="1" t="str">
        <f t="shared" si="10"/>
        <v/>
      </c>
      <c r="M195" s="1" t="str">
        <f t="shared" si="11"/>
        <v/>
      </c>
      <c r="N195" s="1"/>
      <c r="O195" s="1"/>
      <c r="P195" s="1"/>
      <c r="Q195" s="1"/>
      <c r="R195" s="1"/>
    </row>
    <row r="196" spans="1:18" ht="15.75" customHeight="1">
      <c r="A196" s="8" t="s">
        <v>265</v>
      </c>
      <c r="B196" s="8" t="s">
        <v>272</v>
      </c>
      <c r="C196" s="11">
        <v>473.63122429999999</v>
      </c>
      <c r="D196" s="11">
        <v>0</v>
      </c>
      <c r="E196" s="11">
        <v>473.63122429999999</v>
      </c>
      <c r="F196" s="8"/>
      <c r="G196" s="11">
        <v>80</v>
      </c>
      <c r="H196" s="11">
        <v>83</v>
      </c>
      <c r="I196" s="12" t="s">
        <v>43</v>
      </c>
      <c r="J196" s="12" t="s">
        <v>43</v>
      </c>
      <c r="K196" s="12" t="s">
        <v>175</v>
      </c>
      <c r="L196" s="1" t="str">
        <f t="shared" si="10"/>
        <v/>
      </c>
      <c r="M196" s="1" t="str">
        <f t="shared" si="11"/>
        <v/>
      </c>
      <c r="N196" s="1"/>
      <c r="O196" s="1"/>
      <c r="P196" s="1"/>
      <c r="Q196" s="1"/>
      <c r="R196" s="1"/>
    </row>
    <row r="197" spans="1:18" ht="15.75" customHeight="1">
      <c r="A197" s="8" t="s">
        <v>265</v>
      </c>
      <c r="B197" s="8" t="s">
        <v>273</v>
      </c>
      <c r="C197" s="11">
        <v>4210.9170000000004</v>
      </c>
      <c r="D197" s="11">
        <v>0</v>
      </c>
      <c r="E197" s="11">
        <v>4210.9170000000004</v>
      </c>
      <c r="F197" s="8"/>
      <c r="G197" s="11">
        <v>80</v>
      </c>
      <c r="H197" s="11">
        <v>105</v>
      </c>
      <c r="I197" s="12" t="s">
        <v>43</v>
      </c>
      <c r="J197" s="12" t="s">
        <v>46</v>
      </c>
      <c r="K197" s="12" t="s">
        <v>181</v>
      </c>
      <c r="L197" s="1" t="str">
        <f t="shared" si="10"/>
        <v/>
      </c>
      <c r="M197" s="1" t="str">
        <f t="shared" si="11"/>
        <v/>
      </c>
      <c r="N197" s="1"/>
      <c r="O197" s="1"/>
      <c r="P197" s="1"/>
      <c r="Q197" s="1"/>
      <c r="R197" s="1"/>
    </row>
    <row r="198" spans="1:18" ht="15.75" customHeight="1">
      <c r="A198" s="8" t="s">
        <v>266</v>
      </c>
      <c r="B198" s="8" t="s">
        <v>271</v>
      </c>
      <c r="C198" s="11">
        <v>1569.9739999999999</v>
      </c>
      <c r="D198" s="11">
        <v>0</v>
      </c>
      <c r="E198" s="11">
        <v>1569.9739999999999</v>
      </c>
      <c r="F198" s="8"/>
      <c r="G198" s="11">
        <v>81</v>
      </c>
      <c r="H198" s="11">
        <v>82</v>
      </c>
      <c r="I198" s="12" t="s">
        <v>43</v>
      </c>
      <c r="J198" s="12" t="s">
        <v>43</v>
      </c>
      <c r="K198" s="12" t="s">
        <v>175</v>
      </c>
      <c r="L198" s="1" t="str">
        <f t="shared" si="10"/>
        <v/>
      </c>
      <c r="M198" s="1" t="str">
        <f t="shared" si="11"/>
        <v/>
      </c>
      <c r="N198" s="1"/>
      <c r="O198" s="1"/>
      <c r="P198" s="1"/>
      <c r="Q198" s="1"/>
      <c r="R198" s="1"/>
    </row>
    <row r="199" spans="1:18" ht="15.75" customHeight="1">
      <c r="A199" s="8" t="s">
        <v>266</v>
      </c>
      <c r="B199" s="8" t="s">
        <v>272</v>
      </c>
      <c r="C199" s="11">
        <v>2843.9279999999999</v>
      </c>
      <c r="D199" s="11">
        <v>0</v>
      </c>
      <c r="E199" s="11">
        <v>2843.9279999999999</v>
      </c>
      <c r="F199" s="8"/>
      <c r="G199" s="11">
        <v>81</v>
      </c>
      <c r="H199" s="11">
        <v>83</v>
      </c>
      <c r="I199" s="12" t="s">
        <v>43</v>
      </c>
      <c r="J199" s="12" t="s">
        <v>43</v>
      </c>
      <c r="K199" s="12" t="s">
        <v>175</v>
      </c>
      <c r="L199" s="1" t="str">
        <f t="shared" si="10"/>
        <v/>
      </c>
      <c r="M199" s="1" t="str">
        <f t="shared" si="11"/>
        <v/>
      </c>
      <c r="N199" s="1"/>
      <c r="O199" s="1"/>
      <c r="P199" s="1"/>
      <c r="Q199" s="1"/>
      <c r="R199" s="1"/>
    </row>
    <row r="200" spans="1:18" ht="15.75" customHeight="1">
      <c r="A200" s="8" t="s">
        <v>266</v>
      </c>
      <c r="B200" s="8" t="s">
        <v>274</v>
      </c>
      <c r="C200" s="11">
        <v>2521.7910449999999</v>
      </c>
      <c r="D200" s="11">
        <v>0</v>
      </c>
      <c r="E200" s="11">
        <v>2521.7910449999999</v>
      </c>
      <c r="F200" s="8"/>
      <c r="G200" s="11">
        <v>81</v>
      </c>
      <c r="H200" s="11">
        <v>93</v>
      </c>
      <c r="I200" s="12" t="s">
        <v>43</v>
      </c>
      <c r="J200" s="12" t="s">
        <v>57</v>
      </c>
      <c r="K200" s="12" t="s">
        <v>181</v>
      </c>
      <c r="L200" s="1" t="str">
        <f t="shared" si="10"/>
        <v/>
      </c>
      <c r="M200" s="1" t="str">
        <f t="shared" si="11"/>
        <v/>
      </c>
      <c r="N200" s="1"/>
      <c r="O200" s="1"/>
      <c r="P200" s="1"/>
      <c r="Q200" s="1"/>
      <c r="R200" s="1"/>
    </row>
    <row r="201" spans="1:18" ht="15.75" customHeight="1">
      <c r="A201" s="8" t="s">
        <v>266</v>
      </c>
      <c r="B201" s="8" t="s">
        <v>275</v>
      </c>
      <c r="C201" s="11">
        <v>25.555641600000001</v>
      </c>
      <c r="D201" s="11">
        <v>0</v>
      </c>
      <c r="E201" s="11">
        <v>25.555641600000001</v>
      </c>
      <c r="F201" s="8"/>
      <c r="G201" s="11">
        <v>81</v>
      </c>
      <c r="H201" s="11">
        <v>107</v>
      </c>
      <c r="I201" s="12" t="s">
        <v>43</v>
      </c>
      <c r="J201" s="12" t="s">
        <v>46</v>
      </c>
      <c r="K201" s="12" t="s">
        <v>181</v>
      </c>
      <c r="L201" s="1" t="str">
        <f t="shared" si="10"/>
        <v/>
      </c>
      <c r="M201" s="1" t="str">
        <f t="shared" si="11"/>
        <v/>
      </c>
      <c r="N201" s="1"/>
      <c r="O201" s="1"/>
      <c r="P201" s="1"/>
      <c r="Q201" s="1"/>
      <c r="R201" s="1"/>
    </row>
    <row r="202" spans="1:18" ht="15.75" customHeight="1">
      <c r="A202" s="8" t="s">
        <v>266</v>
      </c>
      <c r="B202" s="8" t="s">
        <v>276</v>
      </c>
      <c r="C202" s="11">
        <v>100.87164180000001</v>
      </c>
      <c r="D202" s="11">
        <v>0</v>
      </c>
      <c r="E202" s="11">
        <v>100.87164180000001</v>
      </c>
      <c r="F202" s="8"/>
      <c r="G202" s="11">
        <v>81</v>
      </c>
      <c r="H202" s="11">
        <v>108</v>
      </c>
      <c r="I202" s="12" t="s">
        <v>43</v>
      </c>
      <c r="J202" s="12" t="s">
        <v>57</v>
      </c>
      <c r="K202" s="12" t="s">
        <v>181</v>
      </c>
      <c r="L202" s="1" t="str">
        <f t="shared" si="10"/>
        <v/>
      </c>
      <c r="M202" s="1" t="str">
        <f t="shared" si="11"/>
        <v/>
      </c>
      <c r="N202" s="1"/>
      <c r="O202" s="1"/>
      <c r="P202" s="1"/>
      <c r="Q202" s="1"/>
      <c r="R202" s="1"/>
    </row>
    <row r="203" spans="1:18" ht="15.75" customHeight="1">
      <c r="A203" s="8" t="s">
        <v>271</v>
      </c>
      <c r="B203" s="8" t="s">
        <v>272</v>
      </c>
      <c r="C203" s="11">
        <v>1283.5930000000001</v>
      </c>
      <c r="D203" s="11">
        <v>0</v>
      </c>
      <c r="E203" s="11">
        <v>1283.5930000000001</v>
      </c>
      <c r="F203" s="8"/>
      <c r="G203" s="11">
        <v>82</v>
      </c>
      <c r="H203" s="11">
        <v>83</v>
      </c>
      <c r="I203" s="12" t="s">
        <v>43</v>
      </c>
      <c r="J203" s="12" t="s">
        <v>43</v>
      </c>
      <c r="K203" s="12" t="s">
        <v>175</v>
      </c>
      <c r="L203" s="1" t="str">
        <f t="shared" si="10"/>
        <v/>
      </c>
      <c r="M203" s="1" t="str">
        <f t="shared" si="11"/>
        <v/>
      </c>
      <c r="N203" s="1"/>
      <c r="O203" s="1"/>
      <c r="P203" s="1"/>
      <c r="Q203" s="1"/>
      <c r="R203" s="1"/>
    </row>
    <row r="204" spans="1:18" ht="15.75" customHeight="1">
      <c r="A204" s="8" t="s">
        <v>272</v>
      </c>
      <c r="B204" s="8" t="s">
        <v>273</v>
      </c>
      <c r="C204" s="11">
        <v>320.9788585</v>
      </c>
      <c r="D204" s="11">
        <v>0</v>
      </c>
      <c r="E204" s="11">
        <v>320.9788585</v>
      </c>
      <c r="F204" s="8"/>
      <c r="G204" s="11">
        <v>83</v>
      </c>
      <c r="H204" s="11">
        <v>105</v>
      </c>
      <c r="I204" s="12" t="s">
        <v>43</v>
      </c>
      <c r="J204" s="12" t="s">
        <v>46</v>
      </c>
      <c r="K204" s="12" t="s">
        <v>181</v>
      </c>
      <c r="L204" s="1" t="str">
        <f t="shared" si="10"/>
        <v/>
      </c>
      <c r="M204" s="1" t="str">
        <f t="shared" si="11"/>
        <v/>
      </c>
      <c r="N204" s="1"/>
      <c r="O204" s="1"/>
      <c r="P204" s="1"/>
      <c r="Q204" s="1"/>
      <c r="R204" s="1"/>
    </row>
    <row r="205" spans="1:18" ht="15.75" customHeight="1">
      <c r="A205" s="8" t="s">
        <v>272</v>
      </c>
      <c r="B205" s="8" t="s">
        <v>275</v>
      </c>
      <c r="C205" s="11">
        <v>801.76566249999996</v>
      </c>
      <c r="D205" s="11">
        <v>0</v>
      </c>
      <c r="E205" s="11">
        <v>801.76566249999996</v>
      </c>
      <c r="F205" s="8"/>
      <c r="G205" s="11">
        <v>83</v>
      </c>
      <c r="H205" s="11">
        <v>107</v>
      </c>
      <c r="I205" s="12" t="s">
        <v>43</v>
      </c>
      <c r="J205" s="12" t="s">
        <v>46</v>
      </c>
      <c r="K205" s="12" t="s">
        <v>181</v>
      </c>
      <c r="L205" s="1" t="str">
        <f t="shared" si="10"/>
        <v/>
      </c>
      <c r="M205" s="1" t="str">
        <f t="shared" si="11"/>
        <v/>
      </c>
      <c r="N205" s="1"/>
      <c r="O205" s="1"/>
      <c r="P205" s="1"/>
      <c r="Q205" s="1"/>
      <c r="R205" s="1"/>
    </row>
    <row r="206" spans="1:18" ht="15.75" customHeight="1">
      <c r="A206" s="8" t="s">
        <v>255</v>
      </c>
      <c r="B206" s="8" t="s">
        <v>251</v>
      </c>
      <c r="C206" s="11">
        <v>3000</v>
      </c>
      <c r="D206" s="11">
        <v>0</v>
      </c>
      <c r="E206" s="11">
        <v>3000</v>
      </c>
      <c r="F206" s="8"/>
      <c r="G206" s="11">
        <v>84</v>
      </c>
      <c r="H206" s="11">
        <v>85</v>
      </c>
      <c r="I206" s="12" t="s">
        <v>82</v>
      </c>
      <c r="J206" s="12" t="s">
        <v>14</v>
      </c>
      <c r="K206" s="12" t="s">
        <v>181</v>
      </c>
      <c r="L206" s="1" t="str">
        <f t="shared" si="10"/>
        <v/>
      </c>
      <c r="M206" s="1" t="str">
        <f t="shared" si="11"/>
        <v/>
      </c>
      <c r="N206" s="1"/>
      <c r="O206" s="1"/>
      <c r="P206" s="1"/>
      <c r="Q206" s="1"/>
      <c r="R206" s="1"/>
    </row>
    <row r="207" spans="1:18" ht="15.75" customHeight="1">
      <c r="A207" s="8" t="s">
        <v>255</v>
      </c>
      <c r="B207" s="8" t="s">
        <v>277</v>
      </c>
      <c r="C207" s="11">
        <v>449.33731340000003</v>
      </c>
      <c r="D207" s="11">
        <v>0</v>
      </c>
      <c r="E207" s="11">
        <v>449.33731340000003</v>
      </c>
      <c r="F207" s="8"/>
      <c r="G207" s="11">
        <v>84</v>
      </c>
      <c r="H207" s="11">
        <v>92</v>
      </c>
      <c r="I207" s="12" t="s">
        <v>82</v>
      </c>
      <c r="J207" s="12" t="s">
        <v>126</v>
      </c>
      <c r="K207" s="12" t="s">
        <v>181</v>
      </c>
      <c r="L207" s="1" t="str">
        <f t="shared" si="10"/>
        <v/>
      </c>
      <c r="M207" s="1" t="str">
        <f t="shared" si="11"/>
        <v/>
      </c>
      <c r="N207" s="1"/>
      <c r="O207" s="1"/>
      <c r="P207" s="1"/>
      <c r="Q207" s="1"/>
      <c r="R207" s="1"/>
    </row>
    <row r="208" spans="1:18" ht="15.75" customHeight="1">
      <c r="A208" s="8" t="s">
        <v>251</v>
      </c>
      <c r="B208" s="8" t="s">
        <v>258</v>
      </c>
      <c r="C208" s="11">
        <v>3957.5169999999998</v>
      </c>
      <c r="D208" s="11">
        <v>0</v>
      </c>
      <c r="E208" s="11">
        <v>3957.5169999999998</v>
      </c>
      <c r="F208" s="8"/>
      <c r="G208" s="11">
        <v>85</v>
      </c>
      <c r="H208" s="11">
        <v>86</v>
      </c>
      <c r="I208" s="12" t="s">
        <v>14</v>
      </c>
      <c r="J208" s="12" t="s">
        <v>60</v>
      </c>
      <c r="K208" s="12" t="s">
        <v>181</v>
      </c>
      <c r="L208" s="1" t="str">
        <f t="shared" si="10"/>
        <v/>
      </c>
      <c r="M208" s="1" t="str">
        <f t="shared" si="11"/>
        <v/>
      </c>
      <c r="N208" s="1"/>
      <c r="O208" s="1"/>
      <c r="P208" s="1"/>
      <c r="Q208" s="1"/>
      <c r="R208" s="1"/>
    </row>
    <row r="209" spans="1:18" ht="15.75" customHeight="1">
      <c r="A209" s="8" t="s">
        <v>251</v>
      </c>
      <c r="B209" s="8" t="s">
        <v>259</v>
      </c>
      <c r="C209" s="11">
        <v>1662.681</v>
      </c>
      <c r="D209" s="11">
        <v>0</v>
      </c>
      <c r="E209" s="11">
        <v>1662.681</v>
      </c>
      <c r="F209" s="8"/>
      <c r="G209" s="11">
        <v>85</v>
      </c>
      <c r="H209" s="11">
        <v>87</v>
      </c>
      <c r="I209" s="12" t="s">
        <v>14</v>
      </c>
      <c r="J209" s="12" t="s">
        <v>78</v>
      </c>
      <c r="K209" s="12" t="s">
        <v>181</v>
      </c>
      <c r="L209" s="1" t="str">
        <f t="shared" si="10"/>
        <v/>
      </c>
      <c r="M209" s="1" t="str">
        <f t="shared" si="11"/>
        <v/>
      </c>
      <c r="N209" s="1"/>
      <c r="O209" s="1"/>
      <c r="P209" s="1"/>
      <c r="Q209" s="1"/>
      <c r="R209" s="1"/>
    </row>
    <row r="210" spans="1:18" ht="15.75" customHeight="1">
      <c r="A210" s="8" t="s">
        <v>251</v>
      </c>
      <c r="B210" s="8" t="s">
        <v>277</v>
      </c>
      <c r="C210" s="11">
        <v>1023.337407</v>
      </c>
      <c r="D210" s="11">
        <v>0</v>
      </c>
      <c r="E210" s="11">
        <v>1023.337407</v>
      </c>
      <c r="F210" s="8"/>
      <c r="G210" s="11">
        <v>85</v>
      </c>
      <c r="H210" s="11">
        <v>92</v>
      </c>
      <c r="I210" s="12" t="s">
        <v>14</v>
      </c>
      <c r="J210" s="12" t="s">
        <v>126</v>
      </c>
      <c r="K210" s="12" t="s">
        <v>181</v>
      </c>
      <c r="L210" s="1" t="str">
        <f t="shared" si="10"/>
        <v/>
      </c>
      <c r="M210" s="1" t="str">
        <f t="shared" si="11"/>
        <v/>
      </c>
      <c r="N210" s="1"/>
      <c r="O210" s="1"/>
      <c r="P210" s="1"/>
      <c r="Q210" s="1"/>
      <c r="R210" s="1"/>
    </row>
    <row r="211" spans="1:18" ht="15.75" customHeight="1">
      <c r="A211" s="8" t="s">
        <v>258</v>
      </c>
      <c r="B211" s="8" t="s">
        <v>259</v>
      </c>
      <c r="C211" s="11">
        <v>1254.23</v>
      </c>
      <c r="D211" s="11">
        <v>0</v>
      </c>
      <c r="E211" s="11">
        <v>1254.23</v>
      </c>
      <c r="F211" s="8"/>
      <c r="G211" s="11">
        <v>86</v>
      </c>
      <c r="H211" s="11">
        <v>87</v>
      </c>
      <c r="I211" s="12" t="s">
        <v>60</v>
      </c>
      <c r="J211" s="12" t="s">
        <v>78</v>
      </c>
      <c r="K211" s="12" t="s">
        <v>181</v>
      </c>
      <c r="L211" s="1" t="str">
        <f t="shared" si="10"/>
        <v/>
      </c>
      <c r="M211" s="1" t="str">
        <f t="shared" si="11"/>
        <v/>
      </c>
      <c r="N211" s="1"/>
      <c r="O211" s="1"/>
      <c r="P211" s="1"/>
      <c r="Q211" s="1"/>
      <c r="R211" s="1"/>
    </row>
    <row r="212" spans="1:18" ht="15.75" customHeight="1">
      <c r="A212" s="8" t="s">
        <v>259</v>
      </c>
      <c r="B212" s="8" t="s">
        <v>278</v>
      </c>
      <c r="C212" s="11">
        <v>1412.295331</v>
      </c>
      <c r="D212" s="11">
        <v>0</v>
      </c>
      <c r="E212" s="11">
        <v>1412.295331</v>
      </c>
      <c r="F212" s="8"/>
      <c r="G212" s="11">
        <v>87</v>
      </c>
      <c r="H212" s="11">
        <v>88</v>
      </c>
      <c r="I212" s="12" t="s">
        <v>78</v>
      </c>
      <c r="J212" s="12" t="s">
        <v>78</v>
      </c>
      <c r="K212" s="12" t="s">
        <v>175</v>
      </c>
      <c r="L212" s="1" t="str">
        <f t="shared" si="10"/>
        <v/>
      </c>
      <c r="M212" s="1" t="str">
        <f t="shared" si="11"/>
        <v/>
      </c>
      <c r="N212" s="1"/>
      <c r="O212" s="1"/>
      <c r="P212" s="1"/>
      <c r="Q212" s="1"/>
      <c r="R212" s="1"/>
    </row>
    <row r="213" spans="1:18" ht="15.75" customHeight="1">
      <c r="A213" s="8" t="s">
        <v>259</v>
      </c>
      <c r="B213" s="8" t="s">
        <v>279</v>
      </c>
      <c r="C213" s="11">
        <v>1162.2706949999999</v>
      </c>
      <c r="D213" s="11">
        <v>0</v>
      </c>
      <c r="E213" s="11">
        <v>1162.2706949999999</v>
      </c>
      <c r="F213" s="8"/>
      <c r="G213" s="11">
        <v>87</v>
      </c>
      <c r="H213" s="11">
        <v>89</v>
      </c>
      <c r="I213" s="12" t="s">
        <v>78</v>
      </c>
      <c r="J213" s="12" t="s">
        <v>3</v>
      </c>
      <c r="K213" s="12" t="s">
        <v>181</v>
      </c>
      <c r="L213" s="1" t="str">
        <f t="shared" si="10"/>
        <v/>
      </c>
      <c r="M213" s="1" t="str">
        <f t="shared" si="11"/>
        <v/>
      </c>
      <c r="N213" s="1"/>
      <c r="O213" s="1"/>
      <c r="P213" s="1"/>
      <c r="Q213" s="1"/>
      <c r="R213" s="1"/>
    </row>
    <row r="214" spans="1:18" ht="15.75" customHeight="1">
      <c r="A214" s="8" t="s">
        <v>259</v>
      </c>
      <c r="B214" s="8" t="s">
        <v>280</v>
      </c>
      <c r="C214" s="11">
        <v>1837.7293050000001</v>
      </c>
      <c r="D214" s="11">
        <v>0</v>
      </c>
      <c r="E214" s="11">
        <v>1837.7293050000001</v>
      </c>
      <c r="F214" s="8"/>
      <c r="G214" s="11">
        <v>87</v>
      </c>
      <c r="H214" s="11">
        <v>90</v>
      </c>
      <c r="I214" s="12" t="s">
        <v>78</v>
      </c>
      <c r="J214" s="12" t="s">
        <v>3</v>
      </c>
      <c r="K214" s="12" t="s">
        <v>181</v>
      </c>
      <c r="L214" s="1" t="str">
        <f t="shared" si="10"/>
        <v/>
      </c>
      <c r="M214" s="1" t="str">
        <f t="shared" si="11"/>
        <v/>
      </c>
      <c r="N214" s="1"/>
      <c r="O214" s="1"/>
      <c r="P214" s="1"/>
      <c r="Q214" s="1"/>
      <c r="R214" s="1"/>
    </row>
    <row r="215" spans="1:18" ht="15.75" customHeight="1">
      <c r="A215" s="8" t="s">
        <v>259</v>
      </c>
      <c r="B215" s="8" t="s">
        <v>277</v>
      </c>
      <c r="C215" s="11">
        <v>483.36726179999999</v>
      </c>
      <c r="D215" s="11">
        <v>0</v>
      </c>
      <c r="E215" s="11">
        <v>483.36726179999999</v>
      </c>
      <c r="F215" s="8"/>
      <c r="G215" s="11">
        <v>87</v>
      </c>
      <c r="H215" s="11">
        <v>92</v>
      </c>
      <c r="I215" s="12" t="s">
        <v>78</v>
      </c>
      <c r="J215" s="12" t="s">
        <v>126</v>
      </c>
      <c r="K215" s="12" t="s">
        <v>181</v>
      </c>
      <c r="L215" s="1" t="str">
        <f t="shared" si="10"/>
        <v/>
      </c>
      <c r="M215" s="1" t="str">
        <f t="shared" si="11"/>
        <v/>
      </c>
      <c r="N215" s="1"/>
      <c r="O215" s="1"/>
      <c r="P215" s="1"/>
      <c r="Q215" s="1"/>
      <c r="R215" s="1"/>
    </row>
    <row r="216" spans="1:18" ht="15.75" customHeight="1">
      <c r="A216" s="8" t="s">
        <v>278</v>
      </c>
      <c r="B216" s="8" t="s">
        <v>279</v>
      </c>
      <c r="C216" s="11">
        <v>1929.878835</v>
      </c>
      <c r="D216" s="11">
        <v>0</v>
      </c>
      <c r="E216" s="11">
        <v>1929.878835</v>
      </c>
      <c r="F216" s="8"/>
      <c r="G216" s="11">
        <v>88</v>
      </c>
      <c r="H216" s="11">
        <v>89</v>
      </c>
      <c r="I216" s="12" t="s">
        <v>78</v>
      </c>
      <c r="J216" s="12" t="s">
        <v>3</v>
      </c>
      <c r="K216" s="12" t="s">
        <v>181</v>
      </c>
      <c r="L216" s="1" t="str">
        <f t="shared" si="10"/>
        <v/>
      </c>
      <c r="M216" s="1" t="str">
        <f t="shared" si="11"/>
        <v/>
      </c>
      <c r="N216" s="1"/>
      <c r="O216" s="1"/>
      <c r="P216" s="1"/>
      <c r="Q216" s="1"/>
      <c r="R216" s="1"/>
    </row>
    <row r="217" spans="1:18" ht="15.75" customHeight="1">
      <c r="A217" s="8" t="s">
        <v>278</v>
      </c>
      <c r="B217" s="8" t="s">
        <v>277</v>
      </c>
      <c r="C217" s="11">
        <v>1970.902</v>
      </c>
      <c r="D217" s="11">
        <v>0</v>
      </c>
      <c r="E217" s="11">
        <v>1970.902</v>
      </c>
      <c r="F217" s="8"/>
      <c r="G217" s="11">
        <v>88</v>
      </c>
      <c r="H217" s="11">
        <v>92</v>
      </c>
      <c r="I217" s="12" t="s">
        <v>78</v>
      </c>
      <c r="J217" s="12" t="s">
        <v>126</v>
      </c>
      <c r="K217" s="12" t="s">
        <v>181</v>
      </c>
      <c r="L217" s="1" t="str">
        <f t="shared" si="10"/>
        <v/>
      </c>
      <c r="M217" s="1" t="str">
        <f t="shared" si="11"/>
        <v/>
      </c>
      <c r="N217" s="1"/>
      <c r="O217" s="1"/>
      <c r="P217" s="1"/>
      <c r="Q217" s="1"/>
      <c r="R217" s="1"/>
    </row>
    <row r="218" spans="1:18" ht="15.75" customHeight="1">
      <c r="A218" s="8" t="s">
        <v>279</v>
      </c>
      <c r="B218" s="8" t="s">
        <v>280</v>
      </c>
      <c r="C218" s="11">
        <v>4608.0730000000003</v>
      </c>
      <c r="D218" s="11">
        <v>0</v>
      </c>
      <c r="E218" s="11">
        <v>4608.0730000000003</v>
      </c>
      <c r="F218" s="8"/>
      <c r="G218" s="11">
        <v>89</v>
      </c>
      <c r="H218" s="11">
        <v>90</v>
      </c>
      <c r="I218" s="12" t="s">
        <v>3</v>
      </c>
      <c r="J218" s="12" t="s">
        <v>3</v>
      </c>
      <c r="K218" s="12" t="s">
        <v>175</v>
      </c>
      <c r="L218" s="1" t="str">
        <f t="shared" si="10"/>
        <v/>
      </c>
      <c r="M218" s="1" t="str">
        <f t="shared" si="11"/>
        <v/>
      </c>
      <c r="N218" s="1"/>
      <c r="O218" s="1"/>
      <c r="P218" s="1"/>
      <c r="Q218" s="1"/>
      <c r="R218" s="1"/>
    </row>
    <row r="219" spans="1:18" ht="15.75" customHeight="1">
      <c r="A219" s="8" t="s">
        <v>279</v>
      </c>
      <c r="B219" s="8" t="s">
        <v>277</v>
      </c>
      <c r="C219" s="11">
        <v>1349.1449689999999</v>
      </c>
      <c r="D219" s="11">
        <v>0</v>
      </c>
      <c r="E219" s="11">
        <v>1349.1449689999999</v>
      </c>
      <c r="F219" s="8"/>
      <c r="G219" s="11">
        <v>89</v>
      </c>
      <c r="H219" s="11">
        <v>92</v>
      </c>
      <c r="I219" s="12" t="s">
        <v>3</v>
      </c>
      <c r="J219" s="12" t="s">
        <v>126</v>
      </c>
      <c r="K219" s="12" t="s">
        <v>181</v>
      </c>
      <c r="L219" s="1" t="str">
        <f t="shared" si="10"/>
        <v/>
      </c>
      <c r="M219" s="1" t="str">
        <f t="shared" si="11"/>
        <v/>
      </c>
      <c r="N219" s="1"/>
      <c r="O219" s="1"/>
      <c r="P219" s="1"/>
      <c r="Q219" s="1"/>
      <c r="R219" s="1"/>
    </row>
    <row r="220" spans="1:18" ht="15.75" customHeight="1">
      <c r="A220" s="8" t="s">
        <v>279</v>
      </c>
      <c r="B220" s="8" t="s">
        <v>281</v>
      </c>
      <c r="C220" s="11">
        <v>992.15309999999999</v>
      </c>
      <c r="D220" s="11">
        <v>0</v>
      </c>
      <c r="E220" s="11">
        <v>992.15309999999999</v>
      </c>
      <c r="F220" s="8"/>
      <c r="G220" s="11">
        <v>89</v>
      </c>
      <c r="H220" s="11">
        <v>94</v>
      </c>
      <c r="I220" s="12" t="s">
        <v>3</v>
      </c>
      <c r="J220" s="12" t="s">
        <v>33</v>
      </c>
      <c r="K220" s="12" t="s">
        <v>181</v>
      </c>
      <c r="L220" s="1" t="str">
        <f t="shared" si="10"/>
        <v/>
      </c>
      <c r="M220" s="1" t="str">
        <f t="shared" si="11"/>
        <v/>
      </c>
      <c r="N220" s="1"/>
      <c r="O220" s="1"/>
      <c r="P220" s="1"/>
      <c r="Q220" s="1"/>
      <c r="R220" s="1"/>
    </row>
    <row r="221" spans="1:18" ht="15.75" customHeight="1">
      <c r="A221" s="8" t="s">
        <v>280</v>
      </c>
      <c r="B221" s="8" t="s">
        <v>282</v>
      </c>
      <c r="C221" s="11">
        <v>2856.8809999999999</v>
      </c>
      <c r="D221" s="11">
        <v>0</v>
      </c>
      <c r="E221" s="11">
        <v>2856.8809999999999</v>
      </c>
      <c r="F221" s="8"/>
      <c r="G221" s="11">
        <v>90</v>
      </c>
      <c r="H221" s="11">
        <v>91</v>
      </c>
      <c r="I221" s="12" t="s">
        <v>3</v>
      </c>
      <c r="J221" s="12" t="s">
        <v>29</v>
      </c>
      <c r="K221" s="12" t="s">
        <v>181</v>
      </c>
      <c r="L221" s="1" t="str">
        <f t="shared" si="10"/>
        <v/>
      </c>
      <c r="M221" s="1" t="str">
        <f t="shared" si="11"/>
        <v/>
      </c>
      <c r="N221" s="1"/>
      <c r="O221" s="1"/>
      <c r="P221" s="1"/>
      <c r="Q221" s="1"/>
      <c r="R221" s="1"/>
    </row>
    <row r="222" spans="1:18" ht="15.75" customHeight="1">
      <c r="A222" s="8" t="s">
        <v>280</v>
      </c>
      <c r="B222" s="8" t="s">
        <v>281</v>
      </c>
      <c r="C222" s="11">
        <v>5066.1180000000004</v>
      </c>
      <c r="D222" s="11">
        <v>0</v>
      </c>
      <c r="E222" s="11">
        <v>5066.1180000000004</v>
      </c>
      <c r="F222" s="8"/>
      <c r="G222" s="11">
        <v>90</v>
      </c>
      <c r="H222" s="11">
        <v>94</v>
      </c>
      <c r="I222" s="12" t="s">
        <v>3</v>
      </c>
      <c r="J222" s="12" t="s">
        <v>33</v>
      </c>
      <c r="K222" s="12" t="s">
        <v>181</v>
      </c>
      <c r="L222" s="1" t="str">
        <f t="shared" si="10"/>
        <v/>
      </c>
      <c r="M222" s="1" t="str">
        <f t="shared" si="11"/>
        <v/>
      </c>
      <c r="N222" s="1"/>
      <c r="O222" s="1"/>
      <c r="P222" s="1"/>
      <c r="Q222" s="1"/>
      <c r="R222" s="1"/>
    </row>
    <row r="223" spans="1:18" ht="15.75" customHeight="1">
      <c r="A223" s="8" t="s">
        <v>282</v>
      </c>
      <c r="B223" s="8" t="s">
        <v>281</v>
      </c>
      <c r="C223" s="11">
        <v>640.53470000000004</v>
      </c>
      <c r="D223" s="11">
        <v>0</v>
      </c>
      <c r="E223" s="11">
        <v>640.53470000000004</v>
      </c>
      <c r="F223" s="8"/>
      <c r="G223" s="11">
        <v>91</v>
      </c>
      <c r="H223" s="11">
        <v>94</v>
      </c>
      <c r="I223" s="12" t="s">
        <v>29</v>
      </c>
      <c r="J223" s="12" t="s">
        <v>33</v>
      </c>
      <c r="K223" s="12" t="s">
        <v>181</v>
      </c>
      <c r="L223" s="1" t="str">
        <f t="shared" si="10"/>
        <v/>
      </c>
      <c r="M223" s="1" t="str">
        <f t="shared" si="11"/>
        <v/>
      </c>
      <c r="N223" s="1"/>
      <c r="O223" s="1"/>
      <c r="P223" s="1"/>
      <c r="Q223" s="1"/>
      <c r="R223" s="1"/>
    </row>
    <row r="224" spans="1:18" ht="15.75" customHeight="1">
      <c r="A224" s="8" t="s">
        <v>282</v>
      </c>
      <c r="B224" s="8" t="s">
        <v>283</v>
      </c>
      <c r="C224" s="11">
        <v>1152.2535210000001</v>
      </c>
      <c r="D224" s="11">
        <v>0</v>
      </c>
      <c r="E224" s="11">
        <v>1152.2535210000001</v>
      </c>
      <c r="F224" s="8"/>
      <c r="G224" s="11">
        <v>91</v>
      </c>
      <c r="H224" s="11">
        <v>101</v>
      </c>
      <c r="I224" s="12" t="s">
        <v>29</v>
      </c>
      <c r="J224" s="12" t="s">
        <v>29</v>
      </c>
      <c r="K224" s="12" t="s">
        <v>175</v>
      </c>
      <c r="L224" s="1" t="str">
        <f t="shared" si="10"/>
        <v/>
      </c>
      <c r="M224" s="1" t="str">
        <f t="shared" si="11"/>
        <v/>
      </c>
      <c r="N224" s="1"/>
      <c r="O224" s="1"/>
      <c r="P224" s="1"/>
      <c r="Q224" s="1"/>
      <c r="R224" s="1"/>
    </row>
    <row r="225" spans="1:18" ht="15.75" customHeight="1">
      <c r="A225" s="8" t="s">
        <v>277</v>
      </c>
      <c r="B225" s="8" t="s">
        <v>274</v>
      </c>
      <c r="C225" s="11">
        <v>4832.3216709999997</v>
      </c>
      <c r="D225" s="11">
        <v>0</v>
      </c>
      <c r="E225" s="11">
        <v>4832.3216709999997</v>
      </c>
      <c r="F225" s="8"/>
      <c r="G225" s="11">
        <v>92</v>
      </c>
      <c r="H225" s="11">
        <v>93</v>
      </c>
      <c r="I225" s="12" t="s">
        <v>126</v>
      </c>
      <c r="J225" s="12" t="s">
        <v>57</v>
      </c>
      <c r="K225" s="12" t="s">
        <v>181</v>
      </c>
      <c r="L225" s="1" t="str">
        <f t="shared" si="10"/>
        <v/>
      </c>
      <c r="M225" s="1" t="str">
        <f t="shared" si="11"/>
        <v/>
      </c>
      <c r="N225" s="1"/>
      <c r="O225" s="1"/>
      <c r="P225" s="1"/>
      <c r="Q225" s="1"/>
      <c r="R225" s="1"/>
    </row>
    <row r="226" spans="1:18" ht="15.75" customHeight="1">
      <c r="A226" s="8" t="s">
        <v>277</v>
      </c>
      <c r="B226" s="8" t="s">
        <v>281</v>
      </c>
      <c r="C226" s="11">
        <v>720.97619659999998</v>
      </c>
      <c r="D226" s="11">
        <v>0</v>
      </c>
      <c r="E226" s="11">
        <v>720.97619659999998</v>
      </c>
      <c r="F226" s="8"/>
      <c r="G226" s="11">
        <v>92</v>
      </c>
      <c r="H226" s="11">
        <v>94</v>
      </c>
      <c r="I226" s="12" t="s">
        <v>126</v>
      </c>
      <c r="J226" s="12" t="s">
        <v>33</v>
      </c>
      <c r="K226" s="12" t="s">
        <v>181</v>
      </c>
      <c r="L226" s="1" t="str">
        <f t="shared" si="10"/>
        <v/>
      </c>
      <c r="M226" s="1" t="str">
        <f t="shared" si="11"/>
        <v/>
      </c>
      <c r="N226" s="1"/>
      <c r="O226" s="1"/>
      <c r="P226" s="1"/>
      <c r="Q226" s="1"/>
      <c r="R226" s="1"/>
    </row>
    <row r="227" spans="1:18" ht="15.75" customHeight="1">
      <c r="A227" s="8" t="s">
        <v>277</v>
      </c>
      <c r="B227" s="8" t="s">
        <v>284</v>
      </c>
      <c r="C227" s="11">
        <v>3600</v>
      </c>
      <c r="D227" s="11">
        <v>0</v>
      </c>
      <c r="E227" s="11">
        <v>3600</v>
      </c>
      <c r="F227" s="8"/>
      <c r="G227" s="11">
        <v>92</v>
      </c>
      <c r="H227" s="11">
        <v>97</v>
      </c>
      <c r="I227" s="12" t="s">
        <v>126</v>
      </c>
      <c r="J227" s="12" t="s">
        <v>102</v>
      </c>
      <c r="K227" s="12" t="s">
        <v>181</v>
      </c>
      <c r="L227" s="1" t="str">
        <f t="shared" si="10"/>
        <v/>
      </c>
      <c r="M227" s="1" t="str">
        <f t="shared" si="11"/>
        <v/>
      </c>
      <c r="N227" s="1"/>
      <c r="O227" s="1"/>
      <c r="P227" s="1"/>
      <c r="Q227" s="1"/>
      <c r="R227" s="1"/>
    </row>
    <row r="228" spans="1:18" ht="15.75" customHeight="1">
      <c r="A228" s="8" t="s">
        <v>277</v>
      </c>
      <c r="B228" s="8" t="s">
        <v>276</v>
      </c>
      <c r="C228" s="11">
        <v>3286.599209</v>
      </c>
      <c r="D228" s="11">
        <v>0</v>
      </c>
      <c r="E228" s="11">
        <v>3286.599209</v>
      </c>
      <c r="F228" s="8"/>
      <c r="G228" s="11">
        <v>92</v>
      </c>
      <c r="H228" s="11">
        <v>108</v>
      </c>
      <c r="I228" s="12" t="s">
        <v>126</v>
      </c>
      <c r="J228" s="12" t="s">
        <v>57</v>
      </c>
      <c r="K228" s="12" t="s">
        <v>181</v>
      </c>
      <c r="L228" s="1" t="str">
        <f t="shared" si="10"/>
        <v/>
      </c>
      <c r="M228" s="1" t="str">
        <f t="shared" si="11"/>
        <v/>
      </c>
      <c r="N228" s="1"/>
      <c r="O228" s="1"/>
      <c r="P228" s="1"/>
      <c r="Q228" s="1"/>
      <c r="R228" s="1"/>
    </row>
    <row r="229" spans="1:18" ht="15.75" customHeight="1">
      <c r="A229" s="8" t="s">
        <v>277</v>
      </c>
      <c r="B229" s="8" t="s">
        <v>285</v>
      </c>
      <c r="C229" s="11">
        <v>229.32</v>
      </c>
      <c r="D229" s="11">
        <v>0</v>
      </c>
      <c r="E229" s="11">
        <v>229.32</v>
      </c>
      <c r="F229" s="8"/>
      <c r="G229" s="11">
        <v>92</v>
      </c>
      <c r="H229" s="11">
        <v>109</v>
      </c>
      <c r="I229" s="12" t="s">
        <v>126</v>
      </c>
      <c r="J229" s="12" t="s">
        <v>57</v>
      </c>
      <c r="K229" s="12" t="s">
        <v>181</v>
      </c>
      <c r="L229" s="1" t="str">
        <f t="shared" si="10"/>
        <v/>
      </c>
      <c r="M229" s="1" t="str">
        <f t="shared" si="11"/>
        <v/>
      </c>
      <c r="N229" s="1"/>
      <c r="O229" s="1"/>
      <c r="P229" s="1"/>
      <c r="Q229" s="1"/>
      <c r="R229" s="1"/>
    </row>
    <row r="230" spans="1:18" ht="15.75" customHeight="1">
      <c r="A230" s="8" t="s">
        <v>277</v>
      </c>
      <c r="B230" s="8" t="s">
        <v>286</v>
      </c>
      <c r="C230" s="11">
        <v>127.2095559</v>
      </c>
      <c r="D230" s="11">
        <v>0</v>
      </c>
      <c r="E230" s="11">
        <v>127.2095559</v>
      </c>
      <c r="F230" s="8"/>
      <c r="G230" s="11">
        <v>92</v>
      </c>
      <c r="H230" s="11">
        <v>118</v>
      </c>
      <c r="I230" s="12" t="s">
        <v>126</v>
      </c>
      <c r="J230" s="12" t="s">
        <v>137</v>
      </c>
      <c r="K230" s="12" t="s">
        <v>181</v>
      </c>
      <c r="L230" s="1" t="str">
        <f t="shared" si="10"/>
        <v/>
      </c>
      <c r="M230" s="1" t="str">
        <f t="shared" si="11"/>
        <v/>
      </c>
      <c r="N230" s="1"/>
      <c r="O230" s="1"/>
      <c r="P230" s="1"/>
      <c r="Q230" s="1"/>
      <c r="R230" s="1"/>
    </row>
    <row r="231" spans="1:18" ht="15.75" customHeight="1">
      <c r="A231" s="8" t="s">
        <v>274</v>
      </c>
      <c r="B231" s="8" t="s">
        <v>276</v>
      </c>
      <c r="C231" s="11">
        <v>2012.326</v>
      </c>
      <c r="D231" s="11">
        <v>0</v>
      </c>
      <c r="E231" s="11">
        <v>2012.326</v>
      </c>
      <c r="F231" s="8"/>
      <c r="G231" s="11">
        <v>93</v>
      </c>
      <c r="H231" s="11">
        <v>108</v>
      </c>
      <c r="I231" s="12" t="s">
        <v>57</v>
      </c>
      <c r="J231" s="12" t="s">
        <v>57</v>
      </c>
      <c r="K231" s="12" t="s">
        <v>175</v>
      </c>
      <c r="L231" s="1" t="str">
        <f t="shared" si="10"/>
        <v/>
      </c>
      <c r="M231" s="1" t="str">
        <f t="shared" si="11"/>
        <v/>
      </c>
      <c r="N231" s="1"/>
      <c r="O231" s="1"/>
      <c r="P231" s="1"/>
      <c r="Q231" s="1"/>
      <c r="R231" s="1"/>
    </row>
    <row r="232" spans="1:18" ht="15.75" customHeight="1">
      <c r="A232" s="8" t="s">
        <v>274</v>
      </c>
      <c r="B232" s="8" t="s">
        <v>285</v>
      </c>
      <c r="C232" s="11">
        <v>1459.04</v>
      </c>
      <c r="D232" s="11">
        <v>0</v>
      </c>
      <c r="E232" s="11">
        <v>1459.04</v>
      </c>
      <c r="F232" s="8"/>
      <c r="G232" s="11">
        <v>93</v>
      </c>
      <c r="H232" s="11">
        <v>109</v>
      </c>
      <c r="I232" s="12" t="s">
        <v>57</v>
      </c>
      <c r="J232" s="12" t="s">
        <v>57</v>
      </c>
      <c r="K232" s="12" t="s">
        <v>175</v>
      </c>
      <c r="L232" s="1" t="str">
        <f t="shared" si="10"/>
        <v/>
      </c>
      <c r="M232" s="1" t="str">
        <f t="shared" si="11"/>
        <v/>
      </c>
      <c r="N232" s="1"/>
      <c r="O232" s="1"/>
      <c r="P232" s="1"/>
      <c r="Q232" s="1"/>
      <c r="R232" s="1"/>
    </row>
    <row r="233" spans="1:18" ht="15.75" customHeight="1">
      <c r="A233" s="8" t="s">
        <v>281</v>
      </c>
      <c r="B233" s="8" t="s">
        <v>287</v>
      </c>
      <c r="C233" s="11">
        <v>2392.0120569999999</v>
      </c>
      <c r="D233" s="11">
        <v>0</v>
      </c>
      <c r="E233" s="11">
        <v>2392.0120569999999</v>
      </c>
      <c r="F233" s="8"/>
      <c r="G233" s="11">
        <v>94</v>
      </c>
      <c r="H233" s="11">
        <v>95</v>
      </c>
      <c r="I233" s="12" t="s">
        <v>33</v>
      </c>
      <c r="J233" s="12" t="s">
        <v>120</v>
      </c>
      <c r="K233" s="12" t="s">
        <v>181</v>
      </c>
      <c r="L233" s="1" t="str">
        <f t="shared" si="10"/>
        <v/>
      </c>
      <c r="M233" s="1" t="str">
        <f t="shared" si="11"/>
        <v/>
      </c>
      <c r="N233" s="1"/>
      <c r="O233" s="1"/>
      <c r="P233" s="1"/>
      <c r="Q233" s="1"/>
      <c r="R233" s="1"/>
    </row>
    <row r="234" spans="1:18" ht="15.75" customHeight="1">
      <c r="A234" s="8" t="s">
        <v>281</v>
      </c>
      <c r="B234" s="8" t="s">
        <v>288</v>
      </c>
      <c r="C234" s="11">
        <v>802.92150590000006</v>
      </c>
      <c r="D234" s="11">
        <v>0</v>
      </c>
      <c r="E234" s="11">
        <v>802.92150590000006</v>
      </c>
      <c r="F234" s="8"/>
      <c r="G234" s="11">
        <v>94</v>
      </c>
      <c r="H234" s="11">
        <v>96</v>
      </c>
      <c r="I234" s="12" t="s">
        <v>33</v>
      </c>
      <c r="J234" s="12" t="s">
        <v>120</v>
      </c>
      <c r="K234" s="12" t="s">
        <v>181</v>
      </c>
      <c r="L234" s="1" t="str">
        <f t="shared" si="10"/>
        <v/>
      </c>
      <c r="M234" s="1" t="str">
        <f t="shared" si="11"/>
        <v/>
      </c>
      <c r="N234" s="1"/>
      <c r="O234" s="1"/>
      <c r="P234" s="1"/>
      <c r="Q234" s="1"/>
      <c r="R234" s="1"/>
    </row>
    <row r="235" spans="1:18" ht="15.75" customHeight="1">
      <c r="A235" s="8" t="s">
        <v>281</v>
      </c>
      <c r="B235" s="8" t="s">
        <v>284</v>
      </c>
      <c r="C235" s="11">
        <v>47.066437010000001</v>
      </c>
      <c r="D235" s="11">
        <v>0</v>
      </c>
      <c r="E235" s="11">
        <v>47.066437010000001</v>
      </c>
      <c r="F235" s="8"/>
      <c r="G235" s="11">
        <v>94</v>
      </c>
      <c r="H235" s="11">
        <v>97</v>
      </c>
      <c r="I235" s="12" t="s">
        <v>33</v>
      </c>
      <c r="J235" s="12" t="s">
        <v>102</v>
      </c>
      <c r="K235" s="12" t="s">
        <v>181</v>
      </c>
      <c r="L235" s="1" t="str">
        <f t="shared" si="10"/>
        <v/>
      </c>
      <c r="M235" s="1" t="str">
        <f t="shared" si="11"/>
        <v/>
      </c>
      <c r="N235" s="1"/>
      <c r="O235" s="1"/>
      <c r="P235" s="1"/>
      <c r="Q235" s="1"/>
      <c r="R235" s="1"/>
    </row>
    <row r="236" spans="1:18" ht="15.75" customHeight="1">
      <c r="A236" s="8" t="s">
        <v>281</v>
      </c>
      <c r="B236" s="8" t="s">
        <v>283</v>
      </c>
      <c r="C236" s="11">
        <v>2447.7464789999999</v>
      </c>
      <c r="D236" s="11">
        <v>0</v>
      </c>
      <c r="E236" s="11">
        <v>2447.7464789999999</v>
      </c>
      <c r="F236" s="8"/>
      <c r="G236" s="11">
        <v>94</v>
      </c>
      <c r="H236" s="11">
        <v>101</v>
      </c>
      <c r="I236" s="12" t="s">
        <v>33</v>
      </c>
      <c r="J236" s="12" t="s">
        <v>29</v>
      </c>
      <c r="K236" s="12" t="s">
        <v>181</v>
      </c>
      <c r="L236" s="1" t="str">
        <f t="shared" si="10"/>
        <v/>
      </c>
      <c r="M236" s="1" t="str">
        <f t="shared" si="11"/>
        <v/>
      </c>
      <c r="N236" s="1"/>
      <c r="O236" s="1"/>
      <c r="P236" s="1"/>
      <c r="Q236" s="1"/>
      <c r="R236" s="1"/>
    </row>
    <row r="237" spans="1:18" ht="15.75" customHeight="1">
      <c r="A237" s="8" t="s">
        <v>287</v>
      </c>
      <c r="B237" s="8" t="s">
        <v>288</v>
      </c>
      <c r="C237" s="11">
        <v>1705.13</v>
      </c>
      <c r="D237" s="11">
        <v>0</v>
      </c>
      <c r="E237" s="11">
        <v>1705.13</v>
      </c>
      <c r="F237" s="8"/>
      <c r="G237" s="11">
        <v>95</v>
      </c>
      <c r="H237" s="11">
        <v>96</v>
      </c>
      <c r="I237" s="12" t="s">
        <v>120</v>
      </c>
      <c r="J237" s="12" t="s">
        <v>120</v>
      </c>
      <c r="K237" s="12" t="s">
        <v>175</v>
      </c>
      <c r="L237" s="1" t="str">
        <f t="shared" si="10"/>
        <v/>
      </c>
      <c r="M237" s="1" t="str">
        <f t="shared" si="11"/>
        <v/>
      </c>
      <c r="N237" s="1"/>
      <c r="O237" s="1"/>
      <c r="P237" s="1"/>
      <c r="Q237" s="1"/>
      <c r="R237" s="1"/>
    </row>
    <row r="238" spans="1:18" ht="15.75" customHeight="1">
      <c r="A238" s="8" t="s">
        <v>287</v>
      </c>
      <c r="B238" s="8" t="s">
        <v>284</v>
      </c>
      <c r="C238" s="11">
        <v>5283.2219999999998</v>
      </c>
      <c r="D238" s="11">
        <v>0</v>
      </c>
      <c r="E238" s="11">
        <v>5283.2219999999998</v>
      </c>
      <c r="F238" s="8"/>
      <c r="G238" s="11">
        <v>95</v>
      </c>
      <c r="H238" s="11">
        <v>97</v>
      </c>
      <c r="I238" s="12" t="s">
        <v>120</v>
      </c>
      <c r="J238" s="12" t="s">
        <v>102</v>
      </c>
      <c r="K238" s="12" t="s">
        <v>181</v>
      </c>
      <c r="L238" s="1" t="str">
        <f t="shared" si="10"/>
        <v/>
      </c>
      <c r="M238" s="1" t="str">
        <f t="shared" si="11"/>
        <v/>
      </c>
      <c r="N238" s="1"/>
      <c r="O238" s="1"/>
      <c r="P238" s="1"/>
      <c r="Q238" s="1"/>
      <c r="R238" s="1"/>
    </row>
    <row r="239" spans="1:18" ht="15.75" customHeight="1">
      <c r="A239" s="8" t="s">
        <v>287</v>
      </c>
      <c r="B239" s="8" t="s">
        <v>289</v>
      </c>
      <c r="C239" s="11">
        <v>1401.4939999999999</v>
      </c>
      <c r="D239" s="11">
        <v>0</v>
      </c>
      <c r="E239" s="11">
        <v>1401.4939999999999</v>
      </c>
      <c r="F239" s="8"/>
      <c r="G239" s="11">
        <v>95</v>
      </c>
      <c r="H239" s="11">
        <v>98</v>
      </c>
      <c r="I239" s="12" t="s">
        <v>120</v>
      </c>
      <c r="J239" s="12" t="s">
        <v>102</v>
      </c>
      <c r="K239" s="12" t="s">
        <v>181</v>
      </c>
      <c r="L239" s="1" t="str">
        <f t="shared" si="10"/>
        <v/>
      </c>
      <c r="M239" s="1" t="str">
        <f t="shared" si="11"/>
        <v/>
      </c>
      <c r="N239" s="1"/>
      <c r="O239" s="1"/>
      <c r="P239" s="1"/>
      <c r="Q239" s="1"/>
      <c r="R239" s="1"/>
    </row>
    <row r="240" spans="1:18" ht="15.75" customHeight="1">
      <c r="A240" s="8" t="s">
        <v>288</v>
      </c>
      <c r="B240" s="8" t="s">
        <v>289</v>
      </c>
      <c r="C240" s="11">
        <v>1990.702</v>
      </c>
      <c r="D240" s="11">
        <v>0</v>
      </c>
      <c r="E240" s="11">
        <v>1990.702</v>
      </c>
      <c r="F240" s="8"/>
      <c r="G240" s="11">
        <v>96</v>
      </c>
      <c r="H240" s="11">
        <v>98</v>
      </c>
      <c r="I240" s="12" t="s">
        <v>120</v>
      </c>
      <c r="J240" s="12" t="s">
        <v>102</v>
      </c>
      <c r="K240" s="12" t="s">
        <v>181</v>
      </c>
      <c r="L240" s="1" t="str">
        <f t="shared" si="10"/>
        <v/>
      </c>
      <c r="M240" s="1" t="str">
        <f t="shared" si="11"/>
        <v/>
      </c>
      <c r="N240" s="1"/>
      <c r="O240" s="1"/>
      <c r="P240" s="1"/>
      <c r="Q240" s="1"/>
      <c r="R240" s="1"/>
    </row>
    <row r="241" spans="1:18" ht="15.75" customHeight="1">
      <c r="A241" s="8" t="s">
        <v>284</v>
      </c>
      <c r="B241" s="8" t="s">
        <v>289</v>
      </c>
      <c r="C241" s="11">
        <v>3088.5439999999999</v>
      </c>
      <c r="D241" s="11">
        <v>0</v>
      </c>
      <c r="E241" s="11">
        <v>3088.5439999999999</v>
      </c>
      <c r="F241" s="8"/>
      <c r="G241" s="11">
        <v>97</v>
      </c>
      <c r="H241" s="11">
        <v>98</v>
      </c>
      <c r="I241" s="12" t="s">
        <v>102</v>
      </c>
      <c r="J241" s="12" t="s">
        <v>102</v>
      </c>
      <c r="K241" s="12" t="s">
        <v>175</v>
      </c>
      <c r="L241" s="1" t="str">
        <f t="shared" si="10"/>
        <v/>
      </c>
      <c r="M241" s="1" t="str">
        <f t="shared" si="11"/>
        <v/>
      </c>
      <c r="N241" s="1"/>
      <c r="O241" s="1"/>
      <c r="P241" s="1"/>
      <c r="Q241" s="1"/>
      <c r="R241" s="1"/>
    </row>
    <row r="242" spans="1:18" ht="15.75" customHeight="1">
      <c r="A242" s="8" t="s">
        <v>284</v>
      </c>
      <c r="B242" s="8" t="s">
        <v>286</v>
      </c>
      <c r="C242" s="11">
        <v>902.08314210000003</v>
      </c>
      <c r="D242" s="11">
        <v>0</v>
      </c>
      <c r="E242" s="11">
        <v>902.08314210000003</v>
      </c>
      <c r="F242" s="8"/>
      <c r="G242" s="11">
        <v>97</v>
      </c>
      <c r="H242" s="11">
        <v>118</v>
      </c>
      <c r="I242" s="12" t="s">
        <v>102</v>
      </c>
      <c r="J242" s="12" t="s">
        <v>137</v>
      </c>
      <c r="K242" s="12" t="s">
        <v>181</v>
      </c>
      <c r="L242" s="1" t="str">
        <f t="shared" si="10"/>
        <v/>
      </c>
      <c r="M242" s="1" t="str">
        <f t="shared" si="11"/>
        <v/>
      </c>
      <c r="N242" s="1"/>
      <c r="O242" s="1"/>
      <c r="P242" s="1"/>
      <c r="Q242" s="1"/>
      <c r="R242" s="1"/>
    </row>
    <row r="243" spans="1:18" ht="15.75" customHeight="1">
      <c r="A243" s="8" t="s">
        <v>289</v>
      </c>
      <c r="B243" s="8" t="s">
        <v>290</v>
      </c>
      <c r="C243" s="11">
        <v>4349.8040000000001</v>
      </c>
      <c r="D243" s="11">
        <v>0</v>
      </c>
      <c r="E243" s="11">
        <v>4349.8040000000001</v>
      </c>
      <c r="F243" s="8"/>
      <c r="G243" s="11">
        <v>98</v>
      </c>
      <c r="H243" s="11">
        <v>99</v>
      </c>
      <c r="I243" s="12" t="s">
        <v>102</v>
      </c>
      <c r="J243" s="12" t="s">
        <v>102</v>
      </c>
      <c r="K243" s="12" t="s">
        <v>175</v>
      </c>
      <c r="L243" s="1" t="str">
        <f t="shared" si="10"/>
        <v/>
      </c>
      <c r="M243" s="1" t="str">
        <f t="shared" si="11"/>
        <v/>
      </c>
      <c r="N243" s="1"/>
      <c r="O243" s="1"/>
      <c r="P243" s="1"/>
      <c r="Q243" s="1"/>
      <c r="R243" s="1"/>
    </row>
    <row r="244" spans="1:18" ht="15.75" customHeight="1">
      <c r="A244" s="8" t="s">
        <v>290</v>
      </c>
      <c r="B244" s="8" t="s">
        <v>291</v>
      </c>
      <c r="C244" s="11">
        <v>1057.171699</v>
      </c>
      <c r="D244" s="11">
        <v>0</v>
      </c>
      <c r="E244" s="11">
        <v>1057.171699</v>
      </c>
      <c r="F244" s="8"/>
      <c r="G244" s="11">
        <v>99</v>
      </c>
      <c r="H244" s="11">
        <v>100</v>
      </c>
      <c r="I244" s="12" t="s">
        <v>102</v>
      </c>
      <c r="J244" s="12" t="s">
        <v>137</v>
      </c>
      <c r="K244" s="12" t="s">
        <v>181</v>
      </c>
      <c r="L244" s="1" t="str">
        <f t="shared" si="10"/>
        <v/>
      </c>
      <c r="M244" s="1" t="str">
        <f t="shared" si="11"/>
        <v/>
      </c>
      <c r="N244" s="1"/>
      <c r="O244" s="1"/>
      <c r="P244" s="1"/>
      <c r="Q244" s="1"/>
      <c r="R244" s="1"/>
    </row>
    <row r="245" spans="1:18" ht="15.75" customHeight="1">
      <c r="A245" s="8" t="s">
        <v>290</v>
      </c>
      <c r="B245" s="8" t="s">
        <v>292</v>
      </c>
      <c r="C245" s="11">
        <v>590.52950350000003</v>
      </c>
      <c r="D245" s="11">
        <v>0</v>
      </c>
      <c r="E245" s="11">
        <v>590.52950350000003</v>
      </c>
      <c r="F245" s="8"/>
      <c r="G245" s="11">
        <v>99</v>
      </c>
      <c r="H245" s="11">
        <v>116</v>
      </c>
      <c r="I245" s="12" t="s">
        <v>102</v>
      </c>
      <c r="J245" s="12" t="s">
        <v>143</v>
      </c>
      <c r="K245" s="12" t="s">
        <v>181</v>
      </c>
      <c r="L245" s="1" t="str">
        <f t="shared" si="10"/>
        <v/>
      </c>
      <c r="M245" s="1" t="str">
        <f t="shared" si="11"/>
        <v/>
      </c>
      <c r="N245" s="1"/>
      <c r="O245" s="1"/>
      <c r="P245" s="1"/>
      <c r="Q245" s="1"/>
      <c r="R245" s="1"/>
    </row>
    <row r="246" spans="1:18" ht="15.75" customHeight="1">
      <c r="A246" s="8" t="s">
        <v>290</v>
      </c>
      <c r="B246" s="8" t="s">
        <v>286</v>
      </c>
      <c r="C246" s="11">
        <v>1651.8307789999999</v>
      </c>
      <c r="D246" s="11">
        <v>0</v>
      </c>
      <c r="E246" s="11">
        <v>1651.8307789999999</v>
      </c>
      <c r="F246" s="8"/>
      <c r="G246" s="11">
        <v>99</v>
      </c>
      <c r="H246" s="11">
        <v>118</v>
      </c>
      <c r="I246" s="12" t="s">
        <v>102</v>
      </c>
      <c r="J246" s="12" t="s">
        <v>137</v>
      </c>
      <c r="K246" s="12" t="s">
        <v>181</v>
      </c>
      <c r="L246" s="1" t="str">
        <f t="shared" si="10"/>
        <v/>
      </c>
      <c r="M246" s="1" t="str">
        <f t="shared" si="11"/>
        <v/>
      </c>
      <c r="N246" s="1"/>
      <c r="O246" s="1"/>
      <c r="P246" s="1"/>
      <c r="Q246" s="1"/>
      <c r="R246" s="1"/>
    </row>
    <row r="247" spans="1:18" ht="15.75" customHeight="1">
      <c r="A247" s="8" t="s">
        <v>290</v>
      </c>
      <c r="B247" s="8" t="s">
        <v>293</v>
      </c>
      <c r="C247" s="11">
        <v>798.38487659999998</v>
      </c>
      <c r="D247" s="11">
        <v>0</v>
      </c>
      <c r="E247" s="11">
        <v>798.38487659999998</v>
      </c>
      <c r="F247" s="8"/>
      <c r="G247" s="11">
        <v>99</v>
      </c>
      <c r="H247" s="11">
        <v>121</v>
      </c>
      <c r="I247" s="12" t="s">
        <v>102</v>
      </c>
      <c r="J247" s="12" t="s">
        <v>66</v>
      </c>
      <c r="K247" s="12" t="s">
        <v>181</v>
      </c>
      <c r="L247" s="1" t="str">
        <f t="shared" si="10"/>
        <v/>
      </c>
      <c r="M247" s="1" t="str">
        <f t="shared" si="11"/>
        <v/>
      </c>
      <c r="N247" s="1"/>
      <c r="O247" s="1"/>
      <c r="P247" s="1"/>
      <c r="Q247" s="1"/>
      <c r="R247" s="1"/>
    </row>
    <row r="248" spans="1:18" ht="15.75" customHeight="1">
      <c r="A248" s="8" t="s">
        <v>290</v>
      </c>
      <c r="B248" s="8" t="s">
        <v>294</v>
      </c>
      <c r="C248" s="11">
        <v>3900</v>
      </c>
      <c r="D248" s="11">
        <v>0</v>
      </c>
      <c r="E248" s="11">
        <v>3900</v>
      </c>
      <c r="F248" s="8"/>
      <c r="G248" s="11">
        <v>99</v>
      </c>
      <c r="H248" s="11">
        <v>123</v>
      </c>
      <c r="I248" s="12" t="s">
        <v>102</v>
      </c>
      <c r="J248" s="12" t="s">
        <v>66</v>
      </c>
      <c r="K248" s="12" t="s">
        <v>181</v>
      </c>
      <c r="L248" s="1" t="str">
        <f t="shared" si="10"/>
        <v/>
      </c>
      <c r="M248" s="1" t="str">
        <f t="shared" si="11"/>
        <v/>
      </c>
      <c r="N248" s="1"/>
      <c r="O248" s="1"/>
      <c r="P248" s="1"/>
      <c r="Q248" s="1"/>
      <c r="R248" s="1"/>
    </row>
    <row r="249" spans="1:18" ht="15.75" customHeight="1">
      <c r="A249" s="8" t="s">
        <v>291</v>
      </c>
      <c r="B249" s="8" t="s">
        <v>292</v>
      </c>
      <c r="C249" s="11">
        <v>1319.0288889999999</v>
      </c>
      <c r="D249" s="11">
        <v>0</v>
      </c>
      <c r="E249" s="11">
        <v>1319.0288889999999</v>
      </c>
      <c r="F249" s="8"/>
      <c r="G249" s="11">
        <v>100</v>
      </c>
      <c r="H249" s="11">
        <v>116</v>
      </c>
      <c r="I249" s="12" t="s">
        <v>137</v>
      </c>
      <c r="J249" s="12" t="s">
        <v>143</v>
      </c>
      <c r="K249" s="12" t="s">
        <v>181</v>
      </c>
      <c r="L249" s="1" t="str">
        <f t="shared" si="10"/>
        <v/>
      </c>
      <c r="M249" s="1" t="str">
        <f t="shared" si="11"/>
        <v/>
      </c>
      <c r="N249" s="1"/>
      <c r="O249" s="1"/>
      <c r="P249" s="1"/>
      <c r="Q249" s="1"/>
      <c r="R249" s="1"/>
    </row>
    <row r="250" spans="1:18" ht="15.75" customHeight="1">
      <c r="A250" s="8" t="s">
        <v>283</v>
      </c>
      <c r="B250" s="8" t="s">
        <v>295</v>
      </c>
      <c r="C250" s="11">
        <v>12071.62</v>
      </c>
      <c r="D250" s="11">
        <v>0</v>
      </c>
      <c r="E250" s="11">
        <v>12071.62</v>
      </c>
      <c r="F250" s="8"/>
      <c r="G250" s="11">
        <v>101</v>
      </c>
      <c r="H250" s="11">
        <v>102</v>
      </c>
      <c r="I250" s="12" t="s">
        <v>29</v>
      </c>
      <c r="J250" s="12" t="s">
        <v>29</v>
      </c>
      <c r="K250" s="12" t="s">
        <v>175</v>
      </c>
      <c r="L250" s="1" t="str">
        <f t="shared" si="10"/>
        <v/>
      </c>
      <c r="M250" s="1" t="str">
        <f t="shared" si="11"/>
        <v/>
      </c>
      <c r="N250" s="1"/>
      <c r="O250" s="1"/>
      <c r="P250" s="1"/>
      <c r="Q250" s="1"/>
      <c r="R250" s="1"/>
    </row>
    <row r="251" spans="1:18" ht="15.75" customHeight="1">
      <c r="A251" s="8" t="s">
        <v>268</v>
      </c>
      <c r="B251" s="8" t="s">
        <v>296</v>
      </c>
      <c r="C251" s="11">
        <v>1134.599285</v>
      </c>
      <c r="D251" s="11">
        <v>0</v>
      </c>
      <c r="E251" s="11">
        <v>1134.599285</v>
      </c>
      <c r="F251" s="8"/>
      <c r="G251" s="11">
        <v>103</v>
      </c>
      <c r="H251" s="11">
        <v>104</v>
      </c>
      <c r="I251" s="12" t="s">
        <v>71</v>
      </c>
      <c r="J251" s="12" t="s">
        <v>71</v>
      </c>
      <c r="K251" s="12" t="s">
        <v>175</v>
      </c>
      <c r="L251" s="1" t="str">
        <f t="shared" si="10"/>
        <v/>
      </c>
      <c r="M251" s="1" t="str">
        <f t="shared" si="11"/>
        <v/>
      </c>
      <c r="N251" s="1"/>
      <c r="O251" s="1"/>
      <c r="P251" s="1"/>
      <c r="Q251" s="1"/>
      <c r="R251" s="1"/>
    </row>
    <row r="252" spans="1:18" ht="15.75" customHeight="1">
      <c r="A252" s="8" t="s">
        <v>268</v>
      </c>
      <c r="B252" s="8" t="s">
        <v>273</v>
      </c>
      <c r="C252" s="11">
        <v>378.44506719999998</v>
      </c>
      <c r="D252" s="11">
        <v>0</v>
      </c>
      <c r="E252" s="11">
        <v>378.44506719999998</v>
      </c>
      <c r="F252" s="8"/>
      <c r="G252" s="11">
        <v>103</v>
      </c>
      <c r="H252" s="11">
        <v>105</v>
      </c>
      <c r="I252" s="12" t="s">
        <v>71</v>
      </c>
      <c r="J252" s="12" t="s">
        <v>46</v>
      </c>
      <c r="K252" s="12" t="s">
        <v>181</v>
      </c>
      <c r="L252" s="1" t="str">
        <f t="shared" si="10"/>
        <v/>
      </c>
      <c r="M252" s="1" t="str">
        <f t="shared" si="11"/>
        <v/>
      </c>
      <c r="N252" s="1"/>
      <c r="O252" s="1"/>
      <c r="P252" s="1"/>
      <c r="Q252" s="1"/>
      <c r="R252" s="1"/>
    </row>
    <row r="253" spans="1:18" ht="15.75" customHeight="1">
      <c r="A253" s="8" t="s">
        <v>268</v>
      </c>
      <c r="B253" s="8" t="s">
        <v>297</v>
      </c>
      <c r="C253" s="11">
        <v>390.95564789999997</v>
      </c>
      <c r="D253" s="11">
        <v>0</v>
      </c>
      <c r="E253" s="11">
        <v>390.95564789999997</v>
      </c>
      <c r="F253" s="8"/>
      <c r="G253" s="11">
        <v>103</v>
      </c>
      <c r="H253" s="11">
        <v>111</v>
      </c>
      <c r="I253" s="12" t="s">
        <v>71</v>
      </c>
      <c r="J253" s="12" t="s">
        <v>108</v>
      </c>
      <c r="K253" s="12" t="s">
        <v>181</v>
      </c>
      <c r="L253" s="1" t="str">
        <f t="shared" si="10"/>
        <v/>
      </c>
      <c r="M253" s="1" t="str">
        <f t="shared" si="11"/>
        <v/>
      </c>
      <c r="N253" s="1"/>
      <c r="O253" s="1"/>
      <c r="P253" s="1"/>
      <c r="Q253" s="1"/>
      <c r="R253" s="1"/>
    </row>
    <row r="254" spans="1:18" ht="15.75" customHeight="1">
      <c r="A254" s="8" t="s">
        <v>296</v>
      </c>
      <c r="B254" s="8" t="s">
        <v>273</v>
      </c>
      <c r="C254" s="11">
        <v>2076.9290000000001</v>
      </c>
      <c r="D254" s="11">
        <v>0</v>
      </c>
      <c r="E254" s="11">
        <v>2076.9290000000001</v>
      </c>
      <c r="F254" s="8"/>
      <c r="G254" s="11">
        <v>104</v>
      </c>
      <c r="H254" s="11">
        <v>105</v>
      </c>
      <c r="I254" s="12" t="s">
        <v>71</v>
      </c>
      <c r="J254" s="12" t="s">
        <v>46</v>
      </c>
      <c r="K254" s="12" t="s">
        <v>181</v>
      </c>
      <c r="L254" s="1" t="str">
        <f t="shared" si="10"/>
        <v/>
      </c>
      <c r="M254" s="1" t="str">
        <f t="shared" si="11"/>
        <v/>
      </c>
      <c r="N254" s="1"/>
      <c r="O254" s="1"/>
      <c r="P254" s="1"/>
      <c r="Q254" s="1"/>
      <c r="R254" s="1"/>
    </row>
    <row r="255" spans="1:18" ht="15.75" customHeight="1">
      <c r="A255" s="8" t="s">
        <v>273</v>
      </c>
      <c r="B255" s="8" t="s">
        <v>298</v>
      </c>
      <c r="C255" s="11">
        <v>2323.1529999999998</v>
      </c>
      <c r="D255" s="11">
        <v>0</v>
      </c>
      <c r="E255" s="11">
        <v>2323.1529999999998</v>
      </c>
      <c r="F255" s="8"/>
      <c r="G255" s="11">
        <v>105</v>
      </c>
      <c r="H255" s="11">
        <v>106</v>
      </c>
      <c r="I255" s="12" t="s">
        <v>46</v>
      </c>
      <c r="J255" s="12" t="s">
        <v>46</v>
      </c>
      <c r="K255" s="12" t="s">
        <v>175</v>
      </c>
      <c r="L255" s="1" t="str">
        <f t="shared" si="10"/>
        <v/>
      </c>
      <c r="M255" s="1" t="str">
        <f t="shared" si="11"/>
        <v/>
      </c>
      <c r="N255" s="1"/>
      <c r="O255" s="1"/>
      <c r="P255" s="1"/>
      <c r="Q255" s="1"/>
      <c r="R255" s="1"/>
    </row>
    <row r="256" spans="1:18" ht="15.75" customHeight="1">
      <c r="A256" s="8" t="s">
        <v>273</v>
      </c>
      <c r="B256" s="8" t="s">
        <v>275</v>
      </c>
      <c r="C256" s="11">
        <v>8378.4709999999995</v>
      </c>
      <c r="D256" s="11">
        <v>0</v>
      </c>
      <c r="E256" s="11">
        <v>8378.4709999999995</v>
      </c>
      <c r="F256" s="8"/>
      <c r="G256" s="11">
        <v>105</v>
      </c>
      <c r="H256" s="11">
        <v>107</v>
      </c>
      <c r="I256" s="12" t="s">
        <v>46</v>
      </c>
      <c r="J256" s="12" t="s">
        <v>46</v>
      </c>
      <c r="K256" s="12" t="s">
        <v>175</v>
      </c>
      <c r="L256" s="1" t="str">
        <f t="shared" si="10"/>
        <v/>
      </c>
      <c r="M256" s="1" t="str">
        <f t="shared" si="11"/>
        <v/>
      </c>
      <c r="N256" s="1"/>
      <c r="O256" s="1"/>
      <c r="P256" s="1"/>
      <c r="Q256" s="1"/>
      <c r="R256" s="1"/>
    </row>
    <row r="257" spans="1:18" ht="15.75" customHeight="1">
      <c r="A257" s="8" t="s">
        <v>273</v>
      </c>
      <c r="B257" s="8" t="s">
        <v>299</v>
      </c>
      <c r="C257" s="11">
        <v>3978.799</v>
      </c>
      <c r="D257" s="11">
        <v>0</v>
      </c>
      <c r="E257" s="11">
        <v>3978.799</v>
      </c>
      <c r="F257" s="8"/>
      <c r="G257" s="11">
        <v>105</v>
      </c>
      <c r="H257" s="11">
        <v>112</v>
      </c>
      <c r="I257" s="12" t="s">
        <v>46</v>
      </c>
      <c r="J257" s="12" t="s">
        <v>108</v>
      </c>
      <c r="K257" s="12" t="s">
        <v>181</v>
      </c>
      <c r="L257" s="1" t="str">
        <f t="shared" si="10"/>
        <v/>
      </c>
      <c r="M257" s="1" t="str">
        <f t="shared" si="11"/>
        <v/>
      </c>
      <c r="N257" s="1"/>
      <c r="O257" s="1"/>
      <c r="P257" s="1"/>
      <c r="Q257" s="1"/>
      <c r="R257" s="1"/>
    </row>
    <row r="258" spans="1:18" ht="15.75" customHeight="1">
      <c r="A258" s="8" t="s">
        <v>298</v>
      </c>
      <c r="B258" s="8" t="s">
        <v>275</v>
      </c>
      <c r="C258" s="11">
        <v>4428.4579999999996</v>
      </c>
      <c r="D258" s="11">
        <v>0</v>
      </c>
      <c r="E258" s="11">
        <v>4428.4579999999996</v>
      </c>
      <c r="F258" s="8"/>
      <c r="G258" s="11">
        <v>106</v>
      </c>
      <c r="H258" s="11">
        <v>107</v>
      </c>
      <c r="I258" s="12" t="s">
        <v>46</v>
      </c>
      <c r="J258" s="12" t="s">
        <v>46</v>
      </c>
      <c r="K258" s="12" t="s">
        <v>175</v>
      </c>
      <c r="L258" s="1" t="str">
        <f t="shared" ref="L258:L312" si="12">IF(AND(K258="Different",OR(I258 = $O$1,J258=$O$1)),E258,"")</f>
        <v/>
      </c>
      <c r="M258" s="1" t="str">
        <f t="shared" ref="M258:M313" si="13">IF(L258&lt;&gt;"",IF(I258=$O$1,J258,I258),"")</f>
        <v/>
      </c>
      <c r="N258" s="1"/>
      <c r="O258" s="1"/>
      <c r="P258" s="1"/>
      <c r="Q258" s="1"/>
      <c r="R258" s="1"/>
    </row>
    <row r="259" spans="1:18" ht="15.75" customHeight="1">
      <c r="A259" s="8" t="s">
        <v>275</v>
      </c>
      <c r="B259" s="8" t="s">
        <v>276</v>
      </c>
      <c r="C259" s="11">
        <v>24.347801130000001</v>
      </c>
      <c r="D259" s="11">
        <v>0</v>
      </c>
      <c r="E259" s="11">
        <v>24.347801130000001</v>
      </c>
      <c r="F259" s="8"/>
      <c r="G259" s="11">
        <v>107</v>
      </c>
      <c r="H259" s="11">
        <v>108</v>
      </c>
      <c r="I259" s="12" t="s">
        <v>46</v>
      </c>
      <c r="J259" s="12" t="s">
        <v>57</v>
      </c>
      <c r="K259" s="12" t="s">
        <v>181</v>
      </c>
      <c r="L259" s="1" t="str">
        <f t="shared" si="12"/>
        <v/>
      </c>
      <c r="M259" s="1" t="str">
        <f t="shared" si="13"/>
        <v/>
      </c>
      <c r="N259" s="1"/>
      <c r="O259" s="1"/>
      <c r="P259" s="1"/>
      <c r="Q259" s="1"/>
      <c r="R259" s="1"/>
    </row>
    <row r="260" spans="1:18" ht="15.75" customHeight="1">
      <c r="A260" s="8" t="s">
        <v>275</v>
      </c>
      <c r="B260" s="8" t="s">
        <v>285</v>
      </c>
      <c r="C260" s="11">
        <v>96.928904509999995</v>
      </c>
      <c r="D260" s="11">
        <v>0</v>
      </c>
      <c r="E260" s="11">
        <v>96.928904509999995</v>
      </c>
      <c r="F260" s="8"/>
      <c r="G260" s="11">
        <v>107</v>
      </c>
      <c r="H260" s="11">
        <v>109</v>
      </c>
      <c r="I260" s="12" t="s">
        <v>46</v>
      </c>
      <c r="J260" s="12" t="s">
        <v>57</v>
      </c>
      <c r="K260" s="12" t="s">
        <v>181</v>
      </c>
      <c r="L260" s="1" t="str">
        <f t="shared" si="12"/>
        <v/>
      </c>
      <c r="M260" s="1" t="str">
        <f t="shared" si="13"/>
        <v/>
      </c>
      <c r="N260" s="1"/>
      <c r="O260" s="1"/>
      <c r="P260" s="1"/>
      <c r="Q260" s="1"/>
      <c r="R260" s="1"/>
    </row>
    <row r="261" spans="1:18" ht="15.75" customHeight="1">
      <c r="A261" s="8" t="s">
        <v>275</v>
      </c>
      <c r="B261" s="8" t="s">
        <v>299</v>
      </c>
      <c r="C261" s="11">
        <v>1719.684</v>
      </c>
      <c r="D261" s="11">
        <v>0</v>
      </c>
      <c r="E261" s="11">
        <v>1719.684</v>
      </c>
      <c r="F261" s="8"/>
      <c r="G261" s="11">
        <v>107</v>
      </c>
      <c r="H261" s="11">
        <v>112</v>
      </c>
      <c r="I261" s="12" t="s">
        <v>46</v>
      </c>
      <c r="J261" s="12" t="s">
        <v>108</v>
      </c>
      <c r="K261" s="12" t="s">
        <v>181</v>
      </c>
      <c r="L261" s="1" t="str">
        <f t="shared" si="12"/>
        <v/>
      </c>
      <c r="M261" s="1" t="str">
        <f t="shared" si="13"/>
        <v/>
      </c>
      <c r="N261" s="1"/>
      <c r="O261" s="1"/>
      <c r="P261" s="1"/>
      <c r="Q261" s="1"/>
      <c r="R261" s="1"/>
    </row>
    <row r="262" spans="1:18" ht="15.75" customHeight="1">
      <c r="A262" s="8" t="s">
        <v>275</v>
      </c>
      <c r="B262" s="8" t="s">
        <v>300</v>
      </c>
      <c r="C262" s="11">
        <v>1364.905</v>
      </c>
      <c r="D262" s="11">
        <v>0</v>
      </c>
      <c r="E262" s="11">
        <v>1364.905</v>
      </c>
      <c r="F262" s="8"/>
      <c r="G262" s="11">
        <v>107</v>
      </c>
      <c r="H262" s="11">
        <v>114</v>
      </c>
      <c r="I262" s="12" t="s">
        <v>46</v>
      </c>
      <c r="J262" s="12" t="s">
        <v>108</v>
      </c>
      <c r="K262" s="12" t="s">
        <v>181</v>
      </c>
      <c r="L262" s="1" t="str">
        <f t="shared" si="12"/>
        <v/>
      </c>
      <c r="M262" s="1" t="str">
        <f t="shared" si="13"/>
        <v/>
      </c>
      <c r="N262" s="1"/>
      <c r="O262" s="1"/>
      <c r="P262" s="1"/>
      <c r="Q262" s="1"/>
      <c r="R262" s="1"/>
    </row>
    <row r="263" spans="1:18" ht="15.75" customHeight="1">
      <c r="A263" s="8" t="s">
        <v>276</v>
      </c>
      <c r="B263" s="8" t="s">
        <v>285</v>
      </c>
      <c r="C263" s="11">
        <v>672.34410000000003</v>
      </c>
      <c r="D263" s="11">
        <v>0</v>
      </c>
      <c r="E263" s="11">
        <v>672.34410000000003</v>
      </c>
      <c r="F263" s="8"/>
      <c r="G263" s="11">
        <v>108</v>
      </c>
      <c r="H263" s="11">
        <v>109</v>
      </c>
      <c r="I263" s="12" t="s">
        <v>57</v>
      </c>
      <c r="J263" s="12" t="s">
        <v>57</v>
      </c>
      <c r="K263" s="12" t="s">
        <v>175</v>
      </c>
      <c r="L263" s="1" t="str">
        <f t="shared" si="12"/>
        <v/>
      </c>
      <c r="M263" s="1" t="str">
        <f t="shared" si="13"/>
        <v/>
      </c>
      <c r="N263" s="1"/>
      <c r="O263" s="1"/>
      <c r="P263" s="1"/>
      <c r="Q263" s="1"/>
      <c r="R263" s="1"/>
    </row>
    <row r="264" spans="1:18" ht="15.75" customHeight="1">
      <c r="A264" s="8" t="s">
        <v>285</v>
      </c>
      <c r="B264" s="8" t="s">
        <v>301</v>
      </c>
      <c r="C264" s="11">
        <v>82.404978839999998</v>
      </c>
      <c r="D264" s="11">
        <v>0</v>
      </c>
      <c r="E264" s="11">
        <v>82.404978839999998</v>
      </c>
      <c r="F264" s="8"/>
      <c r="G264" s="11">
        <v>109</v>
      </c>
      <c r="H264" s="11">
        <v>110</v>
      </c>
      <c r="I264" s="12" t="s">
        <v>57</v>
      </c>
      <c r="J264" s="12" t="s">
        <v>57</v>
      </c>
      <c r="K264" s="12" t="s">
        <v>175</v>
      </c>
      <c r="L264" s="1" t="str">
        <f t="shared" si="12"/>
        <v/>
      </c>
      <c r="M264" s="1" t="str">
        <f t="shared" si="13"/>
        <v/>
      </c>
      <c r="N264" s="1"/>
      <c r="O264" s="1"/>
      <c r="P264" s="1"/>
      <c r="Q264" s="1"/>
      <c r="R264" s="1"/>
    </row>
    <row r="265" spans="1:18" ht="15.75" customHeight="1">
      <c r="A265" s="8" t="s">
        <v>285</v>
      </c>
      <c r="B265" s="8" t="s">
        <v>299</v>
      </c>
      <c r="C265" s="11">
        <v>45.767702130000004</v>
      </c>
      <c r="D265" s="11">
        <v>0</v>
      </c>
      <c r="E265" s="11">
        <v>45.767702130000004</v>
      </c>
      <c r="F265" s="8"/>
      <c r="G265" s="11">
        <v>109</v>
      </c>
      <c r="H265" s="11">
        <v>112</v>
      </c>
      <c r="I265" s="12" t="s">
        <v>57</v>
      </c>
      <c r="J265" s="12" t="s">
        <v>108</v>
      </c>
      <c r="K265" s="12" t="s">
        <v>181</v>
      </c>
      <c r="L265" s="1" t="str">
        <f t="shared" si="12"/>
        <v/>
      </c>
      <c r="M265" s="1" t="str">
        <f t="shared" si="13"/>
        <v/>
      </c>
      <c r="N265" s="1"/>
      <c r="O265" s="1"/>
      <c r="P265" s="1"/>
      <c r="Q265" s="1"/>
      <c r="R265" s="1"/>
    </row>
    <row r="266" spans="1:18" ht="15.75" customHeight="1">
      <c r="A266" s="8" t="s">
        <v>285</v>
      </c>
      <c r="B266" s="8" t="s">
        <v>300</v>
      </c>
      <c r="C266" s="11">
        <v>137.5727814</v>
      </c>
      <c r="D266" s="11">
        <v>0</v>
      </c>
      <c r="E266" s="11">
        <v>137.5727814</v>
      </c>
      <c r="F266" s="8"/>
      <c r="G266" s="11">
        <v>109</v>
      </c>
      <c r="H266" s="11">
        <v>114</v>
      </c>
      <c r="I266" s="12" t="s">
        <v>57</v>
      </c>
      <c r="J266" s="12" t="s">
        <v>108</v>
      </c>
      <c r="K266" s="12" t="s">
        <v>181</v>
      </c>
      <c r="L266" s="1" t="str">
        <f t="shared" si="12"/>
        <v/>
      </c>
      <c r="M266" s="1" t="str">
        <f t="shared" si="13"/>
        <v/>
      </c>
      <c r="N266" s="1"/>
      <c r="O266" s="1"/>
      <c r="P266" s="1"/>
      <c r="Q266" s="1"/>
      <c r="R266" s="1"/>
    </row>
    <row r="267" spans="1:18" ht="15.75" customHeight="1">
      <c r="A267" s="8" t="s">
        <v>285</v>
      </c>
      <c r="B267" s="8" t="s">
        <v>286</v>
      </c>
      <c r="C267" s="11">
        <v>22.768276060000002</v>
      </c>
      <c r="D267" s="11">
        <v>0</v>
      </c>
      <c r="E267" s="11">
        <v>22.768276060000002</v>
      </c>
      <c r="F267" s="8"/>
      <c r="G267" s="11">
        <v>109</v>
      </c>
      <c r="H267" s="11">
        <v>118</v>
      </c>
      <c r="I267" s="12" t="s">
        <v>57</v>
      </c>
      <c r="J267" s="12" t="s">
        <v>137</v>
      </c>
      <c r="K267" s="12" t="s">
        <v>181</v>
      </c>
      <c r="L267" s="1" t="str">
        <f t="shared" si="12"/>
        <v/>
      </c>
      <c r="M267" s="1" t="str">
        <f t="shared" si="13"/>
        <v/>
      </c>
      <c r="N267" s="1"/>
      <c r="O267" s="1"/>
      <c r="P267" s="1"/>
      <c r="Q267" s="1"/>
      <c r="R267" s="1"/>
    </row>
    <row r="268" spans="1:18" ht="15.75" customHeight="1">
      <c r="A268" s="8" t="s">
        <v>301</v>
      </c>
      <c r="B268" s="8" t="s">
        <v>299</v>
      </c>
      <c r="C268" s="11">
        <v>83.15455</v>
      </c>
      <c r="D268" s="11">
        <v>0</v>
      </c>
      <c r="E268" s="11">
        <v>83.15455</v>
      </c>
      <c r="F268" s="8"/>
      <c r="G268" s="11">
        <v>110</v>
      </c>
      <c r="H268" s="11">
        <v>112</v>
      </c>
      <c r="I268" s="12" t="s">
        <v>57</v>
      </c>
      <c r="J268" s="12" t="s">
        <v>108</v>
      </c>
      <c r="K268" s="12" t="s">
        <v>181</v>
      </c>
      <c r="L268" s="1" t="str">
        <f t="shared" si="12"/>
        <v/>
      </c>
      <c r="M268" s="1" t="str">
        <f t="shared" si="13"/>
        <v/>
      </c>
      <c r="N268" s="1"/>
      <c r="O268" s="1"/>
      <c r="P268" s="1"/>
      <c r="Q268" s="1"/>
      <c r="R268" s="1"/>
    </row>
    <row r="269" spans="1:18" ht="15.75" customHeight="1">
      <c r="A269" s="8" t="s">
        <v>301</v>
      </c>
      <c r="B269" s="8" t="s">
        <v>302</v>
      </c>
      <c r="C269" s="11">
        <v>2996.277</v>
      </c>
      <c r="D269" s="11">
        <v>0</v>
      </c>
      <c r="E269" s="11">
        <v>2996.277</v>
      </c>
      <c r="F269" s="8"/>
      <c r="G269" s="11">
        <v>110</v>
      </c>
      <c r="H269" s="11">
        <v>117</v>
      </c>
      <c r="I269" s="12" t="s">
        <v>57</v>
      </c>
      <c r="J269" s="12" t="s">
        <v>143</v>
      </c>
      <c r="K269" s="12" t="s">
        <v>181</v>
      </c>
      <c r="L269" s="1" t="str">
        <f t="shared" si="12"/>
        <v/>
      </c>
      <c r="M269" s="1" t="str">
        <f t="shared" si="13"/>
        <v/>
      </c>
      <c r="N269" s="1"/>
      <c r="O269" s="1"/>
      <c r="P269" s="1"/>
      <c r="Q269" s="1"/>
      <c r="R269" s="1"/>
    </row>
    <row r="270" spans="1:18" ht="15.75" customHeight="1">
      <c r="A270" s="8" t="s">
        <v>301</v>
      </c>
      <c r="B270" s="8" t="s">
        <v>286</v>
      </c>
      <c r="C270" s="11">
        <v>379.71280000000002</v>
      </c>
      <c r="D270" s="11">
        <v>0</v>
      </c>
      <c r="E270" s="11">
        <v>379.71280000000002</v>
      </c>
      <c r="F270" s="8"/>
      <c r="G270" s="11">
        <v>110</v>
      </c>
      <c r="H270" s="11">
        <v>118</v>
      </c>
      <c r="I270" s="12" t="s">
        <v>57</v>
      </c>
      <c r="J270" s="12" t="s">
        <v>137</v>
      </c>
      <c r="K270" s="12" t="s">
        <v>181</v>
      </c>
      <c r="L270" s="1" t="str">
        <f t="shared" si="12"/>
        <v/>
      </c>
      <c r="M270" s="1" t="str">
        <f t="shared" si="13"/>
        <v/>
      </c>
      <c r="N270" s="1"/>
      <c r="O270" s="1"/>
      <c r="P270" s="1"/>
      <c r="Q270" s="1"/>
      <c r="R270" s="1"/>
    </row>
    <row r="271" spans="1:18" ht="15.75" customHeight="1">
      <c r="A271" s="8" t="s">
        <v>297</v>
      </c>
      <c r="B271" s="8" t="s">
        <v>299</v>
      </c>
      <c r="C271" s="11">
        <v>5400.883073</v>
      </c>
      <c r="D271" s="11">
        <v>0</v>
      </c>
      <c r="E271" s="11">
        <v>5400.883073</v>
      </c>
      <c r="F271" s="8"/>
      <c r="G271" s="11">
        <v>111</v>
      </c>
      <c r="H271" s="11">
        <v>112</v>
      </c>
      <c r="I271" s="12" t="s">
        <v>108</v>
      </c>
      <c r="J271" s="12" t="s">
        <v>108</v>
      </c>
      <c r="K271" s="12" t="s">
        <v>175</v>
      </c>
      <c r="L271" s="1" t="str">
        <f t="shared" si="12"/>
        <v/>
      </c>
      <c r="M271" s="1" t="str">
        <f t="shared" si="13"/>
        <v/>
      </c>
      <c r="N271" s="1"/>
      <c r="O271" s="1"/>
      <c r="P271" s="1"/>
      <c r="Q271" s="1"/>
      <c r="R271" s="1"/>
    </row>
    <row r="272" spans="1:18" ht="15.75" customHeight="1">
      <c r="A272" s="8" t="s">
        <v>297</v>
      </c>
      <c r="B272" s="8" t="s">
        <v>303</v>
      </c>
      <c r="C272" s="11">
        <v>2707.8327319999999</v>
      </c>
      <c r="D272" s="11">
        <v>0</v>
      </c>
      <c r="E272" s="11">
        <v>2707.8327319999999</v>
      </c>
      <c r="F272" s="8"/>
      <c r="G272" s="11">
        <v>111</v>
      </c>
      <c r="H272" s="11">
        <v>115</v>
      </c>
      <c r="I272" s="12" t="s">
        <v>108</v>
      </c>
      <c r="J272" s="12" t="s">
        <v>115</v>
      </c>
      <c r="K272" s="12" t="s">
        <v>181</v>
      </c>
      <c r="L272" s="1" t="str">
        <f t="shared" si="12"/>
        <v/>
      </c>
      <c r="M272" s="1" t="str">
        <f t="shared" si="13"/>
        <v/>
      </c>
      <c r="N272" s="1"/>
      <c r="O272" s="1"/>
      <c r="P272" s="1"/>
      <c r="Q272" s="1"/>
      <c r="R272" s="1"/>
    </row>
    <row r="273" spans="1:18" ht="15.75" customHeight="1">
      <c r="A273" s="8" t="s">
        <v>297</v>
      </c>
      <c r="B273" s="8" t="s">
        <v>292</v>
      </c>
      <c r="C273" s="11">
        <v>1130.114</v>
      </c>
      <c r="D273" s="11">
        <v>0</v>
      </c>
      <c r="E273" s="11">
        <v>1130.114</v>
      </c>
      <c r="F273" s="8"/>
      <c r="G273" s="11">
        <v>111</v>
      </c>
      <c r="H273" s="11">
        <v>116</v>
      </c>
      <c r="I273" s="12" t="s">
        <v>108</v>
      </c>
      <c r="J273" s="12" t="s">
        <v>143</v>
      </c>
      <c r="K273" s="12" t="s">
        <v>181</v>
      </c>
      <c r="L273" s="1" t="str">
        <f t="shared" si="12"/>
        <v/>
      </c>
      <c r="M273" s="1" t="str">
        <f t="shared" si="13"/>
        <v/>
      </c>
      <c r="N273" s="1"/>
      <c r="O273" s="1"/>
      <c r="P273" s="1"/>
      <c r="Q273" s="1"/>
      <c r="R273" s="1"/>
    </row>
    <row r="274" spans="1:18" ht="15.75" customHeight="1">
      <c r="A274" s="8" t="s">
        <v>297</v>
      </c>
      <c r="B274" s="8" t="s">
        <v>304</v>
      </c>
      <c r="C274" s="11">
        <v>1397.2615760000001</v>
      </c>
      <c r="D274" s="11">
        <v>0</v>
      </c>
      <c r="E274" s="11">
        <v>1397.2615760000001</v>
      </c>
      <c r="F274" s="8"/>
      <c r="G274" s="11">
        <v>111</v>
      </c>
      <c r="H274" s="11">
        <v>122</v>
      </c>
      <c r="I274" s="12" t="s">
        <v>108</v>
      </c>
      <c r="J274" s="12" t="s">
        <v>115</v>
      </c>
      <c r="K274" s="12" t="s">
        <v>181</v>
      </c>
      <c r="L274" s="1" t="str">
        <f t="shared" si="12"/>
        <v/>
      </c>
      <c r="M274" s="1" t="str">
        <f t="shared" si="13"/>
        <v/>
      </c>
      <c r="N274" s="1"/>
      <c r="O274" s="1"/>
      <c r="P274" s="1"/>
      <c r="Q274" s="1"/>
      <c r="R274" s="1"/>
    </row>
    <row r="275" spans="1:18" ht="15.75" customHeight="1">
      <c r="A275" s="8" t="s">
        <v>299</v>
      </c>
      <c r="B275" s="8" t="s">
        <v>305</v>
      </c>
      <c r="C275" s="11">
        <v>3198.643</v>
      </c>
      <c r="D275" s="11">
        <v>0</v>
      </c>
      <c r="E275" s="11">
        <v>3198.643</v>
      </c>
      <c r="F275" s="8"/>
      <c r="G275" s="11">
        <v>112</v>
      </c>
      <c r="H275" s="11">
        <v>113</v>
      </c>
      <c r="I275" s="12" t="s">
        <v>108</v>
      </c>
      <c r="J275" s="12" t="s">
        <v>108</v>
      </c>
      <c r="K275" s="12" t="s">
        <v>175</v>
      </c>
      <c r="L275" s="1" t="str">
        <f t="shared" si="12"/>
        <v/>
      </c>
      <c r="M275" s="1" t="str">
        <f t="shared" si="13"/>
        <v/>
      </c>
      <c r="N275" s="1"/>
      <c r="O275" s="1"/>
      <c r="P275" s="1"/>
      <c r="Q275" s="1"/>
      <c r="R275" s="1"/>
    </row>
    <row r="276" spans="1:18" ht="15.75" customHeight="1">
      <c r="A276" s="8" t="s">
        <v>299</v>
      </c>
      <c r="B276" s="8" t="s">
        <v>300</v>
      </c>
      <c r="C276" s="11">
        <v>2557.5239999999999</v>
      </c>
      <c r="D276" s="11">
        <v>0</v>
      </c>
      <c r="E276" s="11">
        <v>2557.5239999999999</v>
      </c>
      <c r="F276" s="8"/>
      <c r="G276" s="11">
        <v>112</v>
      </c>
      <c r="H276" s="11">
        <v>114</v>
      </c>
      <c r="I276" s="12" t="s">
        <v>108</v>
      </c>
      <c r="J276" s="12" t="s">
        <v>108</v>
      </c>
      <c r="K276" s="12" t="s">
        <v>175</v>
      </c>
      <c r="L276" s="1" t="str">
        <f t="shared" si="12"/>
        <v/>
      </c>
      <c r="M276" s="1" t="str">
        <f t="shared" si="13"/>
        <v/>
      </c>
      <c r="N276" s="1"/>
      <c r="O276" s="1"/>
      <c r="P276" s="1"/>
      <c r="Q276" s="1"/>
      <c r="R276" s="1"/>
    </row>
    <row r="277" spans="1:18" ht="15.75" customHeight="1">
      <c r="A277" s="8" t="s">
        <v>299</v>
      </c>
      <c r="B277" s="8" t="s">
        <v>303</v>
      </c>
      <c r="C277" s="11">
        <v>1640.8689999999999</v>
      </c>
      <c r="D277" s="11">
        <v>0</v>
      </c>
      <c r="E277" s="11">
        <v>1640.8689999999999</v>
      </c>
      <c r="F277" s="8"/>
      <c r="G277" s="11">
        <v>112</v>
      </c>
      <c r="H277" s="11">
        <v>115</v>
      </c>
      <c r="I277" s="12" t="s">
        <v>108</v>
      </c>
      <c r="J277" s="12" t="s">
        <v>115</v>
      </c>
      <c r="K277" s="12" t="s">
        <v>181</v>
      </c>
      <c r="L277" s="1" t="str">
        <f t="shared" si="12"/>
        <v/>
      </c>
      <c r="M277" s="1" t="str">
        <f t="shared" si="13"/>
        <v/>
      </c>
      <c r="N277" s="1"/>
      <c r="O277" s="1"/>
      <c r="P277" s="1"/>
      <c r="Q277" s="1"/>
      <c r="R277" s="1"/>
    </row>
    <row r="278" spans="1:18" ht="15.75" customHeight="1">
      <c r="A278" s="8" t="s">
        <v>299</v>
      </c>
      <c r="B278" s="8" t="s">
        <v>292</v>
      </c>
      <c r="C278" s="11">
        <v>2407.7620000000002</v>
      </c>
      <c r="D278" s="11">
        <v>0</v>
      </c>
      <c r="E278" s="11">
        <v>2407.7620000000002</v>
      </c>
      <c r="F278" s="8"/>
      <c r="G278" s="11">
        <v>112</v>
      </c>
      <c r="H278" s="11">
        <v>116</v>
      </c>
      <c r="I278" s="12" t="s">
        <v>108</v>
      </c>
      <c r="J278" s="12" t="s">
        <v>143</v>
      </c>
      <c r="K278" s="12" t="s">
        <v>181</v>
      </c>
      <c r="L278" s="1" t="str">
        <f t="shared" si="12"/>
        <v/>
      </c>
      <c r="M278" s="1" t="str">
        <f t="shared" si="13"/>
        <v/>
      </c>
      <c r="N278" s="1"/>
      <c r="O278" s="1"/>
      <c r="P278" s="1"/>
      <c r="Q278" s="1"/>
      <c r="R278" s="1"/>
    </row>
    <row r="279" spans="1:18" ht="15.75" customHeight="1">
      <c r="A279" s="8" t="s">
        <v>299</v>
      </c>
      <c r="B279" s="8" t="s">
        <v>302</v>
      </c>
      <c r="C279" s="11">
        <v>1045.597</v>
      </c>
      <c r="D279" s="11">
        <v>0</v>
      </c>
      <c r="E279" s="11">
        <v>1045.597</v>
      </c>
      <c r="F279" s="8"/>
      <c r="G279" s="11">
        <v>112</v>
      </c>
      <c r="H279" s="11">
        <v>117</v>
      </c>
      <c r="I279" s="12" t="s">
        <v>108</v>
      </c>
      <c r="J279" s="12" t="s">
        <v>143</v>
      </c>
      <c r="K279" s="12" t="s">
        <v>181</v>
      </c>
      <c r="L279" s="1" t="str">
        <f t="shared" si="12"/>
        <v/>
      </c>
      <c r="M279" s="1" t="str">
        <f t="shared" si="13"/>
        <v/>
      </c>
      <c r="N279" s="1"/>
      <c r="O279" s="1"/>
      <c r="P279" s="1"/>
      <c r="Q279" s="1"/>
      <c r="R279" s="1"/>
    </row>
    <row r="280" spans="1:18" ht="15.75" customHeight="1">
      <c r="A280" s="8" t="s">
        <v>305</v>
      </c>
      <c r="B280" s="8" t="s">
        <v>300</v>
      </c>
      <c r="C280" s="11">
        <v>2489.3249999999998</v>
      </c>
      <c r="D280" s="11">
        <v>0</v>
      </c>
      <c r="E280" s="11">
        <v>2489.3249999999998</v>
      </c>
      <c r="F280" s="8"/>
      <c r="G280" s="11">
        <v>113</v>
      </c>
      <c r="H280" s="11">
        <v>114</v>
      </c>
      <c r="I280" s="12" t="s">
        <v>108</v>
      </c>
      <c r="J280" s="12" t="s">
        <v>108</v>
      </c>
      <c r="K280" s="12" t="s">
        <v>175</v>
      </c>
      <c r="L280" s="1" t="str">
        <f t="shared" si="12"/>
        <v/>
      </c>
      <c r="M280" s="1" t="str">
        <f t="shared" si="13"/>
        <v/>
      </c>
      <c r="N280" s="1"/>
      <c r="O280" s="1"/>
      <c r="P280" s="1"/>
      <c r="Q280" s="1"/>
      <c r="R280" s="1"/>
    </row>
    <row r="281" spans="1:18" ht="15.75" customHeight="1">
      <c r="A281" s="8" t="s">
        <v>303</v>
      </c>
      <c r="B281" s="8" t="s">
        <v>292</v>
      </c>
      <c r="C281" s="11">
        <v>2196.172</v>
      </c>
      <c r="D281" s="11">
        <v>0</v>
      </c>
      <c r="E281" s="11">
        <v>2196.172</v>
      </c>
      <c r="F281" s="8"/>
      <c r="G281" s="11">
        <v>115</v>
      </c>
      <c r="H281" s="11">
        <v>116</v>
      </c>
      <c r="I281" s="12" t="s">
        <v>115</v>
      </c>
      <c r="J281" s="12" t="s">
        <v>143</v>
      </c>
      <c r="K281" s="12" t="s">
        <v>181</v>
      </c>
      <c r="L281" s="1" t="str">
        <f t="shared" si="12"/>
        <v/>
      </c>
      <c r="M281" s="1" t="str">
        <f t="shared" si="13"/>
        <v/>
      </c>
      <c r="N281" s="1"/>
      <c r="O281" s="1"/>
      <c r="P281" s="1"/>
      <c r="Q281" s="1"/>
      <c r="R281" s="1"/>
    </row>
    <row r="282" spans="1:18" ht="15.75" customHeight="1">
      <c r="A282" s="8" t="s">
        <v>303</v>
      </c>
      <c r="B282" s="8" t="s">
        <v>304</v>
      </c>
      <c r="C282" s="11">
        <v>2231.1495669999999</v>
      </c>
      <c r="D282" s="11">
        <v>0</v>
      </c>
      <c r="E282" s="11">
        <v>2231.1495669999999</v>
      </c>
      <c r="F282" s="8"/>
      <c r="G282" s="11">
        <v>115</v>
      </c>
      <c r="H282" s="11">
        <v>122</v>
      </c>
      <c r="I282" s="12" t="s">
        <v>115</v>
      </c>
      <c r="J282" s="12" t="s">
        <v>115</v>
      </c>
      <c r="K282" s="12" t="s">
        <v>175</v>
      </c>
      <c r="L282" s="1" t="str">
        <f t="shared" si="12"/>
        <v/>
      </c>
      <c r="M282" s="1" t="str">
        <f t="shared" si="13"/>
        <v/>
      </c>
      <c r="N282" s="1"/>
      <c r="O282" s="1"/>
      <c r="P282" s="1"/>
      <c r="Q282" s="1"/>
      <c r="R282" s="1"/>
    </row>
    <row r="283" spans="1:18" ht="15.75" customHeight="1">
      <c r="A283" s="8" t="s">
        <v>292</v>
      </c>
      <c r="B283" s="8" t="s">
        <v>302</v>
      </c>
      <c r="C283" s="11">
        <v>3363.4749999999999</v>
      </c>
      <c r="D283" s="11">
        <v>0</v>
      </c>
      <c r="E283" s="11">
        <v>3363.4749999999999</v>
      </c>
      <c r="F283" s="8"/>
      <c r="G283" s="11">
        <v>116</v>
      </c>
      <c r="H283" s="11">
        <v>117</v>
      </c>
      <c r="I283" s="12" t="s">
        <v>143</v>
      </c>
      <c r="J283" s="12" t="s">
        <v>143</v>
      </c>
      <c r="K283" s="12" t="s">
        <v>175</v>
      </c>
      <c r="L283" s="1" t="str">
        <f t="shared" si="12"/>
        <v/>
      </c>
      <c r="M283" s="1" t="str">
        <f t="shared" si="13"/>
        <v/>
      </c>
      <c r="N283" s="1"/>
      <c r="O283" s="1"/>
      <c r="P283" s="1"/>
      <c r="Q283" s="1"/>
      <c r="R283" s="1"/>
    </row>
    <row r="284" spans="1:18" ht="15.75" customHeight="1">
      <c r="A284" s="8" t="s">
        <v>292</v>
      </c>
      <c r="B284" s="8" t="s">
        <v>286</v>
      </c>
      <c r="C284" s="11">
        <v>425.40309999999999</v>
      </c>
      <c r="D284" s="11">
        <v>0</v>
      </c>
      <c r="E284" s="11">
        <v>425.40309999999999</v>
      </c>
      <c r="F284" s="8"/>
      <c r="G284" s="11">
        <v>116</v>
      </c>
      <c r="H284" s="11">
        <v>118</v>
      </c>
      <c r="I284" s="12" t="s">
        <v>143</v>
      </c>
      <c r="J284" s="12" t="s">
        <v>137</v>
      </c>
      <c r="K284" s="12" t="s">
        <v>181</v>
      </c>
      <c r="L284" s="1" t="str">
        <f t="shared" si="12"/>
        <v/>
      </c>
      <c r="M284" s="1" t="str">
        <f t="shared" si="13"/>
        <v/>
      </c>
      <c r="N284" s="1"/>
      <c r="O284" s="1"/>
      <c r="P284" s="1"/>
      <c r="Q284" s="1"/>
      <c r="R284" s="1"/>
    </row>
    <row r="285" spans="1:18" ht="15.75" customHeight="1">
      <c r="A285" s="8" t="s">
        <v>292</v>
      </c>
      <c r="B285" s="8" t="s">
        <v>306</v>
      </c>
      <c r="C285" s="11">
        <v>296.33797800000002</v>
      </c>
      <c r="D285" s="11">
        <v>0</v>
      </c>
      <c r="E285" s="11">
        <v>296.33797800000002</v>
      </c>
      <c r="F285" s="8"/>
      <c r="G285" s="11">
        <v>116</v>
      </c>
      <c r="H285" s="11">
        <v>120</v>
      </c>
      <c r="I285" s="12" t="s">
        <v>143</v>
      </c>
      <c r="J285" s="12" t="s">
        <v>115</v>
      </c>
      <c r="K285" s="12" t="s">
        <v>181</v>
      </c>
      <c r="L285" s="1" t="str">
        <f t="shared" si="12"/>
        <v/>
      </c>
      <c r="M285" s="1" t="str">
        <f t="shared" si="13"/>
        <v/>
      </c>
      <c r="N285" s="1"/>
      <c r="O285" s="1"/>
      <c r="P285" s="1"/>
      <c r="Q285" s="1"/>
      <c r="R285" s="1"/>
    </row>
    <row r="286" spans="1:18" ht="15.75" customHeight="1">
      <c r="A286" s="8" t="s">
        <v>292</v>
      </c>
      <c r="B286" s="8" t="s">
        <v>293</v>
      </c>
      <c r="C286" s="11">
        <v>3075.1460000000002</v>
      </c>
      <c r="D286" s="11">
        <v>0</v>
      </c>
      <c r="E286" s="11">
        <v>3075.1460000000002</v>
      </c>
      <c r="F286" s="8"/>
      <c r="G286" s="11">
        <v>116</v>
      </c>
      <c r="H286" s="11">
        <v>121</v>
      </c>
      <c r="I286" s="12" t="s">
        <v>143</v>
      </c>
      <c r="J286" s="12" t="s">
        <v>66</v>
      </c>
      <c r="K286" s="12" t="s">
        <v>181</v>
      </c>
      <c r="L286" s="1" t="str">
        <f t="shared" si="12"/>
        <v/>
      </c>
      <c r="M286" s="1" t="str">
        <f t="shared" si="13"/>
        <v/>
      </c>
      <c r="N286" s="1"/>
      <c r="O286" s="1"/>
      <c r="P286" s="1"/>
      <c r="Q286" s="1"/>
      <c r="R286" s="1"/>
    </row>
    <row r="287" spans="1:18" ht="15.75" customHeight="1">
      <c r="A287" s="8" t="s">
        <v>302</v>
      </c>
      <c r="B287" s="8" t="s">
        <v>286</v>
      </c>
      <c r="C287" s="11">
        <v>8936.8842349999995</v>
      </c>
      <c r="D287" s="11">
        <v>0</v>
      </c>
      <c r="E287" s="11">
        <v>8936.8842349999995</v>
      </c>
      <c r="F287" s="8"/>
      <c r="G287" s="11">
        <v>117</v>
      </c>
      <c r="H287" s="11">
        <v>118</v>
      </c>
      <c r="I287" s="12" t="s">
        <v>143</v>
      </c>
      <c r="J287" s="12" t="s">
        <v>137</v>
      </c>
      <c r="K287" s="12" t="s">
        <v>181</v>
      </c>
      <c r="L287" s="1" t="str">
        <f t="shared" si="12"/>
        <v/>
      </c>
      <c r="M287" s="1" t="str">
        <f t="shared" si="13"/>
        <v/>
      </c>
      <c r="N287" s="1"/>
      <c r="O287" s="1"/>
      <c r="P287" s="1"/>
      <c r="Q287" s="1"/>
      <c r="R287" s="1"/>
    </row>
    <row r="288" spans="1:18" ht="15.75" customHeight="1">
      <c r="A288" s="8" t="s">
        <v>307</v>
      </c>
      <c r="B288" s="8" t="s">
        <v>304</v>
      </c>
      <c r="C288" s="11">
        <v>2530.1311350000001</v>
      </c>
      <c r="D288" s="11">
        <v>0</v>
      </c>
      <c r="E288" s="11">
        <v>2530.1311350000001</v>
      </c>
      <c r="F288" s="8"/>
      <c r="G288" s="11">
        <v>119</v>
      </c>
      <c r="H288" s="11">
        <v>122</v>
      </c>
      <c r="I288" s="12" t="s">
        <v>115</v>
      </c>
      <c r="J288" s="12" t="s">
        <v>115</v>
      </c>
      <c r="K288" s="12" t="s">
        <v>175</v>
      </c>
      <c r="L288" s="1" t="str">
        <f t="shared" si="12"/>
        <v/>
      </c>
      <c r="M288" s="1" t="str">
        <f t="shared" si="13"/>
        <v/>
      </c>
      <c r="N288" s="1"/>
      <c r="O288" s="1"/>
      <c r="P288" s="1"/>
      <c r="Q288" s="1"/>
      <c r="R288" s="1"/>
    </row>
    <row r="289" spans="1:18" ht="15.75" customHeight="1">
      <c r="A289" s="8" t="s">
        <v>306</v>
      </c>
      <c r="B289" s="8" t="s">
        <v>293</v>
      </c>
      <c r="C289" s="11">
        <v>379.93170300000003</v>
      </c>
      <c r="D289" s="11">
        <v>0</v>
      </c>
      <c r="E289" s="11">
        <v>379.93170300000003</v>
      </c>
      <c r="F289" s="8"/>
      <c r="G289" s="11">
        <v>120</v>
      </c>
      <c r="H289" s="11">
        <v>121</v>
      </c>
      <c r="I289" s="12" t="s">
        <v>115</v>
      </c>
      <c r="J289" s="12" t="s">
        <v>66</v>
      </c>
      <c r="K289" s="12" t="s">
        <v>181</v>
      </c>
      <c r="L289" s="1" t="str">
        <f t="shared" si="12"/>
        <v/>
      </c>
      <c r="M289" s="1" t="str">
        <f t="shared" si="13"/>
        <v/>
      </c>
      <c r="N289" s="1"/>
      <c r="O289" s="1"/>
      <c r="P289" s="1"/>
      <c r="Q289" s="1"/>
      <c r="R289" s="1"/>
    </row>
    <row r="290" spans="1:18" ht="15.75" customHeight="1">
      <c r="A290" s="8" t="s">
        <v>306</v>
      </c>
      <c r="B290" s="8" t="s">
        <v>304</v>
      </c>
      <c r="C290" s="11">
        <v>205.38176290000001</v>
      </c>
      <c r="D290" s="11">
        <v>0</v>
      </c>
      <c r="E290" s="11">
        <v>205.38176290000001</v>
      </c>
      <c r="F290" s="8"/>
      <c r="G290" s="11">
        <v>120</v>
      </c>
      <c r="H290" s="11">
        <v>122</v>
      </c>
      <c r="I290" s="12" t="s">
        <v>115</v>
      </c>
      <c r="J290" s="12" t="s">
        <v>115</v>
      </c>
      <c r="K290" s="12" t="s">
        <v>175</v>
      </c>
      <c r="L290" s="1" t="str">
        <f t="shared" si="12"/>
        <v/>
      </c>
      <c r="M290" s="1" t="str">
        <f t="shared" si="13"/>
        <v/>
      </c>
      <c r="N290" s="1"/>
      <c r="O290" s="1"/>
      <c r="P290" s="1"/>
      <c r="Q290" s="1"/>
      <c r="R290" s="1"/>
    </row>
    <row r="291" spans="1:18" ht="15.75" customHeight="1">
      <c r="A291" s="8" t="s">
        <v>293</v>
      </c>
      <c r="B291" s="8" t="s">
        <v>304</v>
      </c>
      <c r="C291" s="11">
        <v>59.903014169999999</v>
      </c>
      <c r="D291" s="11">
        <v>0</v>
      </c>
      <c r="E291" s="11">
        <v>59.903014169999999</v>
      </c>
      <c r="F291" s="8"/>
      <c r="G291" s="11">
        <v>121</v>
      </c>
      <c r="H291" s="11">
        <v>122</v>
      </c>
      <c r="I291" s="12" t="s">
        <v>66</v>
      </c>
      <c r="J291" s="12" t="s">
        <v>115</v>
      </c>
      <c r="K291" s="12" t="s">
        <v>181</v>
      </c>
      <c r="L291" s="1" t="str">
        <f t="shared" si="12"/>
        <v/>
      </c>
      <c r="M291" s="1" t="str">
        <f t="shared" si="13"/>
        <v/>
      </c>
      <c r="N291" s="1"/>
      <c r="O291" s="1"/>
      <c r="P291" s="1"/>
      <c r="Q291" s="1"/>
      <c r="R291" s="1"/>
    </row>
    <row r="292" spans="1:18" ht="15.75" customHeight="1">
      <c r="A292" s="8" t="s">
        <v>293</v>
      </c>
      <c r="B292" s="8" t="s">
        <v>294</v>
      </c>
      <c r="C292" s="11">
        <v>1106.304079</v>
      </c>
      <c r="D292" s="11">
        <v>0</v>
      </c>
      <c r="E292" s="11">
        <v>1106.304079</v>
      </c>
      <c r="F292" s="8"/>
      <c r="G292" s="11">
        <v>121</v>
      </c>
      <c r="H292" s="11">
        <v>123</v>
      </c>
      <c r="I292" s="12" t="s">
        <v>66</v>
      </c>
      <c r="J292" s="12" t="s">
        <v>66</v>
      </c>
      <c r="K292" s="12" t="s">
        <v>175</v>
      </c>
      <c r="L292" s="1" t="str">
        <f t="shared" si="12"/>
        <v/>
      </c>
      <c r="M292" s="1" t="str">
        <f t="shared" si="13"/>
        <v/>
      </c>
      <c r="N292" s="1"/>
      <c r="O292" s="1"/>
      <c r="P292" s="1"/>
      <c r="Q292" s="1"/>
      <c r="R292" s="1"/>
    </row>
    <row r="293" spans="1:18" ht="15.75" customHeight="1">
      <c r="A293" s="8" t="s">
        <v>304</v>
      </c>
      <c r="B293" s="8" t="s">
        <v>294</v>
      </c>
      <c r="C293" s="11">
        <v>6209.39</v>
      </c>
      <c r="D293" s="11">
        <v>0</v>
      </c>
      <c r="E293" s="11">
        <v>6209.39</v>
      </c>
      <c r="F293" s="8"/>
      <c r="G293" s="11">
        <v>122</v>
      </c>
      <c r="H293" s="11">
        <v>123</v>
      </c>
      <c r="I293" s="12" t="s">
        <v>115</v>
      </c>
      <c r="J293" s="12" t="s">
        <v>66</v>
      </c>
      <c r="K293" s="12" t="s">
        <v>181</v>
      </c>
      <c r="L293" s="1" t="str">
        <f t="shared" si="12"/>
        <v/>
      </c>
      <c r="M293" s="1" t="str">
        <f t="shared" si="13"/>
        <v/>
      </c>
      <c r="N293" s="1"/>
      <c r="O293" s="1"/>
      <c r="P293" s="1"/>
      <c r="Q293" s="1"/>
      <c r="R293" s="1"/>
    </row>
    <row r="294" spans="1:18" ht="15.75" customHeight="1">
      <c r="A294" s="8" t="s">
        <v>304</v>
      </c>
      <c r="B294" s="8" t="s">
        <v>308</v>
      </c>
      <c r="C294" s="11">
        <v>976.87990000000002</v>
      </c>
      <c r="D294" s="11">
        <v>0</v>
      </c>
      <c r="E294" s="11">
        <v>976.87990000000002</v>
      </c>
      <c r="F294" s="8"/>
      <c r="G294" s="11">
        <v>122</v>
      </c>
      <c r="H294" s="11">
        <v>125</v>
      </c>
      <c r="I294" s="12" t="s">
        <v>115</v>
      </c>
      <c r="J294" s="12" t="s">
        <v>26</v>
      </c>
      <c r="K294" s="12" t="s">
        <v>181</v>
      </c>
      <c r="L294" s="1" t="str">
        <f t="shared" si="12"/>
        <v/>
      </c>
      <c r="M294" s="1" t="str">
        <f t="shared" si="13"/>
        <v/>
      </c>
      <c r="N294" s="1"/>
      <c r="O294" s="1"/>
      <c r="P294" s="1"/>
      <c r="Q294" s="1"/>
      <c r="R294" s="1"/>
    </row>
    <row r="295" spans="1:18" ht="15.75" customHeight="1">
      <c r="A295" s="8" t="s">
        <v>304</v>
      </c>
      <c r="B295" s="8" t="s">
        <v>309</v>
      </c>
      <c r="C295" s="11">
        <v>8384.0433269999994</v>
      </c>
      <c r="D295" s="11">
        <v>0</v>
      </c>
      <c r="E295" s="11">
        <v>8384.0433269999994</v>
      </c>
      <c r="F295" s="8"/>
      <c r="G295" s="11">
        <v>122</v>
      </c>
      <c r="H295" s="11">
        <v>126</v>
      </c>
      <c r="I295" s="12" t="s">
        <v>115</v>
      </c>
      <c r="J295" s="12" t="s">
        <v>95</v>
      </c>
      <c r="K295" s="12" t="s">
        <v>181</v>
      </c>
      <c r="L295" s="1" t="str">
        <f t="shared" si="12"/>
        <v/>
      </c>
      <c r="M295" s="1" t="str">
        <f t="shared" si="13"/>
        <v/>
      </c>
      <c r="N295" s="1"/>
      <c r="O295" s="1"/>
      <c r="P295" s="1"/>
      <c r="Q295" s="1"/>
      <c r="R295" s="1"/>
    </row>
    <row r="296" spans="1:18" ht="15.75" customHeight="1">
      <c r="A296" s="8" t="s">
        <v>304</v>
      </c>
      <c r="B296" s="8" t="s">
        <v>310</v>
      </c>
      <c r="C296" s="11">
        <v>846.50997150000001</v>
      </c>
      <c r="D296" s="11">
        <v>0</v>
      </c>
      <c r="E296" s="11">
        <v>846.50997150000001</v>
      </c>
      <c r="F296" s="8"/>
      <c r="G296" s="11">
        <v>122</v>
      </c>
      <c r="H296" s="11">
        <v>127</v>
      </c>
      <c r="I296" s="12" t="s">
        <v>115</v>
      </c>
      <c r="J296" s="12" t="s">
        <v>100</v>
      </c>
      <c r="K296" s="12" t="s">
        <v>181</v>
      </c>
      <c r="L296" s="1" t="str">
        <f t="shared" si="12"/>
        <v/>
      </c>
      <c r="M296" s="1" t="str">
        <f t="shared" si="13"/>
        <v/>
      </c>
      <c r="N296" s="1"/>
      <c r="O296" s="1"/>
      <c r="P296" s="1"/>
      <c r="Q296" s="1"/>
      <c r="R296" s="1"/>
    </row>
    <row r="297" spans="1:18" ht="15.75" customHeight="1">
      <c r="A297" s="8" t="s">
        <v>294</v>
      </c>
      <c r="B297" s="8" t="s">
        <v>311</v>
      </c>
      <c r="C297" s="11">
        <v>268.02882799999998</v>
      </c>
      <c r="D297" s="11">
        <v>0</v>
      </c>
      <c r="E297" s="11">
        <v>268.02882799999998</v>
      </c>
      <c r="F297" s="8"/>
      <c r="G297" s="11">
        <v>123</v>
      </c>
      <c r="H297" s="11">
        <v>124</v>
      </c>
      <c r="I297" s="12" t="s">
        <v>66</v>
      </c>
      <c r="J297" s="12" t="s">
        <v>137</v>
      </c>
      <c r="K297" s="12" t="s">
        <v>181</v>
      </c>
      <c r="L297" s="1" t="str">
        <f t="shared" si="12"/>
        <v/>
      </c>
      <c r="M297" s="1" t="str">
        <f t="shared" si="13"/>
        <v/>
      </c>
      <c r="N297" s="1"/>
      <c r="O297" s="1"/>
      <c r="P297" s="1"/>
      <c r="Q297" s="1"/>
      <c r="R297" s="1"/>
    </row>
    <row r="298" spans="1:18" ht="15.75" customHeight="1">
      <c r="A298" s="8" t="s">
        <v>294</v>
      </c>
      <c r="B298" s="8" t="s">
        <v>308</v>
      </c>
      <c r="C298" s="11">
        <v>2749.8180000000002</v>
      </c>
      <c r="D298" s="11">
        <v>0</v>
      </c>
      <c r="E298" s="11">
        <v>2749.8180000000002</v>
      </c>
      <c r="F298" s="8"/>
      <c r="G298" s="11">
        <v>123</v>
      </c>
      <c r="H298" s="11">
        <v>125</v>
      </c>
      <c r="I298" s="12" t="s">
        <v>66</v>
      </c>
      <c r="J298" s="12" t="s">
        <v>26</v>
      </c>
      <c r="K298" s="12" t="s">
        <v>181</v>
      </c>
      <c r="L298" s="1" t="str">
        <f t="shared" si="12"/>
        <v/>
      </c>
      <c r="M298" s="1" t="str">
        <f t="shared" si="13"/>
        <v/>
      </c>
      <c r="N298" s="1"/>
      <c r="O298" s="1"/>
      <c r="P298" s="1"/>
      <c r="Q298" s="1"/>
      <c r="R298" s="1"/>
    </row>
    <row r="299" spans="1:18" ht="15.75" customHeight="1">
      <c r="A299" s="8" t="s">
        <v>308</v>
      </c>
      <c r="B299" s="8" t="s">
        <v>309</v>
      </c>
      <c r="C299" s="11">
        <v>4250.1928120000002</v>
      </c>
      <c r="D299" s="11">
        <v>0</v>
      </c>
      <c r="E299" s="11">
        <v>4250.1928120000002</v>
      </c>
      <c r="F299" s="8"/>
      <c r="G299" s="11">
        <v>125</v>
      </c>
      <c r="H299" s="11">
        <v>126</v>
      </c>
      <c r="I299" s="12" t="s">
        <v>26</v>
      </c>
      <c r="J299" s="12" t="s">
        <v>95</v>
      </c>
      <c r="K299" s="12" t="s">
        <v>181</v>
      </c>
      <c r="L299" s="1" t="str">
        <f t="shared" si="12"/>
        <v/>
      </c>
      <c r="M299" s="1" t="str">
        <f t="shared" si="13"/>
        <v/>
      </c>
      <c r="N299" s="1"/>
      <c r="O299" s="1"/>
      <c r="P299" s="1"/>
      <c r="Q299" s="1"/>
      <c r="R299" s="1"/>
    </row>
    <row r="300" spans="1:18" ht="15.75" customHeight="1">
      <c r="A300" s="8" t="s">
        <v>309</v>
      </c>
      <c r="B300" s="8" t="s">
        <v>310</v>
      </c>
      <c r="C300" s="11">
        <v>1153.4900279999999</v>
      </c>
      <c r="D300" s="11">
        <v>0</v>
      </c>
      <c r="E300" s="11">
        <v>1153.4900279999999</v>
      </c>
      <c r="F300" s="8"/>
      <c r="G300" s="11">
        <v>126</v>
      </c>
      <c r="H300" s="11">
        <v>127</v>
      </c>
      <c r="I300" s="12" t="s">
        <v>95</v>
      </c>
      <c r="J300" s="12" t="s">
        <v>100</v>
      </c>
      <c r="K300" s="12" t="s">
        <v>181</v>
      </c>
      <c r="L300" s="1" t="str">
        <f t="shared" si="12"/>
        <v/>
      </c>
      <c r="M300" s="1" t="str">
        <f t="shared" si="13"/>
        <v/>
      </c>
      <c r="N300" s="1"/>
      <c r="O300" s="1"/>
      <c r="P300" s="1"/>
      <c r="Q300" s="1"/>
      <c r="R300" s="1"/>
    </row>
    <row r="301" spans="1:18" ht="15.75" customHeight="1">
      <c r="A301" s="8" t="s">
        <v>310</v>
      </c>
      <c r="B301" s="8" t="s">
        <v>312</v>
      </c>
      <c r="C301" s="11">
        <v>4000</v>
      </c>
      <c r="D301" s="11">
        <v>0</v>
      </c>
      <c r="E301" s="11">
        <v>4000</v>
      </c>
      <c r="F301" s="8"/>
      <c r="G301" s="11">
        <v>127</v>
      </c>
      <c r="H301" s="11">
        <v>128</v>
      </c>
      <c r="I301" s="12" t="s">
        <v>100</v>
      </c>
      <c r="J301" s="12" t="s">
        <v>100</v>
      </c>
      <c r="K301" s="12" t="s">
        <v>175</v>
      </c>
      <c r="L301" s="1" t="str">
        <f t="shared" si="12"/>
        <v/>
      </c>
      <c r="M301" s="1" t="str">
        <f t="shared" si="13"/>
        <v/>
      </c>
      <c r="N301" s="1"/>
      <c r="O301" s="1"/>
      <c r="P301" s="1"/>
      <c r="Q301" s="1"/>
      <c r="R301" s="1"/>
    </row>
    <row r="302" spans="1:18" ht="15.75" customHeight="1">
      <c r="A302" s="8" t="s">
        <v>310</v>
      </c>
      <c r="B302" s="8" t="s">
        <v>313</v>
      </c>
      <c r="C302" s="11">
        <v>241.659414</v>
      </c>
      <c r="D302" s="11">
        <v>0</v>
      </c>
      <c r="E302" s="11">
        <v>241.659414</v>
      </c>
      <c r="F302" s="8"/>
      <c r="G302" s="11">
        <v>127</v>
      </c>
      <c r="H302" s="11">
        <v>129</v>
      </c>
      <c r="I302" s="12" t="s">
        <v>100</v>
      </c>
      <c r="J302" s="12" t="s">
        <v>134</v>
      </c>
      <c r="K302" s="12" t="s">
        <v>181</v>
      </c>
      <c r="L302" s="1" t="str">
        <f t="shared" si="12"/>
        <v/>
      </c>
      <c r="M302" s="1" t="str">
        <f t="shared" si="13"/>
        <v/>
      </c>
      <c r="N302" s="1"/>
      <c r="O302" s="1"/>
      <c r="P302" s="1"/>
      <c r="Q302" s="1"/>
      <c r="R302" s="1"/>
    </row>
    <row r="303" spans="1:18" ht="15.75" customHeight="1">
      <c r="A303" s="8" t="s">
        <v>310</v>
      </c>
      <c r="B303" s="8" t="s">
        <v>314</v>
      </c>
      <c r="C303" s="11">
        <v>653.49579340000003</v>
      </c>
      <c r="D303" s="11">
        <v>0</v>
      </c>
      <c r="E303" s="11">
        <v>653.49579340000003</v>
      </c>
      <c r="F303" s="8"/>
      <c r="G303" s="11">
        <v>127</v>
      </c>
      <c r="H303" s="11">
        <v>131</v>
      </c>
      <c r="I303" s="12" t="s">
        <v>100</v>
      </c>
      <c r="J303" s="12" t="s">
        <v>69</v>
      </c>
      <c r="K303" s="12" t="s">
        <v>181</v>
      </c>
      <c r="L303" s="1" t="str">
        <f t="shared" si="12"/>
        <v/>
      </c>
      <c r="M303" s="1" t="str">
        <f t="shared" si="13"/>
        <v/>
      </c>
      <c r="N303" s="1"/>
      <c r="O303" s="1"/>
      <c r="P303" s="1"/>
      <c r="Q303" s="1"/>
      <c r="R303" s="1"/>
    </row>
    <row r="304" spans="1:18" ht="15.75" customHeight="1">
      <c r="A304" s="8" t="s">
        <v>310</v>
      </c>
      <c r="B304" s="8" t="s">
        <v>315</v>
      </c>
      <c r="C304" s="11">
        <v>504.84479260000001</v>
      </c>
      <c r="D304" s="11">
        <v>0</v>
      </c>
      <c r="E304" s="11">
        <v>504.84479260000001</v>
      </c>
      <c r="F304" s="8"/>
      <c r="G304" s="11">
        <v>127</v>
      </c>
      <c r="H304" s="11">
        <v>132</v>
      </c>
      <c r="I304" s="12" t="s">
        <v>100</v>
      </c>
      <c r="J304" s="12" t="s">
        <v>23</v>
      </c>
      <c r="K304" s="12" t="s">
        <v>181</v>
      </c>
      <c r="L304" s="1" t="str">
        <f t="shared" si="12"/>
        <v/>
      </c>
      <c r="M304" s="1" t="str">
        <f t="shared" si="13"/>
        <v/>
      </c>
      <c r="N304" s="1"/>
      <c r="O304" s="1"/>
      <c r="P304" s="1"/>
      <c r="Q304" s="1"/>
      <c r="R304" s="1"/>
    </row>
    <row r="305" spans="1:18" ht="15.75" customHeight="1">
      <c r="A305" s="8" t="s">
        <v>312</v>
      </c>
      <c r="B305" s="8" t="s">
        <v>315</v>
      </c>
      <c r="C305" s="11">
        <v>634</v>
      </c>
      <c r="D305" s="11">
        <v>0</v>
      </c>
      <c r="E305" s="11">
        <v>634</v>
      </c>
      <c r="F305" s="8"/>
      <c r="G305" s="11">
        <v>128</v>
      </c>
      <c r="H305" s="11">
        <v>132</v>
      </c>
      <c r="I305" s="12" t="s">
        <v>100</v>
      </c>
      <c r="J305" s="12" t="s">
        <v>23</v>
      </c>
      <c r="K305" s="12" t="s">
        <v>181</v>
      </c>
      <c r="L305" s="1" t="str">
        <f t="shared" si="12"/>
        <v/>
      </c>
      <c r="M305" s="1" t="str">
        <f t="shared" si="13"/>
        <v/>
      </c>
      <c r="N305" s="1"/>
      <c r="O305" s="1"/>
      <c r="P305" s="1"/>
      <c r="Q305" s="1"/>
      <c r="R305" s="1"/>
    </row>
    <row r="306" spans="1:18" ht="15.75" customHeight="1">
      <c r="A306" s="8" t="s">
        <v>313</v>
      </c>
      <c r="B306" s="8" t="s">
        <v>316</v>
      </c>
      <c r="C306" s="11">
        <v>1796.173252</v>
      </c>
      <c r="D306" s="11">
        <v>0</v>
      </c>
      <c r="E306" s="11">
        <v>1796.173252</v>
      </c>
      <c r="F306" s="8"/>
      <c r="G306" s="11">
        <v>129</v>
      </c>
      <c r="H306" s="11">
        <v>130</v>
      </c>
      <c r="I306" s="12" t="s">
        <v>134</v>
      </c>
      <c r="J306" s="12" t="s">
        <v>92</v>
      </c>
      <c r="K306" s="12" t="s">
        <v>181</v>
      </c>
      <c r="L306" s="1" t="str">
        <f t="shared" si="12"/>
        <v/>
      </c>
      <c r="M306" s="1" t="str">
        <f t="shared" si="13"/>
        <v/>
      </c>
      <c r="N306" s="1"/>
      <c r="O306" s="1"/>
      <c r="P306" s="1"/>
      <c r="Q306" s="1"/>
      <c r="R306" s="1"/>
    </row>
    <row r="307" spans="1:18" ht="15.75" customHeight="1">
      <c r="A307" s="8" t="s">
        <v>313</v>
      </c>
      <c r="B307" s="8" t="s">
        <v>314</v>
      </c>
      <c r="C307" s="11">
        <v>2133.2004280000001</v>
      </c>
      <c r="D307" s="11">
        <v>0</v>
      </c>
      <c r="E307" s="11">
        <v>2133.2004280000001</v>
      </c>
      <c r="F307" s="8"/>
      <c r="G307" s="11">
        <v>129</v>
      </c>
      <c r="H307" s="11">
        <v>131</v>
      </c>
      <c r="I307" s="12" t="s">
        <v>134</v>
      </c>
      <c r="J307" s="12" t="s">
        <v>69</v>
      </c>
      <c r="K307" s="12" t="s">
        <v>181</v>
      </c>
      <c r="L307" s="1" t="str">
        <f t="shared" si="12"/>
        <v/>
      </c>
      <c r="M307" s="1" t="str">
        <f t="shared" si="13"/>
        <v/>
      </c>
      <c r="N307" s="1"/>
      <c r="O307" s="1"/>
      <c r="P307" s="1"/>
      <c r="Q307" s="1"/>
      <c r="R307" s="1"/>
    </row>
    <row r="308" spans="1:18" ht="15.75" customHeight="1">
      <c r="A308" s="8" t="s">
        <v>316</v>
      </c>
      <c r="B308" s="8" t="s">
        <v>314</v>
      </c>
      <c r="C308" s="11">
        <v>2464.4108510000001</v>
      </c>
      <c r="D308" s="11">
        <v>0</v>
      </c>
      <c r="E308" s="11">
        <v>2464.4108510000001</v>
      </c>
      <c r="F308" s="8"/>
      <c r="G308" s="11">
        <v>130</v>
      </c>
      <c r="H308" s="11">
        <v>131</v>
      </c>
      <c r="I308" s="12" t="s">
        <v>92</v>
      </c>
      <c r="J308" s="12" t="s">
        <v>69</v>
      </c>
      <c r="K308" s="12" t="s">
        <v>181</v>
      </c>
      <c r="L308" s="1" t="str">
        <f t="shared" si="12"/>
        <v/>
      </c>
      <c r="M308" s="1" t="str">
        <f t="shared" si="13"/>
        <v/>
      </c>
      <c r="N308" s="1"/>
      <c r="O308" s="1"/>
      <c r="P308" s="1"/>
      <c r="Q308" s="1"/>
      <c r="R308" s="1"/>
    </row>
    <row r="309" spans="1:18" ht="15.75" customHeight="1">
      <c r="A309" s="8" t="s">
        <v>316</v>
      </c>
      <c r="B309" s="8" t="s">
        <v>317</v>
      </c>
      <c r="C309" s="11">
        <v>1299.691</v>
      </c>
      <c r="D309" s="11">
        <v>0</v>
      </c>
      <c r="E309" s="11">
        <v>1299.691</v>
      </c>
      <c r="F309" s="8"/>
      <c r="G309" s="11">
        <v>130</v>
      </c>
      <c r="H309" s="11">
        <v>134</v>
      </c>
      <c r="I309" s="12" t="s">
        <v>92</v>
      </c>
      <c r="J309" s="12" t="s">
        <v>62</v>
      </c>
      <c r="K309" s="12" t="s">
        <v>181</v>
      </c>
      <c r="L309" s="1" t="str">
        <f t="shared" si="12"/>
        <v/>
      </c>
      <c r="M309" s="1" t="str">
        <f t="shared" si="13"/>
        <v/>
      </c>
      <c r="N309" s="1"/>
      <c r="O309" s="1"/>
      <c r="P309" s="1"/>
      <c r="Q309" s="1"/>
      <c r="R309" s="1"/>
    </row>
    <row r="310" spans="1:18" ht="15.75" customHeight="1">
      <c r="A310" s="8" t="s">
        <v>314</v>
      </c>
      <c r="B310" s="8" t="s">
        <v>315</v>
      </c>
      <c r="C310" s="11">
        <v>1520.605</v>
      </c>
      <c r="D310" s="11">
        <v>0</v>
      </c>
      <c r="E310" s="11">
        <v>1520.605</v>
      </c>
      <c r="F310" s="8"/>
      <c r="G310" s="11">
        <v>131</v>
      </c>
      <c r="H310" s="11">
        <v>132</v>
      </c>
      <c r="I310" s="12" t="s">
        <v>69</v>
      </c>
      <c r="J310" s="12" t="s">
        <v>23</v>
      </c>
      <c r="K310" s="12" t="s">
        <v>181</v>
      </c>
      <c r="L310" s="1" t="str">
        <f t="shared" si="12"/>
        <v/>
      </c>
      <c r="M310" s="1" t="str">
        <f t="shared" si="13"/>
        <v/>
      </c>
      <c r="N310" s="1"/>
      <c r="O310" s="1"/>
      <c r="P310" s="1"/>
      <c r="Q310" s="1"/>
      <c r="R310" s="1"/>
    </row>
    <row r="311" spans="1:18" ht="15.75" customHeight="1">
      <c r="A311" s="8" t="s">
        <v>314</v>
      </c>
      <c r="B311" s="8" t="s">
        <v>318</v>
      </c>
      <c r="C311" s="11">
        <v>1725.1010000000001</v>
      </c>
      <c r="D311" s="11">
        <v>0</v>
      </c>
      <c r="E311" s="11">
        <v>1725.1010000000001</v>
      </c>
      <c r="F311" s="8"/>
      <c r="G311" s="11">
        <v>131</v>
      </c>
      <c r="H311" s="11">
        <v>133</v>
      </c>
      <c r="I311" s="12" t="s">
        <v>69</v>
      </c>
      <c r="J311" s="12" t="s">
        <v>118</v>
      </c>
      <c r="K311" s="12" t="s">
        <v>181</v>
      </c>
      <c r="L311" s="1" t="str">
        <f t="shared" si="12"/>
        <v/>
      </c>
      <c r="M311" s="1" t="str">
        <f t="shared" si="13"/>
        <v/>
      </c>
      <c r="N311" s="1"/>
      <c r="O311" s="1"/>
      <c r="P311" s="1"/>
      <c r="Q311" s="1"/>
      <c r="R311" s="1"/>
    </row>
    <row r="312" spans="1:18" ht="15.75" customHeight="1">
      <c r="A312" s="8" t="s">
        <v>315</v>
      </c>
      <c r="B312" s="8" t="s">
        <v>318</v>
      </c>
      <c r="C312" s="11">
        <v>1038.325</v>
      </c>
      <c r="D312" s="11">
        <v>0</v>
      </c>
      <c r="E312" s="11">
        <v>1038.325</v>
      </c>
      <c r="F312" s="8"/>
      <c r="G312" s="11">
        <v>132</v>
      </c>
      <c r="H312" s="11">
        <v>133</v>
      </c>
      <c r="I312" s="12" t="s">
        <v>23</v>
      </c>
      <c r="J312" s="12" t="s">
        <v>118</v>
      </c>
      <c r="K312" s="12" t="s">
        <v>181</v>
      </c>
      <c r="L312" s="1" t="str">
        <f t="shared" si="12"/>
        <v/>
      </c>
      <c r="M312" s="1" t="str">
        <f t="shared" si="13"/>
        <v/>
      </c>
      <c r="N312" s="1"/>
      <c r="O312" s="1"/>
      <c r="P312" s="1"/>
      <c r="Q312" s="1"/>
      <c r="R312" s="1"/>
    </row>
    <row r="313" spans="1:18" ht="15.75" customHeight="1">
      <c r="A313" s="12"/>
      <c r="B313" s="12"/>
      <c r="C313" s="12"/>
      <c r="D313" s="12"/>
      <c r="E313" s="11">
        <v>539028.29920000001</v>
      </c>
      <c r="F313" s="12"/>
      <c r="G313" s="12"/>
      <c r="H313" s="12"/>
      <c r="I313" s="12"/>
      <c r="J313" s="12"/>
      <c r="K313" s="12"/>
      <c r="L313" s="1">
        <f>SUM(L2:L312)</f>
        <v>27019.875242999999</v>
      </c>
      <c r="M313" s="1">
        <f t="shared" si="13"/>
        <v>0</v>
      </c>
      <c r="N313" s="1"/>
      <c r="O313" s="1"/>
      <c r="P313" s="1"/>
      <c r="Q313" s="1"/>
      <c r="R313" s="1"/>
    </row>
    <row r="314" spans="1:18" ht="15.75" customHeight="1"/>
    <row r="315" spans="1:18" ht="15.75" customHeight="1"/>
    <row r="316" spans="1:18" ht="15.75" customHeight="1"/>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000"/>
  <sheetViews>
    <sheetView workbookViewId="0"/>
  </sheetViews>
  <sheetFormatPr defaultColWidth="12.625" defaultRowHeight="15" customHeight="1"/>
  <cols>
    <col min="1" max="1" width="8.625" customWidth="1"/>
    <col min="2" max="2" width="37.375" customWidth="1"/>
    <col min="3" max="35" width="7.625" customWidth="1"/>
  </cols>
  <sheetData>
    <row r="1" spans="1:35" ht="15" customHeight="1">
      <c r="B1" s="15" t="s">
        <v>319</v>
      </c>
      <c r="C1" s="16">
        <v>2019</v>
      </c>
      <c r="D1" s="16">
        <v>2020</v>
      </c>
      <c r="E1" s="16">
        <v>2021</v>
      </c>
      <c r="F1" s="16">
        <v>2022</v>
      </c>
      <c r="G1" s="16">
        <v>2023</v>
      </c>
      <c r="H1" s="16">
        <v>2024</v>
      </c>
      <c r="I1" s="16">
        <v>2025</v>
      </c>
      <c r="J1" s="16">
        <v>2026</v>
      </c>
      <c r="K1" s="16">
        <v>2027</v>
      </c>
      <c r="L1" s="16">
        <v>2028</v>
      </c>
      <c r="M1" s="16">
        <v>2029</v>
      </c>
      <c r="N1" s="16">
        <v>2030</v>
      </c>
      <c r="O1" s="16">
        <v>2031</v>
      </c>
      <c r="P1" s="16">
        <v>2032</v>
      </c>
      <c r="Q1" s="16">
        <v>2033</v>
      </c>
      <c r="R1" s="16">
        <v>2034</v>
      </c>
      <c r="S1" s="16">
        <v>2035</v>
      </c>
      <c r="T1" s="16">
        <v>2036</v>
      </c>
      <c r="U1" s="16">
        <v>2037</v>
      </c>
      <c r="V1" s="16">
        <v>2038</v>
      </c>
      <c r="W1" s="16">
        <v>2039</v>
      </c>
      <c r="X1" s="16">
        <v>2040</v>
      </c>
      <c r="Y1" s="16">
        <v>2041</v>
      </c>
      <c r="Z1" s="16">
        <v>2042</v>
      </c>
      <c r="AA1" s="16">
        <v>2043</v>
      </c>
      <c r="AB1" s="16">
        <v>2044</v>
      </c>
      <c r="AC1" s="16">
        <v>2045</v>
      </c>
      <c r="AD1" s="16">
        <v>2046</v>
      </c>
      <c r="AE1" s="16">
        <v>2047</v>
      </c>
      <c r="AF1" s="16">
        <v>2048</v>
      </c>
      <c r="AG1" s="16">
        <v>2049</v>
      </c>
      <c r="AH1" s="16">
        <v>2050</v>
      </c>
    </row>
    <row r="2" spans="1:35" ht="15" customHeight="1">
      <c r="C2" s="17"/>
      <c r="D2" s="17"/>
      <c r="E2" s="17"/>
      <c r="F2" s="17"/>
      <c r="G2" s="17"/>
    </row>
    <row r="3" spans="1:35" ht="15" customHeight="1">
      <c r="C3" s="17" t="s">
        <v>320</v>
      </c>
      <c r="D3" s="17" t="s">
        <v>321</v>
      </c>
      <c r="E3" s="17"/>
      <c r="F3" s="17"/>
      <c r="G3" s="17"/>
    </row>
    <row r="4" spans="1:35" ht="15" customHeight="1">
      <c r="C4" s="17" t="s">
        <v>322</v>
      </c>
      <c r="D4" s="17" t="s">
        <v>323</v>
      </c>
      <c r="E4" s="17"/>
      <c r="F4" s="17"/>
      <c r="G4" s="17" t="s">
        <v>324</v>
      </c>
    </row>
    <row r="5" spans="1:35" ht="15" customHeight="1">
      <c r="C5" s="17" t="s">
        <v>325</v>
      </c>
      <c r="D5" s="17" t="s">
        <v>326</v>
      </c>
      <c r="E5" s="17"/>
      <c r="F5" s="17"/>
      <c r="G5" s="17"/>
    </row>
    <row r="6" spans="1:35" ht="15" customHeight="1">
      <c r="C6" s="17" t="s">
        <v>327</v>
      </c>
      <c r="D6" s="17"/>
      <c r="E6" s="17" t="s">
        <v>328</v>
      </c>
      <c r="F6" s="17"/>
      <c r="G6" s="17"/>
    </row>
    <row r="10" spans="1:35" ht="15" customHeight="1">
      <c r="A10" s="18" t="s">
        <v>329</v>
      </c>
      <c r="B10" s="19" t="s">
        <v>330</v>
      </c>
    </row>
    <row r="11" spans="1:35" ht="15" customHeight="1">
      <c r="B11" s="15" t="s">
        <v>331</v>
      </c>
    </row>
    <row r="12" spans="1:35" ht="15" customHeight="1">
      <c r="B12" s="15"/>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t="s">
        <v>332</v>
      </c>
    </row>
    <row r="13" spans="1:35" ht="15" customHeight="1">
      <c r="B13" s="16" t="s">
        <v>333</v>
      </c>
      <c r="C13" s="16">
        <v>2019</v>
      </c>
      <c r="D13" s="16">
        <v>2020</v>
      </c>
      <c r="E13" s="16">
        <v>2021</v>
      </c>
      <c r="F13" s="16">
        <v>2022</v>
      </c>
      <c r="G13" s="16">
        <v>2023</v>
      </c>
      <c r="H13" s="16">
        <v>2024</v>
      </c>
      <c r="I13" s="16">
        <v>2025</v>
      </c>
      <c r="J13" s="16">
        <v>2026</v>
      </c>
      <c r="K13" s="16">
        <v>2027</v>
      </c>
      <c r="L13" s="16">
        <v>2028</v>
      </c>
      <c r="M13" s="16">
        <v>2029</v>
      </c>
      <c r="N13" s="16">
        <v>2030</v>
      </c>
      <c r="O13" s="16">
        <v>2031</v>
      </c>
      <c r="P13" s="16">
        <v>2032</v>
      </c>
      <c r="Q13" s="16">
        <v>2033</v>
      </c>
      <c r="R13" s="16">
        <v>2034</v>
      </c>
      <c r="S13" s="16">
        <v>2035</v>
      </c>
      <c r="T13" s="16">
        <v>2036</v>
      </c>
      <c r="U13" s="16">
        <v>2037</v>
      </c>
      <c r="V13" s="16">
        <v>2038</v>
      </c>
      <c r="W13" s="16">
        <v>2039</v>
      </c>
      <c r="X13" s="16">
        <v>2040</v>
      </c>
      <c r="Y13" s="16">
        <v>2041</v>
      </c>
      <c r="Z13" s="16">
        <v>2042</v>
      </c>
      <c r="AA13" s="16">
        <v>2043</v>
      </c>
      <c r="AB13" s="16">
        <v>2044</v>
      </c>
      <c r="AC13" s="16">
        <v>2045</v>
      </c>
      <c r="AD13" s="16">
        <v>2046</v>
      </c>
      <c r="AE13" s="16">
        <v>2047</v>
      </c>
      <c r="AF13" s="16">
        <v>2048</v>
      </c>
      <c r="AG13" s="16">
        <v>2049</v>
      </c>
      <c r="AH13" s="16">
        <v>2050</v>
      </c>
      <c r="AI13" s="16">
        <v>2050</v>
      </c>
    </row>
    <row r="15" spans="1:35" ht="15" customHeight="1">
      <c r="B15" s="20" t="s">
        <v>334</v>
      </c>
    </row>
    <row r="16" spans="1:35" ht="15" customHeight="1">
      <c r="A16" s="18" t="s">
        <v>335</v>
      </c>
      <c r="B16" s="21" t="s">
        <v>336</v>
      </c>
      <c r="C16" s="22">
        <v>21.367118999999999</v>
      </c>
      <c r="D16" s="22">
        <v>21.103408999999999</v>
      </c>
      <c r="E16" s="22">
        <v>21.466442000000001</v>
      </c>
      <c r="F16" s="22">
        <v>22.180439</v>
      </c>
      <c r="G16" s="22">
        <v>22.881108999999999</v>
      </c>
      <c r="H16" s="22">
        <v>23.650236</v>
      </c>
      <c r="I16" s="22">
        <v>24.626657000000002</v>
      </c>
      <c r="J16" s="22">
        <v>25.687712000000001</v>
      </c>
      <c r="K16" s="22">
        <v>26.536884000000001</v>
      </c>
      <c r="L16" s="22">
        <v>27.189858999999998</v>
      </c>
      <c r="M16" s="22">
        <v>27.645980999999999</v>
      </c>
      <c r="N16" s="22">
        <v>28.038425</v>
      </c>
      <c r="O16" s="22">
        <v>28.190807</v>
      </c>
      <c r="P16" s="22">
        <v>28.350666</v>
      </c>
      <c r="Q16" s="22">
        <v>28.671799</v>
      </c>
      <c r="R16" s="22">
        <v>29.003789999999999</v>
      </c>
      <c r="S16" s="22">
        <v>29.368948</v>
      </c>
      <c r="T16" s="22">
        <v>29.780021999999999</v>
      </c>
      <c r="U16" s="22">
        <v>30.231045000000002</v>
      </c>
      <c r="V16" s="22">
        <v>30.688624999999998</v>
      </c>
      <c r="W16" s="22">
        <v>31.133049</v>
      </c>
      <c r="X16" s="22">
        <v>31.544138</v>
      </c>
      <c r="Y16" s="22">
        <v>31.930091999999998</v>
      </c>
      <c r="Z16" s="22">
        <v>32.405441000000003</v>
      </c>
      <c r="AA16" s="22">
        <v>32.846770999999997</v>
      </c>
      <c r="AB16" s="22">
        <v>33.278613999999997</v>
      </c>
      <c r="AC16" s="22">
        <v>33.706623</v>
      </c>
      <c r="AD16" s="22">
        <v>34.124209999999998</v>
      </c>
      <c r="AE16" s="22">
        <v>34.599556</v>
      </c>
      <c r="AF16" s="22">
        <v>35.104354999999998</v>
      </c>
      <c r="AG16" s="22">
        <v>35.563744</v>
      </c>
      <c r="AH16" s="22">
        <v>35.996456000000002</v>
      </c>
      <c r="AI16" s="23">
        <v>1.6966999999999999E-2</v>
      </c>
    </row>
    <row r="17" spans="1:35" ht="15" customHeight="1">
      <c r="A17" s="18" t="s">
        <v>337</v>
      </c>
      <c r="B17" s="21" t="s">
        <v>338</v>
      </c>
      <c r="C17" s="22">
        <v>21.885006000000001</v>
      </c>
      <c r="D17" s="22">
        <v>21.296852000000001</v>
      </c>
      <c r="E17" s="22">
        <v>21.633049</v>
      </c>
      <c r="F17" s="22">
        <v>22.205117999999999</v>
      </c>
      <c r="G17" s="22">
        <v>22.606241000000001</v>
      </c>
      <c r="H17" s="22">
        <v>23.274977</v>
      </c>
      <c r="I17" s="22">
        <v>23.709662999999999</v>
      </c>
      <c r="J17" s="22">
        <v>24.074210999999998</v>
      </c>
      <c r="K17" s="22">
        <v>24.104382000000001</v>
      </c>
      <c r="L17" s="22">
        <v>24.444966999999998</v>
      </c>
      <c r="M17" s="22">
        <v>24.643778000000001</v>
      </c>
      <c r="N17" s="22">
        <v>24.759036999999999</v>
      </c>
      <c r="O17" s="22">
        <v>25.029266</v>
      </c>
      <c r="P17" s="22">
        <v>25.196708999999998</v>
      </c>
      <c r="Q17" s="22">
        <v>25.524443000000002</v>
      </c>
      <c r="R17" s="22">
        <v>25.735932999999999</v>
      </c>
      <c r="S17" s="22">
        <v>25.950191</v>
      </c>
      <c r="T17" s="22">
        <v>26.194136</v>
      </c>
      <c r="U17" s="22">
        <v>26.345205</v>
      </c>
      <c r="V17" s="22">
        <v>26.555067000000001</v>
      </c>
      <c r="W17" s="22">
        <v>26.780670000000001</v>
      </c>
      <c r="X17" s="22">
        <v>26.790040999999999</v>
      </c>
      <c r="Y17" s="22">
        <v>26.979054999999999</v>
      </c>
      <c r="Z17" s="22">
        <v>27.345801999999999</v>
      </c>
      <c r="AA17" s="22">
        <v>27.510275</v>
      </c>
      <c r="AB17" s="22">
        <v>27.707808</v>
      </c>
      <c r="AC17" s="22">
        <v>28.063734</v>
      </c>
      <c r="AD17" s="22">
        <v>28.108651999999999</v>
      </c>
      <c r="AE17" s="22">
        <v>28.359881999999999</v>
      </c>
      <c r="AF17" s="22">
        <v>28.629048999999998</v>
      </c>
      <c r="AG17" s="22">
        <v>28.806082</v>
      </c>
      <c r="AH17" s="22">
        <v>28.939575000000001</v>
      </c>
      <c r="AI17" s="23">
        <v>9.0539999999999995E-3</v>
      </c>
    </row>
    <row r="18" spans="1:35" ht="15" customHeight="1">
      <c r="A18" s="18" t="s">
        <v>339</v>
      </c>
      <c r="B18" s="21" t="s">
        <v>340</v>
      </c>
      <c r="C18" s="22">
        <v>10.40076</v>
      </c>
      <c r="D18" s="22">
        <v>10.013341</v>
      </c>
      <c r="E18" s="22">
        <v>10.139873</v>
      </c>
      <c r="F18" s="22">
        <v>10.064783</v>
      </c>
      <c r="G18" s="22">
        <v>10.026472999999999</v>
      </c>
      <c r="H18" s="22">
        <v>10.057588000000001</v>
      </c>
      <c r="I18" s="22">
        <v>10.188620999999999</v>
      </c>
      <c r="J18" s="22">
        <v>10.375728000000001</v>
      </c>
      <c r="K18" s="22">
        <v>10.541219999999999</v>
      </c>
      <c r="L18" s="22">
        <v>10.649031000000001</v>
      </c>
      <c r="M18" s="22">
        <v>10.705569000000001</v>
      </c>
      <c r="N18" s="22">
        <v>10.975032000000001</v>
      </c>
      <c r="O18" s="22">
        <v>10.975427</v>
      </c>
      <c r="P18" s="22">
        <v>11.020530000000001</v>
      </c>
      <c r="Q18" s="22">
        <v>11.159978000000001</v>
      </c>
      <c r="R18" s="22">
        <v>11.239523999999999</v>
      </c>
      <c r="S18" s="22">
        <v>11.27379</v>
      </c>
      <c r="T18" s="22">
        <v>11.281421999999999</v>
      </c>
      <c r="U18" s="22">
        <v>11.354433999999999</v>
      </c>
      <c r="V18" s="22">
        <v>11.408001000000001</v>
      </c>
      <c r="W18" s="22">
        <v>11.447461000000001</v>
      </c>
      <c r="X18" s="22">
        <v>11.475216</v>
      </c>
      <c r="Y18" s="22">
        <v>11.520025</v>
      </c>
      <c r="Z18" s="22">
        <v>11.560247</v>
      </c>
      <c r="AA18" s="22">
        <v>11.598577000000001</v>
      </c>
      <c r="AB18" s="22">
        <v>11.630267999999999</v>
      </c>
      <c r="AC18" s="22">
        <v>11.690177</v>
      </c>
      <c r="AD18" s="22">
        <v>11.747246000000001</v>
      </c>
      <c r="AE18" s="22">
        <v>11.822725999999999</v>
      </c>
      <c r="AF18" s="22">
        <v>11.867516999999999</v>
      </c>
      <c r="AG18" s="22">
        <v>11.937593</v>
      </c>
      <c r="AH18" s="22">
        <v>11.997738999999999</v>
      </c>
      <c r="AI18" s="23">
        <v>4.6179999999999997E-3</v>
      </c>
    </row>
    <row r="19" spans="1:35" ht="15" customHeight="1">
      <c r="A19" s="18" t="s">
        <v>341</v>
      </c>
      <c r="B19" s="21" t="s">
        <v>342</v>
      </c>
      <c r="C19" s="22">
        <v>36.809517</v>
      </c>
      <c r="D19" s="22">
        <v>36.328311999999997</v>
      </c>
      <c r="E19" s="22">
        <v>36.524482999999996</v>
      </c>
      <c r="F19" s="22">
        <v>36.565094000000002</v>
      </c>
      <c r="G19" s="22">
        <v>36.773269999999997</v>
      </c>
      <c r="H19" s="22">
        <v>37.156204000000002</v>
      </c>
      <c r="I19" s="22">
        <v>37.687702000000002</v>
      </c>
      <c r="J19" s="22">
        <v>38.173763000000001</v>
      </c>
      <c r="K19" s="22">
        <v>38.425705000000001</v>
      </c>
      <c r="L19" s="22">
        <v>38.378875999999998</v>
      </c>
      <c r="M19" s="22">
        <v>38.245457000000002</v>
      </c>
      <c r="N19" s="22">
        <v>38.274386999999997</v>
      </c>
      <c r="O19" s="22">
        <v>38.189895999999997</v>
      </c>
      <c r="P19" s="22">
        <v>38.099789000000001</v>
      </c>
      <c r="Q19" s="22">
        <v>38.228614999999998</v>
      </c>
      <c r="R19" s="22">
        <v>38.282955000000001</v>
      </c>
      <c r="S19" s="22">
        <v>38.096138000000003</v>
      </c>
      <c r="T19" s="22">
        <v>37.990561999999997</v>
      </c>
      <c r="U19" s="22">
        <v>37.873897999999997</v>
      </c>
      <c r="V19" s="22">
        <v>37.909523</v>
      </c>
      <c r="W19" s="22">
        <v>37.801682</v>
      </c>
      <c r="X19" s="22">
        <v>37.635207999999999</v>
      </c>
      <c r="Y19" s="22">
        <v>37.571429999999999</v>
      </c>
      <c r="Z19" s="22">
        <v>37.458903999999997</v>
      </c>
      <c r="AA19" s="22">
        <v>37.362670999999999</v>
      </c>
      <c r="AB19" s="22">
        <v>37.349266</v>
      </c>
      <c r="AC19" s="22">
        <v>37.277393000000004</v>
      </c>
      <c r="AD19" s="22">
        <v>37.163021000000001</v>
      </c>
      <c r="AE19" s="22">
        <v>37.140563999999998</v>
      </c>
      <c r="AF19" s="22">
        <v>37.028449999999999</v>
      </c>
      <c r="AG19" s="22">
        <v>36.834682000000001</v>
      </c>
      <c r="AH19" s="22">
        <v>36.683495000000001</v>
      </c>
      <c r="AI19" s="23">
        <v>-1.11E-4</v>
      </c>
    </row>
    <row r="21" spans="1:35" ht="15" customHeight="1">
      <c r="B21" s="20" t="s">
        <v>343</v>
      </c>
    </row>
    <row r="22" spans="1:35" ht="15" customHeight="1">
      <c r="A22" s="18" t="s">
        <v>344</v>
      </c>
      <c r="B22" s="21" t="s">
        <v>336</v>
      </c>
      <c r="C22" s="22">
        <v>17.532706999999998</v>
      </c>
      <c r="D22" s="22">
        <v>16.461679</v>
      </c>
      <c r="E22" s="22">
        <v>16.897226</v>
      </c>
      <c r="F22" s="22">
        <v>17.642332</v>
      </c>
      <c r="G22" s="22">
        <v>18.154827000000001</v>
      </c>
      <c r="H22" s="22">
        <v>18.709136999999998</v>
      </c>
      <c r="I22" s="22">
        <v>19.487349999999999</v>
      </c>
      <c r="J22" s="22">
        <v>20.253893000000001</v>
      </c>
      <c r="K22" s="22">
        <v>20.666298000000001</v>
      </c>
      <c r="L22" s="22">
        <v>20.915295</v>
      </c>
      <c r="M22" s="22">
        <v>21.033928</v>
      </c>
      <c r="N22" s="22">
        <v>21.178768000000002</v>
      </c>
      <c r="O22" s="22">
        <v>21.187819000000001</v>
      </c>
      <c r="P22" s="22">
        <v>21.270918000000002</v>
      </c>
      <c r="Q22" s="22">
        <v>21.564543</v>
      </c>
      <c r="R22" s="22">
        <v>21.812473000000001</v>
      </c>
      <c r="S22" s="22">
        <v>22.069616</v>
      </c>
      <c r="T22" s="22">
        <v>22.360126000000001</v>
      </c>
      <c r="U22" s="22">
        <v>22.672346000000001</v>
      </c>
      <c r="V22" s="22">
        <v>22.966260999999999</v>
      </c>
      <c r="W22" s="22">
        <v>23.233778000000001</v>
      </c>
      <c r="X22" s="22">
        <v>23.463498999999999</v>
      </c>
      <c r="Y22" s="22">
        <v>23.678507</v>
      </c>
      <c r="Z22" s="22">
        <v>24.019242999999999</v>
      </c>
      <c r="AA22" s="22">
        <v>24.278932999999999</v>
      </c>
      <c r="AB22" s="22">
        <v>24.533297999999998</v>
      </c>
      <c r="AC22" s="22">
        <v>24.788464000000001</v>
      </c>
      <c r="AD22" s="22">
        <v>25.033518000000001</v>
      </c>
      <c r="AE22" s="22">
        <v>25.354244000000001</v>
      </c>
      <c r="AF22" s="22">
        <v>25.684698000000001</v>
      </c>
      <c r="AG22" s="22">
        <v>25.939330999999999</v>
      </c>
      <c r="AH22" s="22">
        <v>26.177326000000001</v>
      </c>
      <c r="AI22" s="23">
        <v>1.3014E-2</v>
      </c>
    </row>
    <row r="23" spans="1:35" ht="15" customHeight="1">
      <c r="A23" s="18" t="s">
        <v>345</v>
      </c>
      <c r="B23" s="21" t="s">
        <v>338</v>
      </c>
      <c r="C23" s="22">
        <v>21.969456000000001</v>
      </c>
      <c r="D23" s="22">
        <v>21.376653999999998</v>
      </c>
      <c r="E23" s="22">
        <v>20.734304000000002</v>
      </c>
      <c r="F23" s="22">
        <v>20.318745</v>
      </c>
      <c r="G23" s="22">
        <v>19.736813999999999</v>
      </c>
      <c r="H23" s="22">
        <v>19.414501000000001</v>
      </c>
      <c r="I23" s="22">
        <v>18.841920999999999</v>
      </c>
      <c r="J23" s="22">
        <v>19.221986999999999</v>
      </c>
      <c r="K23" s="22">
        <v>19.257792999999999</v>
      </c>
      <c r="L23" s="22">
        <v>19.602174999999999</v>
      </c>
      <c r="M23" s="22">
        <v>19.805004</v>
      </c>
      <c r="N23" s="22">
        <v>20.225742</v>
      </c>
      <c r="O23" s="22">
        <v>20.496693</v>
      </c>
      <c r="P23" s="22">
        <v>20.665499000000001</v>
      </c>
      <c r="Q23" s="22">
        <v>21.058674</v>
      </c>
      <c r="R23" s="22">
        <v>21.268713000000002</v>
      </c>
      <c r="S23" s="22">
        <v>21.493673000000001</v>
      </c>
      <c r="T23" s="22">
        <v>21.746466000000002</v>
      </c>
      <c r="U23" s="22">
        <v>21.899795999999998</v>
      </c>
      <c r="V23" s="22">
        <v>22.113047000000002</v>
      </c>
      <c r="W23" s="22">
        <v>22.346644999999999</v>
      </c>
      <c r="X23" s="22">
        <v>22.361111000000001</v>
      </c>
      <c r="Y23" s="22">
        <v>22.555289999999999</v>
      </c>
      <c r="Z23" s="22">
        <v>22.929818999999998</v>
      </c>
      <c r="AA23" s="22">
        <v>23.103238999999999</v>
      </c>
      <c r="AB23" s="22">
        <v>23.299997000000001</v>
      </c>
      <c r="AC23" s="22">
        <v>23.673317000000001</v>
      </c>
      <c r="AD23" s="22">
        <v>23.716480000000001</v>
      </c>
      <c r="AE23" s="22">
        <v>23.993053</v>
      </c>
      <c r="AF23" s="22">
        <v>24.261074000000001</v>
      </c>
      <c r="AG23" s="22">
        <v>24.447094</v>
      </c>
      <c r="AH23" s="22">
        <v>24.596321</v>
      </c>
      <c r="AI23" s="23">
        <v>3.65E-3</v>
      </c>
    </row>
    <row r="24" spans="1:35" ht="15" customHeight="1">
      <c r="A24" s="18" t="s">
        <v>346</v>
      </c>
      <c r="B24" s="21" t="s">
        <v>347</v>
      </c>
      <c r="C24" s="22">
        <v>6.3595119999999996</v>
      </c>
      <c r="D24" s="22">
        <v>3.619777</v>
      </c>
      <c r="E24" s="22">
        <v>5.0871579999999996</v>
      </c>
      <c r="F24" s="22">
        <v>6.2953219999999996</v>
      </c>
      <c r="G24" s="22">
        <v>7.4694719999999997</v>
      </c>
      <c r="H24" s="22">
        <v>8.7496229999999997</v>
      </c>
      <c r="I24" s="22">
        <v>10.095471999999999</v>
      </c>
      <c r="J24" s="22">
        <v>10.090911999999999</v>
      </c>
      <c r="K24" s="22">
        <v>10.459769</v>
      </c>
      <c r="L24" s="22">
        <v>10.387751</v>
      </c>
      <c r="M24" s="22">
        <v>10.830750999999999</v>
      </c>
      <c r="N24" s="22">
        <v>10.981043</v>
      </c>
      <c r="O24" s="22">
        <v>11.299893000000001</v>
      </c>
      <c r="P24" s="22">
        <v>11.404178999999999</v>
      </c>
      <c r="Q24" s="22">
        <v>11.657705999999999</v>
      </c>
      <c r="R24" s="22">
        <v>11.757783999999999</v>
      </c>
      <c r="S24" s="22">
        <v>12.003828</v>
      </c>
      <c r="T24" s="22">
        <v>12.225603</v>
      </c>
      <c r="U24" s="22">
        <v>12.361254000000001</v>
      </c>
      <c r="V24" s="22">
        <v>12.551183</v>
      </c>
      <c r="W24" s="22">
        <v>12.845352999999999</v>
      </c>
      <c r="X24" s="22">
        <v>13.172822</v>
      </c>
      <c r="Y24" s="22">
        <v>13.485004</v>
      </c>
      <c r="Z24" s="22">
        <v>13.692394999999999</v>
      </c>
      <c r="AA24" s="22">
        <v>13.907762</v>
      </c>
      <c r="AB24" s="22">
        <v>14.059457</v>
      </c>
      <c r="AC24" s="22">
        <v>14.141888</v>
      </c>
      <c r="AD24" s="22">
        <v>14.479150000000001</v>
      </c>
      <c r="AE24" s="22">
        <v>14.518565000000001</v>
      </c>
      <c r="AF24" s="22">
        <v>14.680243000000001</v>
      </c>
      <c r="AG24" s="22">
        <v>14.886027</v>
      </c>
      <c r="AH24" s="22">
        <v>15.222129000000001</v>
      </c>
      <c r="AI24" s="23">
        <v>2.8555000000000001E-2</v>
      </c>
    </row>
    <row r="25" spans="1:35" ht="15" customHeight="1">
      <c r="A25" s="18" t="s">
        <v>348</v>
      </c>
      <c r="B25" s="21" t="s">
        <v>340</v>
      </c>
      <c r="C25" s="22">
        <v>7.5152650000000003</v>
      </c>
      <c r="D25" s="22">
        <v>7.1560100000000002</v>
      </c>
      <c r="E25" s="22">
        <v>7.3025919999999998</v>
      </c>
      <c r="F25" s="22">
        <v>7.3225559999999996</v>
      </c>
      <c r="G25" s="22">
        <v>7.375051</v>
      </c>
      <c r="H25" s="22">
        <v>7.4987149999999998</v>
      </c>
      <c r="I25" s="22">
        <v>7.7191140000000003</v>
      </c>
      <c r="J25" s="22">
        <v>7.8645630000000004</v>
      </c>
      <c r="K25" s="22">
        <v>7.9897739999999997</v>
      </c>
      <c r="L25" s="22">
        <v>8.0603040000000004</v>
      </c>
      <c r="M25" s="22">
        <v>8.0848549999999992</v>
      </c>
      <c r="N25" s="22">
        <v>8.2537079999999996</v>
      </c>
      <c r="O25" s="22">
        <v>8.2198890000000002</v>
      </c>
      <c r="P25" s="22">
        <v>8.2385190000000001</v>
      </c>
      <c r="Q25" s="22">
        <v>8.3431850000000001</v>
      </c>
      <c r="R25" s="22">
        <v>8.3984590000000008</v>
      </c>
      <c r="S25" s="22">
        <v>8.4111189999999993</v>
      </c>
      <c r="T25" s="22">
        <v>8.3997989999999998</v>
      </c>
      <c r="U25" s="22">
        <v>8.4516290000000005</v>
      </c>
      <c r="V25" s="22">
        <v>8.486262</v>
      </c>
      <c r="W25" s="22">
        <v>8.5080469999999995</v>
      </c>
      <c r="X25" s="22">
        <v>8.5204939999999993</v>
      </c>
      <c r="Y25" s="22">
        <v>8.5496529999999993</v>
      </c>
      <c r="Z25" s="22">
        <v>8.5751760000000008</v>
      </c>
      <c r="AA25" s="22">
        <v>8.5985770000000006</v>
      </c>
      <c r="AB25" s="22">
        <v>8.6153099999999991</v>
      </c>
      <c r="AC25" s="22">
        <v>8.6596410000000006</v>
      </c>
      <c r="AD25" s="22">
        <v>8.7015609999999999</v>
      </c>
      <c r="AE25" s="22">
        <v>8.7612760000000005</v>
      </c>
      <c r="AF25" s="22">
        <v>8.7912949999999999</v>
      </c>
      <c r="AG25" s="22">
        <v>8.8451550000000001</v>
      </c>
      <c r="AH25" s="22">
        <v>8.8905130000000003</v>
      </c>
      <c r="AI25" s="23">
        <v>5.4359999999999999E-3</v>
      </c>
    </row>
    <row r="26" spans="1:35" ht="15" customHeight="1">
      <c r="A26" s="18" t="s">
        <v>349</v>
      </c>
      <c r="B26" s="21" t="s">
        <v>342</v>
      </c>
      <c r="C26" s="22">
        <v>30.830905999999999</v>
      </c>
      <c r="D26" s="22">
        <v>30.223993</v>
      </c>
      <c r="E26" s="22">
        <v>29.923037999999998</v>
      </c>
      <c r="F26" s="22">
        <v>29.868092999999998</v>
      </c>
      <c r="G26" s="22">
        <v>29.843609000000001</v>
      </c>
      <c r="H26" s="22">
        <v>30.006658999999999</v>
      </c>
      <c r="I26" s="22">
        <v>30.440975000000002</v>
      </c>
      <c r="J26" s="22">
        <v>30.805289999999999</v>
      </c>
      <c r="K26" s="22">
        <v>30.944893</v>
      </c>
      <c r="L26" s="22">
        <v>30.752520000000001</v>
      </c>
      <c r="M26" s="22">
        <v>30.491637999999998</v>
      </c>
      <c r="N26" s="22">
        <v>30.434598999999999</v>
      </c>
      <c r="O26" s="22">
        <v>30.253323000000002</v>
      </c>
      <c r="P26" s="22">
        <v>30.004961000000002</v>
      </c>
      <c r="Q26" s="22">
        <v>30.090971</v>
      </c>
      <c r="R26" s="22">
        <v>30.068455</v>
      </c>
      <c r="S26" s="22">
        <v>29.834833</v>
      </c>
      <c r="T26" s="22">
        <v>29.698430999999999</v>
      </c>
      <c r="U26" s="22">
        <v>29.542186999999998</v>
      </c>
      <c r="V26" s="22">
        <v>29.589179999999999</v>
      </c>
      <c r="W26" s="22">
        <v>29.462005999999999</v>
      </c>
      <c r="X26" s="22">
        <v>29.240297000000002</v>
      </c>
      <c r="Y26" s="22">
        <v>29.175716000000001</v>
      </c>
      <c r="Z26" s="22">
        <v>29.095675</v>
      </c>
      <c r="AA26" s="22">
        <v>28.940348</v>
      </c>
      <c r="AB26" s="22">
        <v>28.916779999999999</v>
      </c>
      <c r="AC26" s="22">
        <v>28.819707999999999</v>
      </c>
      <c r="AD26" s="22">
        <v>28.688568</v>
      </c>
      <c r="AE26" s="22">
        <v>28.681221000000001</v>
      </c>
      <c r="AF26" s="22">
        <v>28.564233999999999</v>
      </c>
      <c r="AG26" s="22">
        <v>28.388195</v>
      </c>
      <c r="AH26" s="22">
        <v>28.271892999999999</v>
      </c>
      <c r="AI26" s="23">
        <v>-2.7910000000000001E-3</v>
      </c>
    </row>
    <row r="27" spans="1:35" ht="15.75" customHeight="1"/>
    <row r="28" spans="1:35" ht="15" customHeight="1">
      <c r="B28" s="20" t="s">
        <v>350</v>
      </c>
    </row>
    <row r="29" spans="1:35" ht="15" customHeight="1">
      <c r="A29" s="18" t="s">
        <v>351</v>
      </c>
      <c r="B29" s="21" t="s">
        <v>336</v>
      </c>
      <c r="C29" s="22">
        <v>12.658595999999999</v>
      </c>
      <c r="D29" s="22">
        <v>11.557613</v>
      </c>
      <c r="E29" s="22">
        <v>12.121316</v>
      </c>
      <c r="F29" s="22">
        <v>12.897453000000001</v>
      </c>
      <c r="G29" s="22">
        <v>13.376060000000001</v>
      </c>
      <c r="H29" s="22">
        <v>13.920742000000001</v>
      </c>
      <c r="I29" s="22">
        <v>14.718674999999999</v>
      </c>
      <c r="J29" s="22">
        <v>15.490639</v>
      </c>
      <c r="K29" s="22">
        <v>15.865518</v>
      </c>
      <c r="L29" s="22">
        <v>16.092715999999999</v>
      </c>
      <c r="M29" s="22">
        <v>16.194341999999999</v>
      </c>
      <c r="N29" s="22">
        <v>16.112473999999999</v>
      </c>
      <c r="O29" s="22">
        <v>16.127192999999998</v>
      </c>
      <c r="P29" s="22">
        <v>16.2225</v>
      </c>
      <c r="Q29" s="22">
        <v>16.518353000000001</v>
      </c>
      <c r="R29" s="22">
        <v>16.775680999999999</v>
      </c>
      <c r="S29" s="22">
        <v>17.043198</v>
      </c>
      <c r="T29" s="22">
        <v>17.349249</v>
      </c>
      <c r="U29" s="22">
        <v>17.678315999999999</v>
      </c>
      <c r="V29" s="22">
        <v>17.984577000000002</v>
      </c>
      <c r="W29" s="22">
        <v>18.262589999999999</v>
      </c>
      <c r="X29" s="22">
        <v>18.500119999999999</v>
      </c>
      <c r="Y29" s="22">
        <v>18.725389</v>
      </c>
      <c r="Z29" s="22">
        <v>19.102764000000001</v>
      </c>
      <c r="AA29" s="22">
        <v>19.372240000000001</v>
      </c>
      <c r="AB29" s="22">
        <v>19.642893000000001</v>
      </c>
      <c r="AC29" s="22">
        <v>19.917110000000001</v>
      </c>
      <c r="AD29" s="22">
        <v>20.180212000000001</v>
      </c>
      <c r="AE29" s="22">
        <v>20.536681999999999</v>
      </c>
      <c r="AF29" s="22">
        <v>20.898357000000001</v>
      </c>
      <c r="AG29" s="22">
        <v>21.166986000000001</v>
      </c>
      <c r="AH29" s="22">
        <v>21.424033999999999</v>
      </c>
      <c r="AI29" s="23">
        <v>1.7118000000000001E-2</v>
      </c>
    </row>
    <row r="30" spans="1:35" ht="15" customHeight="1">
      <c r="A30" s="18" t="s">
        <v>352</v>
      </c>
      <c r="B30" s="21" t="s">
        <v>338</v>
      </c>
      <c r="C30" s="22">
        <v>21.893784</v>
      </c>
      <c r="D30" s="22">
        <v>21.301303999999998</v>
      </c>
      <c r="E30" s="22">
        <v>20.683617000000002</v>
      </c>
      <c r="F30" s="22">
        <v>20.286152000000001</v>
      </c>
      <c r="G30" s="22">
        <v>19.724685999999998</v>
      </c>
      <c r="H30" s="22">
        <v>19.419933</v>
      </c>
      <c r="I30" s="22">
        <v>18.849423999999999</v>
      </c>
      <c r="J30" s="22">
        <v>19.250404</v>
      </c>
      <c r="K30" s="22">
        <v>19.300062</v>
      </c>
      <c r="L30" s="22">
        <v>19.647911000000001</v>
      </c>
      <c r="M30" s="22">
        <v>19.861505999999999</v>
      </c>
      <c r="N30" s="22">
        <v>19.985908999999999</v>
      </c>
      <c r="O30" s="22">
        <v>20.263888999999999</v>
      </c>
      <c r="P30" s="22">
        <v>20.439947</v>
      </c>
      <c r="Q30" s="22">
        <v>20.797567000000001</v>
      </c>
      <c r="R30" s="22">
        <v>21.008880999999999</v>
      </c>
      <c r="S30" s="22">
        <v>21.241523999999998</v>
      </c>
      <c r="T30" s="22">
        <v>21.495619000000001</v>
      </c>
      <c r="U30" s="22">
        <v>21.654122999999998</v>
      </c>
      <c r="V30" s="22">
        <v>21.868317000000001</v>
      </c>
      <c r="W30" s="22">
        <v>22.103235000000002</v>
      </c>
      <c r="X30" s="22">
        <v>22.121178</v>
      </c>
      <c r="Y30" s="22">
        <v>22.315123</v>
      </c>
      <c r="Z30" s="22">
        <v>22.694962</v>
      </c>
      <c r="AA30" s="22">
        <v>22.868130000000001</v>
      </c>
      <c r="AB30" s="22">
        <v>23.072498</v>
      </c>
      <c r="AC30" s="22">
        <v>23.454750000000001</v>
      </c>
      <c r="AD30" s="22">
        <v>23.488489000000001</v>
      </c>
      <c r="AE30" s="22">
        <v>23.768089</v>
      </c>
      <c r="AF30" s="22">
        <v>24.02384</v>
      </c>
      <c r="AG30" s="22">
        <v>24.207713999999999</v>
      </c>
      <c r="AH30" s="22">
        <v>24.368834</v>
      </c>
      <c r="AI30" s="23">
        <v>3.4610000000000001E-3</v>
      </c>
    </row>
    <row r="31" spans="1:35" ht="15" customHeight="1">
      <c r="A31" s="18" t="s">
        <v>353</v>
      </c>
      <c r="B31" s="21" t="s">
        <v>347</v>
      </c>
      <c r="C31" s="22">
        <v>6.4834110000000003</v>
      </c>
      <c r="D31" s="22">
        <v>3.6180509999999999</v>
      </c>
      <c r="E31" s="22">
        <v>5.2675599999999996</v>
      </c>
      <c r="F31" s="22">
        <v>6.9780139999999999</v>
      </c>
      <c r="G31" s="22">
        <v>8.5605039999999999</v>
      </c>
      <c r="H31" s="22">
        <v>10.318695</v>
      </c>
      <c r="I31" s="22">
        <v>12.019481000000001</v>
      </c>
      <c r="J31" s="22">
        <v>11.988135</v>
      </c>
      <c r="K31" s="22">
        <v>12.446024</v>
      </c>
      <c r="L31" s="22">
        <v>12.287184</v>
      </c>
      <c r="M31" s="22">
        <v>12.740126</v>
      </c>
      <c r="N31" s="22">
        <v>12.940390000000001</v>
      </c>
      <c r="O31" s="22">
        <v>13.283211</v>
      </c>
      <c r="P31" s="22">
        <v>13.363053000000001</v>
      </c>
      <c r="Q31" s="22">
        <v>13.599288</v>
      </c>
      <c r="R31" s="22">
        <v>13.670406</v>
      </c>
      <c r="S31" s="22">
        <v>13.914327</v>
      </c>
      <c r="T31" s="22">
        <v>14.140805</v>
      </c>
      <c r="U31" s="22">
        <v>14.341010000000001</v>
      </c>
      <c r="V31" s="22">
        <v>14.5328</v>
      </c>
      <c r="W31" s="22">
        <v>14.830558</v>
      </c>
      <c r="X31" s="22">
        <v>15.179667</v>
      </c>
      <c r="Y31" s="22">
        <v>15.474697000000001</v>
      </c>
      <c r="Z31" s="22">
        <v>15.701387</v>
      </c>
      <c r="AA31" s="22">
        <v>15.907579</v>
      </c>
      <c r="AB31" s="22">
        <v>16.065977</v>
      </c>
      <c r="AC31" s="22">
        <v>16.153669000000001</v>
      </c>
      <c r="AD31" s="22">
        <v>16.481852</v>
      </c>
      <c r="AE31" s="22">
        <v>16.528210000000001</v>
      </c>
      <c r="AF31" s="22">
        <v>16.694122</v>
      </c>
      <c r="AG31" s="22">
        <v>16.899334</v>
      </c>
      <c r="AH31" s="22">
        <v>17.211279000000001</v>
      </c>
      <c r="AI31" s="23">
        <v>3.1995000000000003E-2</v>
      </c>
    </row>
    <row r="32" spans="1:35" ht="15" customHeight="1">
      <c r="A32" s="18" t="s">
        <v>354</v>
      </c>
      <c r="B32" s="21" t="s">
        <v>355</v>
      </c>
      <c r="C32" s="22">
        <v>3.601216</v>
      </c>
      <c r="D32" s="22">
        <v>3.4416769999999999</v>
      </c>
      <c r="E32" s="22">
        <v>3.5355490000000001</v>
      </c>
      <c r="F32" s="22">
        <v>3.4715980000000002</v>
      </c>
      <c r="G32" s="22">
        <v>3.4863360000000001</v>
      </c>
      <c r="H32" s="22">
        <v>3.5639460000000001</v>
      </c>
      <c r="I32" s="22">
        <v>3.7634300000000001</v>
      </c>
      <c r="J32" s="22">
        <v>3.9896370000000001</v>
      </c>
      <c r="K32" s="22">
        <v>4.1376229999999996</v>
      </c>
      <c r="L32" s="22">
        <v>4.2205120000000003</v>
      </c>
      <c r="M32" s="22">
        <v>4.2283869999999997</v>
      </c>
      <c r="N32" s="22">
        <v>4.1643109999999997</v>
      </c>
      <c r="O32" s="22">
        <v>4.1199519999999996</v>
      </c>
      <c r="P32" s="22">
        <v>4.1353369999999998</v>
      </c>
      <c r="Q32" s="22">
        <v>4.1950719999999997</v>
      </c>
      <c r="R32" s="22">
        <v>4.2409369999999997</v>
      </c>
      <c r="S32" s="22">
        <v>4.2384750000000002</v>
      </c>
      <c r="T32" s="22">
        <v>4.2286400000000004</v>
      </c>
      <c r="U32" s="22">
        <v>4.2672929999999996</v>
      </c>
      <c r="V32" s="22">
        <v>4.2909519999999999</v>
      </c>
      <c r="W32" s="22">
        <v>4.297682</v>
      </c>
      <c r="X32" s="22">
        <v>4.2999460000000003</v>
      </c>
      <c r="Y32" s="22">
        <v>4.2998200000000004</v>
      </c>
      <c r="Z32" s="22">
        <v>4.3160829999999999</v>
      </c>
      <c r="AA32" s="22">
        <v>4.3300159999999996</v>
      </c>
      <c r="AB32" s="22">
        <v>4.34361</v>
      </c>
      <c r="AC32" s="22">
        <v>4.3668719999999999</v>
      </c>
      <c r="AD32" s="22">
        <v>4.4051429999999998</v>
      </c>
      <c r="AE32" s="22">
        <v>4.4551939999999997</v>
      </c>
      <c r="AF32" s="22">
        <v>4.4873620000000001</v>
      </c>
      <c r="AG32" s="22">
        <v>4.5163869999999999</v>
      </c>
      <c r="AH32" s="22">
        <v>4.5662969999999996</v>
      </c>
      <c r="AI32" s="23">
        <v>7.6889999999999997E-3</v>
      </c>
    </row>
    <row r="33" spans="1:35" ht="15" customHeight="1">
      <c r="A33" s="18" t="s">
        <v>356</v>
      </c>
      <c r="B33" s="21" t="s">
        <v>357</v>
      </c>
      <c r="C33" s="22">
        <v>4.1353039999999996</v>
      </c>
      <c r="D33" s="22">
        <v>3.7152669999999999</v>
      </c>
      <c r="E33" s="22">
        <v>3.476051</v>
      </c>
      <c r="F33" s="22">
        <v>3.3146680000000002</v>
      </c>
      <c r="G33" s="22">
        <v>3.2265839999999999</v>
      </c>
      <c r="H33" s="22">
        <v>3.2287910000000002</v>
      </c>
      <c r="I33" s="22">
        <v>3.2332890000000001</v>
      </c>
      <c r="J33" s="22">
        <v>3.2376390000000002</v>
      </c>
      <c r="K33" s="22">
        <v>3.26661</v>
      </c>
      <c r="L33" s="22">
        <v>3.2945319999999998</v>
      </c>
      <c r="M33" s="22">
        <v>3.334714</v>
      </c>
      <c r="N33" s="22">
        <v>3.367346</v>
      </c>
      <c r="O33" s="22">
        <v>3.4052180000000001</v>
      </c>
      <c r="P33" s="22">
        <v>3.4421469999999998</v>
      </c>
      <c r="Q33" s="22">
        <v>3.4753530000000001</v>
      </c>
      <c r="R33" s="22">
        <v>3.5131030000000001</v>
      </c>
      <c r="S33" s="22">
        <v>3.5464129999999998</v>
      </c>
      <c r="T33" s="22">
        <v>3.5772750000000002</v>
      </c>
      <c r="U33" s="22">
        <v>3.6102750000000001</v>
      </c>
      <c r="V33" s="22">
        <v>3.6402160000000001</v>
      </c>
      <c r="W33" s="22">
        <v>3.6753309999999999</v>
      </c>
      <c r="X33" s="22">
        <v>3.7064879999999998</v>
      </c>
      <c r="Y33" s="22">
        <v>3.746972</v>
      </c>
      <c r="Z33" s="22">
        <v>3.7830879999999998</v>
      </c>
      <c r="AA33" s="22">
        <v>3.822762</v>
      </c>
      <c r="AB33" s="22">
        <v>3.8575810000000001</v>
      </c>
      <c r="AC33" s="22">
        <v>3.895384</v>
      </c>
      <c r="AD33" s="22">
        <v>3.9313199999999999</v>
      </c>
      <c r="AE33" s="22">
        <v>3.9716300000000002</v>
      </c>
      <c r="AF33" s="22">
        <v>4.0089560000000004</v>
      </c>
      <c r="AG33" s="22">
        <v>4.0499239999999999</v>
      </c>
      <c r="AH33" s="22">
        <v>4.0878550000000002</v>
      </c>
      <c r="AI33" s="23">
        <v>-3.7199999999999999E-4</v>
      </c>
    </row>
    <row r="34" spans="1:35" ht="15" customHeight="1">
      <c r="A34" s="18" t="s">
        <v>358</v>
      </c>
      <c r="B34" s="21" t="s">
        <v>359</v>
      </c>
      <c r="C34" s="22">
        <v>2.6014539999999999</v>
      </c>
      <c r="D34" s="22">
        <v>2.5960519999999998</v>
      </c>
      <c r="E34" s="22">
        <v>2.6349610000000001</v>
      </c>
      <c r="F34" s="22">
        <v>2.6276280000000001</v>
      </c>
      <c r="G34" s="22">
        <v>2.6304409999999998</v>
      </c>
      <c r="H34" s="22">
        <v>2.6421950000000001</v>
      </c>
      <c r="I34" s="22">
        <v>2.6545420000000002</v>
      </c>
      <c r="J34" s="22">
        <v>2.6596009999999999</v>
      </c>
      <c r="K34" s="22">
        <v>2.6798289999999998</v>
      </c>
      <c r="L34" s="22">
        <v>2.680771</v>
      </c>
      <c r="M34" s="22">
        <v>2.6915469999999999</v>
      </c>
      <c r="N34" s="22">
        <v>2.6992799999999999</v>
      </c>
      <c r="O34" s="22">
        <v>2.7061489999999999</v>
      </c>
      <c r="P34" s="22">
        <v>2.71278</v>
      </c>
      <c r="Q34" s="22">
        <v>2.7184460000000001</v>
      </c>
      <c r="R34" s="22">
        <v>2.724037</v>
      </c>
      <c r="S34" s="22">
        <v>2.7276419999999999</v>
      </c>
      <c r="T34" s="22">
        <v>2.7345470000000001</v>
      </c>
      <c r="U34" s="22">
        <v>2.7446190000000001</v>
      </c>
      <c r="V34" s="22">
        <v>2.7503549999999999</v>
      </c>
      <c r="W34" s="22">
        <v>2.7598769999999999</v>
      </c>
      <c r="X34" s="22">
        <v>2.7658939999999999</v>
      </c>
      <c r="Y34" s="22">
        <v>2.7787269999999999</v>
      </c>
      <c r="Z34" s="22">
        <v>2.7909670000000002</v>
      </c>
      <c r="AA34" s="22">
        <v>2.8001230000000001</v>
      </c>
      <c r="AB34" s="22">
        <v>2.8072629999999998</v>
      </c>
      <c r="AC34" s="22">
        <v>2.819277</v>
      </c>
      <c r="AD34" s="22">
        <v>2.8270749999999998</v>
      </c>
      <c r="AE34" s="22">
        <v>2.837529</v>
      </c>
      <c r="AF34" s="22">
        <v>2.847289</v>
      </c>
      <c r="AG34" s="22">
        <v>2.8589889999999998</v>
      </c>
      <c r="AH34" s="22">
        <v>2.8707929999999999</v>
      </c>
      <c r="AI34" s="23">
        <v>3.1830000000000001E-3</v>
      </c>
    </row>
    <row r="35" spans="1:35" ht="15" customHeight="1">
      <c r="A35" s="18" t="s">
        <v>360</v>
      </c>
      <c r="B35" s="21" t="s">
        <v>361</v>
      </c>
      <c r="C35" s="23" t="s">
        <v>362</v>
      </c>
      <c r="D35" s="23" t="s">
        <v>362</v>
      </c>
      <c r="E35" s="23" t="s">
        <v>362</v>
      </c>
      <c r="F35" s="23" t="s">
        <v>362</v>
      </c>
      <c r="G35" s="23" t="s">
        <v>362</v>
      </c>
      <c r="H35" s="23" t="s">
        <v>362</v>
      </c>
      <c r="I35" s="23" t="s">
        <v>362</v>
      </c>
      <c r="J35" s="23" t="s">
        <v>362</v>
      </c>
      <c r="K35" s="23" t="s">
        <v>362</v>
      </c>
      <c r="L35" s="23" t="s">
        <v>362</v>
      </c>
      <c r="M35" s="23" t="s">
        <v>362</v>
      </c>
      <c r="N35" s="23" t="s">
        <v>362</v>
      </c>
      <c r="O35" s="23" t="s">
        <v>362</v>
      </c>
      <c r="P35" s="23" t="s">
        <v>362</v>
      </c>
      <c r="Q35" s="23" t="s">
        <v>362</v>
      </c>
      <c r="R35" s="23" t="s">
        <v>362</v>
      </c>
      <c r="S35" s="23" t="s">
        <v>362</v>
      </c>
      <c r="T35" s="23" t="s">
        <v>362</v>
      </c>
      <c r="U35" s="23" t="s">
        <v>362</v>
      </c>
      <c r="V35" s="23" t="s">
        <v>362</v>
      </c>
      <c r="W35" s="23" t="s">
        <v>362</v>
      </c>
      <c r="X35" s="23" t="s">
        <v>362</v>
      </c>
      <c r="Y35" s="23" t="s">
        <v>362</v>
      </c>
      <c r="Z35" s="23" t="s">
        <v>362</v>
      </c>
      <c r="AA35" s="23" t="s">
        <v>362</v>
      </c>
      <c r="AB35" s="23" t="s">
        <v>362</v>
      </c>
      <c r="AC35" s="23" t="s">
        <v>362</v>
      </c>
      <c r="AD35" s="23" t="s">
        <v>362</v>
      </c>
      <c r="AE35" s="23" t="s">
        <v>362</v>
      </c>
      <c r="AF35" s="23" t="s">
        <v>362</v>
      </c>
      <c r="AG35" s="23" t="s">
        <v>362</v>
      </c>
      <c r="AH35" s="23" t="s">
        <v>362</v>
      </c>
      <c r="AI35" s="23" t="s">
        <v>362</v>
      </c>
    </row>
    <row r="36" spans="1:35" ht="15" customHeight="1">
      <c r="A36" s="18" t="s">
        <v>363</v>
      </c>
      <c r="B36" s="21" t="s">
        <v>342</v>
      </c>
      <c r="C36" s="22">
        <v>20.238420000000001</v>
      </c>
      <c r="D36" s="22">
        <v>19.763301999999999</v>
      </c>
      <c r="E36" s="22">
        <v>19.078610999999999</v>
      </c>
      <c r="F36" s="22">
        <v>19.031911999999998</v>
      </c>
      <c r="G36" s="22">
        <v>18.935065999999999</v>
      </c>
      <c r="H36" s="22">
        <v>19.001669</v>
      </c>
      <c r="I36" s="22">
        <v>19.292677000000001</v>
      </c>
      <c r="J36" s="22">
        <v>19.511938000000001</v>
      </c>
      <c r="K36" s="22">
        <v>19.594936000000001</v>
      </c>
      <c r="L36" s="22">
        <v>19.511381</v>
      </c>
      <c r="M36" s="22">
        <v>19.399519000000002</v>
      </c>
      <c r="N36" s="22">
        <v>19.262284999999999</v>
      </c>
      <c r="O36" s="22">
        <v>19.146180999999999</v>
      </c>
      <c r="P36" s="22">
        <v>19.055493999999999</v>
      </c>
      <c r="Q36" s="22">
        <v>19.097113</v>
      </c>
      <c r="R36" s="22">
        <v>19.100563000000001</v>
      </c>
      <c r="S36" s="22">
        <v>18.988368999999999</v>
      </c>
      <c r="T36" s="22">
        <v>18.915678</v>
      </c>
      <c r="U36" s="22">
        <v>18.869472999999999</v>
      </c>
      <c r="V36" s="22">
        <v>18.880510000000001</v>
      </c>
      <c r="W36" s="22">
        <v>18.811025999999998</v>
      </c>
      <c r="X36" s="22">
        <v>18.707837999999999</v>
      </c>
      <c r="Y36" s="22">
        <v>18.652531</v>
      </c>
      <c r="Z36" s="22">
        <v>18.589869</v>
      </c>
      <c r="AA36" s="22">
        <v>18.544709999999998</v>
      </c>
      <c r="AB36" s="22">
        <v>18.515578999999999</v>
      </c>
      <c r="AC36" s="22">
        <v>18.471550000000001</v>
      </c>
      <c r="AD36" s="22">
        <v>18.434669</v>
      </c>
      <c r="AE36" s="22">
        <v>18.456047000000002</v>
      </c>
      <c r="AF36" s="22">
        <v>18.431228999999998</v>
      </c>
      <c r="AG36" s="22">
        <v>18.392054000000002</v>
      </c>
      <c r="AH36" s="22">
        <v>18.375685000000001</v>
      </c>
      <c r="AI36" s="23">
        <v>-3.1099999999999999E-3</v>
      </c>
    </row>
    <row r="37" spans="1:35" ht="15.75" customHeight="1"/>
    <row r="38" spans="1:35" ht="15" customHeight="1">
      <c r="B38" s="20" t="s">
        <v>364</v>
      </c>
    </row>
    <row r="39" spans="1:35" ht="15" customHeight="1">
      <c r="A39" s="18" t="s">
        <v>365</v>
      </c>
      <c r="B39" s="21" t="s">
        <v>336</v>
      </c>
      <c r="C39" s="22">
        <v>16.634917999999999</v>
      </c>
      <c r="D39" s="22">
        <v>15.560148999999999</v>
      </c>
      <c r="E39" s="22">
        <v>16.020731000000001</v>
      </c>
      <c r="F39" s="22">
        <v>16.712645999999999</v>
      </c>
      <c r="G39" s="22">
        <v>17.151492999999999</v>
      </c>
      <c r="H39" s="22">
        <v>17.636644</v>
      </c>
      <c r="I39" s="22">
        <v>18.329802999999998</v>
      </c>
      <c r="J39" s="22">
        <v>18.998629000000001</v>
      </c>
      <c r="K39" s="22">
        <v>19.332518</v>
      </c>
      <c r="L39" s="22">
        <v>19.533010000000001</v>
      </c>
      <c r="M39" s="22">
        <v>19.624012</v>
      </c>
      <c r="N39" s="22">
        <v>20.097501999999999</v>
      </c>
      <c r="O39" s="22">
        <v>20.105340999999999</v>
      </c>
      <c r="P39" s="22">
        <v>20.179995000000002</v>
      </c>
      <c r="Q39" s="22">
        <v>20.495128999999999</v>
      </c>
      <c r="R39" s="22">
        <v>20.705454</v>
      </c>
      <c r="S39" s="22">
        <v>20.923535999999999</v>
      </c>
      <c r="T39" s="22">
        <v>21.173369999999998</v>
      </c>
      <c r="U39" s="22">
        <v>21.440998</v>
      </c>
      <c r="V39" s="22">
        <v>21.689045</v>
      </c>
      <c r="W39" s="22">
        <v>21.912479000000001</v>
      </c>
      <c r="X39" s="22">
        <v>22.101877000000002</v>
      </c>
      <c r="Y39" s="22">
        <v>22.279131</v>
      </c>
      <c r="Z39" s="22">
        <v>22.573450000000001</v>
      </c>
      <c r="AA39" s="22">
        <v>22.785976000000002</v>
      </c>
      <c r="AB39" s="22">
        <v>22.996428999999999</v>
      </c>
      <c r="AC39" s="22">
        <v>23.208030999999998</v>
      </c>
      <c r="AD39" s="22">
        <v>23.411003000000001</v>
      </c>
      <c r="AE39" s="22">
        <v>23.683239</v>
      </c>
      <c r="AF39" s="22">
        <v>23.960798</v>
      </c>
      <c r="AG39" s="22">
        <v>24.167490000000001</v>
      </c>
      <c r="AH39" s="22">
        <v>24.36318</v>
      </c>
      <c r="AI39" s="23">
        <v>1.2385E-2</v>
      </c>
    </row>
    <row r="40" spans="1:35" ht="15" customHeight="1">
      <c r="A40" s="18" t="s">
        <v>366</v>
      </c>
      <c r="B40" s="21" t="s">
        <v>367</v>
      </c>
      <c r="C40" s="22">
        <v>24.537946999999999</v>
      </c>
      <c r="D40" s="22">
        <v>24.243863999999999</v>
      </c>
      <c r="E40" s="22">
        <v>29.909514999999999</v>
      </c>
      <c r="F40" s="22">
        <v>28.426769</v>
      </c>
      <c r="G40" s="22">
        <v>28.618099000000001</v>
      </c>
      <c r="H40" s="22">
        <v>28.520074999999999</v>
      </c>
      <c r="I40" s="22">
        <v>27.862691999999999</v>
      </c>
      <c r="J40" s="22">
        <v>27.936610999999999</v>
      </c>
      <c r="K40" s="22">
        <v>28.162009999999999</v>
      </c>
      <c r="L40" s="22">
        <v>28.425083000000001</v>
      </c>
      <c r="M40" s="22">
        <v>28.713608000000001</v>
      </c>
      <c r="N40" s="22">
        <v>30.057896</v>
      </c>
      <c r="O40" s="22">
        <v>30.388204999999999</v>
      </c>
      <c r="P40" s="22">
        <v>30.548780000000001</v>
      </c>
      <c r="Q40" s="22">
        <v>31.208534</v>
      </c>
      <c r="R40" s="22">
        <v>31.695506999999999</v>
      </c>
      <c r="S40" s="22">
        <v>32.776066</v>
      </c>
      <c r="T40" s="22">
        <v>32.661560000000001</v>
      </c>
      <c r="U40" s="22">
        <v>32.834831000000001</v>
      </c>
      <c r="V40" s="22">
        <v>33.766201000000002</v>
      </c>
      <c r="W40" s="22">
        <v>34.771796999999999</v>
      </c>
      <c r="X40" s="22">
        <v>35.608722999999998</v>
      </c>
      <c r="Y40" s="22">
        <v>35.916091999999999</v>
      </c>
      <c r="Z40" s="22">
        <v>37.479790000000001</v>
      </c>
      <c r="AA40" s="22">
        <v>37.935295000000004</v>
      </c>
      <c r="AB40" s="22">
        <v>38.346237000000002</v>
      </c>
      <c r="AC40" s="22">
        <v>38.771312999999999</v>
      </c>
      <c r="AD40" s="22">
        <v>39.264046</v>
      </c>
      <c r="AE40" s="22">
        <v>42.460051999999997</v>
      </c>
      <c r="AF40" s="22">
        <v>43.544437000000002</v>
      </c>
      <c r="AG40" s="22">
        <v>43.591911000000003</v>
      </c>
      <c r="AH40" s="22">
        <v>43.892014000000003</v>
      </c>
      <c r="AI40" s="23">
        <v>1.8935E-2</v>
      </c>
    </row>
    <row r="41" spans="1:35" ht="15" customHeight="1">
      <c r="A41" s="18" t="s">
        <v>368</v>
      </c>
      <c r="B41" s="21" t="s">
        <v>369</v>
      </c>
      <c r="C41" s="22">
        <v>22.170871999999999</v>
      </c>
      <c r="D41" s="22">
        <v>21.954423999999999</v>
      </c>
      <c r="E41" s="22">
        <v>21.978480999999999</v>
      </c>
      <c r="F41" s="22">
        <v>21.98358</v>
      </c>
      <c r="G41" s="22">
        <v>21.894874999999999</v>
      </c>
      <c r="H41" s="22">
        <v>21.602947</v>
      </c>
      <c r="I41" s="22">
        <v>21.847075</v>
      </c>
      <c r="J41" s="22">
        <v>22.031654</v>
      </c>
      <c r="K41" s="22">
        <v>22.300404</v>
      </c>
      <c r="L41" s="22">
        <v>22.412120999999999</v>
      </c>
      <c r="M41" s="22">
        <v>22.707564999999999</v>
      </c>
      <c r="N41" s="22">
        <v>23.410488000000001</v>
      </c>
      <c r="O41" s="22">
        <v>23.573322000000001</v>
      </c>
      <c r="P41" s="22">
        <v>23.781666000000001</v>
      </c>
      <c r="Q41" s="22">
        <v>24.204405000000001</v>
      </c>
      <c r="R41" s="22">
        <v>24.592258000000001</v>
      </c>
      <c r="S41" s="22">
        <v>24.848427000000001</v>
      </c>
      <c r="T41" s="22">
        <v>25.145551999999999</v>
      </c>
      <c r="U41" s="22">
        <v>25.222816000000002</v>
      </c>
      <c r="V41" s="22">
        <v>25.499110999999999</v>
      </c>
      <c r="W41" s="22">
        <v>25.840990000000001</v>
      </c>
      <c r="X41" s="22">
        <v>25.933036999999999</v>
      </c>
      <c r="Y41" s="22">
        <v>26.118065000000001</v>
      </c>
      <c r="Z41" s="22">
        <v>26.521101000000002</v>
      </c>
      <c r="AA41" s="22">
        <v>26.736353000000001</v>
      </c>
      <c r="AB41" s="22">
        <v>26.945976000000002</v>
      </c>
      <c r="AC41" s="22">
        <v>27.292883</v>
      </c>
      <c r="AD41" s="22">
        <v>27.377738999999998</v>
      </c>
      <c r="AE41" s="22">
        <v>27.854393000000002</v>
      </c>
      <c r="AF41" s="22">
        <v>28.176065000000001</v>
      </c>
      <c r="AG41" s="22">
        <v>28.421361999999998</v>
      </c>
      <c r="AH41" s="22">
        <v>28.630436</v>
      </c>
      <c r="AI41" s="23">
        <v>8.2819999999999994E-3</v>
      </c>
    </row>
    <row r="42" spans="1:35" ht="15" customHeight="1">
      <c r="A42" s="18" t="s">
        <v>370</v>
      </c>
      <c r="B42" s="21" t="s">
        <v>371</v>
      </c>
      <c r="C42" s="22">
        <v>14.641048</v>
      </c>
      <c r="D42" s="22">
        <v>14.449450000000001</v>
      </c>
      <c r="E42" s="22">
        <v>14.469915</v>
      </c>
      <c r="F42" s="22">
        <v>14.677915</v>
      </c>
      <c r="G42" s="22">
        <v>14.784328</v>
      </c>
      <c r="H42" s="22">
        <v>15.181978000000001</v>
      </c>
      <c r="I42" s="22">
        <v>15.254274000000001</v>
      </c>
      <c r="J42" s="22">
        <v>15.71048</v>
      </c>
      <c r="K42" s="22">
        <v>15.739540999999999</v>
      </c>
      <c r="L42" s="22">
        <v>16.214652999999998</v>
      </c>
      <c r="M42" s="22">
        <v>16.425370999999998</v>
      </c>
      <c r="N42" s="22">
        <v>16.664819999999999</v>
      </c>
      <c r="O42" s="22">
        <v>17.012841999999999</v>
      </c>
      <c r="P42" s="22">
        <v>17.187419999999999</v>
      </c>
      <c r="Q42" s="22">
        <v>17.583839000000001</v>
      </c>
      <c r="R42" s="22">
        <v>17.868292</v>
      </c>
      <c r="S42" s="22">
        <v>18.138349999999999</v>
      </c>
      <c r="T42" s="22">
        <v>18.383088999999998</v>
      </c>
      <c r="U42" s="22">
        <v>18.624289999999998</v>
      </c>
      <c r="V42" s="22">
        <v>18.83005</v>
      </c>
      <c r="W42" s="22">
        <v>19.106794000000001</v>
      </c>
      <c r="X42" s="22">
        <v>19.197942999999999</v>
      </c>
      <c r="Y42" s="22">
        <v>19.450199000000001</v>
      </c>
      <c r="Z42" s="22">
        <v>19.834574</v>
      </c>
      <c r="AA42" s="22">
        <v>20.040814999999998</v>
      </c>
      <c r="AB42" s="22">
        <v>20.276285000000001</v>
      </c>
      <c r="AC42" s="22">
        <v>20.70055</v>
      </c>
      <c r="AD42" s="22">
        <v>20.752966000000001</v>
      </c>
      <c r="AE42" s="22">
        <v>21.175343999999999</v>
      </c>
      <c r="AF42" s="22">
        <v>21.518598999999998</v>
      </c>
      <c r="AG42" s="22">
        <v>21.766680000000001</v>
      </c>
      <c r="AH42" s="22">
        <v>21.858753</v>
      </c>
      <c r="AI42" s="23">
        <v>1.3011999999999999E-2</v>
      </c>
    </row>
    <row r="43" spans="1:35" ht="15" customHeight="1">
      <c r="A43" s="18" t="s">
        <v>372</v>
      </c>
      <c r="B43" s="21" t="s">
        <v>373</v>
      </c>
      <c r="C43" s="22">
        <v>22.110787999999999</v>
      </c>
      <c r="D43" s="22">
        <v>21.343924999999999</v>
      </c>
      <c r="E43" s="22">
        <v>21.456230000000001</v>
      </c>
      <c r="F43" s="22">
        <v>21.792422999999999</v>
      </c>
      <c r="G43" s="22">
        <v>21.917566000000001</v>
      </c>
      <c r="H43" s="22">
        <v>22.312809000000001</v>
      </c>
      <c r="I43" s="22">
        <v>22.445829</v>
      </c>
      <c r="J43" s="22">
        <v>22.857292000000001</v>
      </c>
      <c r="K43" s="22">
        <v>22.914766</v>
      </c>
      <c r="L43" s="22">
        <v>23.266224000000001</v>
      </c>
      <c r="M43" s="22">
        <v>23.483311</v>
      </c>
      <c r="N43" s="22">
        <v>23.973053</v>
      </c>
      <c r="O43" s="22">
        <v>24.241781</v>
      </c>
      <c r="P43" s="22">
        <v>24.417619999999999</v>
      </c>
      <c r="Q43" s="22">
        <v>24.810473999999999</v>
      </c>
      <c r="R43" s="22">
        <v>25.010679</v>
      </c>
      <c r="S43" s="22">
        <v>25.234774000000002</v>
      </c>
      <c r="T43" s="22">
        <v>25.49099</v>
      </c>
      <c r="U43" s="22">
        <v>25.664202</v>
      </c>
      <c r="V43" s="22">
        <v>25.881091999999999</v>
      </c>
      <c r="W43" s="22">
        <v>26.103442999999999</v>
      </c>
      <c r="X43" s="22">
        <v>26.104603000000001</v>
      </c>
      <c r="Y43" s="22">
        <v>26.271511</v>
      </c>
      <c r="Z43" s="22">
        <v>26.655840000000001</v>
      </c>
      <c r="AA43" s="22">
        <v>26.817506999999999</v>
      </c>
      <c r="AB43" s="22">
        <v>27.027259999999998</v>
      </c>
      <c r="AC43" s="22">
        <v>27.398430000000001</v>
      </c>
      <c r="AD43" s="22">
        <v>27.414787</v>
      </c>
      <c r="AE43" s="22">
        <v>27.670738</v>
      </c>
      <c r="AF43" s="22">
        <v>27.905581999999999</v>
      </c>
      <c r="AG43" s="22">
        <v>28.076466</v>
      </c>
      <c r="AH43" s="22">
        <v>28.233941999999999</v>
      </c>
      <c r="AI43" s="23">
        <v>7.9170000000000004E-3</v>
      </c>
    </row>
    <row r="44" spans="1:35" ht="15" customHeight="1">
      <c r="A44" s="18" t="s">
        <v>374</v>
      </c>
      <c r="B44" s="21" t="s">
        <v>347</v>
      </c>
      <c r="C44" s="22">
        <v>9.5779259999999997</v>
      </c>
      <c r="D44" s="22">
        <v>10.569046</v>
      </c>
      <c r="E44" s="22">
        <v>10.419720999999999</v>
      </c>
      <c r="F44" s="22">
        <v>10.188439000000001</v>
      </c>
      <c r="G44" s="22">
        <v>8.9142880000000009</v>
      </c>
      <c r="H44" s="22">
        <v>9.2094129999999996</v>
      </c>
      <c r="I44" s="22">
        <v>9.4572199999999995</v>
      </c>
      <c r="J44" s="22">
        <v>10.104760000000001</v>
      </c>
      <c r="K44" s="22">
        <v>10.913876999999999</v>
      </c>
      <c r="L44" s="22">
        <v>11.290391</v>
      </c>
      <c r="M44" s="22">
        <v>11.574986000000001</v>
      </c>
      <c r="N44" s="22">
        <v>11.016311</v>
      </c>
      <c r="O44" s="22">
        <v>11.238101</v>
      </c>
      <c r="P44" s="22">
        <v>11.303734</v>
      </c>
      <c r="Q44" s="22">
        <v>11.559741000000001</v>
      </c>
      <c r="R44" s="22">
        <v>11.693218</v>
      </c>
      <c r="S44" s="22">
        <v>12.392016999999999</v>
      </c>
      <c r="T44" s="22">
        <v>12.827140999999999</v>
      </c>
      <c r="U44" s="22">
        <v>12.921616999999999</v>
      </c>
      <c r="V44" s="22">
        <v>13.491559000000001</v>
      </c>
      <c r="W44" s="22">
        <v>13.652015</v>
      </c>
      <c r="X44" s="22">
        <v>13.829222</v>
      </c>
      <c r="Y44" s="22">
        <v>13.942467000000001</v>
      </c>
      <c r="Z44" s="22">
        <v>13.968139000000001</v>
      </c>
      <c r="AA44" s="22">
        <v>14.613647</v>
      </c>
      <c r="AB44" s="22">
        <v>14.869235</v>
      </c>
      <c r="AC44" s="22">
        <v>14.895740999999999</v>
      </c>
      <c r="AD44" s="22">
        <v>15.526524999999999</v>
      </c>
      <c r="AE44" s="22">
        <v>15.824721</v>
      </c>
      <c r="AF44" s="22">
        <v>16.030633999999999</v>
      </c>
      <c r="AG44" s="22">
        <v>16.223696</v>
      </c>
      <c r="AH44" s="22">
        <v>15.660544</v>
      </c>
      <c r="AI44" s="23">
        <v>1.5987000000000001E-2</v>
      </c>
    </row>
    <row r="45" spans="1:35" ht="15" customHeight="1">
      <c r="A45" s="18" t="s">
        <v>375</v>
      </c>
      <c r="B45" s="21" t="s">
        <v>376</v>
      </c>
      <c r="C45" s="22">
        <v>13.698598</v>
      </c>
      <c r="D45" s="22">
        <v>13.285862</v>
      </c>
      <c r="E45" s="22">
        <v>12.658550999999999</v>
      </c>
      <c r="F45" s="22">
        <v>12.415777</v>
      </c>
      <c r="G45" s="22">
        <v>12.426674999999999</v>
      </c>
      <c r="H45" s="22">
        <v>12.301192</v>
      </c>
      <c r="I45" s="22">
        <v>12.310214999999999</v>
      </c>
      <c r="J45" s="22">
        <v>12.265231</v>
      </c>
      <c r="K45" s="22">
        <v>12.143967999999999</v>
      </c>
      <c r="L45" s="22">
        <v>11.942882000000001</v>
      </c>
      <c r="M45" s="22">
        <v>11.674177</v>
      </c>
      <c r="N45" s="22">
        <v>12.097020000000001</v>
      </c>
      <c r="O45" s="22">
        <v>11.824804</v>
      </c>
      <c r="P45" s="22">
        <v>11.655065</v>
      </c>
      <c r="Q45" s="22">
        <v>11.651948000000001</v>
      </c>
      <c r="R45" s="22">
        <v>11.562685999999999</v>
      </c>
      <c r="S45" s="22">
        <v>11.455206</v>
      </c>
      <c r="T45" s="22">
        <v>11.366446</v>
      </c>
      <c r="U45" s="22">
        <v>11.344866</v>
      </c>
      <c r="V45" s="22">
        <v>11.310649</v>
      </c>
      <c r="W45" s="22">
        <v>11.269885</v>
      </c>
      <c r="X45" s="22">
        <v>11.222148000000001</v>
      </c>
      <c r="Y45" s="22">
        <v>11.174136000000001</v>
      </c>
      <c r="Z45" s="22">
        <v>11.160277000000001</v>
      </c>
      <c r="AA45" s="22">
        <v>11.142837999999999</v>
      </c>
      <c r="AB45" s="22">
        <v>11.134161000000001</v>
      </c>
      <c r="AC45" s="22">
        <v>11.127587</v>
      </c>
      <c r="AD45" s="22">
        <v>11.152502999999999</v>
      </c>
      <c r="AE45" s="22">
        <v>11.190495</v>
      </c>
      <c r="AF45" s="22">
        <v>11.209865000000001</v>
      </c>
      <c r="AG45" s="22">
        <v>11.231529999999999</v>
      </c>
      <c r="AH45" s="22">
        <v>11.277456000000001</v>
      </c>
      <c r="AI45" s="23">
        <v>-6.254E-3</v>
      </c>
    </row>
    <row r="46" spans="1:35" ht="15" customHeight="1">
      <c r="A46" s="18" t="s">
        <v>377</v>
      </c>
      <c r="B46" s="21" t="s">
        <v>342</v>
      </c>
      <c r="C46" s="22">
        <v>33.252597999999999</v>
      </c>
      <c r="D46" s="22">
        <v>33.912785</v>
      </c>
      <c r="E46" s="22">
        <v>33.971561000000001</v>
      </c>
      <c r="F46" s="22">
        <v>34.360657000000003</v>
      </c>
      <c r="G46" s="22">
        <v>34.89761</v>
      </c>
      <c r="H46" s="22">
        <v>35.386074000000001</v>
      </c>
      <c r="I46" s="22">
        <v>36.138537999999997</v>
      </c>
      <c r="J46" s="22">
        <v>36.758361999999998</v>
      </c>
      <c r="K46" s="22">
        <v>37.028300999999999</v>
      </c>
      <c r="L46" s="22">
        <v>36.980328</v>
      </c>
      <c r="M46" s="22">
        <v>36.851902000000003</v>
      </c>
      <c r="N46" s="22">
        <v>36.703060000000001</v>
      </c>
      <c r="O46" s="22">
        <v>36.648471999999998</v>
      </c>
      <c r="P46" s="22">
        <v>36.629832999999998</v>
      </c>
      <c r="Q46" s="22">
        <v>36.830044000000001</v>
      </c>
      <c r="R46" s="22">
        <v>36.911639999999998</v>
      </c>
      <c r="S46" s="22">
        <v>36.571807999999997</v>
      </c>
      <c r="T46" s="22">
        <v>36.300902999999998</v>
      </c>
      <c r="U46" s="22">
        <v>36.140179000000003</v>
      </c>
      <c r="V46" s="22">
        <v>36.026969999999999</v>
      </c>
      <c r="W46" s="22">
        <v>35.831085000000002</v>
      </c>
      <c r="X46" s="22">
        <v>35.613166999999997</v>
      </c>
      <c r="Y46" s="22">
        <v>35.422935000000003</v>
      </c>
      <c r="Z46" s="22">
        <v>35.253875999999998</v>
      </c>
      <c r="AA46" s="22">
        <v>34.979267</v>
      </c>
      <c r="AB46" s="22">
        <v>34.808914000000001</v>
      </c>
      <c r="AC46" s="22">
        <v>34.676597999999998</v>
      </c>
      <c r="AD46" s="22">
        <v>34.547210999999997</v>
      </c>
      <c r="AE46" s="22">
        <v>34.415016000000001</v>
      </c>
      <c r="AF46" s="22">
        <v>34.257465000000003</v>
      </c>
      <c r="AG46" s="22">
        <v>34.011459000000002</v>
      </c>
      <c r="AH46" s="22">
        <v>33.779319999999998</v>
      </c>
      <c r="AI46" s="23">
        <v>5.0699999999999996E-4</v>
      </c>
    </row>
    <row r="47" spans="1:35" ht="15.75" customHeight="1"/>
    <row r="48" spans="1:35" ht="15" customHeight="1">
      <c r="B48" s="20" t="s">
        <v>378</v>
      </c>
    </row>
    <row r="49" spans="1:35" ht="15" customHeight="1">
      <c r="A49" s="18" t="s">
        <v>379</v>
      </c>
      <c r="B49" s="21" t="s">
        <v>338</v>
      </c>
      <c r="C49" s="22">
        <v>21.897860999999999</v>
      </c>
      <c r="D49" s="22">
        <v>21.309484000000001</v>
      </c>
      <c r="E49" s="22">
        <v>20.571960000000001</v>
      </c>
      <c r="F49" s="22">
        <v>20.00329</v>
      </c>
      <c r="G49" s="22">
        <v>19.325447</v>
      </c>
      <c r="H49" s="22">
        <v>18.920959</v>
      </c>
      <c r="I49" s="22">
        <v>18.257518999999998</v>
      </c>
      <c r="J49" s="22">
        <v>18.481484999999999</v>
      </c>
      <c r="K49" s="22">
        <v>18.433384</v>
      </c>
      <c r="L49" s="22">
        <v>18.729416000000001</v>
      </c>
      <c r="M49" s="22">
        <v>18.922249000000001</v>
      </c>
      <c r="N49" s="22">
        <v>19.024334</v>
      </c>
      <c r="O49" s="22">
        <v>19.197624000000001</v>
      </c>
      <c r="P49" s="22">
        <v>19.347913999999999</v>
      </c>
      <c r="Q49" s="22">
        <v>19.723099000000001</v>
      </c>
      <c r="R49" s="22">
        <v>19.970981999999999</v>
      </c>
      <c r="S49" s="22">
        <v>20.210882000000002</v>
      </c>
      <c r="T49" s="22">
        <v>20.487949</v>
      </c>
      <c r="U49" s="22">
        <v>20.628558999999999</v>
      </c>
      <c r="V49" s="22">
        <v>20.729315</v>
      </c>
      <c r="W49" s="22">
        <v>20.974581000000001</v>
      </c>
      <c r="X49" s="22">
        <v>21.028313000000001</v>
      </c>
      <c r="Y49" s="22">
        <v>21.227437999999999</v>
      </c>
      <c r="Z49" s="22">
        <v>21.605208999999999</v>
      </c>
      <c r="AA49" s="22">
        <v>21.756471999999999</v>
      </c>
      <c r="AB49" s="22">
        <v>21.953361999999998</v>
      </c>
      <c r="AC49" s="22">
        <v>22.352626999999998</v>
      </c>
      <c r="AD49" s="22">
        <v>22.440076999999999</v>
      </c>
      <c r="AE49" s="22">
        <v>22.802755000000001</v>
      </c>
      <c r="AF49" s="22">
        <v>23.148499999999999</v>
      </c>
      <c r="AG49" s="22">
        <v>23.379580000000001</v>
      </c>
      <c r="AH49" s="22">
        <v>23.534092000000001</v>
      </c>
      <c r="AI49" s="23">
        <v>2.3270000000000001E-3</v>
      </c>
    </row>
    <row r="50" spans="1:35" ht="15" customHeight="1">
      <c r="A50" s="18" t="s">
        <v>380</v>
      </c>
      <c r="B50" s="21" t="s">
        <v>347</v>
      </c>
      <c r="C50" s="22">
        <v>12.40038</v>
      </c>
      <c r="D50" s="22">
        <v>11.553703000000001</v>
      </c>
      <c r="E50" s="22">
        <v>13.360313</v>
      </c>
      <c r="F50" s="22">
        <v>13.389486</v>
      </c>
      <c r="G50" s="22">
        <v>13.319341</v>
      </c>
      <c r="H50" s="22">
        <v>13.426019999999999</v>
      </c>
      <c r="I50" s="22">
        <v>13.603244</v>
      </c>
      <c r="J50" s="22">
        <v>13.720045000000001</v>
      </c>
      <c r="K50" s="22">
        <v>14.009251000000001</v>
      </c>
      <c r="L50" s="22">
        <v>14.021473</v>
      </c>
      <c r="M50" s="22">
        <v>14.408879000000001</v>
      </c>
      <c r="N50" s="22">
        <v>14.623139</v>
      </c>
      <c r="O50" s="22">
        <v>14.886125</v>
      </c>
      <c r="P50" s="22">
        <v>15.028307</v>
      </c>
      <c r="Q50" s="22">
        <v>15.293096999999999</v>
      </c>
      <c r="R50" s="22">
        <v>15.457554999999999</v>
      </c>
      <c r="S50" s="22">
        <v>15.666325000000001</v>
      </c>
      <c r="T50" s="22">
        <v>15.853258</v>
      </c>
      <c r="U50" s="22">
        <v>16.036594000000001</v>
      </c>
      <c r="V50" s="22">
        <v>16.209066</v>
      </c>
      <c r="W50" s="22">
        <v>16.439094999999998</v>
      </c>
      <c r="X50" s="22">
        <v>16.653212</v>
      </c>
      <c r="Y50" s="22">
        <v>16.763473999999999</v>
      </c>
      <c r="Z50" s="22">
        <v>16.934118000000002</v>
      </c>
      <c r="AA50" s="22">
        <v>16.966439999999999</v>
      </c>
      <c r="AB50" s="22">
        <v>16.946860999999998</v>
      </c>
      <c r="AC50" s="22">
        <v>16.844774000000001</v>
      </c>
      <c r="AD50" s="22">
        <v>17.097082</v>
      </c>
      <c r="AE50" s="22">
        <v>17.251614</v>
      </c>
      <c r="AF50" s="22">
        <v>17.489197000000001</v>
      </c>
      <c r="AG50" s="22">
        <v>17.715216000000002</v>
      </c>
      <c r="AH50" s="22">
        <v>17.967490999999999</v>
      </c>
      <c r="AI50" s="23">
        <v>1.2034E-2</v>
      </c>
    </row>
    <row r="51" spans="1:35" ht="15" customHeight="1">
      <c r="A51" s="18" t="s">
        <v>381</v>
      </c>
      <c r="B51" s="21" t="s">
        <v>340</v>
      </c>
      <c r="C51" s="22">
        <v>2.8587899999999999</v>
      </c>
      <c r="D51" s="22">
        <v>2.6512169999999999</v>
      </c>
      <c r="E51" s="22">
        <v>2.8172890000000002</v>
      </c>
      <c r="F51" s="22">
        <v>2.811531</v>
      </c>
      <c r="G51" s="22">
        <v>2.8816489999999999</v>
      </c>
      <c r="H51" s="22">
        <v>3.0306890000000002</v>
      </c>
      <c r="I51" s="22">
        <v>3.3072020000000002</v>
      </c>
      <c r="J51" s="22">
        <v>3.516105</v>
      </c>
      <c r="K51" s="22">
        <v>3.6475420000000001</v>
      </c>
      <c r="L51" s="22">
        <v>3.712507</v>
      </c>
      <c r="M51" s="22">
        <v>3.7017319999999998</v>
      </c>
      <c r="N51" s="22">
        <v>3.6311119999999999</v>
      </c>
      <c r="O51" s="22">
        <v>3.5979700000000001</v>
      </c>
      <c r="P51" s="22">
        <v>3.6231740000000001</v>
      </c>
      <c r="Q51" s="22">
        <v>3.6899950000000001</v>
      </c>
      <c r="R51" s="22">
        <v>3.743716</v>
      </c>
      <c r="S51" s="22">
        <v>3.7384400000000002</v>
      </c>
      <c r="T51" s="22">
        <v>3.7354799999999999</v>
      </c>
      <c r="U51" s="22">
        <v>3.7740589999999998</v>
      </c>
      <c r="V51" s="22">
        <v>3.7951679999999999</v>
      </c>
      <c r="W51" s="22">
        <v>3.800999</v>
      </c>
      <c r="X51" s="22">
        <v>3.807131</v>
      </c>
      <c r="Y51" s="22">
        <v>3.8032029999999999</v>
      </c>
      <c r="Z51" s="22">
        <v>3.8125100000000001</v>
      </c>
      <c r="AA51" s="22">
        <v>3.8222640000000001</v>
      </c>
      <c r="AB51" s="22">
        <v>3.8389500000000001</v>
      </c>
      <c r="AC51" s="22">
        <v>3.8519380000000001</v>
      </c>
      <c r="AD51" s="22">
        <v>3.8948580000000002</v>
      </c>
      <c r="AE51" s="22">
        <v>3.9494669999999998</v>
      </c>
      <c r="AF51" s="22">
        <v>3.985636</v>
      </c>
      <c r="AG51" s="22">
        <v>4.0085940000000004</v>
      </c>
      <c r="AH51" s="22">
        <v>4.0652569999999999</v>
      </c>
      <c r="AI51" s="23">
        <v>1.1422E-2</v>
      </c>
    </row>
    <row r="52" spans="1:35" ht="15" customHeight="1">
      <c r="A52" s="18" t="s">
        <v>382</v>
      </c>
      <c r="B52" s="21" t="s">
        <v>383</v>
      </c>
      <c r="C52" s="22">
        <v>2.0483389999999999</v>
      </c>
      <c r="D52" s="22">
        <v>2.0587629999999999</v>
      </c>
      <c r="E52" s="22">
        <v>2.0255559999999999</v>
      </c>
      <c r="F52" s="22">
        <v>1.9975769999999999</v>
      </c>
      <c r="G52" s="22">
        <v>1.9756469999999999</v>
      </c>
      <c r="H52" s="22">
        <v>1.96913</v>
      </c>
      <c r="I52" s="22">
        <v>1.9520200000000001</v>
      </c>
      <c r="J52" s="22">
        <v>1.959999</v>
      </c>
      <c r="K52" s="22">
        <v>1.9739979999999999</v>
      </c>
      <c r="L52" s="22">
        <v>1.9568620000000001</v>
      </c>
      <c r="M52" s="22">
        <v>1.958207</v>
      </c>
      <c r="N52" s="22">
        <v>1.9562580000000001</v>
      </c>
      <c r="O52" s="22">
        <v>1.9546289999999999</v>
      </c>
      <c r="P52" s="22">
        <v>1.9516530000000001</v>
      </c>
      <c r="Q52" s="22">
        <v>1.958434</v>
      </c>
      <c r="R52" s="22">
        <v>1.9592350000000001</v>
      </c>
      <c r="S52" s="22">
        <v>1.9537640000000001</v>
      </c>
      <c r="T52" s="22">
        <v>1.9537899999999999</v>
      </c>
      <c r="U52" s="22">
        <v>1.9590529999999999</v>
      </c>
      <c r="V52" s="22">
        <v>1.9560420000000001</v>
      </c>
      <c r="W52" s="22">
        <v>1.9546790000000001</v>
      </c>
      <c r="X52" s="22">
        <v>1.947999</v>
      </c>
      <c r="Y52" s="22">
        <v>1.947827</v>
      </c>
      <c r="Z52" s="22">
        <v>1.949921</v>
      </c>
      <c r="AA52" s="22">
        <v>1.9516830000000001</v>
      </c>
      <c r="AB52" s="22">
        <v>1.952097</v>
      </c>
      <c r="AC52" s="22">
        <v>1.954712</v>
      </c>
      <c r="AD52" s="22">
        <v>1.952267</v>
      </c>
      <c r="AE52" s="22">
        <v>1.954197</v>
      </c>
      <c r="AF52" s="22">
        <v>1.95353</v>
      </c>
      <c r="AG52" s="22">
        <v>1.9512430000000001</v>
      </c>
      <c r="AH52" s="22">
        <v>1.9507680000000001</v>
      </c>
      <c r="AI52" s="23">
        <v>-1.573E-3</v>
      </c>
    </row>
    <row r="53" spans="1:35" ht="15" customHeight="1">
      <c r="A53" s="18" t="s">
        <v>384</v>
      </c>
      <c r="B53" s="21" t="s">
        <v>385</v>
      </c>
      <c r="C53" s="22">
        <v>0.67625800000000003</v>
      </c>
      <c r="D53" s="22">
        <v>0.67833900000000003</v>
      </c>
      <c r="E53" s="22">
        <v>0.67937899999999996</v>
      </c>
      <c r="F53" s="22">
        <v>0.68042000000000002</v>
      </c>
      <c r="G53" s="22">
        <v>0.68250100000000002</v>
      </c>
      <c r="H53" s="22">
        <v>0.68354099999999995</v>
      </c>
      <c r="I53" s="22">
        <v>0.68562199999999995</v>
      </c>
      <c r="J53" s="22">
        <v>0.68666199999999999</v>
      </c>
      <c r="K53" s="22">
        <v>0.68770299999999995</v>
      </c>
      <c r="L53" s="22">
        <v>0.68874299999999999</v>
      </c>
      <c r="M53" s="22">
        <v>0.69082399999999999</v>
      </c>
      <c r="N53" s="22">
        <v>0.69290499999999999</v>
      </c>
      <c r="O53" s="22">
        <v>0.69394500000000003</v>
      </c>
      <c r="P53" s="22">
        <v>0.69602600000000003</v>
      </c>
      <c r="Q53" s="22">
        <v>0.69810700000000003</v>
      </c>
      <c r="R53" s="22">
        <v>0.69914699999999996</v>
      </c>
      <c r="S53" s="22">
        <v>0.70122799999999996</v>
      </c>
      <c r="T53" s="22">
        <v>0.70330899999999996</v>
      </c>
      <c r="U53" s="22">
        <v>0.704349</v>
      </c>
      <c r="V53" s="22">
        <v>0.70643</v>
      </c>
      <c r="W53" s="22">
        <v>0.708511</v>
      </c>
      <c r="X53" s="22">
        <v>0.71059099999999997</v>
      </c>
      <c r="Y53" s="22">
        <v>0.71163200000000004</v>
      </c>
      <c r="Z53" s="22">
        <v>0.71371200000000001</v>
      </c>
      <c r="AA53" s="22">
        <v>0.71579300000000001</v>
      </c>
      <c r="AB53" s="22">
        <v>0.71787400000000001</v>
      </c>
      <c r="AC53" s="22">
        <v>0.71995500000000001</v>
      </c>
      <c r="AD53" s="22">
        <v>0.72203600000000001</v>
      </c>
      <c r="AE53" s="22">
        <v>0.72411700000000001</v>
      </c>
      <c r="AF53" s="22">
        <v>0.72619699999999998</v>
      </c>
      <c r="AG53" s="22">
        <v>0.72827799999999998</v>
      </c>
      <c r="AH53" s="22">
        <v>0.73035899999999998</v>
      </c>
      <c r="AI53" s="23">
        <v>2.4859999999999999E-3</v>
      </c>
    </row>
    <row r="54" spans="1:35" ht="15.75" customHeight="1"/>
    <row r="55" spans="1:35" ht="15.75" customHeight="1"/>
    <row r="56" spans="1:35" ht="15" customHeight="1">
      <c r="B56" s="20" t="s">
        <v>386</v>
      </c>
    </row>
    <row r="57" spans="1:35" ht="15" customHeight="1">
      <c r="A57" s="18" t="s">
        <v>387</v>
      </c>
      <c r="B57" s="21" t="s">
        <v>336</v>
      </c>
      <c r="C57" s="22">
        <v>18.517337999999999</v>
      </c>
      <c r="D57" s="22">
        <v>17.795781999999999</v>
      </c>
      <c r="E57" s="22">
        <v>18.164116</v>
      </c>
      <c r="F57" s="22">
        <v>18.891821</v>
      </c>
      <c r="G57" s="22">
        <v>19.477640000000001</v>
      </c>
      <c r="H57" s="22">
        <v>20.115549000000001</v>
      </c>
      <c r="I57" s="22">
        <v>20.967055999999999</v>
      </c>
      <c r="J57" s="22">
        <v>21.841379</v>
      </c>
      <c r="K57" s="22">
        <v>22.424021</v>
      </c>
      <c r="L57" s="22">
        <v>22.825673999999999</v>
      </c>
      <c r="M57" s="22">
        <v>23.067326999999999</v>
      </c>
      <c r="N57" s="22">
        <v>23.235030999999999</v>
      </c>
      <c r="O57" s="22">
        <v>23.271035999999999</v>
      </c>
      <c r="P57" s="22">
        <v>23.351419</v>
      </c>
      <c r="Q57" s="22">
        <v>23.62575</v>
      </c>
      <c r="R57" s="22">
        <v>23.87743</v>
      </c>
      <c r="S57" s="22">
        <v>24.152052000000001</v>
      </c>
      <c r="T57" s="22">
        <v>24.470886</v>
      </c>
      <c r="U57" s="22">
        <v>24.818118999999999</v>
      </c>
      <c r="V57" s="22">
        <v>25.156732999999999</v>
      </c>
      <c r="W57" s="22">
        <v>25.476082000000002</v>
      </c>
      <c r="X57" s="22">
        <v>25.756554000000001</v>
      </c>
      <c r="Y57" s="22">
        <v>26.017603000000001</v>
      </c>
      <c r="Z57" s="22">
        <v>26.396612000000001</v>
      </c>
      <c r="AA57" s="22">
        <v>26.704369</v>
      </c>
      <c r="AB57" s="22">
        <v>27.004362</v>
      </c>
      <c r="AC57" s="22">
        <v>27.302423000000001</v>
      </c>
      <c r="AD57" s="22">
        <v>27.590530000000001</v>
      </c>
      <c r="AE57" s="22">
        <v>27.952341000000001</v>
      </c>
      <c r="AF57" s="22">
        <v>28.331855999999998</v>
      </c>
      <c r="AG57" s="22">
        <v>28.642916</v>
      </c>
      <c r="AH57" s="22">
        <v>28.935759999999998</v>
      </c>
      <c r="AI57" s="23">
        <v>1.4503E-2</v>
      </c>
    </row>
    <row r="58" spans="1:35" ht="15" customHeight="1">
      <c r="A58" s="18" t="s">
        <v>388</v>
      </c>
      <c r="B58" s="21" t="s">
        <v>367</v>
      </c>
      <c r="C58" s="22">
        <v>24.537946999999999</v>
      </c>
      <c r="D58" s="22">
        <v>24.243863999999999</v>
      </c>
      <c r="E58" s="22">
        <v>29.909514999999999</v>
      </c>
      <c r="F58" s="22">
        <v>28.426769</v>
      </c>
      <c r="G58" s="22">
        <v>28.618099000000001</v>
      </c>
      <c r="H58" s="22">
        <v>28.520074999999999</v>
      </c>
      <c r="I58" s="22">
        <v>27.862691999999999</v>
      </c>
      <c r="J58" s="22">
        <v>27.936610999999999</v>
      </c>
      <c r="K58" s="22">
        <v>28.162009999999999</v>
      </c>
      <c r="L58" s="22">
        <v>28.425083000000001</v>
      </c>
      <c r="M58" s="22">
        <v>28.713608000000001</v>
      </c>
      <c r="N58" s="22">
        <v>30.057896</v>
      </c>
      <c r="O58" s="22">
        <v>30.388204999999999</v>
      </c>
      <c r="P58" s="22">
        <v>30.548780000000001</v>
      </c>
      <c r="Q58" s="22">
        <v>31.208534</v>
      </c>
      <c r="R58" s="22">
        <v>31.695506999999999</v>
      </c>
      <c r="S58" s="22">
        <v>32.776066</v>
      </c>
      <c r="T58" s="22">
        <v>32.661560000000001</v>
      </c>
      <c r="U58" s="22">
        <v>32.834831000000001</v>
      </c>
      <c r="V58" s="22">
        <v>33.766201000000002</v>
      </c>
      <c r="W58" s="22">
        <v>34.771796999999999</v>
      </c>
      <c r="X58" s="22">
        <v>35.608722999999998</v>
      </c>
      <c r="Y58" s="22">
        <v>35.916091999999999</v>
      </c>
      <c r="Z58" s="22">
        <v>37.479790000000001</v>
      </c>
      <c r="AA58" s="22">
        <v>37.935295000000004</v>
      </c>
      <c r="AB58" s="22">
        <v>38.346237000000002</v>
      </c>
      <c r="AC58" s="22">
        <v>38.771312999999999</v>
      </c>
      <c r="AD58" s="22">
        <v>39.264046</v>
      </c>
      <c r="AE58" s="22">
        <v>42.460051999999997</v>
      </c>
      <c r="AF58" s="22">
        <v>43.544437000000002</v>
      </c>
      <c r="AG58" s="22">
        <v>43.591911000000003</v>
      </c>
      <c r="AH58" s="22">
        <v>43.892014000000003</v>
      </c>
      <c r="AI58" s="23">
        <v>1.8935E-2</v>
      </c>
    </row>
    <row r="59" spans="1:35" ht="15" customHeight="1">
      <c r="A59" s="18" t="s">
        <v>389</v>
      </c>
      <c r="B59" s="21" t="s">
        <v>369</v>
      </c>
      <c r="C59" s="22">
        <v>22.152425999999998</v>
      </c>
      <c r="D59" s="22">
        <v>21.94087</v>
      </c>
      <c r="E59" s="22">
        <v>21.968945999999999</v>
      </c>
      <c r="F59" s="22">
        <v>21.978165000000001</v>
      </c>
      <c r="G59" s="22">
        <v>21.894269999999999</v>
      </c>
      <c r="H59" s="22">
        <v>21.607965</v>
      </c>
      <c r="I59" s="22">
        <v>21.857471</v>
      </c>
      <c r="J59" s="22">
        <v>22.043116000000001</v>
      </c>
      <c r="K59" s="22">
        <v>22.312280999999999</v>
      </c>
      <c r="L59" s="22">
        <v>22.424955000000001</v>
      </c>
      <c r="M59" s="22">
        <v>22.720831</v>
      </c>
      <c r="N59" s="22">
        <v>23.424423000000001</v>
      </c>
      <c r="O59" s="22">
        <v>23.588041</v>
      </c>
      <c r="P59" s="22">
        <v>23.796983999999998</v>
      </c>
      <c r="Q59" s="22">
        <v>24.220589</v>
      </c>
      <c r="R59" s="22">
        <v>24.608730000000001</v>
      </c>
      <c r="S59" s="22">
        <v>24.865734</v>
      </c>
      <c r="T59" s="22">
        <v>25.162941</v>
      </c>
      <c r="U59" s="22">
        <v>25.240604000000001</v>
      </c>
      <c r="V59" s="22">
        <v>25.517137999999999</v>
      </c>
      <c r="W59" s="22">
        <v>25.858951999999999</v>
      </c>
      <c r="X59" s="22">
        <v>25.951355</v>
      </c>
      <c r="Y59" s="22">
        <v>26.136623</v>
      </c>
      <c r="Z59" s="22">
        <v>26.539719000000002</v>
      </c>
      <c r="AA59" s="22">
        <v>26.75515</v>
      </c>
      <c r="AB59" s="22">
        <v>26.964805999999999</v>
      </c>
      <c r="AC59" s="22">
        <v>27.311302000000001</v>
      </c>
      <c r="AD59" s="22">
        <v>27.396849</v>
      </c>
      <c r="AE59" s="22">
        <v>27.872745999999999</v>
      </c>
      <c r="AF59" s="22">
        <v>28.194441000000001</v>
      </c>
      <c r="AG59" s="22">
        <v>28.439672000000002</v>
      </c>
      <c r="AH59" s="22">
        <v>28.648949000000002</v>
      </c>
      <c r="AI59" s="23">
        <v>8.3300000000000006E-3</v>
      </c>
    </row>
    <row r="60" spans="1:35" ht="15" customHeight="1">
      <c r="A60" s="18" t="s">
        <v>390</v>
      </c>
      <c r="B60" s="21" t="s">
        <v>371</v>
      </c>
      <c r="C60" s="22">
        <v>14.641048</v>
      </c>
      <c r="D60" s="22">
        <v>14.449450000000001</v>
      </c>
      <c r="E60" s="22">
        <v>14.469915</v>
      </c>
      <c r="F60" s="22">
        <v>14.677915</v>
      </c>
      <c r="G60" s="22">
        <v>14.784328</v>
      </c>
      <c r="H60" s="22">
        <v>15.181978000000001</v>
      </c>
      <c r="I60" s="22">
        <v>15.254274000000001</v>
      </c>
      <c r="J60" s="22">
        <v>15.71048</v>
      </c>
      <c r="K60" s="22">
        <v>15.739540999999999</v>
      </c>
      <c r="L60" s="22">
        <v>16.214652999999998</v>
      </c>
      <c r="M60" s="22">
        <v>16.425370999999998</v>
      </c>
      <c r="N60" s="22">
        <v>16.664819999999999</v>
      </c>
      <c r="O60" s="22">
        <v>17.012841999999999</v>
      </c>
      <c r="P60" s="22">
        <v>17.187419999999999</v>
      </c>
      <c r="Q60" s="22">
        <v>17.583839000000001</v>
      </c>
      <c r="R60" s="22">
        <v>17.868292</v>
      </c>
      <c r="S60" s="22">
        <v>18.138349999999999</v>
      </c>
      <c r="T60" s="22">
        <v>18.383088999999998</v>
      </c>
      <c r="U60" s="22">
        <v>18.624289999999998</v>
      </c>
      <c r="V60" s="22">
        <v>18.83005</v>
      </c>
      <c r="W60" s="22">
        <v>19.106794000000001</v>
      </c>
      <c r="X60" s="22">
        <v>19.197942999999999</v>
      </c>
      <c r="Y60" s="22">
        <v>19.450199000000001</v>
      </c>
      <c r="Z60" s="22">
        <v>19.834574</v>
      </c>
      <c r="AA60" s="22">
        <v>20.040814999999998</v>
      </c>
      <c r="AB60" s="22">
        <v>20.276285000000001</v>
      </c>
      <c r="AC60" s="22">
        <v>20.70055</v>
      </c>
      <c r="AD60" s="22">
        <v>20.752966000000001</v>
      </c>
      <c r="AE60" s="22">
        <v>21.175343999999999</v>
      </c>
      <c r="AF60" s="22">
        <v>21.518598999999998</v>
      </c>
      <c r="AG60" s="22">
        <v>21.766680000000001</v>
      </c>
      <c r="AH60" s="22">
        <v>21.858753</v>
      </c>
      <c r="AI60" s="23">
        <v>1.3011999999999999E-2</v>
      </c>
    </row>
    <row r="61" spans="1:35" ht="15" customHeight="1">
      <c r="A61" s="18" t="s">
        <v>391</v>
      </c>
      <c r="B61" s="21" t="s">
        <v>338</v>
      </c>
      <c r="C61" s="22">
        <v>22.055973000000002</v>
      </c>
      <c r="D61" s="22">
        <v>21.332649</v>
      </c>
      <c r="E61" s="22">
        <v>21.307634</v>
      </c>
      <c r="F61" s="22">
        <v>21.509706000000001</v>
      </c>
      <c r="G61" s="22">
        <v>21.507311000000001</v>
      </c>
      <c r="H61" s="22">
        <v>21.769124999999999</v>
      </c>
      <c r="I61" s="22">
        <v>21.766514000000001</v>
      </c>
      <c r="J61" s="22">
        <v>22.167186999999998</v>
      </c>
      <c r="K61" s="22">
        <v>22.215661999999998</v>
      </c>
      <c r="L61" s="22">
        <v>22.559709999999999</v>
      </c>
      <c r="M61" s="22">
        <v>22.7668</v>
      </c>
      <c r="N61" s="22">
        <v>23.137453000000001</v>
      </c>
      <c r="O61" s="22">
        <v>23.400127000000001</v>
      </c>
      <c r="P61" s="22">
        <v>23.565245000000001</v>
      </c>
      <c r="Q61" s="22">
        <v>23.939878</v>
      </c>
      <c r="R61" s="22">
        <v>24.132757000000002</v>
      </c>
      <c r="S61" s="22">
        <v>24.353363000000002</v>
      </c>
      <c r="T61" s="22">
        <v>24.599989000000001</v>
      </c>
      <c r="U61" s="22">
        <v>24.760366000000001</v>
      </c>
      <c r="V61" s="22">
        <v>24.966681000000001</v>
      </c>
      <c r="W61" s="22">
        <v>25.188585</v>
      </c>
      <c r="X61" s="22">
        <v>25.189914999999999</v>
      </c>
      <c r="Y61" s="22">
        <v>25.361546000000001</v>
      </c>
      <c r="Z61" s="22">
        <v>25.739941000000002</v>
      </c>
      <c r="AA61" s="22">
        <v>25.903061000000001</v>
      </c>
      <c r="AB61" s="22">
        <v>26.101400000000002</v>
      </c>
      <c r="AC61" s="22">
        <v>26.471900999999999</v>
      </c>
      <c r="AD61" s="22">
        <v>26.487107999999999</v>
      </c>
      <c r="AE61" s="22">
        <v>26.746400999999999</v>
      </c>
      <c r="AF61" s="22">
        <v>26.985009999999999</v>
      </c>
      <c r="AG61" s="22">
        <v>27.152633999999999</v>
      </c>
      <c r="AH61" s="22">
        <v>27.305868</v>
      </c>
      <c r="AI61" s="23">
        <v>6.9119999999999997E-3</v>
      </c>
    </row>
    <row r="62" spans="1:35" ht="15" customHeight="1">
      <c r="A62" s="18" t="s">
        <v>392</v>
      </c>
      <c r="B62" s="21" t="s">
        <v>347</v>
      </c>
      <c r="C62" s="22">
        <v>9.7503069999999994</v>
      </c>
      <c r="D62" s="22">
        <v>10.19247</v>
      </c>
      <c r="E62" s="22">
        <v>10.271381</v>
      </c>
      <c r="F62" s="22">
        <v>10.173702</v>
      </c>
      <c r="G62" s="22">
        <v>9.1834290000000003</v>
      </c>
      <c r="H62" s="22">
        <v>9.5545159999999996</v>
      </c>
      <c r="I62" s="22">
        <v>9.8769209999999994</v>
      </c>
      <c r="J62" s="22">
        <v>10.457724000000001</v>
      </c>
      <c r="K62" s="22">
        <v>11.210336</v>
      </c>
      <c r="L62" s="22">
        <v>11.536975999999999</v>
      </c>
      <c r="M62" s="22">
        <v>11.842731000000001</v>
      </c>
      <c r="N62" s="22">
        <v>11.37082</v>
      </c>
      <c r="O62" s="22">
        <v>11.605115</v>
      </c>
      <c r="P62" s="22">
        <v>11.676685000000001</v>
      </c>
      <c r="Q62" s="22">
        <v>11.933399</v>
      </c>
      <c r="R62" s="22">
        <v>12.064242</v>
      </c>
      <c r="S62" s="22">
        <v>12.697660000000001</v>
      </c>
      <c r="T62" s="22">
        <v>13.116432</v>
      </c>
      <c r="U62" s="22">
        <v>13.224297</v>
      </c>
      <c r="V62" s="22">
        <v>13.736769000000001</v>
      </c>
      <c r="W62" s="22">
        <v>13.914393</v>
      </c>
      <c r="X62" s="22">
        <v>14.113455</v>
      </c>
      <c r="Y62" s="22">
        <v>14.229108</v>
      </c>
      <c r="Z62" s="22">
        <v>14.283981000000001</v>
      </c>
      <c r="AA62" s="22">
        <v>14.843826</v>
      </c>
      <c r="AB62" s="22">
        <v>15.073577</v>
      </c>
      <c r="AC62" s="22">
        <v>15.086976</v>
      </c>
      <c r="AD62" s="22">
        <v>15.677839000000001</v>
      </c>
      <c r="AE62" s="22">
        <v>15.942997</v>
      </c>
      <c r="AF62" s="22">
        <v>16.146730000000002</v>
      </c>
      <c r="AG62" s="22">
        <v>16.344221000000001</v>
      </c>
      <c r="AH62" s="22">
        <v>15.920506</v>
      </c>
      <c r="AI62" s="23">
        <v>1.5942000000000001E-2</v>
      </c>
    </row>
    <row r="63" spans="1:35" ht="15" customHeight="1">
      <c r="A63" s="18" t="s">
        <v>393</v>
      </c>
      <c r="B63" s="21" t="s">
        <v>340</v>
      </c>
      <c r="C63" s="22">
        <v>5.0316960000000002</v>
      </c>
      <c r="D63" s="22">
        <v>4.7607179999999998</v>
      </c>
      <c r="E63" s="22">
        <v>4.8476780000000002</v>
      </c>
      <c r="F63" s="22">
        <v>4.8332069999999998</v>
      </c>
      <c r="G63" s="22">
        <v>4.8686489999999996</v>
      </c>
      <c r="H63" s="22">
        <v>4.9797479999999998</v>
      </c>
      <c r="I63" s="22">
        <v>5.198734</v>
      </c>
      <c r="J63" s="22">
        <v>5.4027200000000004</v>
      </c>
      <c r="K63" s="22">
        <v>5.5522840000000002</v>
      </c>
      <c r="L63" s="22">
        <v>5.6320800000000002</v>
      </c>
      <c r="M63" s="22">
        <v>5.6439170000000001</v>
      </c>
      <c r="N63" s="22">
        <v>5.6790589999999996</v>
      </c>
      <c r="O63" s="22">
        <v>5.6373389999999999</v>
      </c>
      <c r="P63" s="22">
        <v>5.6477459999999997</v>
      </c>
      <c r="Q63" s="22">
        <v>5.7140750000000002</v>
      </c>
      <c r="R63" s="22">
        <v>5.7420039999999997</v>
      </c>
      <c r="S63" s="22">
        <v>5.739636</v>
      </c>
      <c r="T63" s="22">
        <v>5.7297529999999997</v>
      </c>
      <c r="U63" s="22">
        <v>5.7619749999999996</v>
      </c>
      <c r="V63" s="22">
        <v>5.7804820000000001</v>
      </c>
      <c r="W63" s="22">
        <v>5.7848649999999999</v>
      </c>
      <c r="X63" s="22">
        <v>5.7817970000000001</v>
      </c>
      <c r="Y63" s="22">
        <v>5.7831630000000001</v>
      </c>
      <c r="Z63" s="22">
        <v>5.7969949999999999</v>
      </c>
      <c r="AA63" s="22">
        <v>5.8079429999999999</v>
      </c>
      <c r="AB63" s="22">
        <v>5.8250010000000003</v>
      </c>
      <c r="AC63" s="22">
        <v>5.848293</v>
      </c>
      <c r="AD63" s="22">
        <v>5.8874190000000004</v>
      </c>
      <c r="AE63" s="22">
        <v>5.9310219999999996</v>
      </c>
      <c r="AF63" s="22">
        <v>5.9516270000000002</v>
      </c>
      <c r="AG63" s="22">
        <v>5.9727379999999997</v>
      </c>
      <c r="AH63" s="22">
        <v>6.0177839999999998</v>
      </c>
      <c r="AI63" s="23">
        <v>5.79E-3</v>
      </c>
    </row>
    <row r="64" spans="1:35" ht="15" customHeight="1">
      <c r="A64" s="18" t="s">
        <v>394</v>
      </c>
      <c r="B64" s="21" t="s">
        <v>357</v>
      </c>
      <c r="C64" s="22">
        <v>4.1353039999999996</v>
      </c>
      <c r="D64" s="22">
        <v>3.7152669999999999</v>
      </c>
      <c r="E64" s="22">
        <v>3.476051</v>
      </c>
      <c r="F64" s="22">
        <v>3.3146680000000002</v>
      </c>
      <c r="G64" s="22">
        <v>3.2265839999999999</v>
      </c>
      <c r="H64" s="22">
        <v>3.2287910000000002</v>
      </c>
      <c r="I64" s="22">
        <v>3.2332890000000001</v>
      </c>
      <c r="J64" s="22">
        <v>3.2376390000000002</v>
      </c>
      <c r="K64" s="22">
        <v>3.26661</v>
      </c>
      <c r="L64" s="22">
        <v>3.2945319999999998</v>
      </c>
      <c r="M64" s="22">
        <v>3.334714</v>
      </c>
      <c r="N64" s="22">
        <v>3.367346</v>
      </c>
      <c r="O64" s="22">
        <v>3.4052180000000001</v>
      </c>
      <c r="P64" s="22">
        <v>3.4421469999999998</v>
      </c>
      <c r="Q64" s="22">
        <v>3.4753530000000001</v>
      </c>
      <c r="R64" s="22">
        <v>3.5131030000000001</v>
      </c>
      <c r="S64" s="22">
        <v>3.5464129999999998</v>
      </c>
      <c r="T64" s="22">
        <v>3.5772750000000002</v>
      </c>
      <c r="U64" s="22">
        <v>3.6102750000000001</v>
      </c>
      <c r="V64" s="22">
        <v>3.6402160000000001</v>
      </c>
      <c r="W64" s="22">
        <v>3.6753309999999999</v>
      </c>
      <c r="X64" s="22">
        <v>3.7064879999999998</v>
      </c>
      <c r="Y64" s="22">
        <v>3.746972</v>
      </c>
      <c r="Z64" s="22">
        <v>3.7830879999999998</v>
      </c>
      <c r="AA64" s="22">
        <v>3.822762</v>
      </c>
      <c r="AB64" s="22">
        <v>3.8575810000000001</v>
      </c>
      <c r="AC64" s="22">
        <v>3.895384</v>
      </c>
      <c r="AD64" s="22">
        <v>3.9313199999999999</v>
      </c>
      <c r="AE64" s="22">
        <v>3.9716300000000002</v>
      </c>
      <c r="AF64" s="22">
        <v>4.0089560000000004</v>
      </c>
      <c r="AG64" s="22">
        <v>4.0499239999999999</v>
      </c>
      <c r="AH64" s="22">
        <v>4.0878550000000002</v>
      </c>
      <c r="AI64" s="23">
        <v>-3.7199999999999999E-4</v>
      </c>
    </row>
    <row r="65" spans="1:35" ht="15" customHeight="1">
      <c r="A65" s="18" t="s">
        <v>395</v>
      </c>
      <c r="B65" s="21" t="s">
        <v>396</v>
      </c>
      <c r="C65" s="22">
        <v>2.0818449999999999</v>
      </c>
      <c r="D65" s="22">
        <v>2.0911249999999999</v>
      </c>
      <c r="E65" s="22">
        <v>2.065455</v>
      </c>
      <c r="F65" s="22">
        <v>2.0417640000000001</v>
      </c>
      <c r="G65" s="22">
        <v>2.0256120000000002</v>
      </c>
      <c r="H65" s="22">
        <v>2.0217540000000001</v>
      </c>
      <c r="I65" s="22">
        <v>2.010812</v>
      </c>
      <c r="J65" s="22">
        <v>2.0161289999999998</v>
      </c>
      <c r="K65" s="22">
        <v>2.0305770000000001</v>
      </c>
      <c r="L65" s="22">
        <v>2.0148670000000002</v>
      </c>
      <c r="M65" s="22">
        <v>2.0170330000000001</v>
      </c>
      <c r="N65" s="22">
        <v>2.0158330000000002</v>
      </c>
      <c r="O65" s="22">
        <v>2.0145590000000002</v>
      </c>
      <c r="P65" s="22">
        <v>2.011771</v>
      </c>
      <c r="Q65" s="22">
        <v>2.0173670000000001</v>
      </c>
      <c r="R65" s="22">
        <v>2.018418</v>
      </c>
      <c r="S65" s="22">
        <v>2.0135670000000001</v>
      </c>
      <c r="T65" s="22">
        <v>2.0143070000000001</v>
      </c>
      <c r="U65" s="22">
        <v>2.019749</v>
      </c>
      <c r="V65" s="22">
        <v>2.0178829999999999</v>
      </c>
      <c r="W65" s="22">
        <v>2.0174940000000001</v>
      </c>
      <c r="X65" s="22">
        <v>2.0118200000000002</v>
      </c>
      <c r="Y65" s="22">
        <v>2.012718</v>
      </c>
      <c r="Z65" s="22">
        <v>2.0156420000000002</v>
      </c>
      <c r="AA65" s="22">
        <v>2.0180030000000002</v>
      </c>
      <c r="AB65" s="22">
        <v>2.0188090000000001</v>
      </c>
      <c r="AC65" s="22">
        <v>2.022332</v>
      </c>
      <c r="AD65" s="22">
        <v>2.0199699999999998</v>
      </c>
      <c r="AE65" s="22">
        <v>2.022497</v>
      </c>
      <c r="AF65" s="22">
        <v>2.0225780000000002</v>
      </c>
      <c r="AG65" s="22">
        <v>2.0215130000000001</v>
      </c>
      <c r="AH65" s="22">
        <v>2.0215649999999998</v>
      </c>
      <c r="AI65" s="23">
        <v>-9.4700000000000003E-4</v>
      </c>
    </row>
    <row r="66" spans="1:35" ht="15" customHeight="1">
      <c r="A66" s="18" t="s">
        <v>397</v>
      </c>
      <c r="B66" s="21" t="s">
        <v>361</v>
      </c>
      <c r="C66" s="23" t="s">
        <v>362</v>
      </c>
      <c r="D66" s="23" t="s">
        <v>362</v>
      </c>
      <c r="E66" s="23" t="s">
        <v>362</v>
      </c>
      <c r="F66" s="23" t="s">
        <v>362</v>
      </c>
      <c r="G66" s="23" t="s">
        <v>362</v>
      </c>
      <c r="H66" s="23" t="s">
        <v>362</v>
      </c>
      <c r="I66" s="23" t="s">
        <v>362</v>
      </c>
      <c r="J66" s="23" t="s">
        <v>362</v>
      </c>
      <c r="K66" s="23" t="s">
        <v>362</v>
      </c>
      <c r="L66" s="23" t="s">
        <v>362</v>
      </c>
      <c r="M66" s="23" t="s">
        <v>362</v>
      </c>
      <c r="N66" s="23" t="s">
        <v>362</v>
      </c>
      <c r="O66" s="23" t="s">
        <v>362</v>
      </c>
      <c r="P66" s="23" t="s">
        <v>362</v>
      </c>
      <c r="Q66" s="23" t="s">
        <v>362</v>
      </c>
      <c r="R66" s="23" t="s">
        <v>362</v>
      </c>
      <c r="S66" s="23" t="s">
        <v>362</v>
      </c>
      <c r="T66" s="23" t="s">
        <v>362</v>
      </c>
      <c r="U66" s="23" t="s">
        <v>362</v>
      </c>
      <c r="V66" s="23" t="s">
        <v>362</v>
      </c>
      <c r="W66" s="23" t="s">
        <v>362</v>
      </c>
      <c r="X66" s="23" t="s">
        <v>362</v>
      </c>
      <c r="Y66" s="23" t="s">
        <v>362</v>
      </c>
      <c r="Z66" s="23" t="s">
        <v>362</v>
      </c>
      <c r="AA66" s="23" t="s">
        <v>362</v>
      </c>
      <c r="AB66" s="23" t="s">
        <v>362</v>
      </c>
      <c r="AC66" s="23" t="s">
        <v>362</v>
      </c>
      <c r="AD66" s="23" t="s">
        <v>362</v>
      </c>
      <c r="AE66" s="23" t="s">
        <v>362</v>
      </c>
      <c r="AF66" s="23" t="s">
        <v>362</v>
      </c>
      <c r="AG66" s="23" t="s">
        <v>362</v>
      </c>
      <c r="AH66" s="23" t="s">
        <v>362</v>
      </c>
      <c r="AI66" s="23" t="s">
        <v>362</v>
      </c>
    </row>
    <row r="67" spans="1:35" ht="15" customHeight="1">
      <c r="A67" s="18" t="s">
        <v>398</v>
      </c>
      <c r="B67" s="21" t="s">
        <v>342</v>
      </c>
      <c r="C67" s="22">
        <v>30.454449</v>
      </c>
      <c r="D67" s="22">
        <v>29.931808</v>
      </c>
      <c r="E67" s="22">
        <v>29.732624000000001</v>
      </c>
      <c r="F67" s="22">
        <v>29.657565999999999</v>
      </c>
      <c r="G67" s="22">
        <v>29.663188999999999</v>
      </c>
      <c r="H67" s="22">
        <v>29.849364999999999</v>
      </c>
      <c r="I67" s="22">
        <v>30.250845000000002</v>
      </c>
      <c r="J67" s="22">
        <v>30.593702</v>
      </c>
      <c r="K67" s="22">
        <v>30.753353000000001</v>
      </c>
      <c r="L67" s="22">
        <v>30.631550000000001</v>
      </c>
      <c r="M67" s="22">
        <v>30.452465</v>
      </c>
      <c r="N67" s="22">
        <v>30.394573000000001</v>
      </c>
      <c r="O67" s="22">
        <v>30.270491</v>
      </c>
      <c r="P67" s="22">
        <v>30.131779000000002</v>
      </c>
      <c r="Q67" s="22">
        <v>30.234314000000001</v>
      </c>
      <c r="R67" s="22">
        <v>30.257355</v>
      </c>
      <c r="S67" s="22">
        <v>30.084644000000001</v>
      </c>
      <c r="T67" s="22">
        <v>29.993071</v>
      </c>
      <c r="U67" s="22">
        <v>29.893633000000001</v>
      </c>
      <c r="V67" s="22">
        <v>29.942001000000001</v>
      </c>
      <c r="W67" s="22">
        <v>29.852777</v>
      </c>
      <c r="X67" s="22">
        <v>29.694433</v>
      </c>
      <c r="Y67" s="22">
        <v>29.642439</v>
      </c>
      <c r="Z67" s="22">
        <v>29.567022000000001</v>
      </c>
      <c r="AA67" s="22">
        <v>29.472882999999999</v>
      </c>
      <c r="AB67" s="22">
        <v>29.460825</v>
      </c>
      <c r="AC67" s="22">
        <v>29.398705</v>
      </c>
      <c r="AD67" s="22">
        <v>29.313385</v>
      </c>
      <c r="AE67" s="22">
        <v>29.319500000000001</v>
      </c>
      <c r="AF67" s="22">
        <v>29.242495999999999</v>
      </c>
      <c r="AG67" s="22">
        <v>29.110025</v>
      </c>
      <c r="AH67" s="22">
        <v>29.024152999999998</v>
      </c>
      <c r="AI67" s="23">
        <v>-1.5510000000000001E-3</v>
      </c>
    </row>
    <row r="68" spans="1:35" ht="15.75" customHeight="1"/>
    <row r="69" spans="1:35" ht="15" customHeight="1">
      <c r="B69" s="20" t="s">
        <v>399</v>
      </c>
    </row>
    <row r="70" spans="1:35" ht="15" customHeight="1">
      <c r="B70" s="20" t="s">
        <v>400</v>
      </c>
    </row>
    <row r="71" spans="1:35" ht="15" customHeight="1">
      <c r="A71" s="18" t="s">
        <v>401</v>
      </c>
      <c r="B71" s="21" t="s">
        <v>334</v>
      </c>
      <c r="C71" s="24">
        <v>254.57782</v>
      </c>
      <c r="D71" s="24">
        <v>244.99707000000001</v>
      </c>
      <c r="E71" s="24">
        <v>249.240814</v>
      </c>
      <c r="F71" s="24">
        <v>249.16171299999999</v>
      </c>
      <c r="G71" s="24">
        <v>249.647751</v>
      </c>
      <c r="H71" s="24">
        <v>251.50500500000001</v>
      </c>
      <c r="I71" s="24">
        <v>254.461716</v>
      </c>
      <c r="J71" s="24">
        <v>257.76516700000002</v>
      </c>
      <c r="K71" s="24">
        <v>259.82574499999998</v>
      </c>
      <c r="L71" s="24">
        <v>260.55981400000002</v>
      </c>
      <c r="M71" s="24">
        <v>260.90564000000001</v>
      </c>
      <c r="N71" s="24">
        <v>262.729919</v>
      </c>
      <c r="O71" s="24">
        <v>262.99603300000001</v>
      </c>
      <c r="P71" s="24">
        <v>263.69931000000003</v>
      </c>
      <c r="Q71" s="24">
        <v>266.15969799999999</v>
      </c>
      <c r="R71" s="24">
        <v>268.10647599999999</v>
      </c>
      <c r="S71" s="24">
        <v>268.84789999999998</v>
      </c>
      <c r="T71" s="24">
        <v>270.04565400000001</v>
      </c>
      <c r="U71" s="24">
        <v>271.52777099999997</v>
      </c>
      <c r="V71" s="24">
        <v>273.669128</v>
      </c>
      <c r="W71" s="24">
        <v>274.980682</v>
      </c>
      <c r="X71" s="24">
        <v>275.86810300000002</v>
      </c>
      <c r="Y71" s="24">
        <v>277.46963499999998</v>
      </c>
      <c r="Z71" s="24">
        <v>278.905304</v>
      </c>
      <c r="AA71" s="24">
        <v>280.38677999999999</v>
      </c>
      <c r="AB71" s="24">
        <v>282.30950899999999</v>
      </c>
      <c r="AC71" s="24">
        <v>284.18606599999998</v>
      </c>
      <c r="AD71" s="24">
        <v>285.84878500000002</v>
      </c>
      <c r="AE71" s="24">
        <v>288.18960600000003</v>
      </c>
      <c r="AF71" s="24">
        <v>289.91580199999999</v>
      </c>
      <c r="AG71" s="24">
        <v>291.34506199999998</v>
      </c>
      <c r="AH71" s="24">
        <v>292.96404999999999</v>
      </c>
      <c r="AI71" s="23">
        <v>4.5409999999999999E-3</v>
      </c>
    </row>
    <row r="72" spans="1:35" ht="15" customHeight="1">
      <c r="A72" s="18" t="s">
        <v>402</v>
      </c>
      <c r="B72" s="21" t="s">
        <v>343</v>
      </c>
      <c r="C72" s="24">
        <v>188.96447800000001</v>
      </c>
      <c r="D72" s="24">
        <v>184.00427199999999</v>
      </c>
      <c r="E72" s="24">
        <v>186.10174599999999</v>
      </c>
      <c r="F72" s="24">
        <v>187.33358799999999</v>
      </c>
      <c r="G72" s="24">
        <v>187.99172999999999</v>
      </c>
      <c r="H72" s="24">
        <v>189.82037399999999</v>
      </c>
      <c r="I72" s="24">
        <v>193.238831</v>
      </c>
      <c r="J72" s="24">
        <v>196.03012100000001</v>
      </c>
      <c r="K72" s="24">
        <v>197.71873500000001</v>
      </c>
      <c r="L72" s="24">
        <v>197.95747399999999</v>
      </c>
      <c r="M72" s="24">
        <v>197.93066400000001</v>
      </c>
      <c r="N72" s="24">
        <v>199.43611100000001</v>
      </c>
      <c r="O72" s="24">
        <v>199.504547</v>
      </c>
      <c r="P72" s="24">
        <v>199.600494</v>
      </c>
      <c r="Q72" s="24">
        <v>201.77681000000001</v>
      </c>
      <c r="R72" s="24">
        <v>203.145355</v>
      </c>
      <c r="S72" s="24">
        <v>203.429169</v>
      </c>
      <c r="T72" s="24">
        <v>204.18055699999999</v>
      </c>
      <c r="U72" s="24">
        <v>205.04864499999999</v>
      </c>
      <c r="V72" s="24">
        <v>206.94574</v>
      </c>
      <c r="W72" s="24">
        <v>208.02191199999999</v>
      </c>
      <c r="X72" s="24">
        <v>208.295288</v>
      </c>
      <c r="Y72" s="24">
        <v>209.649078</v>
      </c>
      <c r="Z72" s="24">
        <v>211.129715</v>
      </c>
      <c r="AA72" s="24">
        <v>212.20214799999999</v>
      </c>
      <c r="AB72" s="24">
        <v>214.002411</v>
      </c>
      <c r="AC72" s="24">
        <v>215.72354100000001</v>
      </c>
      <c r="AD72" s="24">
        <v>217.15588399999999</v>
      </c>
      <c r="AE72" s="24">
        <v>219.67233300000001</v>
      </c>
      <c r="AF72" s="24">
        <v>221.520859</v>
      </c>
      <c r="AG72" s="24">
        <v>223.21383700000001</v>
      </c>
      <c r="AH72" s="24">
        <v>225.257767</v>
      </c>
      <c r="AI72" s="23">
        <v>5.6829999999999997E-3</v>
      </c>
    </row>
    <row r="73" spans="1:35" ht="15" customHeight="1">
      <c r="A73" s="18" t="s">
        <v>403</v>
      </c>
      <c r="B73" s="21" t="s">
        <v>350</v>
      </c>
      <c r="C73" s="24">
        <v>185.42269899999999</v>
      </c>
      <c r="D73" s="24">
        <v>178.381912</v>
      </c>
      <c r="E73" s="24">
        <v>182.648346</v>
      </c>
      <c r="F73" s="24">
        <v>189.65034499999999</v>
      </c>
      <c r="G73" s="24">
        <v>194.59626800000001</v>
      </c>
      <c r="H73" s="24">
        <v>201.136414</v>
      </c>
      <c r="I73" s="24">
        <v>209.50370799999999</v>
      </c>
      <c r="J73" s="24">
        <v>218.95356799999999</v>
      </c>
      <c r="K73" s="24">
        <v>224.50398300000001</v>
      </c>
      <c r="L73" s="24">
        <v>229.356842</v>
      </c>
      <c r="M73" s="24">
        <v>233.07662999999999</v>
      </c>
      <c r="N73" s="24">
        <v>235.32806400000001</v>
      </c>
      <c r="O73" s="24">
        <v>237.86660800000001</v>
      </c>
      <c r="P73" s="24">
        <v>241.10008199999999</v>
      </c>
      <c r="Q73" s="24">
        <v>246.348206</v>
      </c>
      <c r="R73" s="24">
        <v>251.27685500000001</v>
      </c>
      <c r="S73" s="24">
        <v>255.499405</v>
      </c>
      <c r="T73" s="24">
        <v>259.63674900000001</v>
      </c>
      <c r="U73" s="24">
        <v>264.09774800000002</v>
      </c>
      <c r="V73" s="24">
        <v>268.84646600000002</v>
      </c>
      <c r="W73" s="24">
        <v>272.75109900000001</v>
      </c>
      <c r="X73" s="24">
        <v>276.63748199999998</v>
      </c>
      <c r="Y73" s="24">
        <v>281.24298099999999</v>
      </c>
      <c r="Z73" s="24">
        <v>287.342285</v>
      </c>
      <c r="AA73" s="24">
        <v>292.05639600000001</v>
      </c>
      <c r="AB73" s="24">
        <v>297.19439699999998</v>
      </c>
      <c r="AC73" s="24">
        <v>302.94253500000002</v>
      </c>
      <c r="AD73" s="24">
        <v>307.61422700000003</v>
      </c>
      <c r="AE73" s="24">
        <v>314.41885400000001</v>
      </c>
      <c r="AF73" s="24">
        <v>320.70648199999999</v>
      </c>
      <c r="AG73" s="24">
        <v>326.67236300000002</v>
      </c>
      <c r="AH73" s="24">
        <v>331.651184</v>
      </c>
      <c r="AI73" s="23">
        <v>1.8932999999999998E-2</v>
      </c>
    </row>
    <row r="74" spans="1:35" ht="15" customHeight="1">
      <c r="A74" s="18" t="s">
        <v>404</v>
      </c>
      <c r="B74" s="21" t="s">
        <v>364</v>
      </c>
      <c r="C74" s="24">
        <v>573.60052499999995</v>
      </c>
      <c r="D74" s="24">
        <v>568.38348399999995</v>
      </c>
      <c r="E74" s="24">
        <v>565.54217500000004</v>
      </c>
      <c r="F74" s="24">
        <v>562.86956799999996</v>
      </c>
      <c r="G74" s="24">
        <v>554.98449700000003</v>
      </c>
      <c r="H74" s="24">
        <v>547.63159199999996</v>
      </c>
      <c r="I74" s="24">
        <v>545.63659700000005</v>
      </c>
      <c r="J74" s="24">
        <v>547.96838400000001</v>
      </c>
      <c r="K74" s="24">
        <v>547.87457300000005</v>
      </c>
      <c r="L74" s="24">
        <v>549.47851600000001</v>
      </c>
      <c r="M74" s="24">
        <v>551.97534199999996</v>
      </c>
      <c r="N74" s="24">
        <v>561.89013699999998</v>
      </c>
      <c r="O74" s="24">
        <v>564.45361300000002</v>
      </c>
      <c r="P74" s="24">
        <v>566.16943400000002</v>
      </c>
      <c r="Q74" s="24">
        <v>573.63964799999997</v>
      </c>
      <c r="R74" s="24">
        <v>579.27020300000004</v>
      </c>
      <c r="S74" s="24">
        <v>583.33007799999996</v>
      </c>
      <c r="T74" s="24">
        <v>588.45349099999999</v>
      </c>
      <c r="U74" s="24">
        <v>590.22778300000004</v>
      </c>
      <c r="V74" s="24">
        <v>595.51470900000004</v>
      </c>
      <c r="W74" s="24">
        <v>602.19982900000002</v>
      </c>
      <c r="X74" s="24">
        <v>604.504456</v>
      </c>
      <c r="Y74" s="24">
        <v>610.05334500000004</v>
      </c>
      <c r="Z74" s="24">
        <v>620.82281499999999</v>
      </c>
      <c r="AA74" s="24">
        <v>627.82684300000005</v>
      </c>
      <c r="AB74" s="24">
        <v>635.34515399999998</v>
      </c>
      <c r="AC74" s="24">
        <v>646.75067100000001</v>
      </c>
      <c r="AD74" s="24">
        <v>651.49169900000004</v>
      </c>
      <c r="AE74" s="24">
        <v>664.91973900000005</v>
      </c>
      <c r="AF74" s="24">
        <v>675.77990699999998</v>
      </c>
      <c r="AG74" s="24">
        <v>684.92504899999994</v>
      </c>
      <c r="AH74" s="24">
        <v>692.67724599999997</v>
      </c>
      <c r="AI74" s="23">
        <v>6.1029999999999999E-3</v>
      </c>
    </row>
    <row r="75" spans="1:35" ht="15" customHeight="1">
      <c r="A75" s="18" t="s">
        <v>405</v>
      </c>
      <c r="B75" s="21" t="s">
        <v>406</v>
      </c>
      <c r="C75" s="24">
        <v>1202.5654300000001</v>
      </c>
      <c r="D75" s="24">
        <v>1175.7667240000001</v>
      </c>
      <c r="E75" s="24">
        <v>1183.533081</v>
      </c>
      <c r="F75" s="24">
        <v>1189.0151370000001</v>
      </c>
      <c r="G75" s="24">
        <v>1187.2202150000001</v>
      </c>
      <c r="H75" s="24">
        <v>1190.093384</v>
      </c>
      <c r="I75" s="24">
        <v>1202.8408199999999</v>
      </c>
      <c r="J75" s="24">
        <v>1220.7172849999999</v>
      </c>
      <c r="K75" s="24">
        <v>1229.923096</v>
      </c>
      <c r="L75" s="24">
        <v>1237.3526609999999</v>
      </c>
      <c r="M75" s="24">
        <v>1243.8883060000001</v>
      </c>
      <c r="N75" s="24">
        <v>1259.3842770000001</v>
      </c>
      <c r="O75" s="24">
        <v>1264.8208010000001</v>
      </c>
      <c r="P75" s="24">
        <v>1270.569336</v>
      </c>
      <c r="Q75" s="24">
        <v>1287.9243160000001</v>
      </c>
      <c r="R75" s="24">
        <v>1301.798828</v>
      </c>
      <c r="S75" s="24">
        <v>1311.106567</v>
      </c>
      <c r="T75" s="24">
        <v>1322.3164059999999</v>
      </c>
      <c r="U75" s="24">
        <v>1330.9019780000001</v>
      </c>
      <c r="V75" s="24">
        <v>1344.9760739999999</v>
      </c>
      <c r="W75" s="24">
        <v>1357.953491</v>
      </c>
      <c r="X75" s="24">
        <v>1365.3054199999999</v>
      </c>
      <c r="Y75" s="24">
        <v>1378.415039</v>
      </c>
      <c r="Z75" s="24">
        <v>1398.2001949999999</v>
      </c>
      <c r="AA75" s="24">
        <v>1412.472168</v>
      </c>
      <c r="AB75" s="24">
        <v>1428.8515620000001</v>
      </c>
      <c r="AC75" s="24">
        <v>1449.602783</v>
      </c>
      <c r="AD75" s="24">
        <v>1462.110596</v>
      </c>
      <c r="AE75" s="24">
        <v>1487.200439</v>
      </c>
      <c r="AF75" s="24">
        <v>1507.923096</v>
      </c>
      <c r="AG75" s="24">
        <v>1526.15625</v>
      </c>
      <c r="AH75" s="24">
        <v>1542.550293</v>
      </c>
      <c r="AI75" s="23">
        <v>8.064E-3</v>
      </c>
    </row>
    <row r="76" spans="1:35" ht="15" customHeight="1">
      <c r="A76" s="18" t="s">
        <v>407</v>
      </c>
      <c r="B76" s="21" t="s">
        <v>408</v>
      </c>
      <c r="C76" s="24">
        <v>0.36688900000000002</v>
      </c>
      <c r="D76" s="24">
        <v>0.46756700000000001</v>
      </c>
      <c r="E76" s="24">
        <v>0.61441400000000002</v>
      </c>
      <c r="F76" s="24">
        <v>0.69627499999999998</v>
      </c>
      <c r="G76" s="24">
        <v>0.66417099999999996</v>
      </c>
      <c r="H76" s="24">
        <v>0.64847299999999997</v>
      </c>
      <c r="I76" s="24">
        <v>0.67843600000000004</v>
      </c>
      <c r="J76" s="24">
        <v>0.68588300000000002</v>
      </c>
      <c r="K76" s="24">
        <v>0.67841799999999997</v>
      </c>
      <c r="L76" s="24">
        <v>0.65415199999999996</v>
      </c>
      <c r="M76" s="24">
        <v>0.64467799999999997</v>
      </c>
      <c r="N76" s="24">
        <v>0.74730399999999997</v>
      </c>
      <c r="O76" s="24">
        <v>0.714337</v>
      </c>
      <c r="P76" s="24">
        <v>0.70792900000000003</v>
      </c>
      <c r="Q76" s="24">
        <v>0.70504</v>
      </c>
      <c r="R76" s="24">
        <v>0.67912499999999998</v>
      </c>
      <c r="S76" s="24">
        <v>0.63863499999999995</v>
      </c>
      <c r="T76" s="24">
        <v>0.65087499999999998</v>
      </c>
      <c r="U76" s="24">
        <v>0.64742100000000002</v>
      </c>
      <c r="V76" s="24">
        <v>0.61777099999999996</v>
      </c>
      <c r="W76" s="24">
        <v>0.57357199999999997</v>
      </c>
      <c r="X76" s="24">
        <v>0.53631300000000004</v>
      </c>
      <c r="Y76" s="24">
        <v>0.53380000000000005</v>
      </c>
      <c r="Z76" s="24">
        <v>0.494257</v>
      </c>
      <c r="AA76" s="24">
        <v>0.48586699999999999</v>
      </c>
      <c r="AB76" s="24">
        <v>0.477412</v>
      </c>
      <c r="AC76" s="24">
        <v>0.47499999999999998</v>
      </c>
      <c r="AD76" s="24">
        <v>0.45875500000000002</v>
      </c>
      <c r="AE76" s="24">
        <v>0.352987</v>
      </c>
      <c r="AF76" s="24">
        <v>0.34312199999999998</v>
      </c>
      <c r="AG76" s="24">
        <v>0.41863499999999998</v>
      </c>
      <c r="AH76" s="24">
        <v>0.41922399999999999</v>
      </c>
      <c r="AI76" s="23">
        <v>4.3109999999999997E-3</v>
      </c>
    </row>
    <row r="77" spans="1:35" ht="15" customHeight="1">
      <c r="A77" s="18" t="s">
        <v>409</v>
      </c>
      <c r="B77" s="20" t="s">
        <v>410</v>
      </c>
      <c r="C77" s="25">
        <v>1202.9323730000001</v>
      </c>
      <c r="D77" s="25">
        <v>1176.2342530000001</v>
      </c>
      <c r="E77" s="25">
        <v>1184.147461</v>
      </c>
      <c r="F77" s="25">
        <v>1189.7114260000001</v>
      </c>
      <c r="G77" s="25">
        <v>1187.884399</v>
      </c>
      <c r="H77" s="25">
        <v>1190.7418210000001</v>
      </c>
      <c r="I77" s="25">
        <v>1203.5192870000001</v>
      </c>
      <c r="J77" s="25">
        <v>1221.403198</v>
      </c>
      <c r="K77" s="25">
        <v>1230.6015620000001</v>
      </c>
      <c r="L77" s="25">
        <v>1238.006836</v>
      </c>
      <c r="M77" s="25">
        <v>1244.5329589999999</v>
      </c>
      <c r="N77" s="25">
        <v>1260.131592</v>
      </c>
      <c r="O77" s="25">
        <v>1265.5351559999999</v>
      </c>
      <c r="P77" s="25">
        <v>1271.2772219999999</v>
      </c>
      <c r="Q77" s="25">
        <v>1288.6293949999999</v>
      </c>
      <c r="R77" s="25">
        <v>1302.477905</v>
      </c>
      <c r="S77" s="25">
        <v>1311.7452390000001</v>
      </c>
      <c r="T77" s="25">
        <v>1322.9672849999999</v>
      </c>
      <c r="U77" s="25">
        <v>1331.549438</v>
      </c>
      <c r="V77" s="25">
        <v>1345.5938719999999</v>
      </c>
      <c r="W77" s="25">
        <v>1358.5271</v>
      </c>
      <c r="X77" s="25">
        <v>1365.8416749999999</v>
      </c>
      <c r="Y77" s="25">
        <v>1378.9488530000001</v>
      </c>
      <c r="Z77" s="25">
        <v>1398.6944579999999</v>
      </c>
      <c r="AA77" s="25">
        <v>1412.9580080000001</v>
      </c>
      <c r="AB77" s="25">
        <v>1429.3289789999999</v>
      </c>
      <c r="AC77" s="25">
        <v>1450.077759</v>
      </c>
      <c r="AD77" s="25">
        <v>1462.569336</v>
      </c>
      <c r="AE77" s="25">
        <v>1487.553467</v>
      </c>
      <c r="AF77" s="25">
        <v>1508.2662350000001</v>
      </c>
      <c r="AG77" s="25">
        <v>1526.5748289999999</v>
      </c>
      <c r="AH77" s="25">
        <v>1542.969482</v>
      </c>
      <c r="AI77" s="26">
        <v>8.0630000000000007E-3</v>
      </c>
    </row>
    <row r="78" spans="1:35" ht="15.75" customHeight="1"/>
    <row r="79" spans="1:35" ht="15.75" customHeight="1"/>
    <row r="80" spans="1:35" ht="15" customHeight="1">
      <c r="B80" s="20" t="s">
        <v>411</v>
      </c>
    </row>
    <row r="81" spans="1:35" ht="15" customHeight="1">
      <c r="B81" s="20" t="s">
        <v>334</v>
      </c>
    </row>
    <row r="82" spans="1:35" ht="15" customHeight="1">
      <c r="A82" s="18" t="s">
        <v>412</v>
      </c>
      <c r="B82" s="21" t="s">
        <v>336</v>
      </c>
      <c r="C82" s="22">
        <v>21.367118999999999</v>
      </c>
      <c r="D82" s="22">
        <v>21.618206000000001</v>
      </c>
      <c r="E82" s="22">
        <v>22.531421999999999</v>
      </c>
      <c r="F82" s="22">
        <v>23.864519000000001</v>
      </c>
      <c r="G82" s="22">
        <v>25.217535000000002</v>
      </c>
      <c r="H82" s="22">
        <v>26.659936999999999</v>
      </c>
      <c r="I82" s="22">
        <v>28.390567999999998</v>
      </c>
      <c r="J82" s="22">
        <v>30.307848</v>
      </c>
      <c r="K82" s="22">
        <v>32.058723000000001</v>
      </c>
      <c r="L82" s="22">
        <v>33.636082000000002</v>
      </c>
      <c r="M82" s="22">
        <v>35.016575000000003</v>
      </c>
      <c r="N82" s="22">
        <v>36.341754999999999</v>
      </c>
      <c r="O82" s="22">
        <v>37.365485999999997</v>
      </c>
      <c r="P82" s="22">
        <v>38.410632999999997</v>
      </c>
      <c r="Q82" s="22">
        <v>39.705916999999999</v>
      </c>
      <c r="R82" s="22">
        <v>41.038353000000001</v>
      </c>
      <c r="S82" s="22">
        <v>42.459980000000002</v>
      </c>
      <c r="T82" s="22">
        <v>44.001658999999997</v>
      </c>
      <c r="U82" s="22">
        <v>45.660637000000001</v>
      </c>
      <c r="V82" s="22">
        <v>47.389060999999998</v>
      </c>
      <c r="W82" s="22">
        <v>49.151339999999998</v>
      </c>
      <c r="X82" s="22">
        <v>50.913963000000003</v>
      </c>
      <c r="Y82" s="22">
        <v>52.704903000000002</v>
      </c>
      <c r="Z82" s="22">
        <v>54.716994999999997</v>
      </c>
      <c r="AA82" s="22">
        <v>56.737774000000002</v>
      </c>
      <c r="AB82" s="22">
        <v>58.823371999999999</v>
      </c>
      <c r="AC82" s="22">
        <v>60.987628999999998</v>
      </c>
      <c r="AD82" s="22">
        <v>63.209361999999999</v>
      </c>
      <c r="AE82" s="22">
        <v>65.640075999999993</v>
      </c>
      <c r="AF82" s="22">
        <v>68.240691999999996</v>
      </c>
      <c r="AG82" s="22">
        <v>70.851844999999997</v>
      </c>
      <c r="AH82" s="22">
        <v>73.470603999999994</v>
      </c>
      <c r="AI82" s="23">
        <v>4.0644E-2</v>
      </c>
    </row>
    <row r="83" spans="1:35" ht="15" customHeight="1">
      <c r="A83" s="18" t="s">
        <v>413</v>
      </c>
      <c r="B83" s="21" t="s">
        <v>338</v>
      </c>
      <c r="C83" s="22">
        <v>21.885006000000001</v>
      </c>
      <c r="D83" s="22">
        <v>21.816368000000001</v>
      </c>
      <c r="E83" s="22">
        <v>22.706295000000001</v>
      </c>
      <c r="F83" s="22">
        <v>23.891071</v>
      </c>
      <c r="G83" s="22">
        <v>24.914601999999999</v>
      </c>
      <c r="H83" s="22">
        <v>26.236920999999999</v>
      </c>
      <c r="I83" s="22">
        <v>27.333421999999999</v>
      </c>
      <c r="J83" s="22">
        <v>28.404146000000001</v>
      </c>
      <c r="K83" s="22">
        <v>29.120059999999999</v>
      </c>
      <c r="L83" s="22">
        <v>30.240423</v>
      </c>
      <c r="M83" s="22">
        <v>31.213965999999999</v>
      </c>
      <c r="N83" s="22">
        <v>32.091206</v>
      </c>
      <c r="O83" s="22">
        <v>33.175021999999998</v>
      </c>
      <c r="P83" s="22">
        <v>34.137523999999999</v>
      </c>
      <c r="Q83" s="22">
        <v>35.347324</v>
      </c>
      <c r="R83" s="22">
        <v>36.414561999999997</v>
      </c>
      <c r="S83" s="22">
        <v>37.517333999999998</v>
      </c>
      <c r="T83" s="22">
        <v>38.703311999999997</v>
      </c>
      <c r="U83" s="22">
        <v>39.791508</v>
      </c>
      <c r="V83" s="22">
        <v>41.006065</v>
      </c>
      <c r="W83" s="22">
        <v>42.280017999999998</v>
      </c>
      <c r="X83" s="22">
        <v>43.240592999999997</v>
      </c>
      <c r="Y83" s="22">
        <v>44.532555000000002</v>
      </c>
      <c r="Z83" s="22">
        <v>46.173732999999999</v>
      </c>
      <c r="AA83" s="22">
        <v>47.519790999999998</v>
      </c>
      <c r="AB83" s="22">
        <v>48.976398000000003</v>
      </c>
      <c r="AC83" s="22">
        <v>50.777572999999997</v>
      </c>
      <c r="AD83" s="22">
        <v>52.066550999999997</v>
      </c>
      <c r="AE83" s="22">
        <v>53.802559000000002</v>
      </c>
      <c r="AF83" s="22">
        <v>55.653098999999997</v>
      </c>
      <c r="AG83" s="22">
        <v>57.388893000000003</v>
      </c>
      <c r="AH83" s="22">
        <v>59.067146000000001</v>
      </c>
      <c r="AI83" s="23">
        <v>3.2547E-2</v>
      </c>
    </row>
    <row r="84" spans="1:35" ht="15" customHeight="1">
      <c r="A84" s="18" t="s">
        <v>414</v>
      </c>
      <c r="B84" s="21" t="s">
        <v>340</v>
      </c>
      <c r="C84" s="22">
        <v>10.40076</v>
      </c>
      <c r="D84" s="22">
        <v>10.257607</v>
      </c>
      <c r="E84" s="22">
        <v>10.642925</v>
      </c>
      <c r="F84" s="22">
        <v>10.828965</v>
      </c>
      <c r="G84" s="22">
        <v>11.050292000000001</v>
      </c>
      <c r="H84" s="22">
        <v>11.337503999999999</v>
      </c>
      <c r="I84" s="22">
        <v>11.745837999999999</v>
      </c>
      <c r="J84" s="22">
        <v>12.241884000000001</v>
      </c>
      <c r="K84" s="22">
        <v>12.734653</v>
      </c>
      <c r="L84" s="22">
        <v>13.173722</v>
      </c>
      <c r="M84" s="22">
        <v>13.559742999999999</v>
      </c>
      <c r="N84" s="22">
        <v>14.225189</v>
      </c>
      <c r="O84" s="22">
        <v>14.547371999999999</v>
      </c>
      <c r="P84" s="22">
        <v>14.931061</v>
      </c>
      <c r="Q84" s="22">
        <v>15.454808</v>
      </c>
      <c r="R84" s="22">
        <v>15.903148</v>
      </c>
      <c r="S84" s="22">
        <v>16.299015000000001</v>
      </c>
      <c r="T84" s="22">
        <v>16.668935999999999</v>
      </c>
      <c r="U84" s="22">
        <v>17.149611</v>
      </c>
      <c r="V84" s="22">
        <v>17.616116999999999</v>
      </c>
      <c r="W84" s="22">
        <v>18.072695</v>
      </c>
      <c r="X84" s="22">
        <v>18.521626999999999</v>
      </c>
      <c r="Y84" s="22">
        <v>19.015347999999999</v>
      </c>
      <c r="Z84" s="22">
        <v>19.519622999999999</v>
      </c>
      <c r="AA84" s="22">
        <v>20.034766999999999</v>
      </c>
      <c r="AB84" s="22">
        <v>20.557694999999999</v>
      </c>
      <c r="AC84" s="22">
        <v>21.151814000000002</v>
      </c>
      <c r="AD84" s="22">
        <v>21.759796000000001</v>
      </c>
      <c r="AE84" s="22">
        <v>22.429321000000002</v>
      </c>
      <c r="AF84" s="22">
        <v>23.069717000000001</v>
      </c>
      <c r="AG84" s="22">
        <v>23.782661000000001</v>
      </c>
      <c r="AH84" s="22">
        <v>24.487997</v>
      </c>
      <c r="AI84" s="23">
        <v>2.8008000000000002E-2</v>
      </c>
    </row>
    <row r="85" spans="1:35" ht="15" customHeight="1">
      <c r="A85" s="18" t="s">
        <v>415</v>
      </c>
      <c r="B85" s="21" t="s">
        <v>342</v>
      </c>
      <c r="C85" s="22">
        <v>36.809517</v>
      </c>
      <c r="D85" s="22">
        <v>37.214503999999998</v>
      </c>
      <c r="E85" s="22">
        <v>38.336514000000001</v>
      </c>
      <c r="F85" s="22">
        <v>39.341346999999999</v>
      </c>
      <c r="G85" s="22">
        <v>40.528247999999998</v>
      </c>
      <c r="H85" s="22">
        <v>41.884658999999999</v>
      </c>
      <c r="I85" s="22">
        <v>43.447845000000001</v>
      </c>
      <c r="J85" s="22">
        <v>45.039616000000002</v>
      </c>
      <c r="K85" s="22">
        <v>46.421391</v>
      </c>
      <c r="L85" s="22">
        <v>47.477809999999998</v>
      </c>
      <c r="M85" s="22">
        <v>48.441940000000002</v>
      </c>
      <c r="N85" s="22">
        <v>49.609000999999999</v>
      </c>
      <c r="O85" s="22">
        <v>50.618771000000002</v>
      </c>
      <c r="P85" s="22">
        <v>51.619140999999999</v>
      </c>
      <c r="Q85" s="22">
        <v>52.940598000000001</v>
      </c>
      <c r="R85" s="22">
        <v>54.167727999999997</v>
      </c>
      <c r="S85" s="22">
        <v>55.077263000000002</v>
      </c>
      <c r="T85" s="22">
        <v>56.133198</v>
      </c>
      <c r="U85" s="22">
        <v>57.204315000000001</v>
      </c>
      <c r="V85" s="22">
        <v>58.539496999999997</v>
      </c>
      <c r="W85" s="22">
        <v>59.679454999999997</v>
      </c>
      <c r="X85" s="22">
        <v>60.745285000000003</v>
      </c>
      <c r="Y85" s="22">
        <v>62.016692999999997</v>
      </c>
      <c r="Z85" s="22">
        <v>63.249836000000002</v>
      </c>
      <c r="AA85" s="22">
        <v>64.538291999999998</v>
      </c>
      <c r="AB85" s="22">
        <v>66.018660999999994</v>
      </c>
      <c r="AC85" s="22">
        <v>67.448455999999993</v>
      </c>
      <c r="AD85" s="22">
        <v>68.838249000000005</v>
      </c>
      <c r="AE85" s="22">
        <v>70.460708999999994</v>
      </c>
      <c r="AF85" s="22">
        <v>71.981009999999998</v>
      </c>
      <c r="AG85" s="22">
        <v>73.383872999999994</v>
      </c>
      <c r="AH85" s="22">
        <v>74.872878999999998</v>
      </c>
      <c r="AI85" s="23">
        <v>2.3168999999999999E-2</v>
      </c>
    </row>
    <row r="86" spans="1:35" ht="15.75" customHeight="1"/>
    <row r="87" spans="1:35" ht="15" customHeight="1">
      <c r="B87" s="20" t="s">
        <v>343</v>
      </c>
    </row>
    <row r="88" spans="1:35" ht="15" customHeight="1">
      <c r="A88" s="18" t="s">
        <v>416</v>
      </c>
      <c r="B88" s="21" t="s">
        <v>336</v>
      </c>
      <c r="C88" s="22">
        <v>17.532706999999998</v>
      </c>
      <c r="D88" s="22">
        <v>16.863247000000001</v>
      </c>
      <c r="E88" s="22">
        <v>17.735520999999999</v>
      </c>
      <c r="F88" s="22">
        <v>18.981850000000001</v>
      </c>
      <c r="G88" s="22">
        <v>20.008645999999999</v>
      </c>
      <c r="H88" s="22">
        <v>21.090039999999998</v>
      </c>
      <c r="I88" s="22">
        <v>22.465775000000001</v>
      </c>
      <c r="J88" s="22">
        <v>23.896712999999998</v>
      </c>
      <c r="K88" s="22">
        <v>24.966574000000001</v>
      </c>
      <c r="L88" s="22">
        <v>25.873932</v>
      </c>
      <c r="M88" s="22">
        <v>26.641708000000001</v>
      </c>
      <c r="N88" s="22">
        <v>27.450669999999999</v>
      </c>
      <c r="O88" s="22">
        <v>28.083379999999998</v>
      </c>
      <c r="P88" s="22">
        <v>28.818702999999999</v>
      </c>
      <c r="Q88" s="22">
        <v>29.863491</v>
      </c>
      <c r="R88" s="22">
        <v>30.863137999999999</v>
      </c>
      <c r="S88" s="22">
        <v>31.907017</v>
      </c>
      <c r="T88" s="22">
        <v>33.038345</v>
      </c>
      <c r="U88" s="22">
        <v>34.244061000000002</v>
      </c>
      <c r="V88" s="22">
        <v>35.464264</v>
      </c>
      <c r="W88" s="22">
        <v>36.680354999999999</v>
      </c>
      <c r="X88" s="22">
        <v>37.871372000000001</v>
      </c>
      <c r="Y88" s="22">
        <v>39.084556999999997</v>
      </c>
      <c r="Z88" s="22">
        <v>40.556792999999999</v>
      </c>
      <c r="AA88" s="22">
        <v>41.938141000000002</v>
      </c>
      <c r="AB88" s="22">
        <v>43.365127999999999</v>
      </c>
      <c r="AC88" s="22">
        <v>44.851410000000001</v>
      </c>
      <c r="AD88" s="22">
        <v>46.370384000000001</v>
      </c>
      <c r="AE88" s="22">
        <v>48.100456000000001</v>
      </c>
      <c r="AF88" s="22">
        <v>49.929462000000001</v>
      </c>
      <c r="AG88" s="22">
        <v>51.677616</v>
      </c>
      <c r="AH88" s="22">
        <v>53.429253000000003</v>
      </c>
      <c r="AI88" s="23">
        <v>3.6599E-2</v>
      </c>
    </row>
    <row r="89" spans="1:35" ht="15" customHeight="1">
      <c r="A89" s="18" t="s">
        <v>417</v>
      </c>
      <c r="B89" s="21" t="s">
        <v>338</v>
      </c>
      <c r="C89" s="22">
        <v>21.969456000000001</v>
      </c>
      <c r="D89" s="22">
        <v>21.898116999999999</v>
      </c>
      <c r="E89" s="22">
        <v>21.762962000000002</v>
      </c>
      <c r="F89" s="22">
        <v>21.861473</v>
      </c>
      <c r="G89" s="22">
        <v>21.752172000000002</v>
      </c>
      <c r="H89" s="22">
        <v>21.885168</v>
      </c>
      <c r="I89" s="22">
        <v>21.721699000000001</v>
      </c>
      <c r="J89" s="22">
        <v>22.679213000000001</v>
      </c>
      <c r="K89" s="22">
        <v>23.264986</v>
      </c>
      <c r="L89" s="22">
        <v>24.249495</v>
      </c>
      <c r="M89" s="22">
        <v>25.085144</v>
      </c>
      <c r="N89" s="22">
        <v>26.215413999999999</v>
      </c>
      <c r="O89" s="22">
        <v>27.167328000000001</v>
      </c>
      <c r="P89" s="22">
        <v>27.998455</v>
      </c>
      <c r="Q89" s="22">
        <v>29.162941</v>
      </c>
      <c r="R89" s="22">
        <v>30.093755999999999</v>
      </c>
      <c r="S89" s="22">
        <v>31.074348000000001</v>
      </c>
      <c r="T89" s="22">
        <v>32.131630000000001</v>
      </c>
      <c r="U89" s="22">
        <v>33.077209000000003</v>
      </c>
      <c r="V89" s="22">
        <v>34.146740000000001</v>
      </c>
      <c r="W89" s="22">
        <v>35.279792999999998</v>
      </c>
      <c r="X89" s="22">
        <v>36.092055999999999</v>
      </c>
      <c r="Y89" s="22">
        <v>37.230536999999998</v>
      </c>
      <c r="Z89" s="22">
        <v>38.717289000000001</v>
      </c>
      <c r="AA89" s="22">
        <v>39.907310000000003</v>
      </c>
      <c r="AB89" s="22">
        <v>41.185138999999999</v>
      </c>
      <c r="AC89" s="22">
        <v>42.833702000000002</v>
      </c>
      <c r="AD89" s="22">
        <v>43.930790000000002</v>
      </c>
      <c r="AE89" s="22">
        <v>45.518089000000003</v>
      </c>
      <c r="AF89" s="22">
        <v>47.162025</v>
      </c>
      <c r="AG89" s="22">
        <v>48.704704</v>
      </c>
      <c r="AH89" s="22">
        <v>50.202342999999999</v>
      </c>
      <c r="AI89" s="23">
        <v>2.7016999999999999E-2</v>
      </c>
    </row>
    <row r="90" spans="1:35" ht="15" customHeight="1">
      <c r="A90" s="18" t="s">
        <v>418</v>
      </c>
      <c r="B90" s="21" t="s">
        <v>347</v>
      </c>
      <c r="C90" s="22">
        <v>6.3595119999999996</v>
      </c>
      <c r="D90" s="22">
        <v>3.708078</v>
      </c>
      <c r="E90" s="22">
        <v>5.3395390000000003</v>
      </c>
      <c r="F90" s="22">
        <v>6.7733040000000004</v>
      </c>
      <c r="G90" s="22">
        <v>8.2321919999999995</v>
      </c>
      <c r="H90" s="22">
        <v>9.8630899999999997</v>
      </c>
      <c r="I90" s="22">
        <v>11.638453</v>
      </c>
      <c r="J90" s="22">
        <v>11.905842</v>
      </c>
      <c r="K90" s="22">
        <v>12.636255</v>
      </c>
      <c r="L90" s="22">
        <v>12.850498</v>
      </c>
      <c r="M90" s="22">
        <v>13.718299</v>
      </c>
      <c r="N90" s="22">
        <v>14.23298</v>
      </c>
      <c r="O90" s="22">
        <v>14.977437</v>
      </c>
      <c r="P90" s="22">
        <v>15.450844</v>
      </c>
      <c r="Q90" s="22">
        <v>16.144082999999998</v>
      </c>
      <c r="R90" s="22">
        <v>16.63645</v>
      </c>
      <c r="S90" s="22">
        <v>17.354462000000002</v>
      </c>
      <c r="T90" s="22">
        <v>18.064015999999999</v>
      </c>
      <c r="U90" s="22">
        <v>18.670300000000001</v>
      </c>
      <c r="V90" s="22">
        <v>19.381406999999999</v>
      </c>
      <c r="W90" s="22">
        <v>20.279616999999998</v>
      </c>
      <c r="X90" s="22">
        <v>21.261655999999999</v>
      </c>
      <c r="Y90" s="22">
        <v>22.258811999999999</v>
      </c>
      <c r="Z90" s="22">
        <v>23.119781</v>
      </c>
      <c r="AA90" s="22">
        <v>24.023529</v>
      </c>
      <c r="AB90" s="22">
        <v>24.851534000000001</v>
      </c>
      <c r="AC90" s="22">
        <v>25.587855999999999</v>
      </c>
      <c r="AD90" s="22">
        <v>26.82019</v>
      </c>
      <c r="AE90" s="22">
        <v>27.543695</v>
      </c>
      <c r="AF90" s="22">
        <v>28.537485</v>
      </c>
      <c r="AG90" s="22">
        <v>29.656676999999998</v>
      </c>
      <c r="AH90" s="22">
        <v>31.069139</v>
      </c>
      <c r="AI90" s="23">
        <v>5.2502E-2</v>
      </c>
    </row>
    <row r="91" spans="1:35" ht="15" customHeight="1">
      <c r="A91" s="18" t="s">
        <v>419</v>
      </c>
      <c r="B91" s="21" t="s">
        <v>340</v>
      </c>
      <c r="C91" s="22">
        <v>7.5152650000000003</v>
      </c>
      <c r="D91" s="22">
        <v>7.3305740000000004</v>
      </c>
      <c r="E91" s="22">
        <v>7.6648839999999998</v>
      </c>
      <c r="F91" s="22">
        <v>7.8785309999999997</v>
      </c>
      <c r="G91" s="22">
        <v>8.1281289999999995</v>
      </c>
      <c r="H91" s="22">
        <v>8.4529929999999993</v>
      </c>
      <c r="I91" s="22">
        <v>8.8988940000000003</v>
      </c>
      <c r="J91" s="22">
        <v>9.2790660000000003</v>
      </c>
      <c r="K91" s="22">
        <v>9.6523000000000003</v>
      </c>
      <c r="L91" s="22">
        <v>9.9712549999999993</v>
      </c>
      <c r="M91" s="22">
        <v>10.240328999999999</v>
      </c>
      <c r="N91" s="22">
        <v>10.697969000000001</v>
      </c>
      <c r="O91" s="22">
        <v>10.895046000000001</v>
      </c>
      <c r="P91" s="22">
        <v>11.16188</v>
      </c>
      <c r="Q91" s="22">
        <v>11.553995</v>
      </c>
      <c r="R91" s="22">
        <v>11.883238</v>
      </c>
      <c r="S91" s="22">
        <v>12.160325</v>
      </c>
      <c r="T91" s="22">
        <v>12.411177</v>
      </c>
      <c r="U91" s="22">
        <v>12.765247</v>
      </c>
      <c r="V91" s="22">
        <v>13.104399000000001</v>
      </c>
      <c r="W91" s="22">
        <v>13.432090000000001</v>
      </c>
      <c r="X91" s="22">
        <v>13.752542999999999</v>
      </c>
      <c r="Y91" s="22">
        <v>14.112351</v>
      </c>
      <c r="Z91" s="22">
        <v>14.479293</v>
      </c>
      <c r="AA91" s="22">
        <v>14.852727</v>
      </c>
      <c r="AB91" s="22">
        <v>15.228446</v>
      </c>
      <c r="AC91" s="22">
        <v>15.668464</v>
      </c>
      <c r="AD91" s="22">
        <v>16.118176999999999</v>
      </c>
      <c r="AE91" s="22">
        <v>16.621334000000001</v>
      </c>
      <c r="AF91" s="22">
        <v>17.089732999999999</v>
      </c>
      <c r="AG91" s="22">
        <v>17.621753999999999</v>
      </c>
      <c r="AH91" s="22">
        <v>18.145990000000001</v>
      </c>
      <c r="AI91" s="23">
        <v>2.8844000000000002E-2</v>
      </c>
    </row>
    <row r="92" spans="1:35" ht="15" customHeight="1">
      <c r="A92" s="18" t="s">
        <v>420</v>
      </c>
      <c r="B92" s="21" t="s">
        <v>342</v>
      </c>
      <c r="C92" s="22">
        <v>30.830905999999999</v>
      </c>
      <c r="D92" s="22">
        <v>30.961279000000001</v>
      </c>
      <c r="E92" s="22">
        <v>31.407561999999999</v>
      </c>
      <c r="F92" s="22">
        <v>32.135868000000002</v>
      </c>
      <c r="G92" s="22">
        <v>32.890987000000003</v>
      </c>
      <c r="H92" s="22">
        <v>33.825271999999998</v>
      </c>
      <c r="I92" s="22">
        <v>35.093539999999997</v>
      </c>
      <c r="J92" s="22">
        <v>36.345863000000001</v>
      </c>
      <c r="K92" s="22">
        <v>37.383957000000002</v>
      </c>
      <c r="L92" s="22">
        <v>38.043380999999997</v>
      </c>
      <c r="M92" s="22">
        <v>38.620902999999998</v>
      </c>
      <c r="N92" s="22">
        <v>39.447533</v>
      </c>
      <c r="O92" s="22">
        <v>40.099246999999998</v>
      </c>
      <c r="P92" s="22">
        <v>40.651938999999999</v>
      </c>
      <c r="Q92" s="22">
        <v>41.671245999999996</v>
      </c>
      <c r="R92" s="22">
        <v>42.544781</v>
      </c>
      <c r="S92" s="22">
        <v>43.13353</v>
      </c>
      <c r="T92" s="22">
        <v>43.881104000000001</v>
      </c>
      <c r="U92" s="22">
        <v>44.620193</v>
      </c>
      <c r="V92" s="22">
        <v>45.691307000000002</v>
      </c>
      <c r="W92" s="22">
        <v>46.513179999999998</v>
      </c>
      <c r="X92" s="22">
        <v>47.195438000000003</v>
      </c>
      <c r="Y92" s="22">
        <v>48.158439999999999</v>
      </c>
      <c r="Z92" s="22">
        <v>49.128413999999999</v>
      </c>
      <c r="AA92" s="22">
        <v>49.990020999999999</v>
      </c>
      <c r="AB92" s="22">
        <v>51.113379999999999</v>
      </c>
      <c r="AC92" s="22">
        <v>52.145409000000001</v>
      </c>
      <c r="AD92" s="22">
        <v>53.140746999999998</v>
      </c>
      <c r="AE92" s="22">
        <v>54.412182000000001</v>
      </c>
      <c r="AF92" s="22">
        <v>55.527099999999997</v>
      </c>
      <c r="AG92" s="22">
        <v>56.556358000000003</v>
      </c>
      <c r="AH92" s="22">
        <v>57.704371999999999</v>
      </c>
      <c r="AI92" s="23">
        <v>2.0426E-2</v>
      </c>
    </row>
    <row r="93" spans="1:35" ht="15.75" customHeight="1"/>
    <row r="94" spans="1:35" ht="15" customHeight="1">
      <c r="B94" s="20" t="s">
        <v>350</v>
      </c>
    </row>
    <row r="95" spans="1:35" ht="15" customHeight="1">
      <c r="A95" s="18" t="s">
        <v>421</v>
      </c>
      <c r="B95" s="21" t="s">
        <v>336</v>
      </c>
      <c r="C95" s="22">
        <v>12.658595999999999</v>
      </c>
      <c r="D95" s="22">
        <v>11.839549999999999</v>
      </c>
      <c r="E95" s="22">
        <v>12.722671999999999</v>
      </c>
      <c r="F95" s="22">
        <v>13.876709999999999</v>
      </c>
      <c r="G95" s="22">
        <v>14.741910000000001</v>
      </c>
      <c r="H95" s="22">
        <v>15.692278999999999</v>
      </c>
      <c r="I95" s="22">
        <v>16.968260000000001</v>
      </c>
      <c r="J95" s="22">
        <v>18.276751000000001</v>
      </c>
      <c r="K95" s="22">
        <v>19.166840000000001</v>
      </c>
      <c r="L95" s="22">
        <v>19.908007000000001</v>
      </c>
      <c r="M95" s="22">
        <v>20.511856000000002</v>
      </c>
      <c r="N95" s="22">
        <v>20.884039000000001</v>
      </c>
      <c r="O95" s="22">
        <v>21.375778</v>
      </c>
      <c r="P95" s="22">
        <v>21.978901</v>
      </c>
      <c r="Q95" s="22">
        <v>22.875311</v>
      </c>
      <c r="R95" s="22">
        <v>23.736426999999999</v>
      </c>
      <c r="S95" s="22">
        <v>24.640101999999999</v>
      </c>
      <c r="T95" s="22">
        <v>25.634492999999999</v>
      </c>
      <c r="U95" s="22">
        <v>26.701134</v>
      </c>
      <c r="V95" s="22">
        <v>27.771601</v>
      </c>
      <c r="W95" s="22">
        <v>28.832087999999999</v>
      </c>
      <c r="X95" s="22">
        <v>29.860205000000001</v>
      </c>
      <c r="Y95" s="22">
        <v>30.908771999999999</v>
      </c>
      <c r="Z95" s="22">
        <v>32.25526</v>
      </c>
      <c r="AA95" s="22">
        <v>33.462578000000001</v>
      </c>
      <c r="AB95" s="22">
        <v>34.720832999999999</v>
      </c>
      <c r="AC95" s="22">
        <v>36.037350000000004</v>
      </c>
      <c r="AD95" s="22">
        <v>37.380451000000001</v>
      </c>
      <c r="AE95" s="22">
        <v>38.960884</v>
      </c>
      <c r="AF95" s="22">
        <v>40.625114000000004</v>
      </c>
      <c r="AG95" s="22">
        <v>42.169913999999999</v>
      </c>
      <c r="AH95" s="22">
        <v>43.727542999999997</v>
      </c>
      <c r="AI95" s="23">
        <v>4.0799000000000002E-2</v>
      </c>
    </row>
    <row r="96" spans="1:35" ht="15" customHeight="1">
      <c r="A96" s="18" t="s">
        <v>422</v>
      </c>
      <c r="B96" s="21" t="s">
        <v>338</v>
      </c>
      <c r="C96" s="22">
        <v>21.893784</v>
      </c>
      <c r="D96" s="22">
        <v>21.820929</v>
      </c>
      <c r="E96" s="22">
        <v>21.709761</v>
      </c>
      <c r="F96" s="22">
        <v>21.826405999999999</v>
      </c>
      <c r="G96" s="22">
        <v>21.738803999999998</v>
      </c>
      <c r="H96" s="22">
        <v>21.891290999999999</v>
      </c>
      <c r="I96" s="22">
        <v>21.730349</v>
      </c>
      <c r="J96" s="22">
        <v>22.71274</v>
      </c>
      <c r="K96" s="22">
        <v>23.316050000000001</v>
      </c>
      <c r="L96" s="22">
        <v>24.306073999999999</v>
      </c>
      <c r="M96" s="22">
        <v>25.156711999999999</v>
      </c>
      <c r="N96" s="22">
        <v>25.904555999999999</v>
      </c>
      <c r="O96" s="22">
        <v>26.858758999999999</v>
      </c>
      <c r="P96" s="22">
        <v>27.692871</v>
      </c>
      <c r="Q96" s="22">
        <v>28.801349999999999</v>
      </c>
      <c r="R96" s="22">
        <v>29.726109999999998</v>
      </c>
      <c r="S96" s="22">
        <v>30.709804999999999</v>
      </c>
      <c r="T96" s="22">
        <v>31.76099</v>
      </c>
      <c r="U96" s="22">
        <v>32.706145999999997</v>
      </c>
      <c r="V96" s="22">
        <v>33.768833000000001</v>
      </c>
      <c r="W96" s="22">
        <v>34.895511999999997</v>
      </c>
      <c r="X96" s="22">
        <v>35.704791999999998</v>
      </c>
      <c r="Y96" s="22">
        <v>36.834105999999998</v>
      </c>
      <c r="Z96" s="22">
        <v>38.320728000000003</v>
      </c>
      <c r="AA96" s="22">
        <v>39.501193999999998</v>
      </c>
      <c r="AB96" s="22">
        <v>40.783011999999999</v>
      </c>
      <c r="AC96" s="22">
        <v>42.438231999999999</v>
      </c>
      <c r="AD96" s="22">
        <v>43.508476000000002</v>
      </c>
      <c r="AE96" s="22">
        <v>45.091304999999998</v>
      </c>
      <c r="AF96" s="22">
        <v>46.700859000000001</v>
      </c>
      <c r="AG96" s="22">
        <v>48.227801999999997</v>
      </c>
      <c r="AH96" s="22">
        <v>49.738028999999997</v>
      </c>
      <c r="AI96" s="23">
        <v>2.6823E-2</v>
      </c>
    </row>
    <row r="97" spans="1:35" ht="15" customHeight="1">
      <c r="A97" s="18" t="s">
        <v>423</v>
      </c>
      <c r="B97" s="21" t="s">
        <v>347</v>
      </c>
      <c r="C97" s="22">
        <v>6.4834110000000003</v>
      </c>
      <c r="D97" s="22">
        <v>3.7063100000000002</v>
      </c>
      <c r="E97" s="22">
        <v>5.5288909999999998</v>
      </c>
      <c r="F97" s="22">
        <v>7.5078300000000002</v>
      </c>
      <c r="G97" s="22">
        <v>9.4346300000000003</v>
      </c>
      <c r="H97" s="22">
        <v>11.631841</v>
      </c>
      <c r="I97" s="22">
        <v>13.856524</v>
      </c>
      <c r="J97" s="22">
        <v>14.144296000000001</v>
      </c>
      <c r="K97" s="22">
        <v>15.035812</v>
      </c>
      <c r="L97" s="22">
        <v>15.200252000000001</v>
      </c>
      <c r="M97" s="22">
        <v>16.136724000000001</v>
      </c>
      <c r="N97" s="22">
        <v>16.772570000000002</v>
      </c>
      <c r="O97" s="22">
        <v>17.606221999999999</v>
      </c>
      <c r="P97" s="22">
        <v>18.104807000000001</v>
      </c>
      <c r="Q97" s="22">
        <v>18.832867</v>
      </c>
      <c r="R97" s="22">
        <v>19.342677999999999</v>
      </c>
      <c r="S97" s="22">
        <v>20.116554000000001</v>
      </c>
      <c r="T97" s="22">
        <v>20.893837000000001</v>
      </c>
      <c r="U97" s="22">
        <v>21.660502999999999</v>
      </c>
      <c r="V97" s="22">
        <v>22.441400999999999</v>
      </c>
      <c r="W97" s="22">
        <v>23.413762999999999</v>
      </c>
      <c r="X97" s="22">
        <v>24.500813999999998</v>
      </c>
      <c r="Y97" s="22">
        <v>25.543066</v>
      </c>
      <c r="Z97" s="22">
        <v>26.511990000000001</v>
      </c>
      <c r="AA97" s="22">
        <v>27.477909</v>
      </c>
      <c r="AB97" s="22">
        <v>28.398264000000001</v>
      </c>
      <c r="AC97" s="22">
        <v>29.227905</v>
      </c>
      <c r="AD97" s="22">
        <v>30.529858000000001</v>
      </c>
      <c r="AE97" s="22">
        <v>31.356266000000002</v>
      </c>
      <c r="AF97" s="22">
        <v>32.452339000000002</v>
      </c>
      <c r="AG97" s="22">
        <v>33.667686000000003</v>
      </c>
      <c r="AH97" s="22">
        <v>35.129097000000002</v>
      </c>
      <c r="AI97" s="23">
        <v>5.6022000000000002E-2</v>
      </c>
    </row>
    <row r="98" spans="1:35" ht="15" customHeight="1">
      <c r="A98" s="18" t="s">
        <v>424</v>
      </c>
      <c r="B98" s="21" t="s">
        <v>355</v>
      </c>
      <c r="C98" s="22">
        <v>3.601216</v>
      </c>
      <c r="D98" s="22">
        <v>3.5256340000000002</v>
      </c>
      <c r="E98" s="22">
        <v>3.7109519999999998</v>
      </c>
      <c r="F98" s="22">
        <v>3.7351830000000001</v>
      </c>
      <c r="G98" s="22">
        <v>3.8423319999999999</v>
      </c>
      <c r="H98" s="22">
        <v>4.0174890000000003</v>
      </c>
      <c r="I98" s="22">
        <v>4.3386279999999999</v>
      </c>
      <c r="J98" s="22">
        <v>4.7072050000000001</v>
      </c>
      <c r="K98" s="22">
        <v>4.9985869999999997</v>
      </c>
      <c r="L98" s="22">
        <v>5.2211179999999997</v>
      </c>
      <c r="M98" s="22">
        <v>5.3557030000000001</v>
      </c>
      <c r="N98" s="22">
        <v>5.3975350000000004</v>
      </c>
      <c r="O98" s="22">
        <v>5.4607869999999998</v>
      </c>
      <c r="P98" s="22">
        <v>5.6027230000000001</v>
      </c>
      <c r="Q98" s="22">
        <v>5.8095129999999999</v>
      </c>
      <c r="R98" s="22">
        <v>6.0006320000000004</v>
      </c>
      <c r="S98" s="22">
        <v>6.1277499999999998</v>
      </c>
      <c r="T98" s="22">
        <v>6.2480539999999998</v>
      </c>
      <c r="U98" s="22">
        <v>6.4452720000000001</v>
      </c>
      <c r="V98" s="22">
        <v>6.6260450000000004</v>
      </c>
      <c r="W98" s="22">
        <v>6.7849700000000004</v>
      </c>
      <c r="X98" s="22">
        <v>6.9403490000000003</v>
      </c>
      <c r="Y98" s="22">
        <v>7.0974310000000003</v>
      </c>
      <c r="Z98" s="22">
        <v>7.2877609999999997</v>
      </c>
      <c r="AA98" s="22">
        <v>7.4794400000000003</v>
      </c>
      <c r="AB98" s="22">
        <v>7.677778</v>
      </c>
      <c r="AC98" s="22">
        <v>7.9012710000000004</v>
      </c>
      <c r="AD98" s="22">
        <v>8.1597869999999997</v>
      </c>
      <c r="AE98" s="22">
        <v>8.4521090000000001</v>
      </c>
      <c r="AF98" s="22">
        <v>8.7231539999999992</v>
      </c>
      <c r="AG98" s="22">
        <v>8.9977669999999996</v>
      </c>
      <c r="AH98" s="22">
        <v>9.3200450000000004</v>
      </c>
      <c r="AI98" s="23">
        <v>3.1149E-2</v>
      </c>
    </row>
    <row r="99" spans="1:35" ht="15" customHeight="1">
      <c r="A99" s="18" t="s">
        <v>425</v>
      </c>
      <c r="B99" s="21" t="s">
        <v>357</v>
      </c>
      <c r="C99" s="22">
        <v>4.1353039999999996</v>
      </c>
      <c r="D99" s="22">
        <v>3.8058969999999999</v>
      </c>
      <c r="E99" s="22">
        <v>3.6485029999999998</v>
      </c>
      <c r="F99" s="22">
        <v>3.5663390000000001</v>
      </c>
      <c r="G99" s="22">
        <v>3.5560559999999999</v>
      </c>
      <c r="H99" s="22">
        <v>3.6396829999999998</v>
      </c>
      <c r="I99" s="22">
        <v>3.7274620000000001</v>
      </c>
      <c r="J99" s="22">
        <v>3.8199529999999999</v>
      </c>
      <c r="K99" s="22">
        <v>3.946332</v>
      </c>
      <c r="L99" s="22">
        <v>4.0756050000000004</v>
      </c>
      <c r="M99" s="22">
        <v>4.22377</v>
      </c>
      <c r="N99" s="22">
        <v>4.3645560000000003</v>
      </c>
      <c r="O99" s="22">
        <v>4.5134439999999998</v>
      </c>
      <c r="P99" s="22">
        <v>4.6635609999999996</v>
      </c>
      <c r="Q99" s="22">
        <v>4.8128159999999998</v>
      </c>
      <c r="R99" s="22">
        <v>4.9707980000000003</v>
      </c>
      <c r="S99" s="22">
        <v>5.127205</v>
      </c>
      <c r="T99" s="22">
        <v>5.2856249999999996</v>
      </c>
      <c r="U99" s="22">
        <v>5.4529189999999996</v>
      </c>
      <c r="V99" s="22">
        <v>5.6211840000000004</v>
      </c>
      <c r="W99" s="22">
        <v>5.8024329999999997</v>
      </c>
      <c r="X99" s="22">
        <v>5.9824739999999998</v>
      </c>
      <c r="Y99" s="22">
        <v>6.1848809999999999</v>
      </c>
      <c r="Z99" s="22">
        <v>6.3877920000000001</v>
      </c>
      <c r="AA99" s="22">
        <v>6.6032359999999999</v>
      </c>
      <c r="AB99" s="22">
        <v>6.8186720000000003</v>
      </c>
      <c r="AC99" s="22">
        <v>7.0481759999999998</v>
      </c>
      <c r="AD99" s="22">
        <v>7.2821090000000002</v>
      </c>
      <c r="AE99" s="22">
        <v>7.5347229999999996</v>
      </c>
      <c r="AF99" s="22">
        <v>7.7931629999999998</v>
      </c>
      <c r="AG99" s="22">
        <v>8.0684579999999997</v>
      </c>
      <c r="AH99" s="22">
        <v>8.3435210000000009</v>
      </c>
      <c r="AI99" s="23">
        <v>2.2901000000000001E-2</v>
      </c>
    </row>
    <row r="100" spans="1:35" ht="15" customHeight="1">
      <c r="A100" s="18" t="s">
        <v>426</v>
      </c>
      <c r="B100" s="21" t="s">
        <v>359</v>
      </c>
      <c r="C100" s="22">
        <v>2.6014539999999999</v>
      </c>
      <c r="D100" s="22">
        <v>2.6593800000000001</v>
      </c>
      <c r="E100" s="22">
        <v>2.7656849999999999</v>
      </c>
      <c r="F100" s="22">
        <v>2.827134</v>
      </c>
      <c r="G100" s="22">
        <v>2.8990399999999998</v>
      </c>
      <c r="H100" s="22">
        <v>2.9784380000000001</v>
      </c>
      <c r="I100" s="22">
        <v>3.0602589999999998</v>
      </c>
      <c r="J100" s="22">
        <v>3.1379510000000002</v>
      </c>
      <c r="K100" s="22">
        <v>3.2374529999999999</v>
      </c>
      <c r="L100" s="22">
        <v>3.3163320000000001</v>
      </c>
      <c r="M100" s="22">
        <v>3.4091309999999999</v>
      </c>
      <c r="N100" s="22">
        <v>3.4986480000000002</v>
      </c>
      <c r="O100" s="22">
        <v>3.5868639999999998</v>
      </c>
      <c r="P100" s="22">
        <v>3.6753840000000002</v>
      </c>
      <c r="Q100" s="22">
        <v>3.7646190000000002</v>
      </c>
      <c r="R100" s="22">
        <v>3.8543240000000001</v>
      </c>
      <c r="S100" s="22">
        <v>3.9434719999999999</v>
      </c>
      <c r="T100" s="22">
        <v>4.0404479999999996</v>
      </c>
      <c r="U100" s="22">
        <v>4.1454420000000001</v>
      </c>
      <c r="V100" s="22">
        <v>4.2470699999999999</v>
      </c>
      <c r="W100" s="22">
        <v>4.3571590000000002</v>
      </c>
      <c r="X100" s="22">
        <v>4.4643050000000004</v>
      </c>
      <c r="Y100" s="22">
        <v>4.5866619999999996</v>
      </c>
      <c r="Z100" s="22">
        <v>4.7125839999999997</v>
      </c>
      <c r="AA100" s="22">
        <v>4.8367849999999999</v>
      </c>
      <c r="AB100" s="22">
        <v>4.9621259999999996</v>
      </c>
      <c r="AC100" s="22">
        <v>5.1011049999999996</v>
      </c>
      <c r="AD100" s="22">
        <v>5.2366820000000001</v>
      </c>
      <c r="AE100" s="22">
        <v>5.3831790000000002</v>
      </c>
      <c r="AF100" s="22">
        <v>5.5349539999999999</v>
      </c>
      <c r="AG100" s="22">
        <v>5.695818</v>
      </c>
      <c r="AH100" s="22">
        <v>5.8594350000000004</v>
      </c>
      <c r="AI100" s="23">
        <v>2.6539E-2</v>
      </c>
    </row>
    <row r="101" spans="1:35" ht="15" customHeight="1">
      <c r="A101" s="18" t="s">
        <v>427</v>
      </c>
      <c r="B101" s="21" t="s">
        <v>361</v>
      </c>
      <c r="C101" s="23" t="s">
        <v>362</v>
      </c>
      <c r="D101" s="23" t="s">
        <v>362</v>
      </c>
      <c r="E101" s="23" t="s">
        <v>362</v>
      </c>
      <c r="F101" s="23" t="s">
        <v>362</v>
      </c>
      <c r="G101" s="23" t="s">
        <v>362</v>
      </c>
      <c r="H101" s="23" t="s">
        <v>362</v>
      </c>
      <c r="I101" s="23" t="s">
        <v>362</v>
      </c>
      <c r="J101" s="23" t="s">
        <v>362</v>
      </c>
      <c r="K101" s="23" t="s">
        <v>362</v>
      </c>
      <c r="L101" s="23" t="s">
        <v>362</v>
      </c>
      <c r="M101" s="23" t="s">
        <v>362</v>
      </c>
      <c r="N101" s="23" t="s">
        <v>362</v>
      </c>
      <c r="O101" s="23" t="s">
        <v>362</v>
      </c>
      <c r="P101" s="23" t="s">
        <v>362</v>
      </c>
      <c r="Q101" s="23" t="s">
        <v>362</v>
      </c>
      <c r="R101" s="23" t="s">
        <v>362</v>
      </c>
      <c r="S101" s="23" t="s">
        <v>362</v>
      </c>
      <c r="T101" s="23" t="s">
        <v>362</v>
      </c>
      <c r="U101" s="23" t="s">
        <v>362</v>
      </c>
      <c r="V101" s="23" t="s">
        <v>362</v>
      </c>
      <c r="W101" s="23" t="s">
        <v>362</v>
      </c>
      <c r="X101" s="23" t="s">
        <v>362</v>
      </c>
      <c r="Y101" s="23" t="s">
        <v>362</v>
      </c>
      <c r="Z101" s="23" t="s">
        <v>362</v>
      </c>
      <c r="AA101" s="23" t="s">
        <v>362</v>
      </c>
      <c r="AB101" s="23" t="s">
        <v>362</v>
      </c>
      <c r="AC101" s="23" t="s">
        <v>362</v>
      </c>
      <c r="AD101" s="23" t="s">
        <v>362</v>
      </c>
      <c r="AE101" s="23" t="s">
        <v>362</v>
      </c>
      <c r="AF101" s="23" t="s">
        <v>362</v>
      </c>
      <c r="AG101" s="23" t="s">
        <v>362</v>
      </c>
      <c r="AH101" s="23" t="s">
        <v>362</v>
      </c>
      <c r="AI101" s="23" t="s">
        <v>362</v>
      </c>
    </row>
    <row r="102" spans="1:35" ht="15" customHeight="1">
      <c r="A102" s="18" t="s">
        <v>428</v>
      </c>
      <c r="B102" s="21" t="s">
        <v>342</v>
      </c>
      <c r="C102" s="22">
        <v>20.238420000000001</v>
      </c>
      <c r="D102" s="22">
        <v>20.245408999999999</v>
      </c>
      <c r="E102" s="22">
        <v>20.025127000000001</v>
      </c>
      <c r="F102" s="22">
        <v>20.476935999999998</v>
      </c>
      <c r="G102" s="22">
        <v>20.868556999999999</v>
      </c>
      <c r="H102" s="22">
        <v>21.419798</v>
      </c>
      <c r="I102" s="22">
        <v>22.241347999999999</v>
      </c>
      <c r="J102" s="22">
        <v>23.021315000000001</v>
      </c>
      <c r="K102" s="22">
        <v>23.672281000000002</v>
      </c>
      <c r="L102" s="22">
        <v>24.137174999999999</v>
      </c>
      <c r="M102" s="22">
        <v>24.571553999999999</v>
      </c>
      <c r="N102" s="22">
        <v>24.966639000000001</v>
      </c>
      <c r="O102" s="22">
        <v>25.377295</v>
      </c>
      <c r="P102" s="22">
        <v>25.817157999999999</v>
      </c>
      <c r="Q102" s="22">
        <v>26.446489</v>
      </c>
      <c r="R102" s="22">
        <v>27.025971999999999</v>
      </c>
      <c r="S102" s="22">
        <v>27.45232</v>
      </c>
      <c r="T102" s="22">
        <v>27.948982000000001</v>
      </c>
      <c r="U102" s="22">
        <v>28.500240000000002</v>
      </c>
      <c r="V102" s="22">
        <v>29.155092</v>
      </c>
      <c r="W102" s="22">
        <v>29.697931000000001</v>
      </c>
      <c r="X102" s="22">
        <v>30.195474999999998</v>
      </c>
      <c r="Y102" s="22">
        <v>30.788506999999999</v>
      </c>
      <c r="Z102" s="22">
        <v>31.389227000000002</v>
      </c>
      <c r="AA102" s="22">
        <v>32.033149999999999</v>
      </c>
      <c r="AB102" s="22">
        <v>32.728188000000003</v>
      </c>
      <c r="AC102" s="22">
        <v>33.421802999999997</v>
      </c>
      <c r="AD102" s="22">
        <v>34.147125000000003</v>
      </c>
      <c r="AE102" s="22">
        <v>35.013634000000003</v>
      </c>
      <c r="AF102" s="22">
        <v>35.829169999999998</v>
      </c>
      <c r="AG102" s="22">
        <v>36.641551999999997</v>
      </c>
      <c r="AH102" s="22">
        <v>37.505710999999998</v>
      </c>
      <c r="AI102" s="23">
        <v>2.01E-2</v>
      </c>
    </row>
    <row r="103" spans="1:35" ht="15.75" customHeight="1"/>
    <row r="104" spans="1:35" ht="15.75" customHeight="1"/>
    <row r="105" spans="1:35" ht="15" customHeight="1">
      <c r="B105" s="20" t="s">
        <v>364</v>
      </c>
    </row>
    <row r="106" spans="1:35" ht="15" customHeight="1">
      <c r="A106" s="18" t="s">
        <v>429</v>
      </c>
      <c r="B106" s="21" t="s">
        <v>336</v>
      </c>
      <c r="C106" s="22">
        <v>16.634917999999999</v>
      </c>
      <c r="D106" s="22">
        <v>15.939724</v>
      </c>
      <c r="E106" s="22">
        <v>16.815539999999999</v>
      </c>
      <c r="F106" s="22">
        <v>17.981577000000001</v>
      </c>
      <c r="G106" s="22">
        <v>18.902861000000001</v>
      </c>
      <c r="H106" s="22">
        <v>19.881062</v>
      </c>
      <c r="I106" s="22">
        <v>21.131309999999999</v>
      </c>
      <c r="J106" s="22">
        <v>22.415682</v>
      </c>
      <c r="K106" s="22">
        <v>23.355260999999999</v>
      </c>
      <c r="L106" s="22">
        <v>24.163933</v>
      </c>
      <c r="M106" s="22">
        <v>24.855898</v>
      </c>
      <c r="N106" s="22">
        <v>26.049195999999998</v>
      </c>
      <c r="O106" s="22">
        <v>26.648610999999999</v>
      </c>
      <c r="P106" s="22">
        <v>27.340675000000001</v>
      </c>
      <c r="Q106" s="22">
        <v>28.382521000000001</v>
      </c>
      <c r="R106" s="22">
        <v>29.296782</v>
      </c>
      <c r="S106" s="22">
        <v>30.250077999999998</v>
      </c>
      <c r="T106" s="22">
        <v>31.284846999999999</v>
      </c>
      <c r="U106" s="22">
        <v>32.384247000000002</v>
      </c>
      <c r="V106" s="22">
        <v>33.492001000000002</v>
      </c>
      <c r="W106" s="22">
        <v>34.594357000000002</v>
      </c>
      <c r="X106" s="22">
        <v>35.673636999999999</v>
      </c>
      <c r="Y106" s="22">
        <v>36.774695999999999</v>
      </c>
      <c r="Z106" s="22">
        <v>38.115555000000001</v>
      </c>
      <c r="AA106" s="22">
        <v>39.359287000000002</v>
      </c>
      <c r="AB106" s="22">
        <v>40.648555999999999</v>
      </c>
      <c r="AC106" s="22">
        <v>41.991829000000003</v>
      </c>
      <c r="AD106" s="22">
        <v>43.364947999999998</v>
      </c>
      <c r="AE106" s="22">
        <v>44.930332</v>
      </c>
      <c r="AF106" s="22">
        <v>46.578308</v>
      </c>
      <c r="AG106" s="22">
        <v>48.147663000000001</v>
      </c>
      <c r="AH106" s="22">
        <v>49.726489999999998</v>
      </c>
      <c r="AI106" s="23">
        <v>3.5955000000000001E-2</v>
      </c>
    </row>
    <row r="107" spans="1:35" ht="15" customHeight="1">
      <c r="A107" s="18" t="s">
        <v>430</v>
      </c>
      <c r="B107" s="21" t="s">
        <v>367</v>
      </c>
      <c r="C107" s="22">
        <v>24.537946999999999</v>
      </c>
      <c r="D107" s="22">
        <v>24.835270000000001</v>
      </c>
      <c r="E107" s="22">
        <v>31.393367999999999</v>
      </c>
      <c r="F107" s="22">
        <v>30.58511</v>
      </c>
      <c r="G107" s="22">
        <v>31.540338999999999</v>
      </c>
      <c r="H107" s="22">
        <v>32.149506000000002</v>
      </c>
      <c r="I107" s="22">
        <v>32.121197000000002</v>
      </c>
      <c r="J107" s="22">
        <v>32.961230999999998</v>
      </c>
      <c r="K107" s="22">
        <v>34.022007000000002</v>
      </c>
      <c r="L107" s="22">
        <v>35.164154000000003</v>
      </c>
      <c r="M107" s="22">
        <v>36.368839000000001</v>
      </c>
      <c r="N107" s="22">
        <v>38.959269999999997</v>
      </c>
      <c r="O107" s="22">
        <v>40.278027000000002</v>
      </c>
      <c r="P107" s="22">
        <v>41.388728999999998</v>
      </c>
      <c r="Q107" s="22">
        <v>43.218895000000003</v>
      </c>
      <c r="R107" s="22">
        <v>44.846947</v>
      </c>
      <c r="S107" s="22">
        <v>47.385798999999999</v>
      </c>
      <c r="T107" s="22">
        <v>48.259295999999999</v>
      </c>
      <c r="U107" s="22">
        <v>49.593364999999999</v>
      </c>
      <c r="V107" s="22">
        <v>52.141421999999999</v>
      </c>
      <c r="W107" s="22">
        <v>54.896019000000003</v>
      </c>
      <c r="X107" s="22">
        <v>57.474426000000001</v>
      </c>
      <c r="Y107" s="22">
        <v>59.284331999999999</v>
      </c>
      <c r="Z107" s="22">
        <v>63.285099000000002</v>
      </c>
      <c r="AA107" s="22">
        <v>65.527420000000006</v>
      </c>
      <c r="AB107" s="22">
        <v>67.780922000000004</v>
      </c>
      <c r="AC107" s="22">
        <v>70.151511999999997</v>
      </c>
      <c r="AD107" s="22">
        <v>72.730041999999997</v>
      </c>
      <c r="AE107" s="22">
        <v>80.552498</v>
      </c>
      <c r="AF107" s="22">
        <v>84.647689999999997</v>
      </c>
      <c r="AG107" s="22">
        <v>86.845955000000004</v>
      </c>
      <c r="AH107" s="22">
        <v>89.585837999999995</v>
      </c>
      <c r="AI107" s="23">
        <v>4.2658000000000001E-2</v>
      </c>
    </row>
    <row r="108" spans="1:35" ht="15" customHeight="1">
      <c r="A108" s="18" t="s">
        <v>431</v>
      </c>
      <c r="B108" s="21" t="s">
        <v>369</v>
      </c>
      <c r="C108" s="22">
        <v>22.170871999999999</v>
      </c>
      <c r="D108" s="22">
        <v>22.489981</v>
      </c>
      <c r="E108" s="22">
        <v>23.068863</v>
      </c>
      <c r="F108" s="22">
        <v>23.652714</v>
      </c>
      <c r="G108" s="22">
        <v>24.130596000000001</v>
      </c>
      <c r="H108" s="22">
        <v>24.352112000000002</v>
      </c>
      <c r="I108" s="22">
        <v>25.186157000000001</v>
      </c>
      <c r="J108" s="22">
        <v>25.994221</v>
      </c>
      <c r="K108" s="22">
        <v>26.940708000000001</v>
      </c>
      <c r="L108" s="22">
        <v>27.725628</v>
      </c>
      <c r="M108" s="22">
        <v>28.761547</v>
      </c>
      <c r="N108" s="22">
        <v>30.343295999999999</v>
      </c>
      <c r="O108" s="22">
        <v>31.245242999999999</v>
      </c>
      <c r="P108" s="22">
        <v>32.220367000000003</v>
      </c>
      <c r="Q108" s="22">
        <v>33.519278999999997</v>
      </c>
      <c r="R108" s="22">
        <v>34.796340999999998</v>
      </c>
      <c r="S108" s="22">
        <v>35.924461000000001</v>
      </c>
      <c r="T108" s="22">
        <v>37.153968999999996</v>
      </c>
      <c r="U108" s="22">
        <v>38.096263999999998</v>
      </c>
      <c r="V108" s="22">
        <v>39.375464999999998</v>
      </c>
      <c r="W108" s="22">
        <v>40.796497000000002</v>
      </c>
      <c r="X108" s="22">
        <v>41.857342000000003</v>
      </c>
      <c r="Y108" s="22">
        <v>43.111373999999998</v>
      </c>
      <c r="Z108" s="22">
        <v>44.781216000000001</v>
      </c>
      <c r="AA108" s="22">
        <v>46.182957000000002</v>
      </c>
      <c r="AB108" s="22">
        <v>47.629784000000001</v>
      </c>
      <c r="AC108" s="22">
        <v>49.382823999999999</v>
      </c>
      <c r="AD108" s="22">
        <v>50.712657999999998</v>
      </c>
      <c r="AE108" s="22">
        <v>52.843575000000001</v>
      </c>
      <c r="AF108" s="22">
        <v>54.772525999999999</v>
      </c>
      <c r="AG108" s="22">
        <v>56.622439999999997</v>
      </c>
      <c r="AH108" s="22">
        <v>58.43618</v>
      </c>
      <c r="AI108" s="23">
        <v>3.1757000000000001E-2</v>
      </c>
    </row>
    <row r="109" spans="1:35" ht="15" customHeight="1">
      <c r="A109" s="18" t="s">
        <v>432</v>
      </c>
      <c r="B109" s="21" t="s">
        <v>371</v>
      </c>
      <c r="C109" s="22">
        <v>14.641048</v>
      </c>
      <c r="D109" s="22">
        <v>14.801931</v>
      </c>
      <c r="E109" s="22">
        <v>15.187787999999999</v>
      </c>
      <c r="F109" s="22">
        <v>15.792356</v>
      </c>
      <c r="G109" s="22">
        <v>16.293980000000001</v>
      </c>
      <c r="H109" s="22">
        <v>17.114018999999999</v>
      </c>
      <c r="I109" s="22">
        <v>17.585719999999998</v>
      </c>
      <c r="J109" s="22">
        <v>18.536133</v>
      </c>
      <c r="K109" s="22">
        <v>19.01465</v>
      </c>
      <c r="L109" s="22">
        <v>20.058852999999999</v>
      </c>
      <c r="M109" s="22">
        <v>20.804480000000002</v>
      </c>
      <c r="N109" s="22">
        <v>21.599957</v>
      </c>
      <c r="O109" s="22">
        <v>22.549659999999999</v>
      </c>
      <c r="P109" s="22">
        <v>23.286214999999999</v>
      </c>
      <c r="Q109" s="22">
        <v>24.350843000000001</v>
      </c>
      <c r="R109" s="22">
        <v>25.282394</v>
      </c>
      <c r="S109" s="22">
        <v>26.223410000000001</v>
      </c>
      <c r="T109" s="22">
        <v>27.162047999999999</v>
      </c>
      <c r="U109" s="22">
        <v>28.129923000000002</v>
      </c>
      <c r="V109" s="22">
        <v>29.077169000000001</v>
      </c>
      <c r="W109" s="22">
        <v>30.164874999999999</v>
      </c>
      <c r="X109" s="22">
        <v>30.986529999999998</v>
      </c>
      <c r="Y109" s="22">
        <v>32.105167000000002</v>
      </c>
      <c r="Z109" s="22">
        <v>33.490929000000001</v>
      </c>
      <c r="AA109" s="22">
        <v>34.617443000000002</v>
      </c>
      <c r="AB109" s="22">
        <v>35.840415999999998</v>
      </c>
      <c r="AC109" s="22">
        <v>37.454875999999999</v>
      </c>
      <c r="AD109" s="22">
        <v>38.441380000000002</v>
      </c>
      <c r="AE109" s="22">
        <v>40.172516000000002</v>
      </c>
      <c r="AF109" s="22">
        <v>41.830826000000002</v>
      </c>
      <c r="AG109" s="22">
        <v>43.364654999999999</v>
      </c>
      <c r="AH109" s="22">
        <v>44.614829999999998</v>
      </c>
      <c r="AI109" s="23">
        <v>3.6596999999999998E-2</v>
      </c>
    </row>
    <row r="110" spans="1:35" ht="15" customHeight="1">
      <c r="A110" s="18" t="s">
        <v>433</v>
      </c>
      <c r="B110" s="21" t="s">
        <v>373</v>
      </c>
      <c r="C110" s="22">
        <v>22.110787999999999</v>
      </c>
      <c r="D110" s="22">
        <v>21.86459</v>
      </c>
      <c r="E110" s="22">
        <v>22.520702</v>
      </c>
      <c r="F110" s="22">
        <v>23.447042</v>
      </c>
      <c r="G110" s="22">
        <v>24.155602999999999</v>
      </c>
      <c r="H110" s="22">
        <v>25.152311000000001</v>
      </c>
      <c r="I110" s="22">
        <v>25.876425000000001</v>
      </c>
      <c r="J110" s="22">
        <v>26.968354999999999</v>
      </c>
      <c r="K110" s="22">
        <v>27.682907</v>
      </c>
      <c r="L110" s="22">
        <v>28.782222999999998</v>
      </c>
      <c r="M110" s="22">
        <v>29.744112000000001</v>
      </c>
      <c r="N110" s="22">
        <v>31.072458000000001</v>
      </c>
      <c r="O110" s="22">
        <v>32.131252000000003</v>
      </c>
      <c r="P110" s="22">
        <v>33.081982000000004</v>
      </c>
      <c r="Q110" s="22">
        <v>34.358592999999999</v>
      </c>
      <c r="R110" s="22">
        <v>35.388378000000003</v>
      </c>
      <c r="S110" s="22">
        <v>36.483024999999998</v>
      </c>
      <c r="T110" s="22">
        <v>37.664371000000003</v>
      </c>
      <c r="U110" s="22">
        <v>38.762928000000002</v>
      </c>
      <c r="V110" s="22">
        <v>39.965316999999999</v>
      </c>
      <c r="W110" s="22">
        <v>41.210845999999997</v>
      </c>
      <c r="X110" s="22">
        <v>42.134258000000003</v>
      </c>
      <c r="Y110" s="22">
        <v>43.364654999999999</v>
      </c>
      <c r="Z110" s="22">
        <v>45.008724000000001</v>
      </c>
      <c r="AA110" s="22">
        <v>46.323138999999998</v>
      </c>
      <c r="AB110" s="22">
        <v>47.77346</v>
      </c>
      <c r="AC110" s="22">
        <v>49.573794999999997</v>
      </c>
      <c r="AD110" s="22">
        <v>50.781283999999999</v>
      </c>
      <c r="AE110" s="22">
        <v>52.495159000000001</v>
      </c>
      <c r="AF110" s="22">
        <v>54.246723000000003</v>
      </c>
      <c r="AG110" s="22">
        <v>55.935318000000002</v>
      </c>
      <c r="AH110" s="22">
        <v>57.626914999999997</v>
      </c>
      <c r="AI110" s="23">
        <v>3.1383000000000001E-2</v>
      </c>
    </row>
    <row r="111" spans="1:35" ht="15" customHeight="1">
      <c r="A111" s="18" t="s">
        <v>434</v>
      </c>
      <c r="B111" s="21" t="s">
        <v>347</v>
      </c>
      <c r="C111" s="22">
        <v>9.5779259999999997</v>
      </c>
      <c r="D111" s="22">
        <v>10.826867</v>
      </c>
      <c r="E111" s="22">
        <v>10.936658</v>
      </c>
      <c r="F111" s="22">
        <v>10.962009999999999</v>
      </c>
      <c r="G111" s="22">
        <v>9.8245389999999997</v>
      </c>
      <c r="H111" s="22">
        <v>10.381392</v>
      </c>
      <c r="I111" s="22">
        <v>10.902651000000001</v>
      </c>
      <c r="J111" s="22">
        <v>11.922180000000001</v>
      </c>
      <c r="K111" s="22">
        <v>13.184854</v>
      </c>
      <c r="L111" s="22">
        <v>13.967136999999999</v>
      </c>
      <c r="M111" s="22">
        <v>14.660952999999999</v>
      </c>
      <c r="N111" s="22">
        <v>14.278693000000001</v>
      </c>
      <c r="O111" s="22">
        <v>14.895534</v>
      </c>
      <c r="P111" s="22">
        <v>15.314757</v>
      </c>
      <c r="Q111" s="22">
        <v>16.008417000000001</v>
      </c>
      <c r="R111" s="22">
        <v>16.545093999999999</v>
      </c>
      <c r="S111" s="22">
        <v>17.915683999999999</v>
      </c>
      <c r="T111" s="22">
        <v>18.952824</v>
      </c>
      <c r="U111" s="22">
        <v>19.516666000000001</v>
      </c>
      <c r="V111" s="22">
        <v>20.833527</v>
      </c>
      <c r="W111" s="22">
        <v>21.553137</v>
      </c>
      <c r="X111" s="22">
        <v>22.321121000000002</v>
      </c>
      <c r="Y111" s="22">
        <v>23.013912000000001</v>
      </c>
      <c r="Z111" s="22">
        <v>23.585379</v>
      </c>
      <c r="AA111" s="22">
        <v>25.242837999999999</v>
      </c>
      <c r="AB111" s="22">
        <v>26.282902</v>
      </c>
      <c r="AC111" s="22">
        <v>26.951853</v>
      </c>
      <c r="AD111" s="22">
        <v>28.760279000000001</v>
      </c>
      <c r="AE111" s="22">
        <v>30.021650000000001</v>
      </c>
      <c r="AF111" s="22">
        <v>31.162559999999999</v>
      </c>
      <c r="AG111" s="22">
        <v>32.321643999999999</v>
      </c>
      <c r="AH111" s="22">
        <v>31.963968000000001</v>
      </c>
      <c r="AI111" s="23">
        <v>3.9641000000000003E-2</v>
      </c>
    </row>
    <row r="112" spans="1:35" ht="15" customHeight="1">
      <c r="A112" s="18" t="s">
        <v>435</v>
      </c>
      <c r="B112" s="21" t="s">
        <v>376</v>
      </c>
      <c r="C112" s="22">
        <v>13.698598</v>
      </c>
      <c r="D112" s="22">
        <v>13.609958000000001</v>
      </c>
      <c r="E112" s="22">
        <v>13.28656</v>
      </c>
      <c r="F112" s="22">
        <v>13.358461</v>
      </c>
      <c r="G112" s="22">
        <v>13.695582999999999</v>
      </c>
      <c r="H112" s="22">
        <v>13.866628</v>
      </c>
      <c r="I112" s="22">
        <v>14.191694</v>
      </c>
      <c r="J112" s="22">
        <v>14.47123</v>
      </c>
      <c r="K112" s="22">
        <v>14.670904</v>
      </c>
      <c r="L112" s="22">
        <v>14.774322</v>
      </c>
      <c r="M112" s="22">
        <v>14.786587000000001</v>
      </c>
      <c r="N112" s="22">
        <v>15.679444</v>
      </c>
      <c r="O112" s="22">
        <v>15.67318</v>
      </c>
      <c r="P112" s="22">
        <v>15.790754</v>
      </c>
      <c r="Q112" s="22">
        <v>16.136109999999999</v>
      </c>
      <c r="R112" s="22">
        <v>16.360399000000001</v>
      </c>
      <c r="S112" s="22">
        <v>16.561295000000001</v>
      </c>
      <c r="T112" s="22">
        <v>16.794564999999999</v>
      </c>
      <c r="U112" s="22">
        <v>17.135159000000002</v>
      </c>
      <c r="V112" s="22">
        <v>17.465788</v>
      </c>
      <c r="W112" s="22">
        <v>17.792345000000001</v>
      </c>
      <c r="X112" s="22">
        <v>18.113161000000002</v>
      </c>
      <c r="Y112" s="22">
        <v>18.444412</v>
      </c>
      <c r="Z112" s="22">
        <v>18.844269000000001</v>
      </c>
      <c r="AA112" s="22">
        <v>19.247548999999999</v>
      </c>
      <c r="AB112" s="22">
        <v>19.680775000000001</v>
      </c>
      <c r="AC112" s="22">
        <v>20.133883000000001</v>
      </c>
      <c r="AD112" s="22">
        <v>20.658138000000001</v>
      </c>
      <c r="AE112" s="22">
        <v>21.229890999999999</v>
      </c>
      <c r="AF112" s="22">
        <v>21.791283</v>
      </c>
      <c r="AG112" s="22">
        <v>22.376007000000001</v>
      </c>
      <c r="AH112" s="22">
        <v>23.017862000000001</v>
      </c>
      <c r="AI112" s="23">
        <v>1.6882000000000001E-2</v>
      </c>
    </row>
    <row r="113" spans="1:35" ht="15" customHeight="1">
      <c r="A113" s="18" t="s">
        <v>436</v>
      </c>
      <c r="B113" s="21" t="s">
        <v>342</v>
      </c>
      <c r="C113" s="22">
        <v>33.252597999999999</v>
      </c>
      <c r="D113" s="22">
        <v>34.740051000000001</v>
      </c>
      <c r="E113" s="22">
        <v>35.656936999999999</v>
      </c>
      <c r="F113" s="22">
        <v>36.969535999999998</v>
      </c>
      <c r="G113" s="22">
        <v>38.461060000000003</v>
      </c>
      <c r="H113" s="22">
        <v>39.889266999999997</v>
      </c>
      <c r="I113" s="22">
        <v>41.661911000000003</v>
      </c>
      <c r="J113" s="22">
        <v>43.369644000000001</v>
      </c>
      <c r="K113" s="22">
        <v>44.733212000000002</v>
      </c>
      <c r="L113" s="22">
        <v>45.747687999999997</v>
      </c>
      <c r="M113" s="22">
        <v>46.676856999999998</v>
      </c>
      <c r="N113" s="22">
        <v>47.572341999999999</v>
      </c>
      <c r="O113" s="22">
        <v>48.575695000000003</v>
      </c>
      <c r="P113" s="22">
        <v>49.627586000000001</v>
      </c>
      <c r="Q113" s="22">
        <v>51.003799000000001</v>
      </c>
      <c r="R113" s="22">
        <v>52.227412999999999</v>
      </c>
      <c r="S113" s="22">
        <v>52.873469999999998</v>
      </c>
      <c r="T113" s="22">
        <v>53.636631000000001</v>
      </c>
      <c r="U113" s="22">
        <v>54.585723999999999</v>
      </c>
      <c r="V113" s="22">
        <v>55.632477000000002</v>
      </c>
      <c r="W113" s="22">
        <v>56.568375000000003</v>
      </c>
      <c r="X113" s="22">
        <v>57.481597999999998</v>
      </c>
      <c r="Y113" s="22">
        <v>58.470314000000002</v>
      </c>
      <c r="Z113" s="22">
        <v>59.526611000000003</v>
      </c>
      <c r="AA113" s="22">
        <v>60.421332999999997</v>
      </c>
      <c r="AB113" s="22">
        <v>61.528331999999999</v>
      </c>
      <c r="AC113" s="22">
        <v>62.742671999999999</v>
      </c>
      <c r="AD113" s="22">
        <v>63.992901000000003</v>
      </c>
      <c r="AE113" s="22">
        <v>65.289978000000005</v>
      </c>
      <c r="AF113" s="22">
        <v>66.594391000000002</v>
      </c>
      <c r="AG113" s="22">
        <v>67.759308000000004</v>
      </c>
      <c r="AH113" s="22">
        <v>68.945312000000001</v>
      </c>
      <c r="AI113" s="23">
        <v>2.3800999999999999E-2</v>
      </c>
    </row>
    <row r="114" spans="1:35" ht="15.75" customHeight="1"/>
    <row r="115" spans="1:35" ht="15" customHeight="1">
      <c r="B115" s="20" t="s">
        <v>378</v>
      </c>
    </row>
    <row r="116" spans="1:35" ht="15" customHeight="1">
      <c r="A116" s="18" t="s">
        <v>437</v>
      </c>
      <c r="B116" s="21" t="s">
        <v>338</v>
      </c>
      <c r="C116" s="22">
        <v>21.897860999999999</v>
      </c>
      <c r="D116" s="22">
        <v>21.829308000000001</v>
      </c>
      <c r="E116" s="22">
        <v>21.592563999999999</v>
      </c>
      <c r="F116" s="22">
        <v>21.522065999999999</v>
      </c>
      <c r="G116" s="22">
        <v>21.298798000000001</v>
      </c>
      <c r="H116" s="22">
        <v>21.328818999999999</v>
      </c>
      <c r="I116" s="22">
        <v>21.047976999999999</v>
      </c>
      <c r="J116" s="22">
        <v>21.805527000000001</v>
      </c>
      <c r="K116" s="22">
        <v>22.269033</v>
      </c>
      <c r="L116" s="22">
        <v>23.169819</v>
      </c>
      <c r="M116" s="22">
        <v>23.967040999999998</v>
      </c>
      <c r="N116" s="22">
        <v>24.658218000000002</v>
      </c>
      <c r="O116" s="22">
        <v>25.445477</v>
      </c>
      <c r="P116" s="22">
        <v>26.213339000000001</v>
      </c>
      <c r="Q116" s="22">
        <v>27.313379000000001</v>
      </c>
      <c r="R116" s="22">
        <v>28.257555</v>
      </c>
      <c r="S116" s="22">
        <v>29.219763</v>
      </c>
      <c r="T116" s="22">
        <v>30.272099999999998</v>
      </c>
      <c r="U116" s="22">
        <v>31.157147999999999</v>
      </c>
      <c r="V116" s="22">
        <v>32.009998000000003</v>
      </c>
      <c r="W116" s="22">
        <v>33.113647</v>
      </c>
      <c r="X116" s="22">
        <v>33.940845000000003</v>
      </c>
      <c r="Y116" s="22">
        <v>35.038738000000002</v>
      </c>
      <c r="Z116" s="22">
        <v>36.480666999999997</v>
      </c>
      <c r="AA116" s="22">
        <v>37.580975000000002</v>
      </c>
      <c r="AB116" s="22">
        <v>38.804820999999997</v>
      </c>
      <c r="AC116" s="22">
        <v>40.444088000000001</v>
      </c>
      <c r="AD116" s="22">
        <v>41.566467000000003</v>
      </c>
      <c r="AE116" s="22">
        <v>43.259932999999997</v>
      </c>
      <c r="AF116" s="22">
        <v>44.999248999999999</v>
      </c>
      <c r="AG116" s="22">
        <v>46.577950000000001</v>
      </c>
      <c r="AH116" s="22">
        <v>48.034278999999998</v>
      </c>
      <c r="AI116" s="23">
        <v>2.5662999999999998E-2</v>
      </c>
    </row>
    <row r="117" spans="1:35" ht="15" customHeight="1">
      <c r="A117" s="18" t="s">
        <v>438</v>
      </c>
      <c r="B117" s="21" t="s">
        <v>347</v>
      </c>
      <c r="C117" s="22">
        <v>12.40038</v>
      </c>
      <c r="D117" s="22">
        <v>11.835545</v>
      </c>
      <c r="E117" s="22">
        <v>14.023137</v>
      </c>
      <c r="F117" s="22">
        <v>14.4061</v>
      </c>
      <c r="G117" s="22">
        <v>14.679399</v>
      </c>
      <c r="H117" s="22">
        <v>15.134599</v>
      </c>
      <c r="I117" s="22">
        <v>15.682349</v>
      </c>
      <c r="J117" s="22">
        <v>16.187702000000002</v>
      </c>
      <c r="K117" s="22">
        <v>16.924318</v>
      </c>
      <c r="L117" s="22">
        <v>17.345708999999999</v>
      </c>
      <c r="M117" s="22">
        <v>18.25038</v>
      </c>
      <c r="N117" s="22">
        <v>18.953651000000001</v>
      </c>
      <c r="O117" s="22">
        <v>19.730803999999999</v>
      </c>
      <c r="P117" s="22">
        <v>20.360959999999999</v>
      </c>
      <c r="Q117" s="22">
        <v>21.178526000000002</v>
      </c>
      <c r="R117" s="22">
        <v>21.871368</v>
      </c>
      <c r="S117" s="22">
        <v>22.649494000000001</v>
      </c>
      <c r="T117" s="22">
        <v>23.424081999999999</v>
      </c>
      <c r="U117" s="22">
        <v>24.221495000000001</v>
      </c>
      <c r="V117" s="22">
        <v>25.029875000000001</v>
      </c>
      <c r="W117" s="22">
        <v>25.953240999999998</v>
      </c>
      <c r="X117" s="22">
        <v>26.879193999999998</v>
      </c>
      <c r="Y117" s="22">
        <v>27.670366000000001</v>
      </c>
      <c r="Z117" s="22">
        <v>28.593471999999998</v>
      </c>
      <c r="AA117" s="22">
        <v>29.306929</v>
      </c>
      <c r="AB117" s="22">
        <v>29.95532</v>
      </c>
      <c r="AC117" s="22">
        <v>30.478369000000001</v>
      </c>
      <c r="AD117" s="22">
        <v>31.66947</v>
      </c>
      <c r="AE117" s="22">
        <v>32.728661000000002</v>
      </c>
      <c r="AF117" s="22">
        <v>33.997912999999997</v>
      </c>
      <c r="AG117" s="22">
        <v>35.293125000000003</v>
      </c>
      <c r="AH117" s="22">
        <v>36.672564999999999</v>
      </c>
      <c r="AI117" s="23">
        <v>3.5596000000000003E-2</v>
      </c>
    </row>
    <row r="118" spans="1:35" ht="15" customHeight="1">
      <c r="A118" s="18" t="s">
        <v>439</v>
      </c>
      <c r="B118" s="21" t="s">
        <v>340</v>
      </c>
      <c r="C118" s="22">
        <v>2.8587899999999999</v>
      </c>
      <c r="D118" s="22">
        <v>2.7158910000000001</v>
      </c>
      <c r="E118" s="22">
        <v>2.957058</v>
      </c>
      <c r="F118" s="22">
        <v>3.0249999999999999</v>
      </c>
      <c r="G118" s="22">
        <v>3.1758989999999998</v>
      </c>
      <c r="H118" s="22">
        <v>3.4163709999999998</v>
      </c>
      <c r="I118" s="22">
        <v>3.8126699999999998</v>
      </c>
      <c r="J118" s="22">
        <v>4.148504</v>
      </c>
      <c r="K118" s="22">
        <v>4.4065279999999998</v>
      </c>
      <c r="L118" s="22">
        <v>4.5926749999999998</v>
      </c>
      <c r="M118" s="22">
        <v>4.6886369999999999</v>
      </c>
      <c r="N118" s="22">
        <v>4.7064329999999996</v>
      </c>
      <c r="O118" s="22">
        <v>4.7689269999999997</v>
      </c>
      <c r="P118" s="22">
        <v>4.9088229999999999</v>
      </c>
      <c r="Q118" s="22">
        <v>5.1100599999999998</v>
      </c>
      <c r="R118" s="22">
        <v>5.2970980000000001</v>
      </c>
      <c r="S118" s="22">
        <v>5.404827</v>
      </c>
      <c r="T118" s="22">
        <v>5.5193820000000002</v>
      </c>
      <c r="U118" s="22">
        <v>5.7002959999999998</v>
      </c>
      <c r="V118" s="22">
        <v>5.8604589999999996</v>
      </c>
      <c r="W118" s="22">
        <v>6.0008319999999999</v>
      </c>
      <c r="X118" s="22">
        <v>6.1449170000000004</v>
      </c>
      <c r="Y118" s="22">
        <v>6.277698</v>
      </c>
      <c r="Z118" s="22">
        <v>6.4374700000000002</v>
      </c>
      <c r="AA118" s="22">
        <v>6.6023769999999997</v>
      </c>
      <c r="AB118" s="22">
        <v>6.7857380000000003</v>
      </c>
      <c r="AC118" s="22">
        <v>6.9695660000000004</v>
      </c>
      <c r="AD118" s="22">
        <v>7.214569</v>
      </c>
      <c r="AE118" s="22">
        <v>7.4926769999999996</v>
      </c>
      <c r="AF118" s="22">
        <v>7.7478290000000003</v>
      </c>
      <c r="AG118" s="22">
        <v>7.9861180000000003</v>
      </c>
      <c r="AH118" s="22">
        <v>8.2973970000000001</v>
      </c>
      <c r="AI118" s="23">
        <v>3.4970000000000001E-2</v>
      </c>
    </row>
    <row r="119" spans="1:35" ht="15" customHeight="1">
      <c r="A119" s="18" t="s">
        <v>440</v>
      </c>
      <c r="B119" s="21" t="s">
        <v>383</v>
      </c>
      <c r="C119" s="22">
        <v>2.0483389999999999</v>
      </c>
      <c r="D119" s="22">
        <v>2.108984</v>
      </c>
      <c r="E119" s="22">
        <v>2.1260460000000001</v>
      </c>
      <c r="F119" s="22">
        <v>2.1492460000000002</v>
      </c>
      <c r="G119" s="22">
        <v>2.1773829999999998</v>
      </c>
      <c r="H119" s="22">
        <v>2.219719</v>
      </c>
      <c r="I119" s="22">
        <v>2.2503639999999998</v>
      </c>
      <c r="J119" s="22">
        <v>2.3125209999999998</v>
      </c>
      <c r="K119" s="22">
        <v>2.3847499999999999</v>
      </c>
      <c r="L119" s="22">
        <v>2.4207990000000001</v>
      </c>
      <c r="M119" s="22">
        <v>2.4802780000000002</v>
      </c>
      <c r="N119" s="22">
        <v>2.535587</v>
      </c>
      <c r="O119" s="22">
        <v>2.5907610000000001</v>
      </c>
      <c r="P119" s="22">
        <v>2.6441789999999998</v>
      </c>
      <c r="Q119" s="22">
        <v>2.7121219999999999</v>
      </c>
      <c r="R119" s="22">
        <v>2.7721819999999999</v>
      </c>
      <c r="S119" s="22">
        <v>2.824643</v>
      </c>
      <c r="T119" s="22">
        <v>2.8868339999999999</v>
      </c>
      <c r="U119" s="22">
        <v>2.9589319999999999</v>
      </c>
      <c r="V119" s="22">
        <v>3.0205000000000002</v>
      </c>
      <c r="W119" s="22">
        <v>3.0859519999999998</v>
      </c>
      <c r="X119" s="22">
        <v>3.1441759999999999</v>
      </c>
      <c r="Y119" s="22">
        <v>3.21515</v>
      </c>
      <c r="Z119" s="22">
        <v>3.292465</v>
      </c>
      <c r="AA119" s="22">
        <v>3.3712330000000001</v>
      </c>
      <c r="AB119" s="22">
        <v>3.4505309999999998</v>
      </c>
      <c r="AC119" s="22">
        <v>3.5367899999999999</v>
      </c>
      <c r="AD119" s="22">
        <v>3.6162459999999998</v>
      </c>
      <c r="AE119" s="22">
        <v>3.7073779999999998</v>
      </c>
      <c r="AF119" s="22">
        <v>3.797542</v>
      </c>
      <c r="AG119" s="22">
        <v>3.887362</v>
      </c>
      <c r="AH119" s="22">
        <v>3.9816180000000001</v>
      </c>
      <c r="AI119" s="23">
        <v>2.1672E-2</v>
      </c>
    </row>
    <row r="120" spans="1:35" ht="15" customHeight="1">
      <c r="A120" s="18" t="s">
        <v>441</v>
      </c>
      <c r="B120" s="21" t="s">
        <v>385</v>
      </c>
      <c r="C120" s="22">
        <v>0.67625800000000003</v>
      </c>
      <c r="D120" s="22">
        <v>0.694886</v>
      </c>
      <c r="E120" s="22">
        <v>0.71308400000000005</v>
      </c>
      <c r="F120" s="22">
        <v>0.73208200000000001</v>
      </c>
      <c r="G120" s="22">
        <v>0.75219199999999997</v>
      </c>
      <c r="H120" s="22">
        <v>0.77052799999999999</v>
      </c>
      <c r="I120" s="22">
        <v>0.79041099999999997</v>
      </c>
      <c r="J120" s="22">
        <v>0.810164</v>
      </c>
      <c r="K120" s="22">
        <v>0.83080100000000001</v>
      </c>
      <c r="L120" s="22">
        <v>0.85203099999999998</v>
      </c>
      <c r="M120" s="22">
        <v>0.87500199999999995</v>
      </c>
      <c r="N120" s="22">
        <v>0.89810199999999996</v>
      </c>
      <c r="O120" s="22">
        <v>0.91978899999999997</v>
      </c>
      <c r="P120" s="22">
        <v>0.94300399999999995</v>
      </c>
      <c r="Q120" s="22">
        <v>0.96676700000000004</v>
      </c>
      <c r="R120" s="22">
        <v>0.98924500000000004</v>
      </c>
      <c r="S120" s="22">
        <v>1.0137959999999999</v>
      </c>
      <c r="T120" s="22">
        <v>1.0391779999999999</v>
      </c>
      <c r="U120" s="22">
        <v>1.063841</v>
      </c>
      <c r="V120" s="22">
        <v>1.090862</v>
      </c>
      <c r="W120" s="22">
        <v>1.1185620000000001</v>
      </c>
      <c r="X120" s="22">
        <v>1.146933</v>
      </c>
      <c r="Y120" s="22">
        <v>1.174644</v>
      </c>
      <c r="Z120" s="22">
        <v>1.205112</v>
      </c>
      <c r="AA120" s="22">
        <v>1.236423</v>
      </c>
      <c r="AB120" s="22">
        <v>1.2689159999999999</v>
      </c>
      <c r="AC120" s="22">
        <v>1.302662</v>
      </c>
      <c r="AD120" s="22">
        <v>1.33745</v>
      </c>
      <c r="AE120" s="22">
        <v>1.373748</v>
      </c>
      <c r="AF120" s="22">
        <v>1.411683</v>
      </c>
      <c r="AG120" s="22">
        <v>1.4509110000000001</v>
      </c>
      <c r="AH120" s="22">
        <v>1.4906999999999999</v>
      </c>
      <c r="AI120" s="23">
        <v>2.5826000000000002E-2</v>
      </c>
    </row>
    <row r="121" spans="1:35" ht="15.75" customHeight="1"/>
    <row r="122" spans="1:35" ht="15" customHeight="1">
      <c r="B122" s="20" t="s">
        <v>386</v>
      </c>
    </row>
    <row r="123" spans="1:35" ht="15" customHeight="1">
      <c r="A123" s="18" t="s">
        <v>442</v>
      </c>
      <c r="B123" s="21" t="s">
        <v>336</v>
      </c>
      <c r="C123" s="22">
        <v>18.517337999999999</v>
      </c>
      <c r="D123" s="22">
        <v>18.229893000000001</v>
      </c>
      <c r="E123" s="22">
        <v>19.065263999999999</v>
      </c>
      <c r="F123" s="22">
        <v>20.326208000000001</v>
      </c>
      <c r="G123" s="22">
        <v>21.466533999999999</v>
      </c>
      <c r="H123" s="22">
        <v>22.675429999999999</v>
      </c>
      <c r="I123" s="22">
        <v>24.171638000000002</v>
      </c>
      <c r="J123" s="22">
        <v>25.769724</v>
      </c>
      <c r="K123" s="22">
        <v>27.090047999999999</v>
      </c>
      <c r="L123" s="22">
        <v>28.237226</v>
      </c>
      <c r="M123" s="22">
        <v>29.217224000000002</v>
      </c>
      <c r="N123" s="22">
        <v>30.115879</v>
      </c>
      <c r="O123" s="22">
        <v>30.844577999999998</v>
      </c>
      <c r="P123" s="22">
        <v>31.637450999999999</v>
      </c>
      <c r="Q123" s="22">
        <v>32.717934</v>
      </c>
      <c r="R123" s="22">
        <v>33.784908000000001</v>
      </c>
      <c r="S123" s="22">
        <v>34.917686000000003</v>
      </c>
      <c r="T123" s="22">
        <v>36.157111999999998</v>
      </c>
      <c r="U123" s="22">
        <v>37.485011999999998</v>
      </c>
      <c r="V123" s="22">
        <v>38.846770999999997</v>
      </c>
      <c r="W123" s="22">
        <v>40.220398000000003</v>
      </c>
      <c r="X123" s="22">
        <v>41.572487000000002</v>
      </c>
      <c r="Y123" s="22">
        <v>42.945549</v>
      </c>
      <c r="Z123" s="22">
        <v>44.571013999999998</v>
      </c>
      <c r="AA123" s="22">
        <v>46.127712000000002</v>
      </c>
      <c r="AB123" s="22">
        <v>47.732985999999997</v>
      </c>
      <c r="AC123" s="22">
        <v>49.400084999999997</v>
      </c>
      <c r="AD123" s="22">
        <v>51.106814999999997</v>
      </c>
      <c r="AE123" s="22">
        <v>53.029400000000003</v>
      </c>
      <c r="AF123" s="22">
        <v>55.075375000000001</v>
      </c>
      <c r="AG123" s="22">
        <v>57.063828000000001</v>
      </c>
      <c r="AH123" s="22">
        <v>59.059361000000003</v>
      </c>
      <c r="AI123" s="23">
        <v>3.8122999999999997E-2</v>
      </c>
    </row>
    <row r="124" spans="1:35" ht="15" customHeight="1">
      <c r="A124" s="18" t="s">
        <v>443</v>
      </c>
      <c r="B124" s="21" t="s">
        <v>367</v>
      </c>
      <c r="C124" s="22">
        <v>24.537946999999999</v>
      </c>
      <c r="D124" s="22">
        <v>24.835270000000001</v>
      </c>
      <c r="E124" s="22">
        <v>31.393367999999999</v>
      </c>
      <c r="F124" s="22">
        <v>30.58511</v>
      </c>
      <c r="G124" s="22">
        <v>31.540338999999999</v>
      </c>
      <c r="H124" s="22">
        <v>32.149506000000002</v>
      </c>
      <c r="I124" s="22">
        <v>32.121197000000002</v>
      </c>
      <c r="J124" s="22">
        <v>32.961230999999998</v>
      </c>
      <c r="K124" s="22">
        <v>34.022007000000002</v>
      </c>
      <c r="L124" s="22">
        <v>35.164154000000003</v>
      </c>
      <c r="M124" s="22">
        <v>36.368839000000001</v>
      </c>
      <c r="N124" s="22">
        <v>38.959269999999997</v>
      </c>
      <c r="O124" s="22">
        <v>40.278027000000002</v>
      </c>
      <c r="P124" s="22">
        <v>41.388728999999998</v>
      </c>
      <c r="Q124" s="22">
        <v>43.218895000000003</v>
      </c>
      <c r="R124" s="22">
        <v>44.846947</v>
      </c>
      <c r="S124" s="22">
        <v>47.385798999999999</v>
      </c>
      <c r="T124" s="22">
        <v>48.259295999999999</v>
      </c>
      <c r="U124" s="22">
        <v>49.593364999999999</v>
      </c>
      <c r="V124" s="22">
        <v>52.141421999999999</v>
      </c>
      <c r="W124" s="22">
        <v>54.896019000000003</v>
      </c>
      <c r="X124" s="22">
        <v>57.474426000000001</v>
      </c>
      <c r="Y124" s="22">
        <v>59.284331999999999</v>
      </c>
      <c r="Z124" s="22">
        <v>63.285099000000002</v>
      </c>
      <c r="AA124" s="22">
        <v>65.527420000000006</v>
      </c>
      <c r="AB124" s="22">
        <v>67.780922000000004</v>
      </c>
      <c r="AC124" s="22">
        <v>70.151511999999997</v>
      </c>
      <c r="AD124" s="22">
        <v>72.730041999999997</v>
      </c>
      <c r="AE124" s="22">
        <v>80.552498</v>
      </c>
      <c r="AF124" s="22">
        <v>84.647689999999997</v>
      </c>
      <c r="AG124" s="22">
        <v>86.845955000000004</v>
      </c>
      <c r="AH124" s="22">
        <v>89.585837999999995</v>
      </c>
      <c r="AI124" s="23">
        <v>4.2658000000000001E-2</v>
      </c>
    </row>
    <row r="125" spans="1:35" ht="15" customHeight="1">
      <c r="A125" s="18" t="s">
        <v>444</v>
      </c>
      <c r="B125" s="21" t="s">
        <v>369</v>
      </c>
      <c r="C125" s="22">
        <v>22.152425999999998</v>
      </c>
      <c r="D125" s="22">
        <v>22.476096999999999</v>
      </c>
      <c r="E125" s="22">
        <v>23.058857</v>
      </c>
      <c r="F125" s="22">
        <v>23.646887</v>
      </c>
      <c r="G125" s="22">
        <v>24.129930000000002</v>
      </c>
      <c r="H125" s="22">
        <v>24.357769000000001</v>
      </c>
      <c r="I125" s="22">
        <v>25.198143000000002</v>
      </c>
      <c r="J125" s="22">
        <v>26.007742</v>
      </c>
      <c r="K125" s="22">
        <v>26.955055000000002</v>
      </c>
      <c r="L125" s="22">
        <v>27.741505</v>
      </c>
      <c r="M125" s="22">
        <v>28.778348999999999</v>
      </c>
      <c r="N125" s="22">
        <v>30.361357000000002</v>
      </c>
      <c r="O125" s="22">
        <v>31.264752999999999</v>
      </c>
      <c r="P125" s="22">
        <v>32.241118999999998</v>
      </c>
      <c r="Q125" s="22">
        <v>33.541691</v>
      </c>
      <c r="R125" s="22">
        <v>34.819648999999998</v>
      </c>
      <c r="S125" s="22">
        <v>35.949486</v>
      </c>
      <c r="T125" s="22">
        <v>37.179661000000003</v>
      </c>
      <c r="U125" s="22">
        <v>38.123126999999997</v>
      </c>
      <c r="V125" s="22">
        <v>39.403300999999999</v>
      </c>
      <c r="W125" s="22">
        <v>40.824852</v>
      </c>
      <c r="X125" s="22">
        <v>41.886906000000003</v>
      </c>
      <c r="Y125" s="22">
        <v>43.142006000000002</v>
      </c>
      <c r="Z125" s="22">
        <v>44.812649</v>
      </c>
      <c r="AA125" s="22">
        <v>46.215426999999998</v>
      </c>
      <c r="AB125" s="22">
        <v>47.663066999999998</v>
      </c>
      <c r="AC125" s="22">
        <v>49.416148999999997</v>
      </c>
      <c r="AD125" s="22">
        <v>50.748055000000001</v>
      </c>
      <c r="AE125" s="22">
        <v>52.878394999999998</v>
      </c>
      <c r="AF125" s="22">
        <v>54.808250000000001</v>
      </c>
      <c r="AG125" s="22">
        <v>56.658915999999998</v>
      </c>
      <c r="AH125" s="22">
        <v>58.473961000000003</v>
      </c>
      <c r="AI125" s="23">
        <v>3.1806000000000001E-2</v>
      </c>
    </row>
    <row r="126" spans="1:35" ht="15" customHeight="1">
      <c r="A126" s="18" t="s">
        <v>445</v>
      </c>
      <c r="B126" s="21" t="s">
        <v>371</v>
      </c>
      <c r="C126" s="22">
        <v>14.641048</v>
      </c>
      <c r="D126" s="22">
        <v>14.801931</v>
      </c>
      <c r="E126" s="22">
        <v>15.187787999999999</v>
      </c>
      <c r="F126" s="22">
        <v>15.792356</v>
      </c>
      <c r="G126" s="22">
        <v>16.293980000000001</v>
      </c>
      <c r="H126" s="22">
        <v>17.114018999999999</v>
      </c>
      <c r="I126" s="22">
        <v>17.585719999999998</v>
      </c>
      <c r="J126" s="22">
        <v>18.536133</v>
      </c>
      <c r="K126" s="22">
        <v>19.01465</v>
      </c>
      <c r="L126" s="22">
        <v>20.058852999999999</v>
      </c>
      <c r="M126" s="22">
        <v>20.804480000000002</v>
      </c>
      <c r="N126" s="22">
        <v>21.599957</v>
      </c>
      <c r="O126" s="22">
        <v>22.549659999999999</v>
      </c>
      <c r="P126" s="22">
        <v>23.286214999999999</v>
      </c>
      <c r="Q126" s="22">
        <v>24.350843000000001</v>
      </c>
      <c r="R126" s="22">
        <v>25.282394</v>
      </c>
      <c r="S126" s="22">
        <v>26.223410000000001</v>
      </c>
      <c r="T126" s="22">
        <v>27.162047999999999</v>
      </c>
      <c r="U126" s="22">
        <v>28.129923000000002</v>
      </c>
      <c r="V126" s="22">
        <v>29.077169000000001</v>
      </c>
      <c r="W126" s="22">
        <v>30.164874999999999</v>
      </c>
      <c r="X126" s="22">
        <v>30.986529999999998</v>
      </c>
      <c r="Y126" s="22">
        <v>32.105167000000002</v>
      </c>
      <c r="Z126" s="22">
        <v>33.490929000000001</v>
      </c>
      <c r="AA126" s="22">
        <v>34.617443000000002</v>
      </c>
      <c r="AB126" s="22">
        <v>35.840415999999998</v>
      </c>
      <c r="AC126" s="22">
        <v>37.454875999999999</v>
      </c>
      <c r="AD126" s="22">
        <v>38.441380000000002</v>
      </c>
      <c r="AE126" s="22">
        <v>40.172516000000002</v>
      </c>
      <c r="AF126" s="22">
        <v>41.830826000000002</v>
      </c>
      <c r="AG126" s="22">
        <v>43.364654999999999</v>
      </c>
      <c r="AH126" s="22">
        <v>44.614829999999998</v>
      </c>
      <c r="AI126" s="23">
        <v>3.6596999999999998E-2</v>
      </c>
    </row>
    <row r="127" spans="1:35" ht="15" customHeight="1">
      <c r="A127" s="18" t="s">
        <v>446</v>
      </c>
      <c r="B127" s="21" t="s">
        <v>338</v>
      </c>
      <c r="C127" s="22">
        <v>22.055973000000002</v>
      </c>
      <c r="D127" s="22">
        <v>21.853038999999999</v>
      </c>
      <c r="E127" s="22">
        <v>22.364737000000002</v>
      </c>
      <c r="F127" s="22">
        <v>23.142859000000001</v>
      </c>
      <c r="G127" s="22">
        <v>23.703457</v>
      </c>
      <c r="H127" s="22">
        <v>24.539438000000001</v>
      </c>
      <c r="I127" s="22">
        <v>25.093283</v>
      </c>
      <c r="J127" s="22">
        <v>26.154129000000001</v>
      </c>
      <c r="K127" s="22">
        <v>26.838332999999999</v>
      </c>
      <c r="L127" s="22">
        <v>27.908207000000001</v>
      </c>
      <c r="M127" s="22">
        <v>28.836575</v>
      </c>
      <c r="N127" s="22">
        <v>29.989402999999999</v>
      </c>
      <c r="O127" s="22">
        <v>31.015684</v>
      </c>
      <c r="P127" s="22">
        <v>31.927150999999999</v>
      </c>
      <c r="Q127" s="22">
        <v>33.152954000000001</v>
      </c>
      <c r="R127" s="22">
        <v>34.146178999999997</v>
      </c>
      <c r="S127" s="22">
        <v>35.208728999999998</v>
      </c>
      <c r="T127" s="22">
        <v>36.34787</v>
      </c>
      <c r="U127" s="22">
        <v>37.397784999999999</v>
      </c>
      <c r="V127" s="22">
        <v>38.553294999999999</v>
      </c>
      <c r="W127" s="22">
        <v>39.766514000000001</v>
      </c>
      <c r="X127" s="22">
        <v>40.657902</v>
      </c>
      <c r="Y127" s="22">
        <v>41.862636999999999</v>
      </c>
      <c r="Z127" s="22">
        <v>43.462215</v>
      </c>
      <c r="AA127" s="22">
        <v>44.743575999999997</v>
      </c>
      <c r="AB127" s="22">
        <v>46.136909000000003</v>
      </c>
      <c r="AC127" s="22">
        <v>47.897368999999998</v>
      </c>
      <c r="AD127" s="22">
        <v>49.062916000000001</v>
      </c>
      <c r="AE127" s="22">
        <v>50.741565999999999</v>
      </c>
      <c r="AF127" s="22">
        <v>52.457188000000002</v>
      </c>
      <c r="AG127" s="22">
        <v>54.094814</v>
      </c>
      <c r="AH127" s="22">
        <v>55.732666000000002</v>
      </c>
      <c r="AI127" s="23">
        <v>3.0353999999999999E-2</v>
      </c>
    </row>
    <row r="128" spans="1:35" ht="15" customHeight="1">
      <c r="A128" s="18" t="s">
        <v>447</v>
      </c>
      <c r="B128" s="21" t="s">
        <v>347</v>
      </c>
      <c r="C128" s="22">
        <v>9.7503069999999994</v>
      </c>
      <c r="D128" s="22">
        <v>10.441105</v>
      </c>
      <c r="E128" s="22">
        <v>10.780958999999999</v>
      </c>
      <c r="F128" s="22">
        <v>10.946154999999999</v>
      </c>
      <c r="G128" s="22">
        <v>10.121162999999999</v>
      </c>
      <c r="H128" s="22">
        <v>10.770412</v>
      </c>
      <c r="I128" s="22">
        <v>11.386498</v>
      </c>
      <c r="J128" s="22">
        <v>12.338628</v>
      </c>
      <c r="K128" s="22">
        <v>13.542999999999999</v>
      </c>
      <c r="L128" s="22">
        <v>14.272183</v>
      </c>
      <c r="M128" s="22">
        <v>15.000078</v>
      </c>
      <c r="N128" s="22">
        <v>14.738187</v>
      </c>
      <c r="O128" s="22">
        <v>15.381990999999999</v>
      </c>
      <c r="P128" s="22">
        <v>15.820046</v>
      </c>
      <c r="Q128" s="22">
        <v>16.525874999999999</v>
      </c>
      <c r="R128" s="22">
        <v>17.070066000000001</v>
      </c>
      <c r="S128" s="22">
        <v>18.357567</v>
      </c>
      <c r="T128" s="22">
        <v>19.380268000000001</v>
      </c>
      <c r="U128" s="22">
        <v>19.973831000000001</v>
      </c>
      <c r="V128" s="22">
        <v>21.212177000000001</v>
      </c>
      <c r="W128" s="22">
        <v>21.967365000000001</v>
      </c>
      <c r="X128" s="22">
        <v>22.779888</v>
      </c>
      <c r="Y128" s="22">
        <v>23.487055000000002</v>
      </c>
      <c r="Z128" s="22">
        <v>24.118683000000001</v>
      </c>
      <c r="AA128" s="22">
        <v>25.640438</v>
      </c>
      <c r="AB128" s="22">
        <v>26.644098</v>
      </c>
      <c r="AC128" s="22">
        <v>27.297867</v>
      </c>
      <c r="AD128" s="22">
        <v>29.040562000000001</v>
      </c>
      <c r="AE128" s="22">
        <v>30.246037000000001</v>
      </c>
      <c r="AF128" s="22">
        <v>31.388242999999999</v>
      </c>
      <c r="AG128" s="22">
        <v>32.56176</v>
      </c>
      <c r="AH128" s="22">
        <v>32.494563999999997</v>
      </c>
      <c r="AI128" s="23">
        <v>3.9594999999999998E-2</v>
      </c>
    </row>
    <row r="129" spans="1:35" ht="15" customHeight="1">
      <c r="A129" s="18" t="s">
        <v>448</v>
      </c>
      <c r="B129" s="21" t="s">
        <v>340</v>
      </c>
      <c r="C129" s="22">
        <v>5.0316960000000002</v>
      </c>
      <c r="D129" s="22">
        <v>4.8768510000000003</v>
      </c>
      <c r="E129" s="22">
        <v>5.0881780000000001</v>
      </c>
      <c r="F129" s="22">
        <v>5.2001739999999996</v>
      </c>
      <c r="G129" s="22">
        <v>5.3657940000000002</v>
      </c>
      <c r="H129" s="22">
        <v>5.6134649999999997</v>
      </c>
      <c r="I129" s="22">
        <v>5.9933019999999999</v>
      </c>
      <c r="J129" s="22">
        <v>6.3744420000000002</v>
      </c>
      <c r="K129" s="22">
        <v>6.7076130000000003</v>
      </c>
      <c r="L129" s="22">
        <v>6.9673429999999996</v>
      </c>
      <c r="M129" s="22">
        <v>7.1486210000000003</v>
      </c>
      <c r="N129" s="22">
        <v>7.3608609999999999</v>
      </c>
      <c r="O129" s="22">
        <v>7.4720069999999996</v>
      </c>
      <c r="P129" s="22">
        <v>7.6517949999999999</v>
      </c>
      <c r="Q129" s="22">
        <v>7.9130919999999998</v>
      </c>
      <c r="R129" s="22">
        <v>8.1245370000000001</v>
      </c>
      <c r="S129" s="22">
        <v>8.2980440000000009</v>
      </c>
      <c r="T129" s="22">
        <v>8.4660329999999995</v>
      </c>
      <c r="U129" s="22">
        <v>8.7028230000000004</v>
      </c>
      <c r="V129" s="22">
        <v>8.9261610000000005</v>
      </c>
      <c r="W129" s="22">
        <v>9.1328630000000004</v>
      </c>
      <c r="X129" s="22">
        <v>9.3321360000000002</v>
      </c>
      <c r="Y129" s="22">
        <v>9.5458870000000005</v>
      </c>
      <c r="Z129" s="22">
        <v>9.7882999999999996</v>
      </c>
      <c r="AA129" s="22">
        <v>10.032332</v>
      </c>
      <c r="AB129" s="22">
        <v>10.296288000000001</v>
      </c>
      <c r="AC129" s="22">
        <v>10.581704</v>
      </c>
      <c r="AD129" s="22">
        <v>10.905455</v>
      </c>
      <c r="AE129" s="22">
        <v>11.251956</v>
      </c>
      <c r="AF129" s="22">
        <v>11.569595</v>
      </c>
      <c r="AG129" s="22">
        <v>11.899182</v>
      </c>
      <c r="AH129" s="22">
        <v>12.282603</v>
      </c>
      <c r="AI129" s="23">
        <v>2.9205999999999999E-2</v>
      </c>
    </row>
    <row r="130" spans="1:35" ht="15" customHeight="1">
      <c r="A130" s="18" t="s">
        <v>449</v>
      </c>
      <c r="B130" s="21" t="s">
        <v>357</v>
      </c>
      <c r="C130" s="22">
        <v>4.1353039999999996</v>
      </c>
      <c r="D130" s="22">
        <v>3.8058969999999999</v>
      </c>
      <c r="E130" s="22">
        <v>3.6485029999999998</v>
      </c>
      <c r="F130" s="22">
        <v>3.5663390000000001</v>
      </c>
      <c r="G130" s="22">
        <v>3.5560559999999999</v>
      </c>
      <c r="H130" s="22">
        <v>3.6396829999999998</v>
      </c>
      <c r="I130" s="22">
        <v>3.7274620000000001</v>
      </c>
      <c r="J130" s="22">
        <v>3.8199529999999999</v>
      </c>
      <c r="K130" s="22">
        <v>3.946332</v>
      </c>
      <c r="L130" s="22">
        <v>4.0756050000000004</v>
      </c>
      <c r="M130" s="22">
        <v>4.22377</v>
      </c>
      <c r="N130" s="22">
        <v>4.3645560000000003</v>
      </c>
      <c r="O130" s="22">
        <v>4.5134439999999998</v>
      </c>
      <c r="P130" s="22">
        <v>4.6635609999999996</v>
      </c>
      <c r="Q130" s="22">
        <v>4.8128159999999998</v>
      </c>
      <c r="R130" s="22">
        <v>4.9707980000000003</v>
      </c>
      <c r="S130" s="22">
        <v>5.127205</v>
      </c>
      <c r="T130" s="22">
        <v>5.2856249999999996</v>
      </c>
      <c r="U130" s="22">
        <v>5.4529189999999996</v>
      </c>
      <c r="V130" s="22">
        <v>5.6211840000000004</v>
      </c>
      <c r="W130" s="22">
        <v>5.8024329999999997</v>
      </c>
      <c r="X130" s="22">
        <v>5.9824739999999998</v>
      </c>
      <c r="Y130" s="22">
        <v>6.1848809999999999</v>
      </c>
      <c r="Z130" s="22">
        <v>6.3877920000000001</v>
      </c>
      <c r="AA130" s="22">
        <v>6.6032359999999999</v>
      </c>
      <c r="AB130" s="22">
        <v>6.8186720000000003</v>
      </c>
      <c r="AC130" s="22">
        <v>7.0481759999999998</v>
      </c>
      <c r="AD130" s="22">
        <v>7.2821090000000002</v>
      </c>
      <c r="AE130" s="22">
        <v>7.5347229999999996</v>
      </c>
      <c r="AF130" s="22">
        <v>7.7931629999999998</v>
      </c>
      <c r="AG130" s="22">
        <v>8.0684579999999997</v>
      </c>
      <c r="AH130" s="22">
        <v>8.3435210000000009</v>
      </c>
      <c r="AI130" s="23">
        <v>2.2901000000000001E-2</v>
      </c>
    </row>
    <row r="131" spans="1:35" ht="15" customHeight="1">
      <c r="A131" s="18" t="s">
        <v>450</v>
      </c>
      <c r="B131" s="21" t="s">
        <v>396</v>
      </c>
      <c r="C131" s="22">
        <v>2.0818449999999999</v>
      </c>
      <c r="D131" s="22">
        <v>2.1421350000000001</v>
      </c>
      <c r="E131" s="22">
        <v>2.167926</v>
      </c>
      <c r="F131" s="22">
        <v>2.1967880000000002</v>
      </c>
      <c r="G131" s="22">
        <v>2.23245</v>
      </c>
      <c r="H131" s="22">
        <v>2.2790400000000002</v>
      </c>
      <c r="I131" s="22">
        <v>2.3181419999999999</v>
      </c>
      <c r="J131" s="22">
        <v>2.378746</v>
      </c>
      <c r="K131" s="22">
        <v>2.453103</v>
      </c>
      <c r="L131" s="22">
        <v>2.4925549999999999</v>
      </c>
      <c r="M131" s="22">
        <v>2.554786</v>
      </c>
      <c r="N131" s="22">
        <v>2.6128040000000001</v>
      </c>
      <c r="O131" s="22">
        <v>2.6701959999999998</v>
      </c>
      <c r="P131" s="22">
        <v>2.7256290000000001</v>
      </c>
      <c r="Q131" s="22">
        <v>2.7937349999999999</v>
      </c>
      <c r="R131" s="22">
        <v>2.8559220000000001</v>
      </c>
      <c r="S131" s="22">
        <v>2.9111020000000001</v>
      </c>
      <c r="T131" s="22">
        <v>2.9762520000000001</v>
      </c>
      <c r="U131" s="22">
        <v>3.0506060000000002</v>
      </c>
      <c r="V131" s="22">
        <v>3.1159949999999998</v>
      </c>
      <c r="W131" s="22">
        <v>3.1851219999999998</v>
      </c>
      <c r="X131" s="22">
        <v>3.2471869999999998</v>
      </c>
      <c r="Y131" s="22">
        <v>3.3222619999999998</v>
      </c>
      <c r="Z131" s="22">
        <v>3.4034369999999998</v>
      </c>
      <c r="AA131" s="22">
        <v>3.485792</v>
      </c>
      <c r="AB131" s="22">
        <v>3.5684520000000002</v>
      </c>
      <c r="AC131" s="22">
        <v>3.6591399999999998</v>
      </c>
      <c r="AD131" s="22">
        <v>3.741654</v>
      </c>
      <c r="AE131" s="22">
        <v>3.8369520000000001</v>
      </c>
      <c r="AF131" s="22">
        <v>3.9317660000000001</v>
      </c>
      <c r="AG131" s="22">
        <v>4.0273570000000003</v>
      </c>
      <c r="AH131" s="22">
        <v>4.126118</v>
      </c>
      <c r="AI131" s="23">
        <v>2.2311999999999999E-2</v>
      </c>
    </row>
    <row r="132" spans="1:35" ht="15" customHeight="1">
      <c r="A132" s="18" t="s">
        <v>451</v>
      </c>
      <c r="B132" s="21" t="s">
        <v>361</v>
      </c>
      <c r="C132" s="23" t="s">
        <v>362</v>
      </c>
      <c r="D132" s="23" t="s">
        <v>362</v>
      </c>
      <c r="E132" s="23" t="s">
        <v>362</v>
      </c>
      <c r="F132" s="23" t="s">
        <v>362</v>
      </c>
      <c r="G132" s="23" t="s">
        <v>362</v>
      </c>
      <c r="H132" s="23" t="s">
        <v>362</v>
      </c>
      <c r="I132" s="23" t="s">
        <v>362</v>
      </c>
      <c r="J132" s="23" t="s">
        <v>362</v>
      </c>
      <c r="K132" s="23" t="s">
        <v>362</v>
      </c>
      <c r="L132" s="23" t="s">
        <v>362</v>
      </c>
      <c r="M132" s="23" t="s">
        <v>362</v>
      </c>
      <c r="N132" s="23" t="s">
        <v>362</v>
      </c>
      <c r="O132" s="23" t="s">
        <v>362</v>
      </c>
      <c r="P132" s="23" t="s">
        <v>362</v>
      </c>
      <c r="Q132" s="23" t="s">
        <v>362</v>
      </c>
      <c r="R132" s="23" t="s">
        <v>362</v>
      </c>
      <c r="S132" s="23" t="s">
        <v>362</v>
      </c>
      <c r="T132" s="23" t="s">
        <v>362</v>
      </c>
      <c r="U132" s="23" t="s">
        <v>362</v>
      </c>
      <c r="V132" s="23" t="s">
        <v>362</v>
      </c>
      <c r="W132" s="23" t="s">
        <v>362</v>
      </c>
      <c r="X132" s="23" t="s">
        <v>362</v>
      </c>
      <c r="Y132" s="23" t="s">
        <v>362</v>
      </c>
      <c r="Z132" s="23" t="s">
        <v>362</v>
      </c>
      <c r="AA132" s="23" t="s">
        <v>362</v>
      </c>
      <c r="AB132" s="23" t="s">
        <v>362</v>
      </c>
      <c r="AC132" s="23" t="s">
        <v>362</v>
      </c>
      <c r="AD132" s="23" t="s">
        <v>362</v>
      </c>
      <c r="AE132" s="23" t="s">
        <v>362</v>
      </c>
      <c r="AF132" s="23" t="s">
        <v>362</v>
      </c>
      <c r="AG132" s="23" t="s">
        <v>362</v>
      </c>
      <c r="AH132" s="23" t="s">
        <v>362</v>
      </c>
      <c r="AI132" s="23" t="s">
        <v>362</v>
      </c>
    </row>
    <row r="133" spans="1:35" ht="15" customHeight="1">
      <c r="A133" s="18" t="s">
        <v>452</v>
      </c>
      <c r="B133" s="21" t="s">
        <v>342</v>
      </c>
      <c r="C133" s="22">
        <v>30.454449</v>
      </c>
      <c r="D133" s="22">
        <v>30.661966</v>
      </c>
      <c r="E133" s="22">
        <v>31.207701</v>
      </c>
      <c r="F133" s="22">
        <v>31.909357</v>
      </c>
      <c r="G133" s="22">
        <v>32.692146000000001</v>
      </c>
      <c r="H133" s="22">
        <v>33.647961000000002</v>
      </c>
      <c r="I133" s="22">
        <v>34.874352000000002</v>
      </c>
      <c r="J133" s="22">
        <v>36.096221999999997</v>
      </c>
      <c r="K133" s="22">
        <v>37.152560999999999</v>
      </c>
      <c r="L133" s="22">
        <v>37.893734000000002</v>
      </c>
      <c r="M133" s="22">
        <v>38.571289</v>
      </c>
      <c r="N133" s="22">
        <v>39.395653000000003</v>
      </c>
      <c r="O133" s="22">
        <v>40.122002000000002</v>
      </c>
      <c r="P133" s="22">
        <v>40.823757000000001</v>
      </c>
      <c r="Q133" s="22">
        <v>41.869754999999998</v>
      </c>
      <c r="R133" s="22">
        <v>42.812061</v>
      </c>
      <c r="S133" s="22">
        <v>43.494694000000003</v>
      </c>
      <c r="T133" s="22">
        <v>44.316451999999998</v>
      </c>
      <c r="U133" s="22">
        <v>45.151012000000001</v>
      </c>
      <c r="V133" s="22">
        <v>46.236134</v>
      </c>
      <c r="W133" s="22">
        <v>47.130111999999997</v>
      </c>
      <c r="X133" s="22">
        <v>47.928440000000002</v>
      </c>
      <c r="Y133" s="22">
        <v>48.928825000000003</v>
      </c>
      <c r="Z133" s="22">
        <v>49.924289999999999</v>
      </c>
      <c r="AA133" s="22">
        <v>50.909897000000001</v>
      </c>
      <c r="AB133" s="22">
        <v>52.075038999999997</v>
      </c>
      <c r="AC133" s="22">
        <v>53.193027000000001</v>
      </c>
      <c r="AD133" s="22">
        <v>54.298119</v>
      </c>
      <c r="AE133" s="22">
        <v>55.623085000000003</v>
      </c>
      <c r="AF133" s="22">
        <v>56.845604000000002</v>
      </c>
      <c r="AG133" s="22">
        <v>57.994427000000002</v>
      </c>
      <c r="AH133" s="22">
        <v>59.239773</v>
      </c>
      <c r="AI133" s="23">
        <v>2.1694999999999999E-2</v>
      </c>
    </row>
    <row r="134" spans="1:35" ht="15.75" customHeight="1"/>
    <row r="135" spans="1:35" ht="15" customHeight="1">
      <c r="B135" s="20" t="s">
        <v>399</v>
      </c>
    </row>
    <row r="136" spans="1:35" ht="15" customHeight="1">
      <c r="B136" s="20" t="s">
        <v>453</v>
      </c>
    </row>
    <row r="137" spans="1:35" ht="15" customHeight="1">
      <c r="A137" s="18" t="s">
        <v>454</v>
      </c>
      <c r="B137" s="21" t="s">
        <v>334</v>
      </c>
      <c r="C137" s="24">
        <v>254.57783499999999</v>
      </c>
      <c r="D137" s="24">
        <v>250.97354100000001</v>
      </c>
      <c r="E137" s="24">
        <v>261.60598800000002</v>
      </c>
      <c r="F137" s="24">
        <v>268.07965100000001</v>
      </c>
      <c r="G137" s="24">
        <v>275.139679</v>
      </c>
      <c r="H137" s="24">
        <v>283.51123000000001</v>
      </c>
      <c r="I137" s="24">
        <v>293.353363</v>
      </c>
      <c r="J137" s="24">
        <v>304.12625100000002</v>
      </c>
      <c r="K137" s="24">
        <v>313.89068600000002</v>
      </c>
      <c r="L137" s="24">
        <v>322.33380099999999</v>
      </c>
      <c r="M137" s="24">
        <v>330.46475199999998</v>
      </c>
      <c r="N137" s="24">
        <v>340.535034</v>
      </c>
      <c r="O137" s="24">
        <v>348.58792099999999</v>
      </c>
      <c r="P137" s="24">
        <v>357.27053799999999</v>
      </c>
      <c r="Q137" s="24">
        <v>368.589203</v>
      </c>
      <c r="R137" s="24">
        <v>379.35211199999998</v>
      </c>
      <c r="S137" s="24">
        <v>388.68524200000002</v>
      </c>
      <c r="T137" s="24">
        <v>399.00765999999999</v>
      </c>
      <c r="U137" s="24">
        <v>410.11251800000002</v>
      </c>
      <c r="V137" s="24">
        <v>422.59707600000002</v>
      </c>
      <c r="W137" s="24">
        <v>434.12606799999998</v>
      </c>
      <c r="X137" s="24">
        <v>445.26620500000001</v>
      </c>
      <c r="Y137" s="24">
        <v>458.00088499999998</v>
      </c>
      <c r="Z137" s="24">
        <v>470.93511999999998</v>
      </c>
      <c r="AA137" s="24">
        <v>484.325287</v>
      </c>
      <c r="AB137" s="24">
        <v>499.01110799999998</v>
      </c>
      <c r="AC137" s="24">
        <v>514.19671600000004</v>
      </c>
      <c r="AD137" s="24">
        <v>529.48681599999998</v>
      </c>
      <c r="AE137" s="24">
        <v>546.73498500000005</v>
      </c>
      <c r="AF137" s="24">
        <v>563.57836899999995</v>
      </c>
      <c r="AG137" s="24">
        <v>580.43194600000004</v>
      </c>
      <c r="AH137" s="24">
        <v>597.95452899999998</v>
      </c>
      <c r="AI137" s="23">
        <v>2.7928000000000001E-2</v>
      </c>
    </row>
    <row r="138" spans="1:35" ht="15" customHeight="1">
      <c r="A138" s="18" t="s">
        <v>455</v>
      </c>
      <c r="B138" s="21" t="s">
        <v>343</v>
      </c>
      <c r="C138" s="24">
        <v>188.96447800000001</v>
      </c>
      <c r="D138" s="24">
        <v>188.492874</v>
      </c>
      <c r="E138" s="24">
        <v>195.334518</v>
      </c>
      <c r="F138" s="24">
        <v>201.557129</v>
      </c>
      <c r="G138" s="24">
        <v>207.18786600000001</v>
      </c>
      <c r="H138" s="24">
        <v>213.97669999999999</v>
      </c>
      <c r="I138" s="24">
        <v>222.77323899999999</v>
      </c>
      <c r="J138" s="24">
        <v>231.287689</v>
      </c>
      <c r="K138" s="24">
        <v>238.860367</v>
      </c>
      <c r="L138" s="24">
        <v>244.88960299999999</v>
      </c>
      <c r="M138" s="24">
        <v>250.700256</v>
      </c>
      <c r="N138" s="24">
        <v>258.49731400000002</v>
      </c>
      <c r="O138" s="24">
        <v>264.43316700000003</v>
      </c>
      <c r="P138" s="24">
        <v>270.426849</v>
      </c>
      <c r="Q138" s="24">
        <v>279.42904700000003</v>
      </c>
      <c r="R138" s="24">
        <v>287.43658399999998</v>
      </c>
      <c r="S138" s="24">
        <v>294.10650600000002</v>
      </c>
      <c r="T138" s="24">
        <v>301.68826300000001</v>
      </c>
      <c r="U138" s="24">
        <v>309.703217</v>
      </c>
      <c r="V138" s="24">
        <v>319.56347699999998</v>
      </c>
      <c r="W138" s="24">
        <v>328.41485599999999</v>
      </c>
      <c r="X138" s="24">
        <v>336.19998199999998</v>
      </c>
      <c r="Y138" s="24">
        <v>346.05395499999997</v>
      </c>
      <c r="Z138" s="24">
        <v>356.49517800000001</v>
      </c>
      <c r="AA138" s="24">
        <v>366.54675300000002</v>
      </c>
      <c r="AB138" s="24">
        <v>378.27127100000001</v>
      </c>
      <c r="AC138" s="24">
        <v>390.32290599999999</v>
      </c>
      <c r="AD138" s="24">
        <v>402.24478099999999</v>
      </c>
      <c r="AE138" s="24">
        <v>416.74835200000001</v>
      </c>
      <c r="AF138" s="24">
        <v>430.62286399999999</v>
      </c>
      <c r="AG138" s="24">
        <v>444.69760100000002</v>
      </c>
      <c r="AH138" s="24">
        <v>459.76257299999997</v>
      </c>
      <c r="AI138" s="23">
        <v>2.9097999999999999E-2</v>
      </c>
    </row>
    <row r="139" spans="1:35" ht="15" customHeight="1">
      <c r="A139" s="18" t="s">
        <v>456</v>
      </c>
      <c r="B139" s="21" t="s">
        <v>350</v>
      </c>
      <c r="C139" s="24">
        <v>185.42269899999999</v>
      </c>
      <c r="D139" s="24">
        <v>182.73336800000001</v>
      </c>
      <c r="E139" s="24">
        <v>191.709778</v>
      </c>
      <c r="F139" s="24">
        <v>204.04980499999999</v>
      </c>
      <c r="G139" s="24">
        <v>214.46679700000001</v>
      </c>
      <c r="H139" s="24">
        <v>226.73280299999999</v>
      </c>
      <c r="I139" s="24">
        <v>241.52401699999999</v>
      </c>
      <c r="J139" s="24">
        <v>258.33407599999998</v>
      </c>
      <c r="K139" s="24">
        <v>271.21911599999999</v>
      </c>
      <c r="L139" s="24">
        <v>283.73318499999999</v>
      </c>
      <c r="M139" s="24">
        <v>295.216339</v>
      </c>
      <c r="N139" s="24">
        <v>305.018372</v>
      </c>
      <c r="O139" s="24">
        <v>315.28015099999999</v>
      </c>
      <c r="P139" s="24">
        <v>326.65216099999998</v>
      </c>
      <c r="Q139" s="24">
        <v>341.153412</v>
      </c>
      <c r="R139" s="24">
        <v>355.53933699999999</v>
      </c>
      <c r="S139" s="24">
        <v>369.38671900000003</v>
      </c>
      <c r="T139" s="24">
        <v>383.62789900000001</v>
      </c>
      <c r="U139" s="24">
        <v>398.89031999999997</v>
      </c>
      <c r="V139" s="24">
        <v>415.14996300000001</v>
      </c>
      <c r="W139" s="24">
        <v>430.60613999999998</v>
      </c>
      <c r="X139" s="24">
        <v>446.50805700000001</v>
      </c>
      <c r="Y139" s="24">
        <v>464.229309</v>
      </c>
      <c r="Z139" s="24">
        <v>485.181061</v>
      </c>
      <c r="AA139" s="24">
        <v>504.48275799999999</v>
      </c>
      <c r="AB139" s="24">
        <v>525.32165499999996</v>
      </c>
      <c r="AC139" s="24">
        <v>548.13403300000004</v>
      </c>
      <c r="AD139" s="24">
        <v>569.80364999999995</v>
      </c>
      <c r="AE139" s="24">
        <v>596.495361</v>
      </c>
      <c r="AF139" s="24">
        <v>623.43359399999997</v>
      </c>
      <c r="AG139" s="24">
        <v>650.81274399999995</v>
      </c>
      <c r="AH139" s="24">
        <v>676.91693099999998</v>
      </c>
      <c r="AI139" s="23">
        <v>4.2655999999999999E-2</v>
      </c>
    </row>
    <row r="140" spans="1:35" ht="15" customHeight="1">
      <c r="A140" s="18" t="s">
        <v>457</v>
      </c>
      <c r="B140" s="21" t="s">
        <v>364</v>
      </c>
      <c r="C140" s="24">
        <v>573.60052499999995</v>
      </c>
      <c r="D140" s="24">
        <v>582.24865699999998</v>
      </c>
      <c r="E140" s="24">
        <v>593.59954800000003</v>
      </c>
      <c r="F140" s="24">
        <v>605.60620100000006</v>
      </c>
      <c r="G140" s="24">
        <v>611.65484600000002</v>
      </c>
      <c r="H140" s="24">
        <v>617.32250999999997</v>
      </c>
      <c r="I140" s="24">
        <v>629.03106700000001</v>
      </c>
      <c r="J140" s="24">
        <v>646.52477999999996</v>
      </c>
      <c r="K140" s="24">
        <v>661.87725799999998</v>
      </c>
      <c r="L140" s="24">
        <v>679.74981700000001</v>
      </c>
      <c r="M140" s="24">
        <v>699.13549799999998</v>
      </c>
      <c r="N140" s="24">
        <v>728.28887899999995</v>
      </c>
      <c r="O140" s="24">
        <v>748.15472399999999</v>
      </c>
      <c r="P140" s="24">
        <v>767.06933600000002</v>
      </c>
      <c r="Q140" s="24">
        <v>794.40039100000001</v>
      </c>
      <c r="R140" s="24">
        <v>819.62713599999995</v>
      </c>
      <c r="S140" s="24">
        <v>843.34594700000002</v>
      </c>
      <c r="T140" s="24">
        <v>869.47314500000005</v>
      </c>
      <c r="U140" s="24">
        <v>891.47357199999999</v>
      </c>
      <c r="V140" s="24">
        <v>919.58770800000002</v>
      </c>
      <c r="W140" s="24">
        <v>950.72381600000006</v>
      </c>
      <c r="X140" s="24">
        <v>975.70324700000003</v>
      </c>
      <c r="Y140" s="24">
        <v>1006.974915</v>
      </c>
      <c r="Z140" s="24">
        <v>1048.2670900000001</v>
      </c>
      <c r="AA140" s="24">
        <v>1084.474731</v>
      </c>
      <c r="AB140" s="24">
        <v>1123.037842</v>
      </c>
      <c r="AC140" s="24">
        <v>1170.208862</v>
      </c>
      <c r="AD140" s="24">
        <v>1206.7788089999999</v>
      </c>
      <c r="AE140" s="24">
        <v>1261.4433590000001</v>
      </c>
      <c r="AF140" s="24">
        <v>1313.6743160000001</v>
      </c>
      <c r="AG140" s="24">
        <v>1364.5413820000001</v>
      </c>
      <c r="AH140" s="24">
        <v>1413.7895510000001</v>
      </c>
      <c r="AI140" s="23">
        <v>2.9527000000000001E-2</v>
      </c>
    </row>
    <row r="141" spans="1:35" ht="15" customHeight="1">
      <c r="A141" s="18" t="s">
        <v>458</v>
      </c>
      <c r="B141" s="21" t="s">
        <v>406</v>
      </c>
      <c r="C141" s="24">
        <v>1202.5654300000001</v>
      </c>
      <c r="D141" s="24">
        <v>1204.4483640000001</v>
      </c>
      <c r="E141" s="24">
        <v>1242.2497559999999</v>
      </c>
      <c r="F141" s="24">
        <v>1279.292725</v>
      </c>
      <c r="G141" s="24">
        <v>1308.4492190000001</v>
      </c>
      <c r="H141" s="24">
        <v>1341.5433350000001</v>
      </c>
      <c r="I141" s="24">
        <v>1386.6816409999999</v>
      </c>
      <c r="J141" s="24">
        <v>1440.272827</v>
      </c>
      <c r="K141" s="24">
        <v>1485.847534</v>
      </c>
      <c r="L141" s="24">
        <v>1530.7064210000001</v>
      </c>
      <c r="M141" s="24">
        <v>1575.516846</v>
      </c>
      <c r="N141" s="24">
        <v>1632.3396</v>
      </c>
      <c r="O141" s="24">
        <v>1676.455933</v>
      </c>
      <c r="P141" s="24">
        <v>1721.4189449999999</v>
      </c>
      <c r="Q141" s="24">
        <v>1783.571899</v>
      </c>
      <c r="R141" s="24">
        <v>1841.9552000000001</v>
      </c>
      <c r="S141" s="24">
        <v>1895.5245359999999</v>
      </c>
      <c r="T141" s="24">
        <v>1953.796875</v>
      </c>
      <c r="U141" s="24">
        <v>2010.1795649999999</v>
      </c>
      <c r="V141" s="24">
        <v>2076.898193</v>
      </c>
      <c r="W141" s="24">
        <v>2143.8708499999998</v>
      </c>
      <c r="X141" s="24">
        <v>2203.6777339999999</v>
      </c>
      <c r="Y141" s="24">
        <v>2275.2592770000001</v>
      </c>
      <c r="Z141" s="24">
        <v>2360.8786620000001</v>
      </c>
      <c r="AA141" s="24">
        <v>2439.8295899999998</v>
      </c>
      <c r="AB141" s="24">
        <v>2525.6420899999998</v>
      </c>
      <c r="AC141" s="24">
        <v>2622.8625489999999</v>
      </c>
      <c r="AD141" s="24">
        <v>2708.3142090000001</v>
      </c>
      <c r="AE141" s="24">
        <v>2821.4216310000002</v>
      </c>
      <c r="AF141" s="24">
        <v>2931.3093260000001</v>
      </c>
      <c r="AG141" s="24">
        <v>3040.483643</v>
      </c>
      <c r="AH141" s="24">
        <v>3148.423828</v>
      </c>
      <c r="AI141" s="23">
        <v>3.1534E-2</v>
      </c>
    </row>
    <row r="142" spans="1:35" ht="15" customHeight="1">
      <c r="A142" s="18" t="s">
        <v>459</v>
      </c>
      <c r="B142" s="21" t="s">
        <v>408</v>
      </c>
      <c r="C142" s="24">
        <v>0.36688900000000002</v>
      </c>
      <c r="D142" s="24">
        <v>0.47897299999999998</v>
      </c>
      <c r="E142" s="24">
        <v>0.64489600000000002</v>
      </c>
      <c r="F142" s="24">
        <v>0.74914000000000003</v>
      </c>
      <c r="G142" s="24">
        <v>0.73199000000000003</v>
      </c>
      <c r="H142" s="24">
        <v>0.73099700000000001</v>
      </c>
      <c r="I142" s="24">
        <v>0.78212700000000002</v>
      </c>
      <c r="J142" s="24">
        <v>0.80924399999999996</v>
      </c>
      <c r="K142" s="24">
        <v>0.81958500000000001</v>
      </c>
      <c r="L142" s="24">
        <v>0.80923900000000004</v>
      </c>
      <c r="M142" s="24">
        <v>0.81655299999999997</v>
      </c>
      <c r="N142" s="24">
        <v>0.968611</v>
      </c>
      <c r="O142" s="24">
        <v>0.94681800000000005</v>
      </c>
      <c r="P142" s="24">
        <v>0.95913099999999996</v>
      </c>
      <c r="Q142" s="24">
        <v>0.97636999999999996</v>
      </c>
      <c r="R142" s="24">
        <v>0.96091499999999996</v>
      </c>
      <c r="S142" s="24">
        <v>0.92330199999999996</v>
      </c>
      <c r="T142" s="24">
        <v>0.961704</v>
      </c>
      <c r="U142" s="24">
        <v>0.97785699999999998</v>
      </c>
      <c r="V142" s="24">
        <v>0.95395600000000003</v>
      </c>
      <c r="W142" s="24">
        <v>0.905528</v>
      </c>
      <c r="X142" s="24">
        <v>0.86563900000000005</v>
      </c>
      <c r="Y142" s="24">
        <v>0.88110900000000003</v>
      </c>
      <c r="Z142" s="24">
        <v>0.83455900000000005</v>
      </c>
      <c r="AA142" s="24">
        <v>0.83926100000000003</v>
      </c>
      <c r="AB142" s="24">
        <v>0.84387400000000001</v>
      </c>
      <c r="AC142" s="24">
        <v>0.85945000000000005</v>
      </c>
      <c r="AD142" s="24">
        <v>0.84976700000000005</v>
      </c>
      <c r="AE142" s="24">
        <v>0.66966499999999995</v>
      </c>
      <c r="AF142" s="24">
        <v>0.66700700000000002</v>
      </c>
      <c r="AG142" s="24">
        <v>0.83402600000000005</v>
      </c>
      <c r="AH142" s="24">
        <v>0.855657</v>
      </c>
      <c r="AI142" s="23">
        <v>2.7692999999999999E-2</v>
      </c>
    </row>
    <row r="143" spans="1:35" ht="15" customHeight="1">
      <c r="A143" s="18" t="s">
        <v>460</v>
      </c>
      <c r="B143" s="20" t="s">
        <v>410</v>
      </c>
      <c r="C143" s="25">
        <v>1202.9323730000001</v>
      </c>
      <c r="D143" s="25">
        <v>1204.9273679999999</v>
      </c>
      <c r="E143" s="25">
        <v>1242.894775</v>
      </c>
      <c r="F143" s="25">
        <v>1280.04187</v>
      </c>
      <c r="G143" s="25">
        <v>1309.1811520000001</v>
      </c>
      <c r="H143" s="25">
        <v>1342.2741699999999</v>
      </c>
      <c r="I143" s="25">
        <v>1387.4638669999999</v>
      </c>
      <c r="J143" s="25">
        <v>1441.082275</v>
      </c>
      <c r="K143" s="25">
        <v>1486.6671140000001</v>
      </c>
      <c r="L143" s="25">
        <v>1531.5157469999999</v>
      </c>
      <c r="M143" s="25">
        <v>1576.333374</v>
      </c>
      <c r="N143" s="25">
        <v>1633.30835</v>
      </c>
      <c r="O143" s="25">
        <v>1677.4027100000001</v>
      </c>
      <c r="P143" s="25">
        <v>1722.3779300000001</v>
      </c>
      <c r="Q143" s="25">
        <v>1784.5483400000001</v>
      </c>
      <c r="R143" s="25">
        <v>1842.915894</v>
      </c>
      <c r="S143" s="25">
        <v>1896.447754</v>
      </c>
      <c r="T143" s="25">
        <v>1954.7586670000001</v>
      </c>
      <c r="U143" s="25">
        <v>2011.1575929999999</v>
      </c>
      <c r="V143" s="25">
        <v>2077.8522950000001</v>
      </c>
      <c r="W143" s="25">
        <v>2144.7763669999999</v>
      </c>
      <c r="X143" s="25">
        <v>2204.5432129999999</v>
      </c>
      <c r="Y143" s="25">
        <v>2276.1401369999999</v>
      </c>
      <c r="Z143" s="25">
        <v>2361.713135</v>
      </c>
      <c r="AA143" s="25">
        <v>2440.6687010000001</v>
      </c>
      <c r="AB143" s="25">
        <v>2526.4860840000001</v>
      </c>
      <c r="AC143" s="25">
        <v>2623.7219239999999</v>
      </c>
      <c r="AD143" s="25">
        <v>2709.1635740000002</v>
      </c>
      <c r="AE143" s="25">
        <v>2822.0915530000002</v>
      </c>
      <c r="AF143" s="25">
        <v>2931.9760740000002</v>
      </c>
      <c r="AG143" s="25">
        <v>3041.3176269999999</v>
      </c>
      <c r="AH143" s="25">
        <v>3149.279297</v>
      </c>
      <c r="AI143" s="26">
        <v>3.1532999999999999E-2</v>
      </c>
    </row>
    <row r="144" spans="1:35" ht="15.75" customHeight="1"/>
    <row r="146" spans="2:35" ht="15" customHeight="1">
      <c r="B146" s="157" t="s">
        <v>461</v>
      </c>
      <c r="C146" s="158"/>
      <c r="D146" s="158"/>
      <c r="E146" s="158"/>
      <c r="F146" s="158"/>
      <c r="G146" s="158"/>
      <c r="H146" s="158"/>
      <c r="I146" s="158"/>
      <c r="J146" s="158"/>
      <c r="K146" s="158"/>
      <c r="L146" s="158"/>
      <c r="M146" s="158"/>
      <c r="N146" s="158"/>
      <c r="O146" s="158"/>
      <c r="P146" s="158"/>
      <c r="Q146" s="158"/>
      <c r="R146" s="158"/>
      <c r="S146" s="158"/>
      <c r="T146" s="158"/>
      <c r="U146" s="158"/>
      <c r="V146" s="158"/>
      <c r="W146" s="158"/>
      <c r="X146" s="158"/>
      <c r="Y146" s="158"/>
      <c r="Z146" s="158"/>
      <c r="AA146" s="158"/>
      <c r="AB146" s="158"/>
      <c r="AC146" s="158"/>
      <c r="AD146" s="158"/>
      <c r="AE146" s="158"/>
      <c r="AF146" s="158"/>
      <c r="AG146" s="158"/>
      <c r="AH146" s="158"/>
      <c r="AI146" s="158"/>
    </row>
    <row r="147" spans="2:35" ht="15" customHeight="1">
      <c r="B147" s="27" t="s">
        <v>462</v>
      </c>
    </row>
    <row r="148" spans="2:35" ht="15" customHeight="1">
      <c r="B148" s="27" t="s">
        <v>463</v>
      </c>
    </row>
    <row r="149" spans="2:35" ht="15" customHeight="1">
      <c r="B149" s="27" t="s">
        <v>464</v>
      </c>
    </row>
    <row r="150" spans="2:35" ht="15" customHeight="1">
      <c r="B150" s="27" t="s">
        <v>465</v>
      </c>
    </row>
    <row r="151" spans="2:35" ht="15" customHeight="1">
      <c r="B151" s="27" t="s">
        <v>466</v>
      </c>
    </row>
    <row r="152" spans="2:35" ht="15" customHeight="1">
      <c r="B152" s="27" t="s">
        <v>467</v>
      </c>
    </row>
    <row r="153" spans="2:35" ht="15" customHeight="1">
      <c r="B153" s="27" t="s">
        <v>468</v>
      </c>
    </row>
    <row r="154" spans="2:35" ht="15" customHeight="1">
      <c r="B154" s="27" t="s">
        <v>469</v>
      </c>
    </row>
    <row r="155" spans="2:35" ht="15" customHeight="1">
      <c r="B155" s="27" t="s">
        <v>470</v>
      </c>
    </row>
    <row r="156" spans="2:35" ht="15" customHeight="1">
      <c r="B156" s="27" t="s">
        <v>471</v>
      </c>
    </row>
    <row r="157" spans="2:35" ht="15" customHeight="1">
      <c r="B157" s="27" t="s">
        <v>472</v>
      </c>
    </row>
    <row r="158" spans="2:35" ht="15" customHeight="1">
      <c r="B158" s="27" t="s">
        <v>473</v>
      </c>
    </row>
    <row r="159" spans="2:35" ht="15" customHeight="1">
      <c r="B159" s="27" t="s">
        <v>474</v>
      </c>
    </row>
    <row r="160" spans="2:35" ht="15" customHeight="1">
      <c r="B160" s="27" t="s">
        <v>475</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46:AI146"/>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B1000"/>
  <sheetViews>
    <sheetView workbookViewId="0"/>
  </sheetViews>
  <sheetFormatPr defaultColWidth="12.625" defaultRowHeight="15" customHeight="1"/>
  <cols>
    <col min="1" max="1" width="24.125" customWidth="1"/>
    <col min="2" max="2" width="14.625" customWidth="1"/>
    <col min="3" max="3" width="19.125" customWidth="1"/>
    <col min="4" max="4" width="13.125" customWidth="1"/>
    <col min="6" max="52" width="7.625" customWidth="1"/>
    <col min="53" max="53" width="8.625" customWidth="1"/>
    <col min="54" max="54" width="13.625" customWidth="1"/>
  </cols>
  <sheetData>
    <row r="2" spans="1:5">
      <c r="A2" s="28" t="s">
        <v>476</v>
      </c>
      <c r="B2" s="1" t="s">
        <v>477</v>
      </c>
      <c r="C2" s="1" t="s">
        <v>478</v>
      </c>
      <c r="D2" s="1" t="s">
        <v>479</v>
      </c>
      <c r="E2" s="1" t="s">
        <v>480</v>
      </c>
    </row>
    <row r="3" spans="1:5">
      <c r="A3" s="4" t="s">
        <v>6</v>
      </c>
      <c r="B3" s="1">
        <f>IF(SUMIFS('EIA SEDS data'!$AE$20:$AE$119,'EIA SEDS data'!$B$20:$B$119,A3,'EIA SEDS data'!$A$20:$A$119,"exports")&gt;0, 1, 0)</f>
        <v>0</v>
      </c>
      <c r="C3" s="1">
        <f>SUMIFS('Cross border connections'!$R$4:$R$53,'Cross border connections'!$P$4:$P$53,Calculations!A3)</f>
        <v>0</v>
      </c>
      <c r="D3" s="1">
        <f t="shared" ref="D3:D34" si="0">B3*C3</f>
        <v>0</v>
      </c>
      <c r="E3" s="1">
        <f t="shared" ref="E3:E34" si="1">D3/$D$54</f>
        <v>0</v>
      </c>
    </row>
    <row r="4" spans="1:5">
      <c r="A4" s="4" t="s">
        <v>3</v>
      </c>
      <c r="B4" s="1">
        <f>IF(SUMIFS('EIA SEDS data'!$AE$20:$AE$119,'EIA SEDS data'!$B$20:$B$119,A4,'EIA SEDS data'!$A$20:$A$119,"exports")&gt;0, 1, 0)</f>
        <v>1</v>
      </c>
      <c r="C4" s="1">
        <f>SUMIFS('Cross border connections'!$R$4:$R$53,'Cross border connections'!$P$4:$P$53,Calculations!A4)</f>
        <v>0</v>
      </c>
      <c r="D4" s="1">
        <f t="shared" si="0"/>
        <v>0</v>
      </c>
      <c r="E4" s="1">
        <f t="shared" si="1"/>
        <v>0</v>
      </c>
    </row>
    <row r="5" spans="1:5">
      <c r="A5" s="4" t="s">
        <v>14</v>
      </c>
      <c r="B5" s="1">
        <f>IF(SUMIFS('EIA SEDS data'!$AE$20:$AE$119,'EIA SEDS data'!$B$20:$B$119,A5,'EIA SEDS data'!$A$20:$A$119,"exports")&gt;0, 1, 0)</f>
        <v>1</v>
      </c>
      <c r="C5" s="1">
        <f>SUMIFS('Cross border connections'!$R$4:$R$53,'Cross border connections'!$P$4:$P$53,Calculations!A5)</f>
        <v>0</v>
      </c>
      <c r="D5" s="1">
        <f t="shared" si="0"/>
        <v>0</v>
      </c>
      <c r="E5" s="1">
        <f t="shared" si="1"/>
        <v>0</v>
      </c>
    </row>
    <row r="6" spans="1:5">
      <c r="A6" s="4" t="s">
        <v>10</v>
      </c>
      <c r="B6" s="1">
        <f>IF(SUMIFS('EIA SEDS data'!$AE$20:$AE$119,'EIA SEDS data'!$B$20:$B$119,A6,'EIA SEDS data'!$A$20:$A$119,"exports")&gt;0, 1, 0)</f>
        <v>1</v>
      </c>
      <c r="C6" s="1">
        <f>SUMIFS('Cross border connections'!$R$4:$R$53,'Cross border connections'!$P$4:$P$53,Calculations!A6)</f>
        <v>0</v>
      </c>
      <c r="D6" s="1">
        <f t="shared" si="0"/>
        <v>0</v>
      </c>
      <c r="E6" s="1">
        <f t="shared" si="1"/>
        <v>0</v>
      </c>
    </row>
    <row r="7" spans="1:5">
      <c r="A7" s="4" t="s">
        <v>16</v>
      </c>
      <c r="B7" s="1">
        <f>IF(SUMIFS('EIA SEDS data'!$AE$20:$AE$119,'EIA SEDS data'!$B$20:$B$119,A7,'EIA SEDS data'!$A$20:$A$119,"exports")&gt;0, 1, 0)</f>
        <v>0</v>
      </c>
      <c r="C7" s="1">
        <f>SUMIFS('Cross border connections'!$R$4:$R$53,'Cross border connections'!$P$4:$P$53,Calculations!A7)</f>
        <v>0.32297984962979642</v>
      </c>
      <c r="D7" s="1">
        <f t="shared" si="0"/>
        <v>0</v>
      </c>
      <c r="E7" s="1">
        <f t="shared" si="1"/>
        <v>0</v>
      </c>
    </row>
    <row r="8" spans="1:5">
      <c r="A8" s="4" t="s">
        <v>20</v>
      </c>
      <c r="B8" s="1">
        <f>IF(SUMIFS('EIA SEDS data'!$AE$20:$AE$119,'EIA SEDS data'!$B$20:$B$119,A8,'EIA SEDS data'!$A$20:$A$119,"exports")&gt;0, 1, 0)</f>
        <v>0</v>
      </c>
      <c r="C8" s="1">
        <f>SUMIFS('Cross border connections'!$R$4:$R$53,'Cross border connections'!$P$4:$P$53,Calculations!A8)</f>
        <v>0</v>
      </c>
      <c r="D8" s="1">
        <f t="shared" si="0"/>
        <v>0</v>
      </c>
      <c r="E8" s="1">
        <f t="shared" si="1"/>
        <v>0</v>
      </c>
    </row>
    <row r="9" spans="1:5">
      <c r="A9" s="4" t="s">
        <v>23</v>
      </c>
      <c r="B9" s="1">
        <f>IF(SUMIFS('EIA SEDS data'!$AE$20:$AE$119,'EIA SEDS data'!$B$20:$B$119,A9,'EIA SEDS data'!$A$20:$A$119,"exports")&gt;0, 1, 0)</f>
        <v>1</v>
      </c>
      <c r="C9" s="1">
        <f>SUMIFS('Cross border connections'!$R$4:$R$53,'Cross border connections'!$P$4:$P$53,Calculations!A9)</f>
        <v>0</v>
      </c>
      <c r="D9" s="1">
        <f t="shared" si="0"/>
        <v>0</v>
      </c>
      <c r="E9" s="1">
        <f t="shared" si="1"/>
        <v>0</v>
      </c>
    </row>
    <row r="10" spans="1:5">
      <c r="A10" s="4" t="s">
        <v>165</v>
      </c>
      <c r="B10" s="1">
        <f>IF(SUMIFS('EIA SEDS data'!$AE$20:$AE$119,'EIA SEDS data'!$B$20:$B$119,A10,'EIA SEDS data'!$A$20:$A$119,"exports")&gt;0, 1, 0)</f>
        <v>0</v>
      </c>
      <c r="C10" s="1">
        <f>SUMIFS('Cross border connections'!$R$4:$R$53,'Cross border connections'!$P$4:$P$53,Calculations!A10)</f>
        <v>0</v>
      </c>
      <c r="D10" s="1">
        <f t="shared" si="0"/>
        <v>0</v>
      </c>
      <c r="E10" s="1">
        <f t="shared" si="1"/>
        <v>0</v>
      </c>
    </row>
    <row r="11" spans="1:5">
      <c r="A11" s="4" t="s">
        <v>26</v>
      </c>
      <c r="B11" s="1">
        <f>IF(SUMIFS('EIA SEDS data'!$AE$20:$AE$119,'EIA SEDS data'!$B$20:$B$119,A11,'EIA SEDS data'!$A$20:$A$119,"exports")&gt;0, 1, 0)</f>
        <v>0</v>
      </c>
      <c r="C11" s="1">
        <f>SUMIFS('Cross border connections'!$R$4:$R$53,'Cross border connections'!$P$4:$P$53,Calculations!A11)</f>
        <v>0</v>
      </c>
      <c r="D11" s="1">
        <f t="shared" si="0"/>
        <v>0</v>
      </c>
      <c r="E11" s="1">
        <f t="shared" si="1"/>
        <v>0</v>
      </c>
    </row>
    <row r="12" spans="1:5">
      <c r="A12" s="4" t="s">
        <v>29</v>
      </c>
      <c r="B12" s="1">
        <f>IF(SUMIFS('EIA SEDS data'!$AE$20:$AE$119,'EIA SEDS data'!$B$20:$B$119,A12,'EIA SEDS data'!$A$20:$A$119,"exports")&gt;0, 1, 0)</f>
        <v>0</v>
      </c>
      <c r="C12" s="1">
        <f>SUMIFS('Cross border connections'!$R$4:$R$53,'Cross border connections'!$P$4:$P$53,Calculations!A12)</f>
        <v>0</v>
      </c>
      <c r="D12" s="1">
        <f t="shared" si="0"/>
        <v>0</v>
      </c>
      <c r="E12" s="1">
        <f t="shared" si="1"/>
        <v>0</v>
      </c>
    </row>
    <row r="13" spans="1:5">
      <c r="A13" s="4" t="s">
        <v>33</v>
      </c>
      <c r="B13" s="1">
        <f>IF(SUMIFS('EIA SEDS data'!$AE$20:$AE$119,'EIA SEDS data'!$B$20:$B$119,A13,'EIA SEDS data'!$A$20:$A$119,"exports")&gt;0, 1, 0)</f>
        <v>0</v>
      </c>
      <c r="C13" s="1">
        <f>SUMIFS('Cross border connections'!$R$4:$R$53,'Cross border connections'!$P$4:$P$53,Calculations!A13)</f>
        <v>0</v>
      </c>
      <c r="D13" s="1">
        <f t="shared" si="0"/>
        <v>0</v>
      </c>
      <c r="E13" s="1">
        <f t="shared" si="1"/>
        <v>0</v>
      </c>
    </row>
    <row r="14" spans="1:5">
      <c r="A14" s="4" t="s">
        <v>36</v>
      </c>
      <c r="B14" s="1">
        <f>IF(SUMIFS('EIA SEDS data'!$AE$20:$AE$119,'EIA SEDS data'!$B$20:$B$119,A14,'EIA SEDS data'!$A$20:$A$119,"exports")&gt;0, 1, 0)</f>
        <v>0</v>
      </c>
      <c r="C14" s="1">
        <f>SUMIFS('Cross border connections'!$R$4:$R$53,'Cross border connections'!$P$4:$P$53,Calculations!A14)</f>
        <v>0</v>
      </c>
      <c r="D14" s="1">
        <f t="shared" si="0"/>
        <v>0</v>
      </c>
      <c r="E14" s="1">
        <f t="shared" si="1"/>
        <v>0</v>
      </c>
    </row>
    <row r="15" spans="1:5">
      <c r="A15" s="4" t="s">
        <v>48</v>
      </c>
      <c r="B15" s="1">
        <f>IF(SUMIFS('EIA SEDS data'!$AE$20:$AE$119,'EIA SEDS data'!$B$20:$B$119,A15,'EIA SEDS data'!$A$20:$A$119,"exports")&gt;0, 1, 0)</f>
        <v>1</v>
      </c>
      <c r="C15" s="1">
        <f>SUMIFS('Cross border connections'!$R$4:$R$53,'Cross border connections'!$P$4:$P$53,Calculations!A15)</f>
        <v>0</v>
      </c>
      <c r="D15" s="1">
        <f t="shared" si="0"/>
        <v>0</v>
      </c>
      <c r="E15" s="1">
        <f t="shared" si="1"/>
        <v>0</v>
      </c>
    </row>
    <row r="16" spans="1:5">
      <c r="A16" s="4" t="s">
        <v>39</v>
      </c>
      <c r="B16" s="1">
        <f>IF(SUMIFS('EIA SEDS data'!$AE$20:$AE$119,'EIA SEDS data'!$B$20:$B$119,A16,'EIA SEDS data'!$A$20:$A$119,"exports")&gt;0, 1, 0)</f>
        <v>0</v>
      </c>
      <c r="C16" s="1">
        <f>SUMIFS('Cross border connections'!$R$4:$R$53,'Cross border connections'!$P$4:$P$53,Calculations!A16)</f>
        <v>7.8941889287686237E-2</v>
      </c>
      <c r="D16" s="1">
        <f t="shared" si="0"/>
        <v>0</v>
      </c>
      <c r="E16" s="1">
        <f t="shared" si="1"/>
        <v>0</v>
      </c>
    </row>
    <row r="17" spans="1:5">
      <c r="A17" s="4" t="s">
        <v>43</v>
      </c>
      <c r="B17" s="1">
        <f>IF(SUMIFS('EIA SEDS data'!$AE$20:$AE$119,'EIA SEDS data'!$B$20:$B$119,A17,'EIA SEDS data'!$A$20:$A$119,"exports")&gt;0, 1, 0)</f>
        <v>1</v>
      </c>
      <c r="C17" s="1">
        <f>SUMIFS('Cross border connections'!$R$4:$R$53,'Cross border connections'!$P$4:$P$53,Calculations!A17)</f>
        <v>0</v>
      </c>
      <c r="D17" s="1">
        <f t="shared" si="0"/>
        <v>0</v>
      </c>
      <c r="E17" s="1">
        <f t="shared" si="1"/>
        <v>0</v>
      </c>
    </row>
    <row r="18" spans="1:5">
      <c r="A18" s="4" t="s">
        <v>46</v>
      </c>
      <c r="B18" s="1">
        <f>IF(SUMIFS('EIA SEDS data'!$AE$20:$AE$119,'EIA SEDS data'!$B$20:$B$119,A18,'EIA SEDS data'!$A$20:$A$119,"exports")&gt;0, 1, 0)</f>
        <v>0</v>
      </c>
      <c r="C18" s="1">
        <f>SUMIFS('Cross border connections'!$R$4:$R$53,'Cross border connections'!$P$4:$P$53,Calculations!A18)</f>
        <v>0</v>
      </c>
      <c r="D18" s="1">
        <f t="shared" si="0"/>
        <v>0</v>
      </c>
      <c r="E18" s="1">
        <f t="shared" si="1"/>
        <v>0</v>
      </c>
    </row>
    <row r="19" spans="1:5">
      <c r="A19" s="4" t="s">
        <v>53</v>
      </c>
      <c r="B19" s="1">
        <f>IF(SUMIFS('EIA SEDS data'!$AE$20:$AE$119,'EIA SEDS data'!$B$20:$B$119,A19,'EIA SEDS data'!$A$20:$A$119,"exports")&gt;0, 1, 0)</f>
        <v>1</v>
      </c>
      <c r="C19" s="1">
        <f>SUMIFS('Cross border connections'!$R$4:$R$53,'Cross border connections'!$P$4:$P$53,Calculations!A19)</f>
        <v>0</v>
      </c>
      <c r="D19" s="1">
        <f t="shared" si="0"/>
        <v>0</v>
      </c>
      <c r="E19" s="1">
        <f t="shared" si="1"/>
        <v>0</v>
      </c>
    </row>
    <row r="20" spans="1:5">
      <c r="A20" s="4" t="s">
        <v>57</v>
      </c>
      <c r="B20" s="1">
        <f>IF(SUMIFS('EIA SEDS data'!$AE$20:$AE$119,'EIA SEDS data'!$B$20:$B$119,A20,'EIA SEDS data'!$A$20:$A$119,"exports")&gt;0, 1, 0)</f>
        <v>0</v>
      </c>
      <c r="C20" s="1">
        <f>SUMIFS('Cross border connections'!$R$4:$R$53,'Cross border connections'!$P$4:$P$53,Calculations!A20)</f>
        <v>0</v>
      </c>
      <c r="D20" s="1">
        <f t="shared" si="0"/>
        <v>0</v>
      </c>
      <c r="E20" s="1">
        <f t="shared" si="1"/>
        <v>0</v>
      </c>
    </row>
    <row r="21" spans="1:5" ht="15.75" customHeight="1">
      <c r="A21" s="4" t="s">
        <v>60</v>
      </c>
      <c r="B21" s="1">
        <f>IF(SUMIFS('EIA SEDS data'!$AE$20:$AE$119,'EIA SEDS data'!$B$20:$B$119,A21,'EIA SEDS data'!$A$20:$A$119,"exports")&gt;0, 1, 0)</f>
        <v>0</v>
      </c>
      <c r="C21" s="1">
        <f>SUMIFS('Cross border connections'!$R$4:$R$53,'Cross border connections'!$P$4:$P$53,Calculations!A21)</f>
        <v>0</v>
      </c>
      <c r="D21" s="1">
        <f t="shared" si="0"/>
        <v>0</v>
      </c>
      <c r="E21" s="1">
        <f t="shared" si="1"/>
        <v>0</v>
      </c>
    </row>
    <row r="22" spans="1:5" ht="15.75" customHeight="1">
      <c r="A22" s="4" t="s">
        <v>69</v>
      </c>
      <c r="B22" s="1">
        <f>IF(SUMIFS('EIA SEDS data'!$AE$20:$AE$119,'EIA SEDS data'!$B$20:$B$119,A22,'EIA SEDS data'!$A$20:$A$119,"exports")&gt;0, 1, 0)</f>
        <v>0</v>
      </c>
      <c r="C22" s="1">
        <f>SUMIFS('Cross border connections'!$R$4:$R$53,'Cross border connections'!$P$4:$P$53,Calculations!A22)</f>
        <v>0</v>
      </c>
      <c r="D22" s="1">
        <f t="shared" si="0"/>
        <v>0</v>
      </c>
      <c r="E22" s="1">
        <f t="shared" si="1"/>
        <v>0</v>
      </c>
    </row>
    <row r="23" spans="1:5" ht="15.75" customHeight="1">
      <c r="A23" s="4" t="s">
        <v>66</v>
      </c>
      <c r="B23" s="1">
        <f>IF(SUMIFS('EIA SEDS data'!$AE$20:$AE$119,'EIA SEDS data'!$B$20:$B$119,A23,'EIA SEDS data'!$A$20:$A$119,"exports")&gt;0, 1, 0)</f>
        <v>0</v>
      </c>
      <c r="C23" s="1">
        <f>SUMIFS('Cross border connections'!$R$4:$R$53,'Cross border connections'!$P$4:$P$53,Calculations!A23)</f>
        <v>0</v>
      </c>
      <c r="D23" s="1">
        <f t="shared" si="0"/>
        <v>0</v>
      </c>
      <c r="E23" s="1">
        <f t="shared" si="1"/>
        <v>0</v>
      </c>
    </row>
    <row r="24" spans="1:5" ht="15.75" customHeight="1">
      <c r="A24" s="4" t="s">
        <v>62</v>
      </c>
      <c r="B24" s="1">
        <f>IF(SUMIFS('EIA SEDS data'!$AE$20:$AE$119,'EIA SEDS data'!$B$20:$B$119,A24,'EIA SEDS data'!$A$20:$A$119,"exports")&gt;0, 1, 0)</f>
        <v>1</v>
      </c>
      <c r="C24" s="1">
        <f>SUMIFS('Cross border connections'!$R$4:$R$53,'Cross border connections'!$P$4:$P$53,Calculations!A24)</f>
        <v>0</v>
      </c>
      <c r="D24" s="1">
        <f t="shared" si="0"/>
        <v>0</v>
      </c>
      <c r="E24" s="1">
        <f t="shared" si="1"/>
        <v>0</v>
      </c>
    </row>
    <row r="25" spans="1:5" ht="15.75" customHeight="1">
      <c r="A25" s="4" t="s">
        <v>71</v>
      </c>
      <c r="B25" s="1">
        <f>IF(SUMIFS('EIA SEDS data'!$AE$20:$AE$119,'EIA SEDS data'!$B$20:$B$119,A25,'EIA SEDS data'!$A$20:$A$119,"exports")&gt;0, 1, 0)</f>
        <v>1</v>
      </c>
      <c r="C25" s="1">
        <f>SUMIFS('Cross border connections'!$R$4:$R$53,'Cross border connections'!$P$4:$P$53,Calculations!A25)</f>
        <v>0</v>
      </c>
      <c r="D25" s="1">
        <f t="shared" si="0"/>
        <v>0</v>
      </c>
      <c r="E25" s="1">
        <f t="shared" si="1"/>
        <v>0</v>
      </c>
    </row>
    <row r="26" spans="1:5" ht="15.75" customHeight="1">
      <c r="A26" s="4" t="s">
        <v>74</v>
      </c>
      <c r="B26" s="1">
        <f>IF(SUMIFS('EIA SEDS data'!$AE$20:$AE$119,'EIA SEDS data'!$B$20:$B$119,A26,'EIA SEDS data'!$A$20:$A$119,"exports")&gt;0, 1, 0)</f>
        <v>0</v>
      </c>
      <c r="C26" s="1">
        <f>SUMIFS('Cross border connections'!$R$4:$R$53,'Cross border connections'!$P$4:$P$53,Calculations!A26)</f>
        <v>0</v>
      </c>
      <c r="D26" s="1">
        <f t="shared" si="0"/>
        <v>0</v>
      </c>
      <c r="E26" s="1">
        <f t="shared" si="1"/>
        <v>0</v>
      </c>
    </row>
    <row r="27" spans="1:5" ht="15.75" customHeight="1">
      <c r="A27" s="4" t="s">
        <v>82</v>
      </c>
      <c r="B27" s="1">
        <f>IF(SUMIFS('EIA SEDS data'!$AE$20:$AE$119,'EIA SEDS data'!$B$20:$B$119,A27,'EIA SEDS data'!$A$20:$A$119,"exports")&gt;0, 1, 0)</f>
        <v>0</v>
      </c>
      <c r="C27" s="1">
        <f>SUMIFS('Cross border connections'!$R$4:$R$53,'Cross border connections'!$P$4:$P$53,Calculations!A27)</f>
        <v>0</v>
      </c>
      <c r="D27" s="1">
        <f t="shared" si="0"/>
        <v>0</v>
      </c>
      <c r="E27" s="1">
        <f t="shared" si="1"/>
        <v>0</v>
      </c>
    </row>
    <row r="28" spans="1:5" ht="15.75" customHeight="1">
      <c r="A28" s="4" t="s">
        <v>78</v>
      </c>
      <c r="B28" s="1">
        <f>IF(SUMIFS('EIA SEDS data'!$AE$20:$AE$119,'EIA SEDS data'!$B$20:$B$119,A28,'EIA SEDS data'!$A$20:$A$119,"exports")&gt;0, 1, 0)</f>
        <v>1</v>
      </c>
      <c r="C28" s="1">
        <f>SUMIFS('Cross border connections'!$R$4:$R$53,'Cross border connections'!$P$4:$P$53,Calculations!A28)</f>
        <v>0</v>
      </c>
      <c r="D28" s="1">
        <f t="shared" si="0"/>
        <v>0</v>
      </c>
      <c r="E28" s="1">
        <f t="shared" si="1"/>
        <v>0</v>
      </c>
    </row>
    <row r="29" spans="1:5" ht="15.75" customHeight="1">
      <c r="A29" s="4" t="s">
        <v>84</v>
      </c>
      <c r="B29" s="1">
        <f>IF(SUMIFS('EIA SEDS data'!$AE$20:$AE$119,'EIA SEDS data'!$B$20:$B$119,A29,'EIA SEDS data'!$A$20:$A$119,"exports")&gt;0, 1, 0)</f>
        <v>1</v>
      </c>
      <c r="C29" s="1">
        <f>SUMIFS('Cross border connections'!$R$4:$R$53,'Cross border connections'!$P$4:$P$53,Calculations!A29)</f>
        <v>0</v>
      </c>
      <c r="D29" s="1">
        <f t="shared" si="0"/>
        <v>0</v>
      </c>
      <c r="E29" s="1">
        <f t="shared" si="1"/>
        <v>0</v>
      </c>
    </row>
    <row r="30" spans="1:5" ht="15.75" customHeight="1">
      <c r="A30" s="4" t="s">
        <v>102</v>
      </c>
      <c r="B30" s="1">
        <f>IF(SUMIFS('EIA SEDS data'!$AE$20:$AE$119,'EIA SEDS data'!$B$20:$B$119,A30,'EIA SEDS data'!$A$20:$A$119,"exports")&gt;0, 1, 0)</f>
        <v>0</v>
      </c>
      <c r="C30" s="1">
        <f>SUMIFS('Cross border connections'!$R$4:$R$53,'Cross border connections'!$P$4:$P$53,Calculations!A30)</f>
        <v>0</v>
      </c>
      <c r="D30" s="1">
        <f t="shared" si="0"/>
        <v>0</v>
      </c>
      <c r="E30" s="1">
        <f t="shared" si="1"/>
        <v>0</v>
      </c>
    </row>
    <row r="31" spans="1:5" ht="15.75" customHeight="1">
      <c r="A31" s="4" t="s">
        <v>105</v>
      </c>
      <c r="B31" s="1">
        <f>IF(SUMIFS('EIA SEDS data'!$AE$20:$AE$119,'EIA SEDS data'!$B$20:$B$119,A31,'EIA SEDS data'!$A$20:$A$119,"exports")&gt;0, 1, 0)</f>
        <v>1</v>
      </c>
      <c r="C31" s="1">
        <f>SUMIFS('Cross border connections'!$R$4:$R$53,'Cross border connections'!$P$4:$P$53,Calculations!A31)</f>
        <v>0</v>
      </c>
      <c r="D31" s="1">
        <f t="shared" si="0"/>
        <v>0</v>
      </c>
      <c r="E31" s="1">
        <f t="shared" si="1"/>
        <v>0</v>
      </c>
    </row>
    <row r="32" spans="1:5" ht="15.75" customHeight="1">
      <c r="A32" s="4" t="s">
        <v>87</v>
      </c>
      <c r="B32" s="1">
        <f>IF(SUMIFS('EIA SEDS data'!$AE$20:$AE$119,'EIA SEDS data'!$B$20:$B$119,A32,'EIA SEDS data'!$A$20:$A$119,"exports")&gt;0, 1, 0)</f>
        <v>1</v>
      </c>
      <c r="C32" s="1">
        <f>SUMIFS('Cross border connections'!$R$4:$R$53,'Cross border connections'!$P$4:$P$53,Calculations!A32)</f>
        <v>0</v>
      </c>
      <c r="D32" s="1">
        <f t="shared" si="0"/>
        <v>0</v>
      </c>
      <c r="E32" s="1">
        <f t="shared" si="1"/>
        <v>0</v>
      </c>
    </row>
    <row r="33" spans="1:5" ht="15.75" customHeight="1">
      <c r="A33" s="4" t="s">
        <v>92</v>
      </c>
      <c r="B33" s="1">
        <f>IF(SUMIFS('EIA SEDS data'!$AE$20:$AE$119,'EIA SEDS data'!$B$20:$B$119,A33,'EIA SEDS data'!$A$20:$A$119,"exports")&gt;0, 1, 0)</f>
        <v>1</v>
      </c>
      <c r="C33" s="1">
        <f>SUMIFS('Cross border connections'!$R$4:$R$53,'Cross border connections'!$P$4:$P$53,Calculations!A33)</f>
        <v>0</v>
      </c>
      <c r="D33" s="1">
        <f t="shared" si="0"/>
        <v>0</v>
      </c>
      <c r="E33" s="1">
        <f t="shared" si="1"/>
        <v>0</v>
      </c>
    </row>
    <row r="34" spans="1:5" ht="15.75" customHeight="1">
      <c r="A34" s="4" t="s">
        <v>95</v>
      </c>
      <c r="B34" s="1">
        <f>IF(SUMIFS('EIA SEDS data'!$AE$20:$AE$119,'EIA SEDS data'!$B$20:$B$119,A34,'EIA SEDS data'!$A$20:$A$119,"exports")&gt;0, 1, 0)</f>
        <v>0</v>
      </c>
      <c r="C34" s="1">
        <f>SUMIFS('Cross border connections'!$R$4:$R$53,'Cross border connections'!$P$4:$P$53,Calculations!A34)</f>
        <v>0</v>
      </c>
      <c r="D34" s="1">
        <f t="shared" si="0"/>
        <v>0</v>
      </c>
      <c r="E34" s="1">
        <f t="shared" si="1"/>
        <v>0</v>
      </c>
    </row>
    <row r="35" spans="1:5" ht="15.75" customHeight="1">
      <c r="A35" s="4" t="s">
        <v>11</v>
      </c>
      <c r="B35" s="1">
        <f>IF(SUMIFS('EIA SEDS data'!$AE$20:$AE$119,'EIA SEDS data'!$B$20:$B$119,A35,'EIA SEDS data'!$A$20:$A$119,"exports")&gt;0, 1, 0)</f>
        <v>1</v>
      </c>
      <c r="C35" s="1">
        <f>SUMIFS('Cross border connections'!$R$4:$R$53,'Cross border connections'!$P$4:$P$53,Calculations!A35)</f>
        <v>0</v>
      </c>
      <c r="D35" s="1">
        <f t="shared" ref="D35:D53" si="2">B35*C35</f>
        <v>0</v>
      </c>
      <c r="E35" s="1">
        <f t="shared" ref="E35:E53" si="3">D35/$D$54</f>
        <v>0</v>
      </c>
    </row>
    <row r="36" spans="1:5" ht="15.75" customHeight="1">
      <c r="A36" s="4" t="s">
        <v>24</v>
      </c>
      <c r="B36" s="1">
        <f>IF(SUMIFS('EIA SEDS data'!$AE$20:$AE$119,'EIA SEDS data'!$B$20:$B$119,A36,'EIA SEDS data'!$A$20:$A$119,"exports")&gt;0, 1, 0)</f>
        <v>0</v>
      </c>
      <c r="C36" s="1">
        <f>SUMIFS('Cross border connections'!$R$4:$R$53,'Cross border connections'!$P$4:$P$53,Calculations!A36)</f>
        <v>3.7009793383819143E-5</v>
      </c>
      <c r="D36" s="1">
        <f t="shared" si="2"/>
        <v>0</v>
      </c>
      <c r="E36" s="1">
        <f t="shared" si="3"/>
        <v>0</v>
      </c>
    </row>
    <row r="37" spans="1:5" ht="15.75" customHeight="1">
      <c r="A37" s="4" t="s">
        <v>100</v>
      </c>
      <c r="B37" s="1">
        <f>IF(SUMIFS('EIA SEDS data'!$AE$20:$AE$119,'EIA SEDS data'!$B$20:$B$119,A37,'EIA SEDS data'!$A$20:$A$119,"exports")&gt;0, 1, 0)</f>
        <v>0</v>
      </c>
      <c r="C37" s="1">
        <f>SUMIFS('Cross border connections'!$R$4:$R$53,'Cross border connections'!$P$4:$P$53,Calculations!A37)</f>
        <v>0</v>
      </c>
      <c r="D37" s="1">
        <f t="shared" si="2"/>
        <v>0</v>
      </c>
      <c r="E37" s="1">
        <f t="shared" si="3"/>
        <v>0</v>
      </c>
    </row>
    <row r="38" spans="1:5" ht="15.75" customHeight="1">
      <c r="A38" s="4" t="s">
        <v>108</v>
      </c>
      <c r="B38" s="1">
        <f>IF(SUMIFS('EIA SEDS data'!$AE$20:$AE$119,'EIA SEDS data'!$B$20:$B$119,A38,'EIA SEDS data'!$A$20:$A$119,"exports")&gt;0, 1, 0)</f>
        <v>0</v>
      </c>
      <c r="C38" s="1">
        <f>SUMIFS('Cross border connections'!$R$4:$R$53,'Cross border connections'!$P$4:$P$53,Calculations!A38)</f>
        <v>0</v>
      </c>
      <c r="D38" s="1">
        <f t="shared" si="2"/>
        <v>0</v>
      </c>
      <c r="E38" s="1">
        <f t="shared" si="3"/>
        <v>0</v>
      </c>
    </row>
    <row r="39" spans="1:5" ht="15.75" customHeight="1">
      <c r="A39" s="4" t="s">
        <v>110</v>
      </c>
      <c r="B39" s="1">
        <f>IF(SUMIFS('EIA SEDS data'!$AE$20:$AE$119,'EIA SEDS data'!$B$20:$B$119,A39,'EIA SEDS data'!$A$20:$A$119,"exports")&gt;0, 1, 0)</f>
        <v>1</v>
      </c>
      <c r="C39" s="1">
        <f>SUMIFS('Cross border connections'!$R$4:$R$53,'Cross border connections'!$P$4:$P$53,Calculations!A39)</f>
        <v>0</v>
      </c>
      <c r="D39" s="1">
        <f t="shared" si="2"/>
        <v>0</v>
      </c>
      <c r="E39" s="1">
        <f t="shared" si="3"/>
        <v>0</v>
      </c>
    </row>
    <row r="40" spans="1:5" ht="15.75" customHeight="1">
      <c r="A40" s="4" t="s">
        <v>112</v>
      </c>
      <c r="B40" s="1">
        <f>IF(SUMIFS('EIA SEDS data'!$AE$20:$AE$119,'EIA SEDS data'!$B$20:$B$119,A40,'EIA SEDS data'!$A$20:$A$119,"exports")&gt;0, 1, 0)</f>
        <v>1</v>
      </c>
      <c r="C40" s="1">
        <f>SUMIFS('Cross border connections'!$R$4:$R$53,'Cross border connections'!$P$4:$P$53,Calculations!A40)</f>
        <v>0</v>
      </c>
      <c r="D40" s="1">
        <f t="shared" si="2"/>
        <v>0</v>
      </c>
      <c r="E40" s="1">
        <f t="shared" si="3"/>
        <v>0</v>
      </c>
    </row>
    <row r="41" spans="1:5" ht="15.75" customHeight="1">
      <c r="A41" s="4" t="s">
        <v>115</v>
      </c>
      <c r="B41" s="1">
        <f>IF(SUMIFS('EIA SEDS data'!$AE$20:$AE$119,'EIA SEDS data'!$B$20:$B$119,A41,'EIA SEDS data'!$A$20:$A$119,"exports")&gt;0, 1, 0)</f>
        <v>1</v>
      </c>
      <c r="C41" s="1">
        <f>SUMIFS('Cross border connections'!$R$4:$R$53,'Cross border connections'!$P$4:$P$53,Calculations!A41)</f>
        <v>0</v>
      </c>
      <c r="D41" s="1">
        <f t="shared" si="2"/>
        <v>0</v>
      </c>
      <c r="E41" s="1">
        <f t="shared" si="3"/>
        <v>0</v>
      </c>
    </row>
    <row r="42" spans="1:5" ht="15.75" customHeight="1">
      <c r="A42" s="4" t="s">
        <v>118</v>
      </c>
      <c r="B42" s="1">
        <f>IF(SUMIFS('EIA SEDS data'!$AE$20:$AE$119,'EIA SEDS data'!$B$20:$B$119,A42,'EIA SEDS data'!$A$20:$A$119,"exports")&gt;0, 1, 0)</f>
        <v>1</v>
      </c>
      <c r="C42" s="1">
        <f>SUMIFS('Cross border connections'!$R$4:$R$53,'Cross border connections'!$P$4:$P$53,Calculations!A42)</f>
        <v>0</v>
      </c>
      <c r="D42" s="1">
        <f t="shared" si="2"/>
        <v>0</v>
      </c>
      <c r="E42" s="1">
        <f t="shared" si="3"/>
        <v>0</v>
      </c>
    </row>
    <row r="43" spans="1:5" ht="15.75" customHeight="1">
      <c r="A43" s="4" t="s">
        <v>120</v>
      </c>
      <c r="B43" s="1">
        <f>IF(SUMIFS('EIA SEDS data'!$AE$20:$AE$119,'EIA SEDS data'!$B$20:$B$119,A43,'EIA SEDS data'!$A$20:$A$119,"exports")&gt;0, 1, 0)</f>
        <v>1</v>
      </c>
      <c r="C43" s="1">
        <f>SUMIFS('Cross border connections'!$R$4:$R$53,'Cross border connections'!$P$4:$P$53,Calculations!A43)</f>
        <v>0</v>
      </c>
      <c r="D43" s="1">
        <f t="shared" si="2"/>
        <v>0</v>
      </c>
      <c r="E43" s="1">
        <f t="shared" si="3"/>
        <v>0</v>
      </c>
    </row>
    <row r="44" spans="1:5" ht="15.75" customHeight="1">
      <c r="A44" s="4" t="s">
        <v>123</v>
      </c>
      <c r="B44" s="1">
        <f>IF(SUMIFS('EIA SEDS data'!$AE$20:$AE$119,'EIA SEDS data'!$B$20:$B$119,A44,'EIA SEDS data'!$A$20:$A$119,"exports")&gt;0, 1, 0)</f>
        <v>0</v>
      </c>
      <c r="C44" s="1">
        <f>SUMIFS('Cross border connections'!$R$4:$R$53,'Cross border connections'!$P$4:$P$53,Calculations!A44)</f>
        <v>0</v>
      </c>
      <c r="D44" s="1">
        <f t="shared" si="2"/>
        <v>0</v>
      </c>
      <c r="E44" s="1">
        <f t="shared" si="3"/>
        <v>0</v>
      </c>
    </row>
    <row r="45" spans="1:5" ht="15.75" customHeight="1">
      <c r="A45" s="4" t="s">
        <v>126</v>
      </c>
      <c r="B45" s="1">
        <f>IF(SUMIFS('EIA SEDS data'!$AE$20:$AE$119,'EIA SEDS data'!$B$20:$B$119,A45,'EIA SEDS data'!$A$20:$A$119,"exports")&gt;0, 1, 0)</f>
        <v>0</v>
      </c>
      <c r="C45" s="1">
        <f>SUMIFS('Cross border connections'!$R$4:$R$53,'Cross border connections'!$P$4:$P$53,Calculations!A45)</f>
        <v>0</v>
      </c>
      <c r="D45" s="1">
        <f t="shared" si="2"/>
        <v>0</v>
      </c>
      <c r="E45" s="1">
        <f t="shared" si="3"/>
        <v>0</v>
      </c>
    </row>
    <row r="46" spans="1:5" ht="15.75" customHeight="1">
      <c r="A46" s="4" t="s">
        <v>129</v>
      </c>
      <c r="B46" s="1">
        <f>IF(SUMIFS('EIA SEDS data'!$AE$20:$AE$119,'EIA SEDS data'!$B$20:$B$119,A46,'EIA SEDS data'!$A$20:$A$119,"exports")&gt;0, 1, 0)</f>
        <v>0</v>
      </c>
      <c r="C46" s="1">
        <f>SUMIFS('Cross border connections'!$R$4:$R$53,'Cross border connections'!$P$4:$P$53,Calculations!A46)</f>
        <v>0</v>
      </c>
      <c r="D46" s="1">
        <f t="shared" si="2"/>
        <v>0</v>
      </c>
      <c r="E46" s="1">
        <f t="shared" si="3"/>
        <v>0</v>
      </c>
    </row>
    <row r="47" spans="1:5" ht="15.75" customHeight="1">
      <c r="A47" s="4" t="s">
        <v>131</v>
      </c>
      <c r="B47" s="1">
        <f>IF(SUMIFS('EIA SEDS data'!$AE$20:$AE$119,'EIA SEDS data'!$B$20:$B$119,A47,'EIA SEDS data'!$A$20:$A$119,"exports")&gt;0, 1, 0)</f>
        <v>1</v>
      </c>
      <c r="C47" s="1">
        <f>SUMIFS('Cross border connections'!$R$4:$R$53,'Cross border connections'!$P$4:$P$53,Calculations!A47)</f>
        <v>0</v>
      </c>
      <c r="D47" s="1">
        <f t="shared" si="2"/>
        <v>0</v>
      </c>
      <c r="E47" s="1">
        <f t="shared" si="3"/>
        <v>0</v>
      </c>
    </row>
    <row r="48" spans="1:5" ht="15.75" customHeight="1">
      <c r="A48" s="4" t="s">
        <v>137</v>
      </c>
      <c r="B48" s="1">
        <f>IF(SUMIFS('EIA SEDS data'!$AE$20:$AE$119,'EIA SEDS data'!$B$20:$B$119,A48,'EIA SEDS data'!$A$20:$A$119,"exports")&gt;0, 1, 0)</f>
        <v>0</v>
      </c>
      <c r="C48" s="1">
        <f>SUMIFS('Cross border connections'!$R$4:$R$53,'Cross border connections'!$P$4:$P$53,Calculations!A48)</f>
        <v>0</v>
      </c>
      <c r="D48" s="1">
        <f t="shared" si="2"/>
        <v>0</v>
      </c>
      <c r="E48" s="1">
        <f t="shared" si="3"/>
        <v>0</v>
      </c>
    </row>
    <row r="49" spans="1:33" ht="15.75" customHeight="1">
      <c r="A49" s="4" t="s">
        <v>134</v>
      </c>
      <c r="B49" s="1">
        <f>IF(SUMIFS('EIA SEDS data'!$AE$20:$AE$119,'EIA SEDS data'!$B$20:$B$119,A49,'EIA SEDS data'!$A$20:$A$119,"exports")&gt;0, 1, 0)</f>
        <v>1</v>
      </c>
      <c r="C49" s="1">
        <f>SUMIFS('Cross border connections'!$R$4:$R$53,'Cross border connections'!$P$4:$P$53,Calculations!A49)</f>
        <v>0</v>
      </c>
      <c r="D49" s="1">
        <f t="shared" si="2"/>
        <v>0</v>
      </c>
      <c r="E49" s="1">
        <f t="shared" si="3"/>
        <v>0</v>
      </c>
    </row>
    <row r="50" spans="1:33" ht="15.75" customHeight="1">
      <c r="A50" s="4" t="s">
        <v>140</v>
      </c>
      <c r="B50" s="1">
        <f>IF(SUMIFS('EIA SEDS data'!$AE$20:$AE$119,'EIA SEDS data'!$B$20:$B$119,A50,'EIA SEDS data'!$A$20:$A$119,"exports")&gt;0, 1, 0)</f>
        <v>1</v>
      </c>
      <c r="C50" s="1">
        <f>SUMIFS('Cross border connections'!$R$4:$R$53,'Cross border connections'!$P$4:$P$53,Calculations!A50)</f>
        <v>0.59804125128913355</v>
      </c>
      <c r="D50" s="1">
        <f t="shared" si="2"/>
        <v>0.59804125128913355</v>
      </c>
      <c r="E50" s="1">
        <f t="shared" si="3"/>
        <v>1</v>
      </c>
    </row>
    <row r="51" spans="1:33" ht="15.75" customHeight="1">
      <c r="A51" s="4" t="s">
        <v>145</v>
      </c>
      <c r="B51" s="1">
        <f>IF(SUMIFS('EIA SEDS data'!$AE$20:$AE$119,'EIA SEDS data'!$B$20:$B$119,A51,'EIA SEDS data'!$A$20:$A$119,"exports")&gt;0, 1, 0)</f>
        <v>0</v>
      </c>
      <c r="C51" s="1">
        <f>SUMIFS('Cross border connections'!$R$4:$R$53,'Cross border connections'!$P$4:$P$53,Calculations!A51)</f>
        <v>0</v>
      </c>
      <c r="D51" s="1">
        <f t="shared" si="2"/>
        <v>0</v>
      </c>
      <c r="E51" s="1">
        <f t="shared" si="3"/>
        <v>0</v>
      </c>
    </row>
    <row r="52" spans="1:33" ht="15.75" customHeight="1">
      <c r="A52" s="4" t="s">
        <v>143</v>
      </c>
      <c r="B52" s="1">
        <f>IF(SUMIFS('EIA SEDS data'!$AE$20:$AE$119,'EIA SEDS data'!$B$20:$B$119,A52,'EIA SEDS data'!$A$20:$A$119,"exports")&gt;0, 1, 0)</f>
        <v>1</v>
      </c>
      <c r="C52" s="1">
        <f>SUMIFS('Cross border connections'!$R$4:$R$53,'Cross border connections'!$P$4:$P$53,Calculations!A52)</f>
        <v>0</v>
      </c>
      <c r="D52" s="1">
        <f t="shared" si="2"/>
        <v>0</v>
      </c>
      <c r="E52" s="1">
        <f t="shared" si="3"/>
        <v>0</v>
      </c>
    </row>
    <row r="53" spans="1:33" ht="15.75" customHeight="1">
      <c r="A53" s="4" t="s">
        <v>148</v>
      </c>
      <c r="B53" s="1">
        <f>IF(SUMIFS('EIA SEDS data'!$AE$20:$AE$119,'EIA SEDS data'!$B$20:$B$119,A53,'EIA SEDS data'!$A$20:$A$119,"exports")&gt;0, 1, 0)</f>
        <v>1</v>
      </c>
      <c r="C53" s="1">
        <f>SUMIFS('Cross border connections'!$R$4:$R$53,'Cross border connections'!$P$4:$P$53,Calculations!A53)</f>
        <v>0</v>
      </c>
      <c r="D53" s="1">
        <f t="shared" si="2"/>
        <v>0</v>
      </c>
      <c r="E53" s="1">
        <f t="shared" si="3"/>
        <v>0</v>
      </c>
    </row>
    <row r="54" spans="1:33" ht="15.75" customHeight="1">
      <c r="A54" s="28" t="s">
        <v>481</v>
      </c>
      <c r="B54" s="70">
        <f>SUM(B3:B53)</f>
        <v>25</v>
      </c>
      <c r="C54" s="70">
        <f>SUM(C3:C53)</f>
        <v>1</v>
      </c>
      <c r="D54" s="70">
        <f>SUM(D3:D53)</f>
        <v>0.59804125128913355</v>
      </c>
      <c r="E54" s="70">
        <f>SUM(E3:E53)</f>
        <v>1</v>
      </c>
    </row>
    <row r="55" spans="1:33" ht="15.75" customHeight="1">
      <c r="A55" s="70"/>
    </row>
    <row r="56" spans="1:33" ht="15.75" customHeight="1"/>
    <row r="57" spans="1:33" ht="15.75" customHeight="1">
      <c r="A57" s="2" t="s">
        <v>482</v>
      </c>
      <c r="B57" s="3"/>
      <c r="C57" s="3"/>
      <c r="D57" s="3"/>
      <c r="E57" s="3"/>
    </row>
    <row r="58" spans="1:33" ht="15.75" customHeight="1">
      <c r="A58" s="29" t="s">
        <v>483</v>
      </c>
    </row>
    <row r="59" spans="1:33" ht="15.75" customHeight="1">
      <c r="A59" s="4"/>
      <c r="B59" s="1">
        <v>2019</v>
      </c>
      <c r="C59" s="1">
        <f t="shared" ref="C59:M59" si="4">B59+1</f>
        <v>2020</v>
      </c>
      <c r="D59" s="1">
        <f t="shared" si="4"/>
        <v>2021</v>
      </c>
      <c r="E59" s="1">
        <f t="shared" si="4"/>
        <v>2022</v>
      </c>
      <c r="F59" s="1">
        <f t="shared" si="4"/>
        <v>2023</v>
      </c>
      <c r="G59" s="1">
        <f t="shared" si="4"/>
        <v>2024</v>
      </c>
      <c r="H59" s="1">
        <f t="shared" si="4"/>
        <v>2025</v>
      </c>
      <c r="I59" s="1">
        <f t="shared" si="4"/>
        <v>2026</v>
      </c>
      <c r="J59" s="1">
        <f t="shared" si="4"/>
        <v>2027</v>
      </c>
      <c r="K59" s="1">
        <f t="shared" si="4"/>
        <v>2028</v>
      </c>
      <c r="L59" s="1">
        <f t="shared" si="4"/>
        <v>2029</v>
      </c>
      <c r="M59" s="1">
        <f t="shared" si="4"/>
        <v>2030</v>
      </c>
    </row>
    <row r="60" spans="1:33" ht="15.75" customHeight="1">
      <c r="A60" s="4" t="s">
        <v>484</v>
      </c>
      <c r="B60" s="1">
        <f>SUMIFS('ReEDs Generation Data'!G$729:G$1448,'ReEDs Generation Data'!$E$729:$E$1448,Calculations!$A60)</f>
        <v>4.3305649161266647E-2</v>
      </c>
      <c r="C60" s="1">
        <f>SUMIFS('ReEDs Generation Data'!H$729:H$1448,'ReEDs Generation Data'!$E$729:$E$1448,Calculations!$A60)</f>
        <v>2.6859936376536702E-2</v>
      </c>
      <c r="D60" s="1">
        <f>SUMIFS('ReEDs Generation Data'!I$729:I$1448,'ReEDs Generation Data'!$E$729:$E$1448,Calculations!$A60)</f>
        <v>3.2450646316314197E-2</v>
      </c>
      <c r="E60" s="1">
        <f>SUMIFS('ReEDs Generation Data'!J$729:J$1448,'ReEDs Generation Data'!$E$729:$E$1448,Calculations!$A60)</f>
        <v>3.7894643373881869E-2</v>
      </c>
      <c r="F60" s="1">
        <f>SUMIFS('ReEDs Generation Data'!K$729:K$1448,'ReEDs Generation Data'!$E$729:$E$1448,Calculations!$A60)</f>
        <v>3.8941502769440313E-2</v>
      </c>
      <c r="G60" s="1">
        <f>SUMIFS('ReEDs Generation Data'!L$729:L$1448,'ReEDs Generation Data'!$E$729:$E$1448,Calculations!$A60)</f>
        <v>3.9986348570012334E-2</v>
      </c>
      <c r="H60" s="1">
        <f>SUMIFS('ReEDs Generation Data'!M$729:M$1448,'ReEDs Generation Data'!$E$729:$E$1448,Calculations!$A60)</f>
        <v>1.9382699985716175E-2</v>
      </c>
      <c r="I60" s="1">
        <f>SUMIFS('ReEDs Generation Data'!N$729:N$1448,'ReEDs Generation Data'!$E$729:$E$1448,Calculations!$A60)</f>
        <v>0</v>
      </c>
      <c r="J60" s="1">
        <f>SUMIFS('ReEDs Generation Data'!O$729:O$1448,'ReEDs Generation Data'!$E$729:$E$1448,Calculations!$A60)</f>
        <v>0</v>
      </c>
      <c r="K60" s="1">
        <f>SUMIFS('ReEDs Generation Data'!P$729:P$1448,'ReEDs Generation Data'!$E$729:$E$1448,Calculations!$A60)</f>
        <v>0</v>
      </c>
      <c r="L60" s="1">
        <f>SUMIFS('ReEDs Generation Data'!Q$729:Q$1448,'ReEDs Generation Data'!$E$729:$E$1448,Calculations!$A60)</f>
        <v>0</v>
      </c>
      <c r="M60" s="1">
        <f>SUMIFS('ReEDs Generation Data'!R$729:R$1448,'ReEDs Generation Data'!$E$729:$E$1448,Calculations!$A60)</f>
        <v>0</v>
      </c>
    </row>
    <row r="61" spans="1:33" ht="15.75" customHeight="1">
      <c r="A61" s="4" t="s">
        <v>485</v>
      </c>
      <c r="B61" s="1">
        <f>SUMIFS('ReEDs Generation Data'!G$729:G$1448,'ReEDs Generation Data'!$E$729:$E$1448,Calculations!$A61)</f>
        <v>5.0304307855790938E-2</v>
      </c>
      <c r="C61" s="1">
        <f>SUMIFS('ReEDs Generation Data'!H$729:H$1448,'ReEDs Generation Data'!$E$729:$E$1448,Calculations!$A61)</f>
        <v>4.4240441936404029E-2</v>
      </c>
      <c r="D61" s="1">
        <f>SUMIFS('ReEDs Generation Data'!I$729:I$1448,'ReEDs Generation Data'!$E$729:$E$1448,Calculations!$A61)</f>
        <v>5.3584878736575567E-2</v>
      </c>
      <c r="E61" s="1">
        <f>SUMIFS('ReEDs Generation Data'!J$729:J$1448,'ReEDs Generation Data'!$E$729:$E$1448,Calculations!$A61)</f>
        <v>6.2684096365953318E-2</v>
      </c>
      <c r="F61" s="1">
        <f>SUMIFS('ReEDs Generation Data'!K$729:K$1448,'ReEDs Generation Data'!$E$729:$E$1448,Calculations!$A61)</f>
        <v>6.4872963468393954E-2</v>
      </c>
      <c r="G61" s="1">
        <f>SUMIFS('ReEDs Generation Data'!L$729:L$1448,'ReEDs Generation Data'!$E$729:$E$1448,Calculations!$A61)</f>
        <v>6.7057620366635151E-2</v>
      </c>
      <c r="H61" s="1">
        <f>SUMIFS('ReEDs Generation Data'!M$729:M$1448,'ReEDs Generation Data'!$E$729:$E$1448,Calculations!$A61)</f>
        <v>0.10749853026596962</v>
      </c>
      <c r="I61" s="1">
        <f>SUMIFS('ReEDs Generation Data'!N$729:N$1448,'ReEDs Generation Data'!$E$729:$E$1448,Calculations!$A61)</f>
        <v>0.14554295819926405</v>
      </c>
      <c r="J61" s="1">
        <f>SUMIFS('ReEDs Generation Data'!O$729:O$1448,'ReEDs Generation Data'!$E$729:$E$1448,Calculations!$A61)</f>
        <v>0.15692562767679363</v>
      </c>
      <c r="K61" s="1">
        <f>SUMIFS('ReEDs Generation Data'!P$729:P$1448,'ReEDs Generation Data'!$E$729:$E$1448,Calculations!$A61)</f>
        <v>0.1680228800665961</v>
      </c>
      <c r="L61" s="1">
        <f>SUMIFS('ReEDs Generation Data'!Q$729:Q$1448,'ReEDs Generation Data'!$E$729:$E$1448,Calculations!$A61)</f>
        <v>0.14661502416415467</v>
      </c>
      <c r="M61" s="1">
        <f>SUMIFS('ReEDs Generation Data'!R$729:R$1448,'ReEDs Generation Data'!$E$729:$E$1448,Calculations!$A61)</f>
        <v>0.12643112758586308</v>
      </c>
      <c r="N61" s="4"/>
      <c r="O61" s="4"/>
      <c r="P61" s="4"/>
      <c r="Q61" s="4"/>
      <c r="R61" s="4"/>
      <c r="S61" s="4"/>
      <c r="T61" s="4"/>
      <c r="U61" s="4"/>
      <c r="V61" s="4"/>
      <c r="W61" s="4"/>
      <c r="X61" s="4"/>
      <c r="Y61" s="4"/>
      <c r="Z61" s="4"/>
      <c r="AA61" s="4"/>
      <c r="AB61" s="4"/>
      <c r="AC61" s="4"/>
      <c r="AD61" s="4"/>
      <c r="AE61" s="4"/>
      <c r="AF61" s="4"/>
      <c r="AG61" s="4"/>
    </row>
    <row r="62" spans="1:33" ht="15.75" customHeight="1">
      <c r="A62" s="4" t="s">
        <v>486</v>
      </c>
      <c r="B62" s="1">
        <f>SUMIFS('ReEDs Generation Data'!G$729:G$1448,'ReEDs Generation Data'!$E$729:$E$1448,Calculations!$A62)</f>
        <v>7.778492229586248E-2</v>
      </c>
      <c r="C62" s="1">
        <f>SUMIFS('ReEDs Generation Data'!H$729:H$1448,'ReEDs Generation Data'!$E$729:$E$1448,Calculations!$A62)</f>
        <v>7.8341992949577166E-2</v>
      </c>
      <c r="D62" s="1">
        <f>SUMIFS('ReEDs Generation Data'!I$729:I$1448,'ReEDs Generation Data'!$E$729:$E$1448,Calculations!$A62)</f>
        <v>7.7300390341872111E-2</v>
      </c>
      <c r="E62" s="1">
        <f>SUMIFS('ReEDs Generation Data'!J$729:J$1448,'ReEDs Generation Data'!$E$729:$E$1448,Calculations!$A62)</f>
        <v>7.6286121744040578E-2</v>
      </c>
      <c r="F62" s="1">
        <f>SUMIFS('ReEDs Generation Data'!K$729:K$1448,'ReEDs Generation Data'!$E$729:$E$1448,Calculations!$A62)</f>
        <v>7.6212684362634467E-2</v>
      </c>
      <c r="G62" s="1">
        <f>SUMIFS('ReEDs Generation Data'!L$729:L$1448,'ReEDs Generation Data'!$E$729:$E$1448,Calculations!$A62)</f>
        <v>7.6139388235291344E-2</v>
      </c>
      <c r="H62" s="1">
        <f>SUMIFS('ReEDs Generation Data'!M$729:M$1448,'ReEDs Generation Data'!$E$729:$E$1448,Calculations!$A62)</f>
        <v>7.3814537812906603E-2</v>
      </c>
      <c r="I62" s="1">
        <f>SUMIFS('ReEDs Generation Data'!N$729:N$1448,'ReEDs Generation Data'!$E$729:$E$1448,Calculations!$A62)</f>
        <v>7.1627455361738493E-2</v>
      </c>
      <c r="J62" s="1">
        <f>SUMIFS('ReEDs Generation Data'!O$729:O$1448,'ReEDs Generation Data'!$E$729:$E$1448,Calculations!$A62)</f>
        <v>7.071803495399398E-2</v>
      </c>
      <c r="K62" s="1">
        <f>SUMIFS('ReEDs Generation Data'!P$729:P$1448,'ReEDs Generation Data'!$E$729:$E$1448,Calculations!$A62)</f>
        <v>6.9831417995371015E-2</v>
      </c>
      <c r="L62" s="1">
        <f>SUMIFS('ReEDs Generation Data'!Q$729:Q$1448,'ReEDs Generation Data'!$E$729:$E$1448,Calculations!$A62)</f>
        <v>6.777642367375325E-2</v>
      </c>
      <c r="M62" s="1">
        <f>SUMIFS('ReEDs Generation Data'!R$729:R$1448,'ReEDs Generation Data'!$E$729:$E$1448,Calculations!$A62)</f>
        <v>6.5838920308375154E-2</v>
      </c>
    </row>
    <row r="63" spans="1:33" ht="15.75" customHeight="1">
      <c r="A63" s="4" t="s">
        <v>487</v>
      </c>
      <c r="B63" s="1">
        <f>SUMIFS('ReEDs Generation Data'!G$729:G$1448,'ReEDs Generation Data'!$E$729:$E$1448,Calculations!$A63)</f>
        <v>0.75294355163885551</v>
      </c>
      <c r="C63" s="1">
        <f>SUMIFS('ReEDs Generation Data'!H$729:H$1448,'ReEDs Generation Data'!$E$729:$E$1448,Calculations!$A63)</f>
        <v>0.77212973220794445</v>
      </c>
      <c r="D63" s="1">
        <f>SUMIFS('ReEDs Generation Data'!I$729:I$1448,'ReEDs Generation Data'!$E$729:$E$1448,Calculations!$A63)</f>
        <v>0.75904095412911254</v>
      </c>
      <c r="E63" s="1">
        <f>SUMIFS('ReEDs Generation Data'!J$729:J$1448,'ReEDs Generation Data'!$E$729:$E$1448,Calculations!$A63)</f>
        <v>0.74629565521075159</v>
      </c>
      <c r="F63" s="1">
        <f>SUMIFS('ReEDs Generation Data'!K$729:K$1448,'ReEDs Generation Data'!$E$729:$E$1448,Calculations!$A63)</f>
        <v>0.74319093070588094</v>
      </c>
      <c r="G63" s="1">
        <f>SUMIFS('ReEDs Generation Data'!L$729:L$1448,'ReEDs Generation Data'!$E$729:$E$1448,Calculations!$A63)</f>
        <v>0.74009217802275051</v>
      </c>
      <c r="H63" s="1">
        <f>SUMIFS('ReEDs Generation Data'!M$729:M$1448,'ReEDs Generation Data'!$E$729:$E$1448,Calculations!$A63)</f>
        <v>0.72485811133660472</v>
      </c>
      <c r="I63" s="1">
        <f>SUMIFS('ReEDs Generation Data'!N$729:N$1448,'ReEDs Generation Data'!$E$729:$E$1448,Calculations!$A63)</f>
        <v>0.71052679798053187</v>
      </c>
      <c r="J63" s="1">
        <f>SUMIFS('ReEDs Generation Data'!O$729:O$1448,'ReEDs Generation Data'!$E$729:$E$1448,Calculations!$A63)</f>
        <v>0.70082501749340387</v>
      </c>
      <c r="K63" s="1">
        <f>SUMIFS('ReEDs Generation Data'!P$729:P$1448,'ReEDs Generation Data'!$E$729:$E$1448,Calculations!$A63)</f>
        <v>0.69136650629718088</v>
      </c>
      <c r="L63" s="1">
        <f>SUMIFS('ReEDs Generation Data'!Q$729:Q$1448,'ReEDs Generation Data'!$E$729:$E$1448,Calculations!$A63)</f>
        <v>0.67033852273789252</v>
      </c>
      <c r="M63" s="1">
        <f>SUMIFS('ReEDs Generation Data'!R$729:R$1448,'ReEDs Generation Data'!$E$729:$E$1448,Calculations!$A63)</f>
        <v>0.65051277991970158</v>
      </c>
    </row>
    <row r="64" spans="1:33" ht="15.75" customHeight="1">
      <c r="A64" s="4" t="s">
        <v>488</v>
      </c>
      <c r="B64" s="1">
        <f>SUMIFS('ReEDs Generation Data'!G$729:G$1448,'ReEDs Generation Data'!$E$729:$E$1448,Calculations!$A64)</f>
        <v>7.122725363542004E-2</v>
      </c>
      <c r="C64" s="1">
        <f>SUMIFS('ReEDs Generation Data'!H$729:H$1448,'ReEDs Generation Data'!$E$729:$E$1448,Calculations!$A64)</f>
        <v>7.3858077960730933E-2</v>
      </c>
      <c r="D64" s="1">
        <f>SUMIFS('ReEDs Generation Data'!I$729:I$1448,'ReEDs Generation Data'!$E$729:$E$1448,Calculations!$A64)</f>
        <v>7.3082036836618347E-2</v>
      </c>
      <c r="E64" s="1">
        <f>SUMIFS('ReEDs Generation Data'!J$729:J$1448,'ReEDs Generation Data'!$E$729:$E$1448,Calculations!$A64)</f>
        <v>7.232636078800754E-2</v>
      </c>
      <c r="F64" s="1">
        <f>SUMIFS('ReEDs Generation Data'!K$729:K$1448,'ReEDs Generation Data'!$E$729:$E$1448,Calculations!$A64)</f>
        <v>7.2255950681390846E-2</v>
      </c>
      <c r="G64" s="1">
        <f>SUMIFS('ReEDs Generation Data'!L$729:L$1448,'ReEDs Generation Data'!$E$729:$E$1448,Calculations!$A64)</f>
        <v>7.2185676005987076E-2</v>
      </c>
      <c r="H64" s="1">
        <f>SUMIFS('ReEDs Generation Data'!M$729:M$1448,'ReEDs Generation Data'!$E$729:$E$1448,Calculations!$A64)</f>
        <v>6.9974457538492699E-2</v>
      </c>
      <c r="I64" s="1">
        <f>SUMIFS('ReEDs Generation Data'!N$729:N$1448,'ReEDs Generation Data'!$E$729:$E$1448,Calculations!$A64)</f>
        <v>6.7894273342816502E-2</v>
      </c>
      <c r="J64" s="1">
        <f>SUMIFS('ReEDs Generation Data'!O$729:O$1448,'ReEDs Generation Data'!$E$729:$E$1448,Calculations!$A64)</f>
        <v>6.7013599734516982E-2</v>
      </c>
      <c r="K64" s="1">
        <f>SUMIFS('ReEDs Generation Data'!P$729:P$1448,'ReEDs Generation Data'!$E$729:$E$1448,Calculations!$A64)</f>
        <v>6.6155008757801823E-2</v>
      </c>
      <c r="L64" s="1">
        <f>SUMIFS('ReEDs Generation Data'!Q$729:Q$1448,'ReEDs Generation Data'!$E$729:$E$1448,Calculations!$A64)</f>
        <v>7.6731371697384212E-2</v>
      </c>
      <c r="M64" s="1">
        <f>SUMIFS('ReEDs Generation Data'!R$729:R$1448,'ReEDs Generation Data'!$E$729:$E$1448,Calculations!$A64)</f>
        <v>8.6703048296845137E-2</v>
      </c>
    </row>
    <row r="65" spans="1:37" ht="15.75" customHeight="1">
      <c r="A65" s="4" t="s">
        <v>489</v>
      </c>
      <c r="B65" s="1">
        <f>SUMIFS('ReEDs Generation Data'!G$729:G$1448,'ReEDs Generation Data'!$E$729:$E$1448,Calculations!$A65)</f>
        <v>1.8323275005318732E-3</v>
      </c>
      <c r="C65" s="1">
        <f>SUMIFS('ReEDs Generation Data'!H$729:H$1448,'ReEDs Generation Data'!$E$729:$E$1448,Calculations!$A65)</f>
        <v>1.9491960540372387E-3</v>
      </c>
      <c r="D65" s="1">
        <f>SUMIFS('ReEDs Generation Data'!I$729:I$1448,'ReEDs Generation Data'!$E$729:$E$1448,Calculations!$A65)</f>
        <v>1.9553138335126298E-3</v>
      </c>
      <c r="E65" s="1">
        <f>SUMIFS('ReEDs Generation Data'!J$729:J$1448,'ReEDs Generation Data'!$E$729:$E$1448,Calculations!$A65)</f>
        <v>1.9612710686082871E-3</v>
      </c>
      <c r="F65" s="1">
        <f>SUMIFS('ReEDs Generation Data'!K$729:K$1448,'ReEDs Generation Data'!$E$729:$E$1448,Calculations!$A65)</f>
        <v>1.9765731215742777E-3</v>
      </c>
      <c r="G65" s="1">
        <f>SUMIFS('ReEDs Generation Data'!L$729:L$1448,'ReEDs Generation Data'!$E$729:$E$1448,Calculations!$A65)</f>
        <v>1.9918457416123457E-3</v>
      </c>
      <c r="H65" s="1">
        <f>SUMIFS('ReEDs Generation Data'!M$729:M$1448,'ReEDs Generation Data'!$E$729:$E$1448,Calculations!$A65)</f>
        <v>2.0024887078742681E-3</v>
      </c>
      <c r="I65" s="1">
        <f>SUMIFS('ReEDs Generation Data'!N$729:N$1448,'ReEDs Generation Data'!$E$729:$E$1448,Calculations!$A65)</f>
        <v>2.0125009841547997E-3</v>
      </c>
      <c r="J65" s="1">
        <f>SUMIFS('ReEDs Generation Data'!O$729:O$1448,'ReEDs Generation Data'!$E$729:$E$1448,Calculations!$A65)</f>
        <v>2.1521270841940911E-3</v>
      </c>
      <c r="K65" s="1">
        <f>SUMIFS('ReEDs Generation Data'!P$729:P$1448,'ReEDs Generation Data'!$E$729:$E$1448,Calculations!$A65)</f>
        <v>2.2882521008607531E-3</v>
      </c>
      <c r="L65" s="1">
        <f>SUMIFS('ReEDs Generation Data'!Q$729:Q$1448,'ReEDs Generation Data'!$E$729:$E$1448,Calculations!$A65)</f>
        <v>3.5761154962036822E-2</v>
      </c>
      <c r="M65" s="1">
        <f>SUMIFS('ReEDs Generation Data'!R$729:R$1448,'ReEDs Generation Data'!$E$729:$E$1448,Calculations!$A65)</f>
        <v>6.7320299072686857E-2</v>
      </c>
    </row>
    <row r="66" spans="1:37" ht="15.75" customHeight="1">
      <c r="A66" s="4" t="s">
        <v>490</v>
      </c>
      <c r="B66" s="1">
        <f>SUMIFS('ReEDs Generation Data'!G$729:G$1448,'ReEDs Generation Data'!$E$729:$E$1448,Calculations!$A66)</f>
        <v>0</v>
      </c>
      <c r="C66" s="1">
        <f>SUMIFS('ReEDs Generation Data'!H$729:H$1448,'ReEDs Generation Data'!$E$729:$E$1448,Calculations!$A66)</f>
        <v>0</v>
      </c>
      <c r="D66" s="1">
        <f>SUMIFS('ReEDs Generation Data'!I$729:I$1448,'ReEDs Generation Data'!$E$729:$E$1448,Calculations!$A66)</f>
        <v>0</v>
      </c>
      <c r="E66" s="1">
        <f>SUMIFS('ReEDs Generation Data'!J$729:J$1448,'ReEDs Generation Data'!$E$729:$E$1448,Calculations!$A66)</f>
        <v>0</v>
      </c>
      <c r="F66" s="1">
        <f>SUMIFS('ReEDs Generation Data'!K$729:K$1448,'ReEDs Generation Data'!$E$729:$E$1448,Calculations!$A66)</f>
        <v>0</v>
      </c>
      <c r="G66" s="1">
        <f>SUMIFS('ReEDs Generation Data'!L$729:L$1448,'ReEDs Generation Data'!$E$729:$E$1448,Calculations!$A66)</f>
        <v>0</v>
      </c>
      <c r="H66" s="1">
        <f>SUMIFS('ReEDs Generation Data'!M$729:M$1448,'ReEDs Generation Data'!$E$729:$E$1448,Calculations!$A66)</f>
        <v>0</v>
      </c>
      <c r="I66" s="1">
        <f>SUMIFS('ReEDs Generation Data'!N$729:N$1448,'ReEDs Generation Data'!$E$729:$E$1448,Calculations!$A66)</f>
        <v>0</v>
      </c>
      <c r="J66" s="1">
        <f>SUMIFS('ReEDs Generation Data'!O$729:O$1448,'ReEDs Generation Data'!$E$729:$E$1448,Calculations!$A66)</f>
        <v>0</v>
      </c>
      <c r="K66" s="1">
        <f>SUMIFS('ReEDs Generation Data'!P$729:P$1448,'ReEDs Generation Data'!$E$729:$E$1448,Calculations!$A66)</f>
        <v>0</v>
      </c>
      <c r="L66" s="1">
        <f>SUMIFS('ReEDs Generation Data'!Q$729:Q$1448,'ReEDs Generation Data'!$E$729:$E$1448,Calculations!$A66)</f>
        <v>0</v>
      </c>
      <c r="M66" s="1">
        <f>SUMIFS('ReEDs Generation Data'!R$729:R$1448,'ReEDs Generation Data'!$E$729:$E$1448,Calculations!$A66)</f>
        <v>0</v>
      </c>
    </row>
    <row r="67" spans="1:37" ht="15.75" customHeight="1">
      <c r="A67" s="4" t="s">
        <v>491</v>
      </c>
      <c r="B67" s="1">
        <f>SUMIFS('ReEDs Generation Data'!G$729:G$1448,'ReEDs Generation Data'!$E$729:$E$1448,Calculations!$A67)</f>
        <v>0</v>
      </c>
      <c r="C67" s="1">
        <f>SUMIFS('ReEDs Generation Data'!H$729:H$1448,'ReEDs Generation Data'!$E$729:$E$1448,Calculations!$A67)</f>
        <v>0</v>
      </c>
      <c r="D67" s="1">
        <f>SUMIFS('ReEDs Generation Data'!I$729:I$1448,'ReEDs Generation Data'!$E$729:$E$1448,Calculations!$A67)</f>
        <v>0</v>
      </c>
      <c r="E67" s="1">
        <f>SUMIFS('ReEDs Generation Data'!J$729:J$1448,'ReEDs Generation Data'!$E$729:$E$1448,Calculations!$A67)</f>
        <v>0</v>
      </c>
      <c r="F67" s="1">
        <f>SUMIFS('ReEDs Generation Data'!K$729:K$1448,'ReEDs Generation Data'!$E$729:$E$1448,Calculations!$A67)</f>
        <v>0</v>
      </c>
      <c r="G67" s="1">
        <f>SUMIFS('ReEDs Generation Data'!L$729:L$1448,'ReEDs Generation Data'!$E$729:$E$1448,Calculations!$A67)</f>
        <v>0</v>
      </c>
      <c r="H67" s="1">
        <f>SUMIFS('ReEDs Generation Data'!M$729:M$1448,'ReEDs Generation Data'!$E$729:$E$1448,Calculations!$A67)</f>
        <v>0</v>
      </c>
      <c r="I67" s="1">
        <f>SUMIFS('ReEDs Generation Data'!N$729:N$1448,'ReEDs Generation Data'!$E$729:$E$1448,Calculations!$A67)</f>
        <v>0</v>
      </c>
      <c r="J67" s="1">
        <f>SUMIFS('ReEDs Generation Data'!O$729:O$1448,'ReEDs Generation Data'!$E$729:$E$1448,Calculations!$A67)</f>
        <v>0</v>
      </c>
      <c r="K67" s="1">
        <f>SUMIFS('ReEDs Generation Data'!P$729:P$1448,'ReEDs Generation Data'!$E$729:$E$1448,Calculations!$A67)</f>
        <v>0</v>
      </c>
      <c r="L67" s="1">
        <f>SUMIFS('ReEDs Generation Data'!Q$729:Q$1448,'ReEDs Generation Data'!$E$729:$E$1448,Calculations!$A67)</f>
        <v>5.1030971590734352E-4</v>
      </c>
      <c r="M67" s="1">
        <f>SUMIFS('ReEDs Generation Data'!R$729:R$1448,'ReEDs Generation Data'!$E$729:$E$1448,Calculations!$A67)</f>
        <v>9.9144330423631458E-4</v>
      </c>
    </row>
    <row r="68" spans="1:37" ht="15.75" customHeight="1">
      <c r="A68" s="4" t="s">
        <v>492</v>
      </c>
      <c r="B68" s="1">
        <f>SUMIFS('ReEDs Generation Data'!G$729:G$1448,'ReEDs Generation Data'!$E$729:$E$1448,Calculations!$A68)</f>
        <v>0</v>
      </c>
      <c r="C68" s="1">
        <f>SUMIFS('ReEDs Generation Data'!H$729:H$1448,'ReEDs Generation Data'!$E$729:$E$1448,Calculations!$A68)</f>
        <v>0</v>
      </c>
      <c r="D68" s="1">
        <f>SUMIFS('ReEDs Generation Data'!I$729:I$1448,'ReEDs Generation Data'!$E$729:$E$1448,Calculations!$A68)</f>
        <v>0</v>
      </c>
      <c r="E68" s="1">
        <f>SUMIFS('ReEDs Generation Data'!J$729:J$1448,'ReEDs Generation Data'!$E$729:$E$1448,Calculations!$A68)</f>
        <v>0</v>
      </c>
      <c r="F68" s="1">
        <f>SUMIFS('ReEDs Generation Data'!K$729:K$1448,'ReEDs Generation Data'!$E$729:$E$1448,Calculations!$A68)</f>
        <v>0</v>
      </c>
      <c r="G68" s="1">
        <f>SUMIFS('ReEDs Generation Data'!L$729:L$1448,'ReEDs Generation Data'!$E$729:$E$1448,Calculations!$A68)</f>
        <v>0</v>
      </c>
      <c r="H68" s="1">
        <f>SUMIFS('ReEDs Generation Data'!M$729:M$1448,'ReEDs Generation Data'!$E$729:$E$1448,Calculations!$A68)</f>
        <v>0</v>
      </c>
      <c r="I68" s="1">
        <f>SUMIFS('ReEDs Generation Data'!N$729:N$1448,'ReEDs Generation Data'!$E$729:$E$1448,Calculations!$A68)</f>
        <v>0</v>
      </c>
      <c r="J68" s="1">
        <f>SUMIFS('ReEDs Generation Data'!O$729:O$1448,'ReEDs Generation Data'!$E$729:$E$1448,Calculations!$A68)</f>
        <v>0</v>
      </c>
      <c r="K68" s="1">
        <f>SUMIFS('ReEDs Generation Data'!P$729:P$1448,'ReEDs Generation Data'!$E$729:$E$1448,Calculations!$A68)</f>
        <v>0</v>
      </c>
      <c r="L68" s="1">
        <f>SUMIFS('ReEDs Generation Data'!Q$729:Q$1448,'ReEDs Generation Data'!$E$729:$E$1448,Calculations!$A68)</f>
        <v>0</v>
      </c>
      <c r="M68" s="1">
        <f>SUMIFS('ReEDs Generation Data'!R$729:R$1448,'ReEDs Generation Data'!$E$729:$E$1448,Calculations!$A68)</f>
        <v>0</v>
      </c>
    </row>
    <row r="69" spans="1:37" ht="15.75" customHeight="1">
      <c r="A69" s="4" t="s">
        <v>493</v>
      </c>
      <c r="B69" s="1">
        <f>SUMIFS('ReEDs Generation Data'!G$729:G$1448,'ReEDs Generation Data'!$E$729:$E$1448,Calculations!$A69)</f>
        <v>0</v>
      </c>
      <c r="C69" s="1">
        <f>SUMIFS('ReEDs Generation Data'!H$729:H$1448,'ReEDs Generation Data'!$E$729:$E$1448,Calculations!$A69)</f>
        <v>0</v>
      </c>
      <c r="D69" s="1">
        <f>SUMIFS('ReEDs Generation Data'!I$729:I$1448,'ReEDs Generation Data'!$E$729:$E$1448,Calculations!$A69)</f>
        <v>0</v>
      </c>
      <c r="E69" s="1">
        <f>SUMIFS('ReEDs Generation Data'!J$729:J$1448,'ReEDs Generation Data'!$E$729:$E$1448,Calculations!$A69)</f>
        <v>0</v>
      </c>
      <c r="F69" s="1">
        <f>SUMIFS('ReEDs Generation Data'!K$729:K$1448,'ReEDs Generation Data'!$E$729:$E$1448,Calculations!$A69)</f>
        <v>0</v>
      </c>
      <c r="G69" s="1">
        <f>SUMIFS('ReEDs Generation Data'!L$729:L$1448,'ReEDs Generation Data'!$E$729:$E$1448,Calculations!$A69)</f>
        <v>0</v>
      </c>
      <c r="H69" s="1">
        <f>SUMIFS('ReEDs Generation Data'!M$729:M$1448,'ReEDs Generation Data'!$E$729:$E$1448,Calculations!$A69)</f>
        <v>0</v>
      </c>
      <c r="I69" s="1">
        <f>SUMIFS('ReEDs Generation Data'!N$729:N$1448,'ReEDs Generation Data'!$E$729:$E$1448,Calculations!$A69)</f>
        <v>0</v>
      </c>
      <c r="J69" s="1">
        <f>SUMIFS('ReEDs Generation Data'!O$729:O$1448,'ReEDs Generation Data'!$E$729:$E$1448,Calculations!$A69)</f>
        <v>0</v>
      </c>
      <c r="K69" s="1">
        <f>SUMIFS('ReEDs Generation Data'!P$729:P$1448,'ReEDs Generation Data'!$E$729:$E$1448,Calculations!$A69)</f>
        <v>0</v>
      </c>
      <c r="L69" s="1">
        <f>SUMIFS('ReEDs Generation Data'!Q$729:Q$1448,'ReEDs Generation Data'!$E$729:$E$1448,Calculations!$A69)</f>
        <v>0</v>
      </c>
      <c r="M69" s="1">
        <f>SUMIFS('ReEDs Generation Data'!R$729:R$1448,'ReEDs Generation Data'!$E$729:$E$1448,Calculations!$A69)</f>
        <v>0</v>
      </c>
    </row>
    <row r="70" spans="1:37" ht="15.75" customHeight="1">
      <c r="A70" s="4" t="s">
        <v>494</v>
      </c>
      <c r="B70" s="1">
        <f>SUMIFS('ReEDs Generation Data'!G$729:G$1448,'ReEDs Generation Data'!$E$729:$E$1448,Calculations!$A70)</f>
        <v>0</v>
      </c>
      <c r="C70" s="1">
        <f>SUMIFS('ReEDs Generation Data'!H$729:H$1448,'ReEDs Generation Data'!$E$729:$E$1448,Calculations!$A70)</f>
        <v>0</v>
      </c>
      <c r="D70" s="1">
        <f>SUMIFS('ReEDs Generation Data'!I$729:I$1448,'ReEDs Generation Data'!$E$729:$E$1448,Calculations!$A70)</f>
        <v>0</v>
      </c>
      <c r="E70" s="1">
        <f>SUMIFS('ReEDs Generation Data'!J$729:J$1448,'ReEDs Generation Data'!$E$729:$E$1448,Calculations!$A70)</f>
        <v>0</v>
      </c>
      <c r="F70" s="1">
        <f>SUMIFS('ReEDs Generation Data'!K$729:K$1448,'ReEDs Generation Data'!$E$729:$E$1448,Calculations!$A70)</f>
        <v>0</v>
      </c>
      <c r="G70" s="1">
        <f>SUMIFS('ReEDs Generation Data'!L$729:L$1448,'ReEDs Generation Data'!$E$729:$E$1448,Calculations!$A70)</f>
        <v>0</v>
      </c>
      <c r="H70" s="1">
        <f>SUMIFS('ReEDs Generation Data'!M$729:M$1448,'ReEDs Generation Data'!$E$729:$E$1448,Calculations!$A70)</f>
        <v>0</v>
      </c>
      <c r="I70" s="1">
        <f>SUMIFS('ReEDs Generation Data'!N$729:N$1448,'ReEDs Generation Data'!$E$729:$E$1448,Calculations!$A70)</f>
        <v>0</v>
      </c>
      <c r="J70" s="1">
        <f>SUMIFS('ReEDs Generation Data'!O$729:O$1448,'ReEDs Generation Data'!$E$729:$E$1448,Calculations!$A70)</f>
        <v>0</v>
      </c>
      <c r="K70" s="1">
        <f>SUMIFS('ReEDs Generation Data'!P$729:P$1448,'ReEDs Generation Data'!$E$729:$E$1448,Calculations!$A70)</f>
        <v>0</v>
      </c>
      <c r="L70" s="1">
        <f>SUMIFS('ReEDs Generation Data'!Q$729:Q$1448,'ReEDs Generation Data'!$E$729:$E$1448,Calculations!$A70)</f>
        <v>0</v>
      </c>
      <c r="M70" s="1">
        <f>SUMIFS('ReEDs Generation Data'!R$729:R$1448,'ReEDs Generation Data'!$E$729:$E$1448,Calculations!$A70)</f>
        <v>0</v>
      </c>
    </row>
    <row r="71" spans="1:37" ht="15.75" customHeight="1">
      <c r="A71" s="4" t="s">
        <v>495</v>
      </c>
      <c r="B71" s="1">
        <f>SUMIFS('ReEDs Generation Data'!G$729:G$1448,'ReEDs Generation Data'!$E$729:$E$1448,Calculations!$A71)</f>
        <v>0</v>
      </c>
      <c r="C71" s="1">
        <f>SUMIFS('ReEDs Generation Data'!H$729:H$1448,'ReEDs Generation Data'!$E$729:$E$1448,Calculations!$A71)</f>
        <v>0</v>
      </c>
      <c r="D71" s="1">
        <f>SUMIFS('ReEDs Generation Data'!I$729:I$1448,'ReEDs Generation Data'!$E$729:$E$1448,Calculations!$A71)</f>
        <v>0</v>
      </c>
      <c r="E71" s="1">
        <f>SUMIFS('ReEDs Generation Data'!J$729:J$1448,'ReEDs Generation Data'!$E$729:$E$1448,Calculations!$A71)</f>
        <v>0</v>
      </c>
      <c r="F71" s="1">
        <f>SUMIFS('ReEDs Generation Data'!K$729:K$1448,'ReEDs Generation Data'!$E$729:$E$1448,Calculations!$A71)</f>
        <v>0</v>
      </c>
      <c r="G71" s="1">
        <f>SUMIFS('ReEDs Generation Data'!L$729:L$1448,'ReEDs Generation Data'!$E$729:$E$1448,Calculations!$A71)</f>
        <v>0</v>
      </c>
      <c r="H71" s="1">
        <f>SUMIFS('ReEDs Generation Data'!M$729:M$1448,'ReEDs Generation Data'!$E$729:$E$1448,Calculations!$A71)</f>
        <v>0</v>
      </c>
      <c r="I71" s="1">
        <f>SUMIFS('ReEDs Generation Data'!N$729:N$1448,'ReEDs Generation Data'!$E$729:$E$1448,Calculations!$A71)</f>
        <v>0</v>
      </c>
      <c r="J71" s="1">
        <f>SUMIFS('ReEDs Generation Data'!O$729:O$1448,'ReEDs Generation Data'!$E$729:$E$1448,Calculations!$A71)</f>
        <v>0</v>
      </c>
      <c r="K71" s="1">
        <f>SUMIFS('ReEDs Generation Data'!P$729:P$1448,'ReEDs Generation Data'!$E$729:$E$1448,Calculations!$A71)</f>
        <v>0</v>
      </c>
      <c r="L71" s="1">
        <f>SUMIFS('ReEDs Generation Data'!Q$729:Q$1448,'ReEDs Generation Data'!$E$729:$E$1448,Calculations!$A71)</f>
        <v>0</v>
      </c>
      <c r="M71" s="1">
        <f>SUMIFS('ReEDs Generation Data'!R$729:R$1448,'ReEDs Generation Data'!$E$729:$E$1448,Calculations!$A71)</f>
        <v>0</v>
      </c>
    </row>
    <row r="72" spans="1:37" ht="15.75" customHeight="1">
      <c r="A72" s="4" t="s">
        <v>496</v>
      </c>
      <c r="B72" s="1">
        <f>SUMIFS('ReEDs Generation Data'!G$729:G$1448,'ReEDs Generation Data'!$E$729:$E$1448,Calculations!$A72)</f>
        <v>0</v>
      </c>
      <c r="C72" s="1">
        <f>SUMIFS('ReEDs Generation Data'!H$729:H$1448,'ReEDs Generation Data'!$E$729:$E$1448,Calculations!$A72)</f>
        <v>0</v>
      </c>
      <c r="D72" s="1">
        <f>SUMIFS('ReEDs Generation Data'!I$729:I$1448,'ReEDs Generation Data'!$E$729:$E$1448,Calculations!$A72)</f>
        <v>0</v>
      </c>
      <c r="E72" s="1">
        <f>SUMIFS('ReEDs Generation Data'!J$729:J$1448,'ReEDs Generation Data'!$E$729:$E$1448,Calculations!$A72)</f>
        <v>0</v>
      </c>
      <c r="F72" s="1">
        <f>SUMIFS('ReEDs Generation Data'!K$729:K$1448,'ReEDs Generation Data'!$E$729:$E$1448,Calculations!$A72)</f>
        <v>0</v>
      </c>
      <c r="G72" s="1">
        <f>SUMIFS('ReEDs Generation Data'!L$729:L$1448,'ReEDs Generation Data'!$E$729:$E$1448,Calculations!$A72)</f>
        <v>0</v>
      </c>
      <c r="H72" s="1">
        <f>SUMIFS('ReEDs Generation Data'!M$729:M$1448,'ReEDs Generation Data'!$E$729:$E$1448,Calculations!$A72)</f>
        <v>0</v>
      </c>
      <c r="I72" s="1">
        <f>SUMIFS('ReEDs Generation Data'!N$729:N$1448,'ReEDs Generation Data'!$E$729:$E$1448,Calculations!$A72)</f>
        <v>0</v>
      </c>
      <c r="J72" s="1">
        <f>SUMIFS('ReEDs Generation Data'!O$729:O$1448,'ReEDs Generation Data'!$E$729:$E$1448,Calculations!$A72)</f>
        <v>0</v>
      </c>
      <c r="K72" s="1">
        <f>SUMIFS('ReEDs Generation Data'!P$729:P$1448,'ReEDs Generation Data'!$E$729:$E$1448,Calculations!$A72)</f>
        <v>0</v>
      </c>
      <c r="L72" s="1">
        <f>SUMIFS('ReEDs Generation Data'!Q$729:Q$1448,'ReEDs Generation Data'!$E$729:$E$1448,Calculations!$A72)</f>
        <v>0</v>
      </c>
      <c r="M72" s="1">
        <f>SUMIFS('ReEDs Generation Data'!R$729:R$1448,'ReEDs Generation Data'!$E$729:$E$1448,Calculations!$A72)</f>
        <v>0</v>
      </c>
    </row>
    <row r="73" spans="1:37" ht="15.75" customHeight="1">
      <c r="A73" s="4" t="s">
        <v>497</v>
      </c>
      <c r="B73" s="1">
        <f>SUMIFS('ReEDs Generation Data'!G$729:G$1448,'ReEDs Generation Data'!$E$729:$E$1448,Calculations!$A73)</f>
        <v>2.601987912272498E-3</v>
      </c>
      <c r="C73" s="1">
        <f>SUMIFS('ReEDs Generation Data'!H$729:H$1448,'ReEDs Generation Data'!$E$729:$E$1448,Calculations!$A73)</f>
        <v>2.6206225147695486E-3</v>
      </c>
      <c r="D73" s="1">
        <f>SUMIFS('ReEDs Generation Data'!I$729:I$1448,'ReEDs Generation Data'!$E$729:$E$1448,Calculations!$A73)</f>
        <v>2.585779805994557E-3</v>
      </c>
      <c r="E73" s="1">
        <f>SUMIFS('ReEDs Generation Data'!J$729:J$1448,'ReEDs Generation Data'!$E$729:$E$1448,Calculations!$A73)</f>
        <v>2.5518514487569283E-3</v>
      </c>
      <c r="F73" s="1">
        <f>SUMIFS('ReEDs Generation Data'!K$729:K$1448,'ReEDs Generation Data'!$E$729:$E$1448,Calculations!$A73)</f>
        <v>2.5493948906851614E-3</v>
      </c>
      <c r="G73" s="1">
        <f>SUMIFS('ReEDs Generation Data'!L$729:L$1448,'ReEDs Generation Data'!$E$729:$E$1448,Calculations!$A73)</f>
        <v>2.5469430577111851E-3</v>
      </c>
      <c r="H73" s="1">
        <f>SUMIFS('ReEDs Generation Data'!M$729:M$1448,'ReEDs Generation Data'!$E$729:$E$1448,Calculations!$A73)</f>
        <v>2.4691743524359153E-3</v>
      </c>
      <c r="I73" s="1">
        <f>SUMIFS('ReEDs Generation Data'!N$729:N$1448,'ReEDs Generation Data'!$E$729:$E$1448,Calculations!$A73)</f>
        <v>2.3960141314944149E-3</v>
      </c>
      <c r="J73" s="1">
        <f>SUMIFS('ReEDs Generation Data'!O$729:O$1448,'ReEDs Generation Data'!$E$729:$E$1448,Calculations!$A73)</f>
        <v>2.3655930570974427E-3</v>
      </c>
      <c r="K73" s="1">
        <f>SUMIFS('ReEDs Generation Data'!P$729:P$1448,'ReEDs Generation Data'!$E$729:$E$1448,Calculations!$A73)</f>
        <v>2.3359347821893823E-3</v>
      </c>
      <c r="L73" s="1">
        <f>SUMIFS('ReEDs Generation Data'!Q$729:Q$1448,'ReEDs Generation Data'!$E$729:$E$1448,Calculations!$A73)</f>
        <v>2.267193048871196E-3</v>
      </c>
      <c r="M73" s="1">
        <f>SUMIFS('ReEDs Generation Data'!R$729:R$1448,'ReEDs Generation Data'!$E$729:$E$1448,Calculations!$A73)</f>
        <v>2.2023815122918346E-3</v>
      </c>
    </row>
    <row r="74" spans="1:37" ht="15.75" customHeight="1">
      <c r="A74" s="4" t="s">
        <v>498</v>
      </c>
      <c r="B74" s="1">
        <f>SUMIFS('ReEDs Generation Data'!G$729:G$1448,'ReEDs Generation Data'!$E$729:$E$1448,Calculations!$A74)</f>
        <v>0</v>
      </c>
      <c r="C74" s="1">
        <f>SUMIFS('ReEDs Generation Data'!H$729:H$1448,'ReEDs Generation Data'!$E$729:$E$1448,Calculations!$A74)</f>
        <v>0</v>
      </c>
      <c r="D74" s="1">
        <f>SUMIFS('ReEDs Generation Data'!I$729:I$1448,'ReEDs Generation Data'!$E$729:$E$1448,Calculations!$A74)</f>
        <v>0</v>
      </c>
      <c r="E74" s="1">
        <f>SUMIFS('ReEDs Generation Data'!J$729:J$1448,'ReEDs Generation Data'!$E$729:$E$1448,Calculations!$A74)</f>
        <v>0</v>
      </c>
      <c r="F74" s="1">
        <f>SUMIFS('ReEDs Generation Data'!K$729:K$1448,'ReEDs Generation Data'!$E$729:$E$1448,Calculations!$A74)</f>
        <v>0</v>
      </c>
      <c r="G74" s="1">
        <f>SUMIFS('ReEDs Generation Data'!L$729:L$1448,'ReEDs Generation Data'!$E$729:$E$1448,Calculations!$A74)</f>
        <v>0</v>
      </c>
      <c r="H74" s="1">
        <f>SUMIFS('ReEDs Generation Data'!M$729:M$1448,'ReEDs Generation Data'!$E$729:$E$1448,Calculations!$A74)</f>
        <v>0</v>
      </c>
      <c r="I74" s="1">
        <f>SUMIFS('ReEDs Generation Data'!N$729:N$1448,'ReEDs Generation Data'!$E$729:$E$1448,Calculations!$A74)</f>
        <v>0</v>
      </c>
      <c r="J74" s="1">
        <f>SUMIFS('ReEDs Generation Data'!O$729:O$1448,'ReEDs Generation Data'!$E$729:$E$1448,Calculations!$A74)</f>
        <v>0</v>
      </c>
      <c r="K74" s="1">
        <f>SUMIFS('ReEDs Generation Data'!P$729:P$1448,'ReEDs Generation Data'!$E$729:$E$1448,Calculations!$A74)</f>
        <v>0</v>
      </c>
      <c r="L74" s="1">
        <f>SUMIFS('ReEDs Generation Data'!Q$729:Q$1448,'ReEDs Generation Data'!$E$729:$E$1448,Calculations!$A74)</f>
        <v>0</v>
      </c>
      <c r="M74" s="1">
        <f>SUMIFS('ReEDs Generation Data'!R$729:R$1448,'ReEDs Generation Data'!$E$729:$E$1448,Calculations!$A74)</f>
        <v>0</v>
      </c>
    </row>
    <row r="75" spans="1:37" ht="15.75" customHeight="1">
      <c r="A75" s="4" t="s">
        <v>499</v>
      </c>
      <c r="B75" s="1">
        <f>SUMIFS('ReEDs Generation Data'!G$729:G$1448,'ReEDs Generation Data'!$E$729:$E$1448,Calculations!$A75)</f>
        <v>0</v>
      </c>
      <c r="C75" s="1">
        <f>SUMIFS('ReEDs Generation Data'!H$729:H$1448,'ReEDs Generation Data'!$E$729:$E$1448,Calculations!$A75)</f>
        <v>0</v>
      </c>
      <c r="D75" s="1">
        <f>SUMIFS('ReEDs Generation Data'!I$729:I$1448,'ReEDs Generation Data'!$E$729:$E$1448,Calculations!$A75)</f>
        <v>0</v>
      </c>
      <c r="E75" s="1">
        <f>SUMIFS('ReEDs Generation Data'!J$729:J$1448,'ReEDs Generation Data'!$E$729:$E$1448,Calculations!$A75)</f>
        <v>0</v>
      </c>
      <c r="F75" s="1">
        <f>SUMIFS('ReEDs Generation Data'!K$729:K$1448,'ReEDs Generation Data'!$E$729:$E$1448,Calculations!$A75)</f>
        <v>0</v>
      </c>
      <c r="G75" s="1">
        <f>SUMIFS('ReEDs Generation Data'!L$729:L$1448,'ReEDs Generation Data'!$E$729:$E$1448,Calculations!$A75)</f>
        <v>0</v>
      </c>
      <c r="H75" s="1">
        <f>SUMIFS('ReEDs Generation Data'!M$729:M$1448,'ReEDs Generation Data'!$E$729:$E$1448,Calculations!$A75)</f>
        <v>0</v>
      </c>
      <c r="I75" s="1">
        <f>SUMIFS('ReEDs Generation Data'!N$729:N$1448,'ReEDs Generation Data'!$E$729:$E$1448,Calculations!$A75)</f>
        <v>0</v>
      </c>
      <c r="J75" s="1">
        <f>SUMIFS('ReEDs Generation Data'!O$729:O$1448,'ReEDs Generation Data'!$E$729:$E$1448,Calculations!$A75)</f>
        <v>0</v>
      </c>
      <c r="K75" s="1">
        <f>SUMIFS('ReEDs Generation Data'!P$729:P$1448,'ReEDs Generation Data'!$E$729:$E$1448,Calculations!$A75)</f>
        <v>0</v>
      </c>
      <c r="L75" s="1">
        <f>SUMIFS('ReEDs Generation Data'!Q$729:Q$1448,'ReEDs Generation Data'!$E$729:$E$1448,Calculations!$A75)</f>
        <v>0</v>
      </c>
      <c r="M75" s="1">
        <f>SUMIFS('ReEDs Generation Data'!R$729:R$1448,'ReEDs Generation Data'!$E$729:$E$1448,Calculations!$A75)</f>
        <v>0</v>
      </c>
    </row>
    <row r="76" spans="1:37" ht="15.75" customHeight="1">
      <c r="A76" s="4"/>
    </row>
    <row r="77" spans="1:37" ht="15.75" customHeight="1">
      <c r="A77" s="28" t="s">
        <v>500</v>
      </c>
    </row>
    <row r="78" spans="1:37" ht="15.75" customHeight="1">
      <c r="A78" s="30" t="s">
        <v>501</v>
      </c>
    </row>
    <row r="79" spans="1:37" ht="15.75" customHeight="1">
      <c r="A79" s="31" t="s">
        <v>502</v>
      </c>
      <c r="B79" s="44"/>
      <c r="C79" s="44"/>
      <c r="D79" s="44"/>
      <c r="E79" s="44"/>
      <c r="F79" s="44"/>
      <c r="G79" s="44"/>
      <c r="H79" s="44"/>
      <c r="I79" s="44"/>
      <c r="J79" s="44"/>
      <c r="K79" s="44"/>
      <c r="L79" s="44"/>
      <c r="M79" s="44"/>
      <c r="N79" s="44"/>
      <c r="O79" s="44"/>
      <c r="P79" s="44"/>
      <c r="Q79" s="44"/>
      <c r="R79" s="44"/>
      <c r="S79" s="44"/>
      <c r="T79" s="44"/>
      <c r="U79" s="44"/>
      <c r="V79" s="44"/>
      <c r="W79" s="44"/>
      <c r="X79" s="44" t="s">
        <v>503</v>
      </c>
      <c r="Y79" s="44"/>
      <c r="Z79" s="44"/>
      <c r="AA79" s="44"/>
      <c r="AB79" s="44"/>
      <c r="AC79" s="44"/>
      <c r="AD79" s="44"/>
      <c r="AE79" s="44"/>
      <c r="AF79" s="44"/>
      <c r="AG79" s="44"/>
      <c r="AH79" s="44"/>
      <c r="AI79" s="44"/>
      <c r="AJ79" s="44"/>
      <c r="AK79" s="44"/>
    </row>
    <row r="80" spans="1:37" ht="15.75" customHeight="1">
      <c r="A80" s="32" t="s">
        <v>504</v>
      </c>
      <c r="B80" s="32">
        <v>2019</v>
      </c>
      <c r="C80" s="32">
        <v>2020</v>
      </c>
      <c r="D80" s="32">
        <v>2021</v>
      </c>
      <c r="E80" s="32">
        <v>2022</v>
      </c>
      <c r="F80" s="32">
        <v>2023</v>
      </c>
      <c r="G80" s="32">
        <v>2024</v>
      </c>
      <c r="H80" s="32">
        <v>2025</v>
      </c>
      <c r="I80" s="32">
        <v>2026</v>
      </c>
      <c r="J80" s="32">
        <v>2027</v>
      </c>
      <c r="K80" s="32">
        <v>2028</v>
      </c>
      <c r="L80" s="32">
        <v>2029</v>
      </c>
      <c r="M80" s="32">
        <v>2030</v>
      </c>
      <c r="N80" s="32">
        <v>2031</v>
      </c>
      <c r="O80" s="32">
        <v>2032</v>
      </c>
      <c r="P80" s="32">
        <v>2033</v>
      </c>
      <c r="Q80" s="32">
        <v>2034</v>
      </c>
      <c r="R80" s="32">
        <v>2035</v>
      </c>
      <c r="S80" s="32">
        <v>2036</v>
      </c>
      <c r="T80" s="32">
        <v>2037</v>
      </c>
      <c r="U80" s="32">
        <v>2038</v>
      </c>
      <c r="V80" s="32">
        <v>2039</v>
      </c>
      <c r="W80" s="32">
        <v>2040</v>
      </c>
      <c r="X80" s="41">
        <f t="shared" ref="X80:AG80" si="5">W80+1</f>
        <v>2041</v>
      </c>
      <c r="Y80" s="41">
        <f t="shared" si="5"/>
        <v>2042</v>
      </c>
      <c r="Z80" s="41">
        <f t="shared" si="5"/>
        <v>2043</v>
      </c>
      <c r="AA80" s="41">
        <f t="shared" si="5"/>
        <v>2044</v>
      </c>
      <c r="AB80" s="41">
        <f t="shared" si="5"/>
        <v>2045</v>
      </c>
      <c r="AC80" s="41">
        <f t="shared" si="5"/>
        <v>2046</v>
      </c>
      <c r="AD80" s="41">
        <f t="shared" si="5"/>
        <v>2047</v>
      </c>
      <c r="AE80" s="41">
        <f t="shared" si="5"/>
        <v>2048</v>
      </c>
      <c r="AF80" s="41">
        <f t="shared" si="5"/>
        <v>2049</v>
      </c>
      <c r="AG80" s="41">
        <f t="shared" si="5"/>
        <v>2050</v>
      </c>
    </row>
    <row r="81" spans="1:54" ht="15.75" customHeight="1">
      <c r="A81" s="44" t="s">
        <v>487</v>
      </c>
      <c r="B81" s="33">
        <v>397933.3</v>
      </c>
      <c r="C81" s="33">
        <v>402627.2</v>
      </c>
      <c r="D81" s="33">
        <v>408801.2</v>
      </c>
      <c r="E81" s="33">
        <v>409104.9</v>
      </c>
      <c r="F81" s="33">
        <v>409803.2</v>
      </c>
      <c r="G81" s="33">
        <v>410410.8</v>
      </c>
      <c r="H81" s="33">
        <v>415998.7</v>
      </c>
      <c r="I81" s="33">
        <v>417027.6</v>
      </c>
      <c r="J81" s="33">
        <v>424774.2</v>
      </c>
      <c r="K81" s="33">
        <v>427278.4</v>
      </c>
      <c r="L81" s="33">
        <v>432402.2</v>
      </c>
      <c r="M81" s="33">
        <v>434464.9</v>
      </c>
      <c r="N81" s="33">
        <v>437672.3</v>
      </c>
      <c r="O81" s="33">
        <v>438074.2</v>
      </c>
      <c r="P81" s="33">
        <v>438437.4</v>
      </c>
      <c r="Q81" s="33">
        <v>438229.7</v>
      </c>
      <c r="R81" s="33">
        <v>437668.5</v>
      </c>
      <c r="S81" s="33">
        <v>437068</v>
      </c>
      <c r="T81" s="34">
        <v>437554.4</v>
      </c>
      <c r="U81" s="34">
        <v>438049.3</v>
      </c>
      <c r="V81" s="34">
        <v>438791.5</v>
      </c>
      <c r="W81" s="34">
        <v>439408.5</v>
      </c>
      <c r="X81" s="35">
        <f t="shared" ref="X81:AG81" si="6">W81</f>
        <v>439408.5</v>
      </c>
      <c r="Y81" s="35">
        <f t="shared" si="6"/>
        <v>439408.5</v>
      </c>
      <c r="Z81" s="35">
        <f t="shared" si="6"/>
        <v>439408.5</v>
      </c>
      <c r="AA81" s="35">
        <f t="shared" si="6"/>
        <v>439408.5</v>
      </c>
      <c r="AB81" s="35">
        <f t="shared" si="6"/>
        <v>439408.5</v>
      </c>
      <c r="AC81" s="35">
        <f t="shared" si="6"/>
        <v>439408.5</v>
      </c>
      <c r="AD81" s="35">
        <f t="shared" si="6"/>
        <v>439408.5</v>
      </c>
      <c r="AE81" s="35">
        <f t="shared" si="6"/>
        <v>439408.5</v>
      </c>
      <c r="AF81" s="35">
        <f t="shared" si="6"/>
        <v>439408.5</v>
      </c>
      <c r="AG81" s="35">
        <f t="shared" si="6"/>
        <v>439408.5</v>
      </c>
    </row>
    <row r="82" spans="1:54" ht="15.75" customHeight="1">
      <c r="A82" s="44" t="s">
        <v>505</v>
      </c>
      <c r="B82" s="33">
        <v>30520.06</v>
      </c>
      <c r="C82" s="33">
        <v>31855.51</v>
      </c>
      <c r="D82" s="33">
        <v>32503.919999999998</v>
      </c>
      <c r="E82" s="33">
        <v>36151.39</v>
      </c>
      <c r="F82" s="33">
        <v>36299.56</v>
      </c>
      <c r="G82" s="33">
        <v>36956.639999999999</v>
      </c>
      <c r="H82" s="33">
        <v>41191.910000000003</v>
      </c>
      <c r="I82" s="33">
        <v>43848.38</v>
      </c>
      <c r="J82" s="33">
        <v>46871.49</v>
      </c>
      <c r="K82" s="33">
        <v>49945.48</v>
      </c>
      <c r="L82" s="33">
        <v>51685.59</v>
      </c>
      <c r="M82" s="33">
        <v>57191.45</v>
      </c>
      <c r="N82" s="33">
        <v>58110.04</v>
      </c>
      <c r="O82" s="33">
        <v>58796.07</v>
      </c>
      <c r="P82" s="33">
        <v>61569.39</v>
      </c>
      <c r="Q82" s="33">
        <v>62253.34</v>
      </c>
      <c r="R82" s="33">
        <v>63608.11</v>
      </c>
      <c r="S82" s="33">
        <v>64330.39</v>
      </c>
      <c r="T82" s="34">
        <v>64818.48</v>
      </c>
      <c r="U82" s="34">
        <v>66112.570000000007</v>
      </c>
      <c r="V82" s="34">
        <v>67083.31</v>
      </c>
      <c r="W82" s="34">
        <v>68042.429999999993</v>
      </c>
      <c r="X82" s="35">
        <f t="shared" ref="X82:AG82" si="7">W82</f>
        <v>68042.429999999993</v>
      </c>
      <c r="Y82" s="35">
        <f t="shared" si="7"/>
        <v>68042.429999999993</v>
      </c>
      <c r="Z82" s="35">
        <f t="shared" si="7"/>
        <v>68042.429999999993</v>
      </c>
      <c r="AA82" s="35">
        <f t="shared" si="7"/>
        <v>68042.429999999993</v>
      </c>
      <c r="AB82" s="35">
        <f t="shared" si="7"/>
        <v>68042.429999999993</v>
      </c>
      <c r="AC82" s="35">
        <f t="shared" si="7"/>
        <v>68042.429999999993</v>
      </c>
      <c r="AD82" s="35">
        <f t="shared" si="7"/>
        <v>68042.429999999993</v>
      </c>
      <c r="AE82" s="35">
        <f t="shared" si="7"/>
        <v>68042.429999999993</v>
      </c>
      <c r="AF82" s="35">
        <f t="shared" si="7"/>
        <v>68042.429999999993</v>
      </c>
      <c r="AG82" s="35">
        <f t="shared" si="7"/>
        <v>68042.429999999993</v>
      </c>
    </row>
    <row r="83" spans="1:54" ht="15.75" customHeight="1">
      <c r="A83" s="44" t="s">
        <v>506</v>
      </c>
      <c r="B83" s="33">
        <v>7501.38</v>
      </c>
      <c r="C83" s="33">
        <v>8416.9</v>
      </c>
      <c r="D83" s="33">
        <v>8693.23</v>
      </c>
      <c r="E83" s="33">
        <v>8864.01</v>
      </c>
      <c r="F83" s="33">
        <v>9500.18</v>
      </c>
      <c r="G83" s="33">
        <v>9533.98</v>
      </c>
      <c r="H83" s="33">
        <v>9682.5300000000007</v>
      </c>
      <c r="I83" s="33">
        <v>9860.18</v>
      </c>
      <c r="J83" s="33">
        <v>10061.85</v>
      </c>
      <c r="K83" s="33">
        <v>10519.88</v>
      </c>
      <c r="L83" s="33">
        <v>10259.299999999999</v>
      </c>
      <c r="M83" s="33">
        <v>10352.93</v>
      </c>
      <c r="N83" s="33">
        <v>10396.969999999999</v>
      </c>
      <c r="O83" s="33">
        <v>10404.99</v>
      </c>
      <c r="P83" s="33">
        <v>10735.39</v>
      </c>
      <c r="Q83" s="33">
        <v>10321.26</v>
      </c>
      <c r="R83" s="33">
        <v>10162.379999999999</v>
      </c>
      <c r="S83" s="33">
        <v>10170.370000000001</v>
      </c>
      <c r="T83" s="34">
        <v>10180.67</v>
      </c>
      <c r="U83" s="34">
        <v>10255.15</v>
      </c>
      <c r="V83" s="34">
        <v>10271.57</v>
      </c>
      <c r="W83" s="34">
        <v>10278.23</v>
      </c>
      <c r="X83" s="35">
        <f t="shared" ref="X83:AG83" si="8">W83</f>
        <v>10278.23</v>
      </c>
      <c r="Y83" s="35">
        <f t="shared" si="8"/>
        <v>10278.23</v>
      </c>
      <c r="Z83" s="35">
        <f t="shared" si="8"/>
        <v>10278.23</v>
      </c>
      <c r="AA83" s="35">
        <f t="shared" si="8"/>
        <v>10278.23</v>
      </c>
      <c r="AB83" s="35">
        <f t="shared" si="8"/>
        <v>10278.23</v>
      </c>
      <c r="AC83" s="35">
        <f t="shared" si="8"/>
        <v>10278.23</v>
      </c>
      <c r="AD83" s="35">
        <f t="shared" si="8"/>
        <v>10278.23</v>
      </c>
      <c r="AE83" s="35">
        <f t="shared" si="8"/>
        <v>10278.23</v>
      </c>
      <c r="AF83" s="35">
        <f t="shared" si="8"/>
        <v>10278.23</v>
      </c>
      <c r="AG83" s="35">
        <f t="shared" si="8"/>
        <v>10278.23</v>
      </c>
    </row>
    <row r="84" spans="1:54" ht="15.75" customHeight="1">
      <c r="A84" s="44" t="s">
        <v>507</v>
      </c>
      <c r="B84" s="33">
        <v>3315.54</v>
      </c>
      <c r="C84" s="33">
        <v>3388.2</v>
      </c>
      <c r="D84" s="33">
        <v>3682.47</v>
      </c>
      <c r="E84" s="33">
        <v>4440.24</v>
      </c>
      <c r="F84" s="33">
        <v>4478.79</v>
      </c>
      <c r="G84" s="33">
        <v>4590.1400000000003</v>
      </c>
      <c r="H84" s="33">
        <v>4808.51</v>
      </c>
      <c r="I84" s="33">
        <v>4912.05</v>
      </c>
      <c r="J84" s="33">
        <v>4997.5200000000004</v>
      </c>
      <c r="K84" s="33">
        <v>5098.7299999999996</v>
      </c>
      <c r="L84" s="33">
        <v>5157.59</v>
      </c>
      <c r="M84" s="33">
        <v>5305.96</v>
      </c>
      <c r="N84" s="33">
        <v>5365.09</v>
      </c>
      <c r="O84" s="33">
        <v>5495.42</v>
      </c>
      <c r="P84" s="33">
        <v>5555.94</v>
      </c>
      <c r="Q84" s="33">
        <v>5714.31</v>
      </c>
      <c r="R84" s="33">
        <v>5986.34</v>
      </c>
      <c r="S84" s="33">
        <v>6226.28</v>
      </c>
      <c r="T84" s="34">
        <v>6413.99</v>
      </c>
      <c r="U84" s="34">
        <v>6513.83</v>
      </c>
      <c r="V84" s="34">
        <v>6685.86</v>
      </c>
      <c r="W84" s="34">
        <v>6899.39</v>
      </c>
      <c r="X84" s="35">
        <f t="shared" ref="X84:AG84" si="9">W84</f>
        <v>6899.39</v>
      </c>
      <c r="Y84" s="35">
        <f t="shared" si="9"/>
        <v>6899.39</v>
      </c>
      <c r="Z84" s="35">
        <f t="shared" si="9"/>
        <v>6899.39</v>
      </c>
      <c r="AA84" s="35">
        <f t="shared" si="9"/>
        <v>6899.39</v>
      </c>
      <c r="AB84" s="35">
        <f t="shared" si="9"/>
        <v>6899.39</v>
      </c>
      <c r="AC84" s="35">
        <f t="shared" si="9"/>
        <v>6899.39</v>
      </c>
      <c r="AD84" s="35">
        <f t="shared" si="9"/>
        <v>6899.39</v>
      </c>
      <c r="AE84" s="35">
        <f t="shared" si="9"/>
        <v>6899.39</v>
      </c>
      <c r="AF84" s="35">
        <f t="shared" si="9"/>
        <v>6899.39</v>
      </c>
      <c r="AG84" s="35">
        <f t="shared" si="9"/>
        <v>6899.39</v>
      </c>
    </row>
    <row r="85" spans="1:54" ht="15.75" customHeight="1">
      <c r="A85" s="44" t="s">
        <v>508</v>
      </c>
      <c r="B85" s="33">
        <v>95084.66</v>
      </c>
      <c r="C85" s="33">
        <v>90006.13</v>
      </c>
      <c r="D85" s="33">
        <v>90856.79</v>
      </c>
      <c r="E85" s="33">
        <v>76402.880000000005</v>
      </c>
      <c r="F85" s="33">
        <v>71968.66</v>
      </c>
      <c r="G85" s="33">
        <v>77688.929999999993</v>
      </c>
      <c r="H85" s="33">
        <v>62446.98</v>
      </c>
      <c r="I85" s="33">
        <v>69408.98</v>
      </c>
      <c r="J85" s="33">
        <v>69431.320000000007</v>
      </c>
      <c r="K85" s="33">
        <v>75685.960000000006</v>
      </c>
      <c r="L85" s="33">
        <v>69565.34</v>
      </c>
      <c r="M85" s="33">
        <v>75819.98</v>
      </c>
      <c r="N85" s="33">
        <v>69699.37</v>
      </c>
      <c r="O85" s="33">
        <v>75954.009999999995</v>
      </c>
      <c r="P85" s="33">
        <v>75954.009999999995</v>
      </c>
      <c r="Q85" s="33">
        <v>82208.649999999994</v>
      </c>
      <c r="R85" s="33">
        <v>82208.649999999994</v>
      </c>
      <c r="S85" s="33">
        <v>81960.56</v>
      </c>
      <c r="T85" s="34">
        <v>82173.16</v>
      </c>
      <c r="U85" s="34">
        <v>82208.649999999994</v>
      </c>
      <c r="V85" s="34">
        <v>82208.649999999994</v>
      </c>
      <c r="W85" s="34">
        <v>82208.649999999994</v>
      </c>
      <c r="X85" s="35">
        <f t="shared" ref="X85:AG85" si="10">W85</f>
        <v>82208.649999999994</v>
      </c>
      <c r="Y85" s="35">
        <f t="shared" si="10"/>
        <v>82208.649999999994</v>
      </c>
      <c r="Z85" s="35">
        <f t="shared" si="10"/>
        <v>82208.649999999994</v>
      </c>
      <c r="AA85" s="35">
        <f t="shared" si="10"/>
        <v>82208.649999999994</v>
      </c>
      <c r="AB85" s="35">
        <f t="shared" si="10"/>
        <v>82208.649999999994</v>
      </c>
      <c r="AC85" s="35">
        <f t="shared" si="10"/>
        <v>82208.649999999994</v>
      </c>
      <c r="AD85" s="35">
        <f t="shared" si="10"/>
        <v>82208.649999999994</v>
      </c>
      <c r="AE85" s="35">
        <f t="shared" si="10"/>
        <v>82208.649999999994</v>
      </c>
      <c r="AF85" s="35">
        <f t="shared" si="10"/>
        <v>82208.649999999994</v>
      </c>
      <c r="AG85" s="35">
        <f t="shared" si="10"/>
        <v>82208.649999999994</v>
      </c>
    </row>
    <row r="86" spans="1:54" ht="15.75" customHeight="1">
      <c r="A86" s="44" t="s">
        <v>509</v>
      </c>
      <c r="B86" s="33">
        <v>53846.080000000002</v>
      </c>
      <c r="C86" s="33">
        <v>47786.27</v>
      </c>
      <c r="D86" s="33">
        <v>40776.629999999997</v>
      </c>
      <c r="E86" s="33">
        <v>27786.16</v>
      </c>
      <c r="F86" s="33">
        <v>25337.82</v>
      </c>
      <c r="G86" s="33">
        <v>22069.360000000001</v>
      </c>
      <c r="H86" s="33">
        <v>23150.15</v>
      </c>
      <c r="I86" s="33">
        <v>22468.65</v>
      </c>
      <c r="J86" s="33">
        <v>22169.24</v>
      </c>
      <c r="K86" s="33">
        <v>13040.36</v>
      </c>
      <c r="L86" s="33">
        <v>3043.49</v>
      </c>
      <c r="M86" s="33">
        <v>3218.76</v>
      </c>
      <c r="N86" s="33">
        <v>3270.25</v>
      </c>
      <c r="O86" s="33">
        <v>2176.8000000000002</v>
      </c>
      <c r="P86" s="33">
        <v>2288.5500000000002</v>
      </c>
      <c r="Q86" s="33">
        <v>1779.81</v>
      </c>
      <c r="R86" s="33">
        <v>1698.25</v>
      </c>
      <c r="S86" s="33">
        <v>1748.18</v>
      </c>
      <c r="T86" s="34">
        <v>1540.44</v>
      </c>
      <c r="U86" s="34">
        <v>1544.78</v>
      </c>
      <c r="V86" s="34">
        <v>1320.41</v>
      </c>
      <c r="W86" s="34">
        <v>1383.67</v>
      </c>
      <c r="X86" s="35">
        <f t="shared" ref="X86:AG86" si="11">W86</f>
        <v>1383.67</v>
      </c>
      <c r="Y86" s="35">
        <f t="shared" si="11"/>
        <v>1383.67</v>
      </c>
      <c r="Z86" s="35">
        <f t="shared" si="11"/>
        <v>1383.67</v>
      </c>
      <c r="AA86" s="35">
        <f t="shared" si="11"/>
        <v>1383.67</v>
      </c>
      <c r="AB86" s="35">
        <f t="shared" si="11"/>
        <v>1383.67</v>
      </c>
      <c r="AC86" s="35">
        <f t="shared" si="11"/>
        <v>1383.67</v>
      </c>
      <c r="AD86" s="35">
        <f t="shared" si="11"/>
        <v>1383.67</v>
      </c>
      <c r="AE86" s="35">
        <f t="shared" si="11"/>
        <v>1383.67</v>
      </c>
      <c r="AF86" s="35">
        <f t="shared" si="11"/>
        <v>1383.67</v>
      </c>
      <c r="AG86" s="35">
        <f t="shared" si="11"/>
        <v>1383.67</v>
      </c>
    </row>
    <row r="87" spans="1:54" ht="15.75" customHeight="1">
      <c r="A87" s="44" t="s">
        <v>510</v>
      </c>
      <c r="B87" s="33">
        <v>60062.22</v>
      </c>
      <c r="C87" s="33">
        <v>69594.17</v>
      </c>
      <c r="D87" s="33">
        <v>70017.75</v>
      </c>
      <c r="E87" s="33">
        <v>83907.92</v>
      </c>
      <c r="F87" s="33">
        <v>89613.4</v>
      </c>
      <c r="G87" s="33">
        <v>92019.16</v>
      </c>
      <c r="H87" s="33">
        <v>98143.27</v>
      </c>
      <c r="I87" s="33">
        <v>95179.87</v>
      </c>
      <c r="J87" s="33">
        <v>93903.77</v>
      </c>
      <c r="K87" s="33">
        <v>102719.9</v>
      </c>
      <c r="L87" s="33">
        <v>115328.2</v>
      </c>
      <c r="M87" s="33">
        <v>111588.5</v>
      </c>
      <c r="N87" s="33">
        <v>116807.5</v>
      </c>
      <c r="O87" s="33">
        <v>116470</v>
      </c>
      <c r="P87" s="33">
        <v>115858.1</v>
      </c>
      <c r="Q87" s="33">
        <v>116055.2</v>
      </c>
      <c r="R87" s="33">
        <v>118823.8</v>
      </c>
      <c r="S87" s="33">
        <v>121006.5</v>
      </c>
      <c r="T87" s="34">
        <v>122821.1</v>
      </c>
      <c r="U87" s="34">
        <v>124353.60000000001</v>
      </c>
      <c r="V87" s="34">
        <v>125902.39999999999</v>
      </c>
      <c r="W87" s="34">
        <v>126905.8</v>
      </c>
      <c r="X87" s="35">
        <f t="shared" ref="X87:AG87" si="12">W87</f>
        <v>126905.8</v>
      </c>
      <c r="Y87" s="35">
        <f t="shared" si="12"/>
        <v>126905.8</v>
      </c>
      <c r="Z87" s="35">
        <f t="shared" si="12"/>
        <v>126905.8</v>
      </c>
      <c r="AA87" s="35">
        <f t="shared" si="12"/>
        <v>126905.8</v>
      </c>
      <c r="AB87" s="35">
        <f t="shared" si="12"/>
        <v>126905.8</v>
      </c>
      <c r="AC87" s="35">
        <f t="shared" si="12"/>
        <v>126905.8</v>
      </c>
      <c r="AD87" s="35">
        <f t="shared" si="12"/>
        <v>126905.8</v>
      </c>
      <c r="AE87" s="35">
        <f t="shared" si="12"/>
        <v>126905.8</v>
      </c>
      <c r="AF87" s="35">
        <f t="shared" si="12"/>
        <v>126905.8</v>
      </c>
      <c r="AG87" s="35">
        <f t="shared" si="12"/>
        <v>126905.8</v>
      </c>
    </row>
    <row r="88" spans="1:54" ht="15.75" customHeight="1">
      <c r="A88" s="44" t="s">
        <v>511</v>
      </c>
      <c r="B88" s="33">
        <v>2481.75</v>
      </c>
      <c r="C88" s="33">
        <v>2090.11</v>
      </c>
      <c r="D88" s="33">
        <v>2284.62</v>
      </c>
      <c r="E88" s="33">
        <v>2243.79</v>
      </c>
      <c r="F88" s="33">
        <v>2147.31</v>
      </c>
      <c r="G88" s="33">
        <v>2053.7800000000002</v>
      </c>
      <c r="H88" s="33">
        <v>2093.09</v>
      </c>
      <c r="I88" s="33">
        <v>2145.71</v>
      </c>
      <c r="J88" s="33">
        <v>2093.9</v>
      </c>
      <c r="K88" s="33">
        <v>1945.04</v>
      </c>
      <c r="L88" s="33">
        <v>1903.21</v>
      </c>
      <c r="M88" s="33">
        <v>1867.16</v>
      </c>
      <c r="N88" s="33">
        <v>1915.12</v>
      </c>
      <c r="O88" s="33">
        <v>1904.6</v>
      </c>
      <c r="P88" s="33">
        <v>1934.41</v>
      </c>
      <c r="Q88" s="33">
        <v>1751.45</v>
      </c>
      <c r="R88" s="33">
        <v>1606.78</v>
      </c>
      <c r="S88" s="33">
        <v>1616.69</v>
      </c>
      <c r="T88" s="34">
        <v>1621.84</v>
      </c>
      <c r="U88" s="34">
        <v>1642.52</v>
      </c>
      <c r="V88" s="34">
        <v>1652.26</v>
      </c>
      <c r="W88" s="34">
        <v>1690.29</v>
      </c>
      <c r="X88" s="35">
        <f t="shared" ref="X88:AG88" si="13">W88</f>
        <v>1690.29</v>
      </c>
      <c r="Y88" s="35">
        <f t="shared" si="13"/>
        <v>1690.29</v>
      </c>
      <c r="Z88" s="35">
        <f t="shared" si="13"/>
        <v>1690.29</v>
      </c>
      <c r="AA88" s="35">
        <f t="shared" si="13"/>
        <v>1690.29</v>
      </c>
      <c r="AB88" s="35">
        <f t="shared" si="13"/>
        <v>1690.29</v>
      </c>
      <c r="AC88" s="35">
        <f t="shared" si="13"/>
        <v>1690.29</v>
      </c>
      <c r="AD88" s="35">
        <f t="shared" si="13"/>
        <v>1690.29</v>
      </c>
      <c r="AE88" s="35">
        <f t="shared" si="13"/>
        <v>1690.29</v>
      </c>
      <c r="AF88" s="35">
        <f t="shared" si="13"/>
        <v>1690.29</v>
      </c>
      <c r="AG88" s="35">
        <f t="shared" si="13"/>
        <v>1690.29</v>
      </c>
    </row>
    <row r="89" spans="1:54" ht="15.75" customHeight="1">
      <c r="A89" s="41" t="s">
        <v>481</v>
      </c>
      <c r="B89" s="36">
        <f t="shared" ref="B89:W89" si="14">SUM(B81:B88)</f>
        <v>650744.98999999987</v>
      </c>
      <c r="C89" s="36">
        <f t="shared" si="14"/>
        <v>655764.49000000011</v>
      </c>
      <c r="D89" s="36">
        <f t="shared" si="14"/>
        <v>657616.61</v>
      </c>
      <c r="E89" s="36">
        <f t="shared" si="14"/>
        <v>648901.29000000015</v>
      </c>
      <c r="F89" s="36">
        <f t="shared" si="14"/>
        <v>649148.92000000004</v>
      </c>
      <c r="G89" s="36">
        <f t="shared" si="14"/>
        <v>655322.79</v>
      </c>
      <c r="H89" s="36">
        <f t="shared" si="14"/>
        <v>657515.14</v>
      </c>
      <c r="I89" s="36">
        <f t="shared" si="14"/>
        <v>664851.41999999993</v>
      </c>
      <c r="J89" s="36">
        <f t="shared" si="14"/>
        <v>674303.29</v>
      </c>
      <c r="K89" s="36">
        <f t="shared" si="14"/>
        <v>686233.75</v>
      </c>
      <c r="L89" s="36">
        <f t="shared" si="14"/>
        <v>689344.91999999993</v>
      </c>
      <c r="M89" s="36">
        <f t="shared" si="14"/>
        <v>699809.64000000013</v>
      </c>
      <c r="N89" s="36">
        <f t="shared" si="14"/>
        <v>703236.64</v>
      </c>
      <c r="O89" s="36">
        <f t="shared" si="14"/>
        <v>709276.09</v>
      </c>
      <c r="P89" s="36">
        <f t="shared" si="14"/>
        <v>712333.19000000006</v>
      </c>
      <c r="Q89" s="36">
        <f t="shared" si="14"/>
        <v>718313.72</v>
      </c>
      <c r="R89" s="36">
        <f t="shared" si="14"/>
        <v>721762.81</v>
      </c>
      <c r="S89" s="36">
        <f t="shared" si="14"/>
        <v>724126.97000000009</v>
      </c>
      <c r="T89" s="41">
        <f t="shared" si="14"/>
        <v>727124.07999999984</v>
      </c>
      <c r="U89" s="41">
        <f t="shared" si="14"/>
        <v>730680.4</v>
      </c>
      <c r="V89" s="41">
        <f t="shared" si="14"/>
        <v>733915.96000000008</v>
      </c>
      <c r="W89" s="41">
        <f t="shared" si="14"/>
        <v>736816.96000000008</v>
      </c>
      <c r="X89" s="37">
        <f t="shared" ref="X89:AG89" si="15">W89</f>
        <v>736816.96000000008</v>
      </c>
      <c r="Y89" s="37">
        <f t="shared" si="15"/>
        <v>736816.96000000008</v>
      </c>
      <c r="Z89" s="37">
        <f t="shared" si="15"/>
        <v>736816.96000000008</v>
      </c>
      <c r="AA89" s="37">
        <f t="shared" si="15"/>
        <v>736816.96000000008</v>
      </c>
      <c r="AB89" s="37">
        <f t="shared" si="15"/>
        <v>736816.96000000008</v>
      </c>
      <c r="AC89" s="37">
        <f t="shared" si="15"/>
        <v>736816.96000000008</v>
      </c>
      <c r="AD89" s="37">
        <f t="shared" si="15"/>
        <v>736816.96000000008</v>
      </c>
      <c r="AE89" s="37">
        <f t="shared" si="15"/>
        <v>736816.96000000008</v>
      </c>
      <c r="AF89" s="37">
        <f t="shared" si="15"/>
        <v>736816.96000000008</v>
      </c>
      <c r="AG89" s="37">
        <f t="shared" si="15"/>
        <v>736816.96000000008</v>
      </c>
    </row>
    <row r="90" spans="1:54" ht="15.75" customHeight="1">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0"/>
    </row>
    <row r="91" spans="1:54" ht="15.75" customHeight="1">
      <c r="A91" s="40" t="s">
        <v>512</v>
      </c>
      <c r="B91" s="38"/>
      <c r="C91" s="41" t="s">
        <v>513</v>
      </c>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0"/>
    </row>
    <row r="92" spans="1:54" ht="15.75" customHeight="1">
      <c r="A92" s="4" t="s">
        <v>484</v>
      </c>
      <c r="B92" s="29">
        <f t="shared" ref="B92:AG92" si="16">B86/B89</f>
        <v>8.2745285522674572E-2</v>
      </c>
      <c r="C92" s="29">
        <f t="shared" si="16"/>
        <v>7.2871085166566416E-2</v>
      </c>
      <c r="D92" s="29">
        <f t="shared" si="16"/>
        <v>6.200669110228222E-2</v>
      </c>
      <c r="E92" s="29">
        <f t="shared" si="16"/>
        <v>4.2820318634287188E-2</v>
      </c>
      <c r="F92" s="29">
        <f t="shared" si="16"/>
        <v>3.903236872057031E-2</v>
      </c>
      <c r="G92" s="29">
        <f t="shared" si="16"/>
        <v>3.367708301431116E-2</v>
      </c>
      <c r="H92" s="29">
        <f t="shared" si="16"/>
        <v>3.5208542878571586E-2</v>
      </c>
      <c r="I92" s="29">
        <f t="shared" si="16"/>
        <v>3.3794994376337505E-2</v>
      </c>
      <c r="J92" s="29">
        <f t="shared" si="16"/>
        <v>3.2877253201597165E-2</v>
      </c>
      <c r="K92" s="29">
        <f t="shared" si="16"/>
        <v>1.900279605892307E-2</v>
      </c>
      <c r="L92" s="29">
        <f t="shared" si="16"/>
        <v>4.4150466793894706E-3</v>
      </c>
      <c r="M92" s="29">
        <f t="shared" si="16"/>
        <v>4.5994793669889992E-3</v>
      </c>
      <c r="N92" s="29">
        <f t="shared" si="16"/>
        <v>4.6502838646177479E-3</v>
      </c>
      <c r="O92" s="29">
        <f t="shared" si="16"/>
        <v>3.0690446649625541E-3</v>
      </c>
      <c r="P92" s="29">
        <f t="shared" si="16"/>
        <v>3.2127521672828414E-3</v>
      </c>
      <c r="Q92" s="29">
        <f t="shared" si="16"/>
        <v>2.4777613881578095E-3</v>
      </c>
      <c r="R92" s="29">
        <f t="shared" si="16"/>
        <v>2.3529197909213412E-3</v>
      </c>
      <c r="S92" s="29">
        <f t="shared" si="16"/>
        <v>2.4141898761207582E-3</v>
      </c>
      <c r="T92" s="29">
        <f t="shared" si="16"/>
        <v>2.1185380079834521E-3</v>
      </c>
      <c r="U92" s="29">
        <f t="shared" si="16"/>
        <v>2.1141664673090996E-3</v>
      </c>
      <c r="V92" s="29">
        <f t="shared" si="16"/>
        <v>1.799129698719183E-3</v>
      </c>
      <c r="W92" s="29">
        <f t="shared" si="16"/>
        <v>1.8779019418879825E-3</v>
      </c>
      <c r="X92" s="29">
        <f t="shared" si="16"/>
        <v>1.8779019418879825E-3</v>
      </c>
      <c r="Y92" s="29">
        <f t="shared" si="16"/>
        <v>1.8779019418879825E-3</v>
      </c>
      <c r="Z92" s="29">
        <f t="shared" si="16"/>
        <v>1.8779019418879825E-3</v>
      </c>
      <c r="AA92" s="29">
        <f t="shared" si="16"/>
        <v>1.8779019418879825E-3</v>
      </c>
      <c r="AB92" s="29">
        <f t="shared" si="16"/>
        <v>1.8779019418879825E-3</v>
      </c>
      <c r="AC92" s="29">
        <f t="shared" si="16"/>
        <v>1.8779019418879825E-3</v>
      </c>
      <c r="AD92" s="29">
        <f t="shared" si="16"/>
        <v>1.8779019418879825E-3</v>
      </c>
      <c r="AE92" s="29">
        <f t="shared" si="16"/>
        <v>1.8779019418879825E-3</v>
      </c>
      <c r="AF92" s="29">
        <f t="shared" si="16"/>
        <v>1.8779019418879825E-3</v>
      </c>
      <c r="AG92" s="29">
        <f t="shared" si="16"/>
        <v>1.8779019418879825E-3</v>
      </c>
      <c r="AH92" s="7"/>
      <c r="AI92" s="7"/>
      <c r="AJ92" s="7"/>
      <c r="AK92" s="7"/>
      <c r="AL92" s="7"/>
      <c r="AM92" s="7"/>
      <c r="AN92" s="7"/>
      <c r="AO92" s="7"/>
      <c r="AP92" s="7"/>
      <c r="AQ92" s="7"/>
      <c r="AR92" s="7"/>
      <c r="AS92" s="7"/>
      <c r="AT92" s="7"/>
      <c r="AU92" s="7"/>
      <c r="AV92" s="7"/>
      <c r="AW92" s="7"/>
      <c r="AX92" s="7"/>
      <c r="AY92" s="7"/>
      <c r="AZ92" s="7"/>
      <c r="BA92" s="7"/>
      <c r="BB92" s="70"/>
    </row>
    <row r="93" spans="1:54" ht="15.75" customHeight="1">
      <c r="A93" s="4" t="s">
        <v>485</v>
      </c>
      <c r="B93" s="29">
        <f t="shared" ref="B93:AG93" si="17">B87/B89</f>
        <v>9.2297629521511979E-2</v>
      </c>
      <c r="C93" s="29">
        <f t="shared" si="17"/>
        <v>0.10612677426311996</v>
      </c>
      <c r="D93" s="29">
        <f t="shared" si="17"/>
        <v>0.10647199133245737</v>
      </c>
      <c r="E93" s="29">
        <f t="shared" si="17"/>
        <v>0.12930767944690014</v>
      </c>
      <c r="F93" s="29">
        <f t="shared" si="17"/>
        <v>0.13804752228502512</v>
      </c>
      <c r="G93" s="29">
        <f t="shared" si="17"/>
        <v>0.14041806786545605</v>
      </c>
      <c r="H93" s="29">
        <f t="shared" si="17"/>
        <v>0.14926389375611945</v>
      </c>
      <c r="I93" s="29">
        <f t="shared" si="17"/>
        <v>0.1431596100073006</v>
      </c>
      <c r="J93" s="29">
        <f t="shared" si="17"/>
        <v>0.13926043576029415</v>
      </c>
      <c r="K93" s="29">
        <f t="shared" si="17"/>
        <v>0.14968645887789692</v>
      </c>
      <c r="L93" s="29">
        <f t="shared" si="17"/>
        <v>0.16730115310054075</v>
      </c>
      <c r="M93" s="29">
        <f t="shared" si="17"/>
        <v>0.15945550564293454</v>
      </c>
      <c r="N93" s="29">
        <f t="shared" si="17"/>
        <v>0.16609984940488881</v>
      </c>
      <c r="O93" s="29">
        <f t="shared" si="17"/>
        <v>0.16420968032349717</v>
      </c>
      <c r="P93" s="29">
        <f t="shared" si="17"/>
        <v>0.16264593820203715</v>
      </c>
      <c r="Q93" s="29">
        <f t="shared" si="17"/>
        <v>0.16156617473490553</v>
      </c>
      <c r="R93" s="29">
        <f t="shared" si="17"/>
        <v>0.16462998419106686</v>
      </c>
      <c r="S93" s="29">
        <f t="shared" si="17"/>
        <v>0.16710674372479178</v>
      </c>
      <c r="T93" s="29">
        <f t="shared" si="17"/>
        <v>0.16891353673777387</v>
      </c>
      <c r="U93" s="29">
        <f t="shared" si="17"/>
        <v>0.17018877199935842</v>
      </c>
      <c r="V93" s="29">
        <f t="shared" si="17"/>
        <v>0.17154879694944905</v>
      </c>
      <c r="W93" s="29">
        <f t="shared" si="17"/>
        <v>0.17223517764846236</v>
      </c>
      <c r="X93" s="29">
        <f t="shared" si="17"/>
        <v>0.17223517764846236</v>
      </c>
      <c r="Y93" s="29">
        <f t="shared" si="17"/>
        <v>0.17223517764846236</v>
      </c>
      <c r="Z93" s="29">
        <f t="shared" si="17"/>
        <v>0.17223517764846236</v>
      </c>
      <c r="AA93" s="29">
        <f t="shared" si="17"/>
        <v>0.17223517764846236</v>
      </c>
      <c r="AB93" s="29">
        <f t="shared" si="17"/>
        <v>0.17223517764846236</v>
      </c>
      <c r="AC93" s="29">
        <f t="shared" si="17"/>
        <v>0.17223517764846236</v>
      </c>
      <c r="AD93" s="29">
        <f t="shared" si="17"/>
        <v>0.17223517764846236</v>
      </c>
      <c r="AE93" s="29">
        <f t="shared" si="17"/>
        <v>0.17223517764846236</v>
      </c>
      <c r="AF93" s="29">
        <f t="shared" si="17"/>
        <v>0.17223517764846236</v>
      </c>
      <c r="AG93" s="29">
        <f t="shared" si="17"/>
        <v>0.17223517764846236</v>
      </c>
      <c r="AH93" s="7"/>
      <c r="AI93" s="7"/>
      <c r="AJ93" s="7"/>
      <c r="AK93" s="7"/>
      <c r="AL93" s="7"/>
      <c r="AM93" s="7"/>
      <c r="AN93" s="7"/>
      <c r="AO93" s="7"/>
      <c r="AP93" s="7"/>
      <c r="AQ93" s="7"/>
      <c r="AR93" s="7"/>
      <c r="AS93" s="7"/>
      <c r="AT93" s="7"/>
      <c r="AU93" s="7"/>
      <c r="AV93" s="7"/>
      <c r="AW93" s="7"/>
      <c r="AX93" s="7"/>
      <c r="AY93" s="7"/>
      <c r="AZ93" s="7"/>
      <c r="BA93" s="7"/>
      <c r="BB93" s="70"/>
    </row>
    <row r="94" spans="1:54" ht="15.75" customHeight="1">
      <c r="A94" s="4" t="s">
        <v>486</v>
      </c>
      <c r="B94" s="29">
        <f t="shared" ref="B94:AG94" si="18">B85/B89</f>
        <v>0.14611662242685883</v>
      </c>
      <c r="C94" s="29">
        <f t="shared" si="18"/>
        <v>0.13725374181209474</v>
      </c>
      <c r="D94" s="29">
        <f t="shared" si="18"/>
        <v>0.13816072863488044</v>
      </c>
      <c r="E94" s="29">
        <f t="shared" si="18"/>
        <v>0.11774191418235581</v>
      </c>
      <c r="F94" s="29">
        <f t="shared" si="18"/>
        <v>0.11086617844176649</v>
      </c>
      <c r="G94" s="29">
        <f t="shared" si="18"/>
        <v>0.11855063059839563</v>
      </c>
      <c r="H94" s="29">
        <f t="shared" si="18"/>
        <v>9.4974208502636159E-2</v>
      </c>
      <c r="I94" s="29">
        <f t="shared" si="18"/>
        <v>0.10439773145103609</v>
      </c>
      <c r="J94" s="29">
        <f t="shared" si="18"/>
        <v>0.10296749404856086</v>
      </c>
      <c r="K94" s="29">
        <f t="shared" si="18"/>
        <v>0.1102918065455102</v>
      </c>
      <c r="L94" s="29">
        <f t="shared" si="18"/>
        <v>0.100915141290952</v>
      </c>
      <c r="M94" s="29">
        <f t="shared" si="18"/>
        <v>0.10834372044374807</v>
      </c>
      <c r="N94" s="29">
        <f t="shared" si="18"/>
        <v>9.911225615320611E-2</v>
      </c>
      <c r="O94" s="29">
        <f t="shared" si="18"/>
        <v>0.10708666353041733</v>
      </c>
      <c r="P94" s="29">
        <f t="shared" si="18"/>
        <v>0.10662708275603441</v>
      </c>
      <c r="Q94" s="29">
        <f t="shared" si="18"/>
        <v>0.11444672113460397</v>
      </c>
      <c r="R94" s="29">
        <f t="shared" si="18"/>
        <v>0.11389981426169629</v>
      </c>
      <c r="S94" s="29">
        <f t="shared" si="18"/>
        <v>0.11318534372500998</v>
      </c>
      <c r="T94" s="29">
        <f t="shared" si="18"/>
        <v>0.11301119335781043</v>
      </c>
      <c r="U94" s="29">
        <f t="shared" si="18"/>
        <v>0.11250972381358525</v>
      </c>
      <c r="V94" s="29">
        <f t="shared" si="18"/>
        <v>0.11201371067063316</v>
      </c>
      <c r="W94" s="29">
        <f t="shared" si="18"/>
        <v>0.11157268964058589</v>
      </c>
      <c r="X94" s="29">
        <f t="shared" si="18"/>
        <v>0.11157268964058589</v>
      </c>
      <c r="Y94" s="29">
        <f t="shared" si="18"/>
        <v>0.11157268964058589</v>
      </c>
      <c r="Z94" s="29">
        <f t="shared" si="18"/>
        <v>0.11157268964058589</v>
      </c>
      <c r="AA94" s="29">
        <f t="shared" si="18"/>
        <v>0.11157268964058589</v>
      </c>
      <c r="AB94" s="29">
        <f t="shared" si="18"/>
        <v>0.11157268964058589</v>
      </c>
      <c r="AC94" s="29">
        <f t="shared" si="18"/>
        <v>0.11157268964058589</v>
      </c>
      <c r="AD94" s="29">
        <f t="shared" si="18"/>
        <v>0.11157268964058589</v>
      </c>
      <c r="AE94" s="29">
        <f t="shared" si="18"/>
        <v>0.11157268964058589</v>
      </c>
      <c r="AF94" s="29">
        <f t="shared" si="18"/>
        <v>0.11157268964058589</v>
      </c>
      <c r="AG94" s="29">
        <f t="shared" si="18"/>
        <v>0.11157268964058589</v>
      </c>
      <c r="AH94" s="7"/>
      <c r="AI94" s="7"/>
      <c r="AJ94" s="7"/>
      <c r="AK94" s="7"/>
      <c r="AL94" s="7"/>
      <c r="AM94" s="7"/>
      <c r="AN94" s="7"/>
      <c r="AO94" s="7"/>
      <c r="AP94" s="7"/>
      <c r="AQ94" s="7"/>
      <c r="AR94" s="7"/>
      <c r="AS94" s="7"/>
      <c r="AT94" s="7"/>
      <c r="AU94" s="7"/>
      <c r="AV94" s="7"/>
      <c r="AW94" s="7"/>
      <c r="AX94" s="7"/>
      <c r="AY94" s="7"/>
      <c r="AZ94" s="7"/>
      <c r="BA94" s="7"/>
      <c r="BB94" s="70"/>
    </row>
    <row r="95" spans="1:54" ht="15.75" customHeight="1">
      <c r="A95" s="4" t="s">
        <v>487</v>
      </c>
      <c r="B95" s="29">
        <f t="shared" ref="B95:AG95" si="19">B81/B89</f>
        <v>0.61150420843040232</v>
      </c>
      <c r="C95" s="29">
        <f t="shared" si="19"/>
        <v>0.61398140054823636</v>
      </c>
      <c r="D95" s="29">
        <f t="shared" si="19"/>
        <v>0.62164062431452272</v>
      </c>
      <c r="E95" s="29">
        <f t="shared" si="19"/>
        <v>0.63045783126737187</v>
      </c>
      <c r="F95" s="29">
        <f t="shared" si="19"/>
        <v>0.63129304751827975</v>
      </c>
      <c r="G95" s="29">
        <f t="shared" si="19"/>
        <v>0.62627274110213682</v>
      </c>
      <c r="H95" s="29">
        <f t="shared" si="19"/>
        <v>0.63268307403537505</v>
      </c>
      <c r="I95" s="29">
        <f t="shared" si="19"/>
        <v>0.62724931835145969</v>
      </c>
      <c r="J95" s="29">
        <f t="shared" si="19"/>
        <v>0.62994531733635761</v>
      </c>
      <c r="K95" s="29">
        <f t="shared" si="19"/>
        <v>0.62264264909733746</v>
      </c>
      <c r="L95" s="29">
        <f t="shared" si="19"/>
        <v>0.62726537536535421</v>
      </c>
      <c r="M95" s="29">
        <f t="shared" si="19"/>
        <v>0.62083297394988723</v>
      </c>
      <c r="N95" s="29">
        <f t="shared" si="19"/>
        <v>0.6223684533843401</v>
      </c>
      <c r="O95" s="29">
        <f t="shared" si="19"/>
        <v>0.61763565158385647</v>
      </c>
      <c r="P95" s="29">
        <f t="shared" si="19"/>
        <v>0.6154948360611977</v>
      </c>
      <c r="Q95" s="29">
        <f t="shared" si="19"/>
        <v>0.61008120518705955</v>
      </c>
      <c r="R95" s="29">
        <f t="shared" si="19"/>
        <v>0.60638826763601184</v>
      </c>
      <c r="S95" s="29">
        <f t="shared" si="19"/>
        <v>0.603579231415728</v>
      </c>
      <c r="T95" s="29">
        <f t="shared" si="19"/>
        <v>0.60176029378644713</v>
      </c>
      <c r="U95" s="29">
        <f t="shared" si="19"/>
        <v>0.59950875923317493</v>
      </c>
      <c r="V95" s="29">
        <f t="shared" si="19"/>
        <v>0.59787703758343114</v>
      </c>
      <c r="W95" s="29">
        <f t="shared" si="19"/>
        <v>0.59636045836947071</v>
      </c>
      <c r="X95" s="29">
        <f t="shared" si="19"/>
        <v>0.59636045836947071</v>
      </c>
      <c r="Y95" s="29">
        <f t="shared" si="19"/>
        <v>0.59636045836947071</v>
      </c>
      <c r="Z95" s="29">
        <f t="shared" si="19"/>
        <v>0.59636045836947071</v>
      </c>
      <c r="AA95" s="29">
        <f t="shared" si="19"/>
        <v>0.59636045836947071</v>
      </c>
      <c r="AB95" s="29">
        <f t="shared" si="19"/>
        <v>0.59636045836947071</v>
      </c>
      <c r="AC95" s="29">
        <f t="shared" si="19"/>
        <v>0.59636045836947071</v>
      </c>
      <c r="AD95" s="29">
        <f t="shared" si="19"/>
        <v>0.59636045836947071</v>
      </c>
      <c r="AE95" s="29">
        <f t="shared" si="19"/>
        <v>0.59636045836947071</v>
      </c>
      <c r="AF95" s="29">
        <f t="shared" si="19"/>
        <v>0.59636045836947071</v>
      </c>
      <c r="AG95" s="29">
        <f t="shared" si="19"/>
        <v>0.59636045836947071</v>
      </c>
      <c r="AH95" s="7"/>
      <c r="AI95" s="7"/>
      <c r="AJ95" s="7"/>
      <c r="AK95" s="7"/>
      <c r="AL95" s="7"/>
      <c r="AM95" s="7"/>
      <c r="AN95" s="7"/>
      <c r="AO95" s="7"/>
      <c r="AP95" s="7"/>
      <c r="AQ95" s="7"/>
      <c r="AR95" s="7"/>
      <c r="AS95" s="7"/>
      <c r="AT95" s="7"/>
      <c r="AU95" s="7"/>
      <c r="AV95" s="7"/>
      <c r="AW95" s="7"/>
      <c r="AX95" s="7"/>
      <c r="AY95" s="7"/>
      <c r="AZ95" s="7"/>
      <c r="BA95" s="7"/>
      <c r="BB95" s="70"/>
    </row>
    <row r="96" spans="1:54" ht="15.75" customHeight="1">
      <c r="A96" s="4" t="s">
        <v>488</v>
      </c>
      <c r="B96" s="29">
        <f t="shared" ref="B96:AG96" si="20">B82/B89</f>
        <v>4.6900184356394363E-2</v>
      </c>
      <c r="C96" s="29">
        <f t="shared" si="20"/>
        <v>4.8577668485830929E-2</v>
      </c>
      <c r="D96" s="29">
        <f t="shared" si="20"/>
        <v>4.9426853740814118E-2</v>
      </c>
      <c r="E96" s="29">
        <f t="shared" si="20"/>
        <v>5.5711693838673047E-2</v>
      </c>
      <c r="F96" s="29">
        <f t="shared" si="20"/>
        <v>5.5918694280504999E-2</v>
      </c>
      <c r="G96" s="29">
        <f t="shared" si="20"/>
        <v>5.6394559389579595E-2</v>
      </c>
      <c r="H96" s="29">
        <f t="shared" si="20"/>
        <v>6.2647850207677352E-2</v>
      </c>
      <c r="I96" s="29">
        <f t="shared" si="20"/>
        <v>6.5952149128296972E-2</v>
      </c>
      <c r="J96" s="29">
        <f t="shared" si="20"/>
        <v>6.9510991114992177E-2</v>
      </c>
      <c r="K96" s="29">
        <f t="shared" si="20"/>
        <v>7.2782022160816195E-2</v>
      </c>
      <c r="L96" s="29">
        <f t="shared" si="20"/>
        <v>7.4977835478935564E-2</v>
      </c>
      <c r="M96" s="29">
        <f t="shared" si="20"/>
        <v>8.1724295767060293E-2</v>
      </c>
      <c r="N96" s="29">
        <f t="shared" si="20"/>
        <v>8.2632270127449559E-2</v>
      </c>
      <c r="O96" s="29">
        <f t="shared" si="20"/>
        <v>8.2895886142165032E-2</v>
      </c>
      <c r="P96" s="29">
        <f t="shared" si="20"/>
        <v>8.6433414677757739E-2</v>
      </c>
      <c r="Q96" s="29">
        <f t="shared" si="20"/>
        <v>8.6665948688826377E-2</v>
      </c>
      <c r="R96" s="29">
        <f t="shared" si="20"/>
        <v>8.8128827252820077E-2</v>
      </c>
      <c r="S96" s="29">
        <f t="shared" si="20"/>
        <v>8.8838549957613089E-2</v>
      </c>
      <c r="T96" s="29">
        <f t="shared" si="20"/>
        <v>8.9143630066549323E-2</v>
      </c>
      <c r="U96" s="29">
        <f t="shared" si="20"/>
        <v>9.0480831290944724E-2</v>
      </c>
      <c r="V96" s="29">
        <f t="shared" si="20"/>
        <v>9.1404620768841149E-2</v>
      </c>
      <c r="W96" s="29">
        <f t="shared" si="20"/>
        <v>9.2346449245685094E-2</v>
      </c>
      <c r="X96" s="29">
        <f t="shared" si="20"/>
        <v>9.2346449245685094E-2</v>
      </c>
      <c r="Y96" s="29">
        <f t="shared" si="20"/>
        <v>9.2346449245685094E-2</v>
      </c>
      <c r="Z96" s="29">
        <f t="shared" si="20"/>
        <v>9.2346449245685094E-2</v>
      </c>
      <c r="AA96" s="29">
        <f t="shared" si="20"/>
        <v>9.2346449245685094E-2</v>
      </c>
      <c r="AB96" s="29">
        <f t="shared" si="20"/>
        <v>9.2346449245685094E-2</v>
      </c>
      <c r="AC96" s="29">
        <f t="shared" si="20"/>
        <v>9.2346449245685094E-2</v>
      </c>
      <c r="AD96" s="29">
        <f t="shared" si="20"/>
        <v>9.2346449245685094E-2</v>
      </c>
      <c r="AE96" s="29">
        <f t="shared" si="20"/>
        <v>9.2346449245685094E-2</v>
      </c>
      <c r="AF96" s="29">
        <f t="shared" si="20"/>
        <v>9.2346449245685094E-2</v>
      </c>
      <c r="AG96" s="29">
        <f t="shared" si="20"/>
        <v>9.2346449245685094E-2</v>
      </c>
      <c r="AH96" s="7"/>
      <c r="AI96" s="7"/>
      <c r="AJ96" s="7"/>
      <c r="AK96" s="7"/>
      <c r="AL96" s="7"/>
      <c r="AM96" s="7"/>
      <c r="AN96" s="7"/>
      <c r="AO96" s="7"/>
      <c r="AP96" s="7"/>
      <c r="AQ96" s="7"/>
      <c r="AR96" s="7"/>
      <c r="AS96" s="7"/>
      <c r="AT96" s="7"/>
      <c r="AU96" s="7"/>
      <c r="AV96" s="7"/>
      <c r="AW96" s="7"/>
      <c r="AX96" s="7"/>
      <c r="AY96" s="7"/>
      <c r="AZ96" s="7"/>
      <c r="BA96" s="7"/>
      <c r="BB96" s="70"/>
    </row>
    <row r="97" spans="1:53" ht="15.75" customHeight="1">
      <c r="A97" s="4" t="s">
        <v>489</v>
      </c>
      <c r="B97" s="29">
        <f t="shared" ref="B97:AG97" si="21">B84/B89</f>
        <v>5.0949912038508365E-3</v>
      </c>
      <c r="C97" s="29">
        <f t="shared" si="21"/>
        <v>5.166793950675797E-3</v>
      </c>
      <c r="D97" s="29">
        <f t="shared" si="21"/>
        <v>5.5997216980270617E-3</v>
      </c>
      <c r="E97" s="29">
        <f t="shared" si="21"/>
        <v>6.8427048434439065E-3</v>
      </c>
      <c r="F97" s="29">
        <f t="shared" si="21"/>
        <v>6.8994800145396528E-3</v>
      </c>
      <c r="G97" s="29">
        <f t="shared" si="21"/>
        <v>7.0043954979804686E-3</v>
      </c>
      <c r="H97" s="29">
        <f t="shared" si="21"/>
        <v>7.3131547967093197E-3</v>
      </c>
      <c r="I97" s="29">
        <f t="shared" si="21"/>
        <v>7.3881920865868055E-3</v>
      </c>
      <c r="J97" s="29">
        <f t="shared" si="21"/>
        <v>7.4113830884615737E-3</v>
      </c>
      <c r="K97" s="29">
        <f t="shared" si="21"/>
        <v>7.4300192900742636E-3</v>
      </c>
      <c r="L97" s="29">
        <f t="shared" si="21"/>
        <v>7.4818713395320311E-3</v>
      </c>
      <c r="M97" s="29">
        <f t="shared" si="21"/>
        <v>7.5820047291717775E-3</v>
      </c>
      <c r="N97" s="29">
        <f t="shared" si="21"/>
        <v>7.6291388912841634E-3</v>
      </c>
      <c r="O97" s="29">
        <f t="shared" si="21"/>
        <v>7.7479278908161144E-3</v>
      </c>
      <c r="P97" s="29">
        <f t="shared" si="21"/>
        <v>7.7996365717565384E-3</v>
      </c>
      <c r="Q97" s="29">
        <f t="shared" si="21"/>
        <v>7.955173124077319E-3</v>
      </c>
      <c r="R97" s="29">
        <f t="shared" si="21"/>
        <v>8.2940543860939575E-3</v>
      </c>
      <c r="S97" s="29">
        <f t="shared" si="21"/>
        <v>8.5983263404758956E-3</v>
      </c>
      <c r="T97" s="29">
        <f t="shared" si="21"/>
        <v>8.8210391821984518E-3</v>
      </c>
      <c r="U97" s="29">
        <f t="shared" si="21"/>
        <v>8.9147457629902213E-3</v>
      </c>
      <c r="V97" s="29">
        <f t="shared" si="21"/>
        <v>9.1098441298374262E-3</v>
      </c>
      <c r="W97" s="29">
        <f t="shared" si="21"/>
        <v>9.3637774027351371E-3</v>
      </c>
      <c r="X97" s="29">
        <f t="shared" si="21"/>
        <v>9.3637774027351371E-3</v>
      </c>
      <c r="Y97" s="29">
        <f t="shared" si="21"/>
        <v>9.3637774027351371E-3</v>
      </c>
      <c r="Z97" s="29">
        <f t="shared" si="21"/>
        <v>9.3637774027351371E-3</v>
      </c>
      <c r="AA97" s="29">
        <f t="shared" si="21"/>
        <v>9.3637774027351371E-3</v>
      </c>
      <c r="AB97" s="29">
        <f t="shared" si="21"/>
        <v>9.3637774027351371E-3</v>
      </c>
      <c r="AC97" s="29">
        <f t="shared" si="21"/>
        <v>9.3637774027351371E-3</v>
      </c>
      <c r="AD97" s="29">
        <f t="shared" si="21"/>
        <v>9.3637774027351371E-3</v>
      </c>
      <c r="AE97" s="29">
        <f t="shared" si="21"/>
        <v>9.3637774027351371E-3</v>
      </c>
      <c r="AF97" s="29">
        <f t="shared" si="21"/>
        <v>9.3637774027351371E-3</v>
      </c>
      <c r="AG97" s="29">
        <f t="shared" si="21"/>
        <v>9.3637774027351371E-3</v>
      </c>
      <c r="BA97" s="7">
        <f>SUM(BA81:BA96)</f>
        <v>0</v>
      </c>
    </row>
    <row r="98" spans="1:53" ht="15.75" customHeight="1">
      <c r="A98" s="4" t="s">
        <v>490</v>
      </c>
      <c r="B98" s="29">
        <v>0</v>
      </c>
      <c r="C98" s="29">
        <v>0</v>
      </c>
      <c r="D98" s="29">
        <v>0</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row>
    <row r="99" spans="1:53" ht="15.75" customHeight="1">
      <c r="A99" s="4" t="s">
        <v>491</v>
      </c>
      <c r="B99" s="29">
        <f t="shared" ref="B99:AG99" si="22">B83/B89/2</f>
        <v>5.7636863251148513E-3</v>
      </c>
      <c r="C99" s="29">
        <f t="shared" si="22"/>
        <v>6.4176241077036657E-3</v>
      </c>
      <c r="D99" s="29">
        <f t="shared" si="22"/>
        <v>6.6096490476419073E-3</v>
      </c>
      <c r="E99" s="29">
        <f t="shared" si="22"/>
        <v>6.8300141613218228E-3</v>
      </c>
      <c r="F99" s="29">
        <f t="shared" si="22"/>
        <v>7.3174118505812194E-3</v>
      </c>
      <c r="G99" s="29">
        <f t="shared" si="22"/>
        <v>7.2742625050473209E-3</v>
      </c>
      <c r="H99" s="29">
        <f t="shared" si="22"/>
        <v>7.3629711401018089E-3</v>
      </c>
      <c r="I99" s="29">
        <f t="shared" si="22"/>
        <v>7.4153259686201775E-3</v>
      </c>
      <c r="J99" s="29">
        <f t="shared" si="22"/>
        <v>7.4609231107266288E-3</v>
      </c>
      <c r="K99" s="29">
        <f t="shared" si="22"/>
        <v>7.664939242641446E-3</v>
      </c>
      <c r="L99" s="29">
        <f t="shared" si="22"/>
        <v>7.4413401059080847E-3</v>
      </c>
      <c r="M99" s="29">
        <f t="shared" si="22"/>
        <v>7.3969615508583152E-3</v>
      </c>
      <c r="N99" s="29">
        <f t="shared" si="22"/>
        <v>7.3922271740562316E-3</v>
      </c>
      <c r="O99" s="29">
        <f t="shared" si="22"/>
        <v>7.3349363856322859E-3</v>
      </c>
      <c r="P99" s="29">
        <f t="shared" si="22"/>
        <v>7.5353711933596685E-3</v>
      </c>
      <c r="Q99" s="29">
        <f t="shared" si="22"/>
        <v>7.1843678553153633E-3</v>
      </c>
      <c r="R99" s="29">
        <f t="shared" si="22"/>
        <v>7.0399720373511615E-3</v>
      </c>
      <c r="S99" s="29">
        <f t="shared" si="22"/>
        <v>7.0225046306450923E-3</v>
      </c>
      <c r="T99" s="29">
        <f t="shared" si="22"/>
        <v>7.0006414861133485E-3</v>
      </c>
      <c r="U99" s="29">
        <f t="shared" si="22"/>
        <v>7.0175346156814934E-3</v>
      </c>
      <c r="V99" s="29">
        <f t="shared" si="22"/>
        <v>6.9977835064385287E-3</v>
      </c>
      <c r="W99" s="29">
        <f t="shared" si="22"/>
        <v>6.9747512326534923E-3</v>
      </c>
      <c r="X99" s="29">
        <f t="shared" si="22"/>
        <v>6.9747512326534923E-3</v>
      </c>
      <c r="Y99" s="29">
        <f t="shared" si="22"/>
        <v>6.9747512326534923E-3</v>
      </c>
      <c r="Z99" s="29">
        <f t="shared" si="22"/>
        <v>6.9747512326534923E-3</v>
      </c>
      <c r="AA99" s="29">
        <f t="shared" si="22"/>
        <v>6.9747512326534923E-3</v>
      </c>
      <c r="AB99" s="29">
        <f t="shared" si="22"/>
        <v>6.9747512326534923E-3</v>
      </c>
      <c r="AC99" s="29">
        <f t="shared" si="22"/>
        <v>6.9747512326534923E-3</v>
      </c>
      <c r="AD99" s="29">
        <f t="shared" si="22"/>
        <v>6.9747512326534923E-3</v>
      </c>
      <c r="AE99" s="29">
        <f t="shared" si="22"/>
        <v>6.9747512326534923E-3</v>
      </c>
      <c r="AF99" s="29">
        <f t="shared" si="22"/>
        <v>6.9747512326534923E-3</v>
      </c>
      <c r="AG99" s="29">
        <f t="shared" si="22"/>
        <v>6.9747512326534923E-3</v>
      </c>
    </row>
    <row r="100" spans="1:53" ht="15.75" customHeight="1">
      <c r="A100" s="4" t="s">
        <v>492</v>
      </c>
      <c r="B100" s="29">
        <f t="shared" ref="B100:AG100" si="23">B83/B89/2</f>
        <v>5.7636863251148513E-3</v>
      </c>
      <c r="C100" s="29">
        <f t="shared" si="23"/>
        <v>6.4176241077036657E-3</v>
      </c>
      <c r="D100" s="29">
        <f t="shared" si="23"/>
        <v>6.6096490476419073E-3</v>
      </c>
      <c r="E100" s="29">
        <f t="shared" si="23"/>
        <v>6.8300141613218228E-3</v>
      </c>
      <c r="F100" s="29">
        <f t="shared" si="23"/>
        <v>7.3174118505812194E-3</v>
      </c>
      <c r="G100" s="29">
        <f t="shared" si="23"/>
        <v>7.2742625050473209E-3</v>
      </c>
      <c r="H100" s="29">
        <f t="shared" si="23"/>
        <v>7.3629711401018089E-3</v>
      </c>
      <c r="I100" s="29">
        <f t="shared" si="23"/>
        <v>7.4153259686201775E-3</v>
      </c>
      <c r="J100" s="29">
        <f t="shared" si="23"/>
        <v>7.4609231107266288E-3</v>
      </c>
      <c r="K100" s="29">
        <f t="shared" si="23"/>
        <v>7.664939242641446E-3</v>
      </c>
      <c r="L100" s="29">
        <f t="shared" si="23"/>
        <v>7.4413401059080847E-3</v>
      </c>
      <c r="M100" s="29">
        <f t="shared" si="23"/>
        <v>7.3969615508583152E-3</v>
      </c>
      <c r="N100" s="29">
        <f t="shared" si="23"/>
        <v>7.3922271740562316E-3</v>
      </c>
      <c r="O100" s="29">
        <f t="shared" si="23"/>
        <v>7.3349363856322859E-3</v>
      </c>
      <c r="P100" s="29">
        <f t="shared" si="23"/>
        <v>7.5353711933596685E-3</v>
      </c>
      <c r="Q100" s="29">
        <f t="shared" si="23"/>
        <v>7.1843678553153633E-3</v>
      </c>
      <c r="R100" s="29">
        <f t="shared" si="23"/>
        <v>7.0399720373511615E-3</v>
      </c>
      <c r="S100" s="29">
        <f t="shared" si="23"/>
        <v>7.0225046306450923E-3</v>
      </c>
      <c r="T100" s="29">
        <f t="shared" si="23"/>
        <v>7.0006414861133485E-3</v>
      </c>
      <c r="U100" s="29">
        <f t="shared" si="23"/>
        <v>7.0175346156814934E-3</v>
      </c>
      <c r="V100" s="29">
        <f t="shared" si="23"/>
        <v>6.9977835064385287E-3</v>
      </c>
      <c r="W100" s="29">
        <f t="shared" si="23"/>
        <v>6.9747512326534923E-3</v>
      </c>
      <c r="X100" s="29">
        <f t="shared" si="23"/>
        <v>6.9747512326534923E-3</v>
      </c>
      <c r="Y100" s="29">
        <f t="shared" si="23"/>
        <v>6.9747512326534923E-3</v>
      </c>
      <c r="Z100" s="29">
        <f t="shared" si="23"/>
        <v>6.9747512326534923E-3</v>
      </c>
      <c r="AA100" s="29">
        <f t="shared" si="23"/>
        <v>6.9747512326534923E-3</v>
      </c>
      <c r="AB100" s="29">
        <f t="shared" si="23"/>
        <v>6.9747512326534923E-3</v>
      </c>
      <c r="AC100" s="29">
        <f t="shared" si="23"/>
        <v>6.9747512326534923E-3</v>
      </c>
      <c r="AD100" s="29">
        <f t="shared" si="23"/>
        <v>6.9747512326534923E-3</v>
      </c>
      <c r="AE100" s="29">
        <f t="shared" si="23"/>
        <v>6.9747512326534923E-3</v>
      </c>
      <c r="AF100" s="29">
        <f t="shared" si="23"/>
        <v>6.9747512326534923E-3</v>
      </c>
      <c r="AG100" s="29">
        <f t="shared" si="23"/>
        <v>6.9747512326534923E-3</v>
      </c>
    </row>
    <row r="101" spans="1:53" ht="15.75" customHeight="1">
      <c r="A101" s="4" t="s">
        <v>493</v>
      </c>
      <c r="B101" s="29">
        <f t="shared" ref="B101:AG101" si="24">B88/B89</f>
        <v>3.8137058880776025E-3</v>
      </c>
      <c r="C101" s="29">
        <f t="shared" si="24"/>
        <v>3.1872875580682934E-3</v>
      </c>
      <c r="D101" s="29">
        <f t="shared" si="24"/>
        <v>3.4740910817322571E-3</v>
      </c>
      <c r="E101" s="29">
        <f t="shared" si="24"/>
        <v>3.4578294643242261E-3</v>
      </c>
      <c r="F101" s="29">
        <f t="shared" si="24"/>
        <v>3.307885038151184E-3</v>
      </c>
      <c r="G101" s="29">
        <f t="shared" si="24"/>
        <v>3.1339975220455864E-3</v>
      </c>
      <c r="H101" s="29">
        <f t="shared" si="24"/>
        <v>3.1833335427074731E-3</v>
      </c>
      <c r="I101" s="29">
        <f t="shared" si="24"/>
        <v>3.227352661742078E-3</v>
      </c>
      <c r="J101" s="29">
        <f t="shared" si="24"/>
        <v>3.1052792282831661E-3</v>
      </c>
      <c r="K101" s="29">
        <f t="shared" si="24"/>
        <v>2.8343694841590056E-3</v>
      </c>
      <c r="L101" s="29">
        <f t="shared" si="24"/>
        <v>2.7608965334799309E-3</v>
      </c>
      <c r="M101" s="29">
        <f t="shared" si="24"/>
        <v>2.6680969984923327E-3</v>
      </c>
      <c r="N101" s="29">
        <f t="shared" si="24"/>
        <v>2.7232938261009835E-3</v>
      </c>
      <c r="O101" s="29">
        <f t="shared" si="24"/>
        <v>2.6852730930208009E-3</v>
      </c>
      <c r="P101" s="29">
        <f t="shared" si="24"/>
        <v>2.7155971772142191E-3</v>
      </c>
      <c r="Q101" s="29">
        <f t="shared" si="24"/>
        <v>2.4382800317387784E-3</v>
      </c>
      <c r="R101" s="29">
        <f t="shared" si="24"/>
        <v>2.2261884066872325E-3</v>
      </c>
      <c r="S101" s="29">
        <f t="shared" si="24"/>
        <v>2.2326056989701681E-3</v>
      </c>
      <c r="T101" s="29">
        <f t="shared" si="24"/>
        <v>2.2304858890108553E-3</v>
      </c>
      <c r="U101" s="29">
        <f t="shared" si="24"/>
        <v>2.2479322012743191E-3</v>
      </c>
      <c r="V101" s="29">
        <f t="shared" si="24"/>
        <v>2.2512931862116742E-3</v>
      </c>
      <c r="W101" s="29">
        <f t="shared" si="24"/>
        <v>2.2940432858657321E-3</v>
      </c>
      <c r="X101" s="29">
        <f t="shared" si="24"/>
        <v>2.2940432858657321E-3</v>
      </c>
      <c r="Y101" s="29">
        <f t="shared" si="24"/>
        <v>2.2940432858657321E-3</v>
      </c>
      <c r="Z101" s="29">
        <f t="shared" si="24"/>
        <v>2.2940432858657321E-3</v>
      </c>
      <c r="AA101" s="29">
        <f t="shared" si="24"/>
        <v>2.2940432858657321E-3</v>
      </c>
      <c r="AB101" s="29">
        <f t="shared" si="24"/>
        <v>2.2940432858657321E-3</v>
      </c>
      <c r="AC101" s="29">
        <f t="shared" si="24"/>
        <v>2.2940432858657321E-3</v>
      </c>
      <c r="AD101" s="29">
        <f t="shared" si="24"/>
        <v>2.2940432858657321E-3</v>
      </c>
      <c r="AE101" s="29">
        <f t="shared" si="24"/>
        <v>2.2940432858657321E-3</v>
      </c>
      <c r="AF101" s="29">
        <f t="shared" si="24"/>
        <v>2.2940432858657321E-3</v>
      </c>
      <c r="AG101" s="29">
        <f t="shared" si="24"/>
        <v>2.2940432858657321E-3</v>
      </c>
      <c r="AH101" s="4"/>
      <c r="AI101" s="4"/>
      <c r="AJ101" s="4"/>
      <c r="AK101" s="4"/>
      <c r="AL101" s="4"/>
      <c r="AM101" s="4"/>
      <c r="AN101" s="4"/>
      <c r="AO101" s="4"/>
      <c r="AP101" s="4"/>
      <c r="AQ101" s="4"/>
      <c r="AR101" s="4"/>
      <c r="AS101" s="4"/>
      <c r="AT101" s="4"/>
      <c r="AU101" s="4"/>
      <c r="AV101" s="4"/>
      <c r="AW101" s="4"/>
      <c r="AX101" s="4"/>
      <c r="AY101" s="4"/>
    </row>
    <row r="102" spans="1:53" ht="15.75" customHeight="1">
      <c r="A102" s="4" t="s">
        <v>494</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0</v>
      </c>
      <c r="AD102" s="29">
        <v>0</v>
      </c>
      <c r="AE102" s="29">
        <v>0</v>
      </c>
      <c r="AF102" s="29">
        <v>0</v>
      </c>
      <c r="AG102" s="29">
        <v>0</v>
      </c>
    </row>
    <row r="103" spans="1:53" ht="15.75" customHeight="1">
      <c r="A103" s="4" t="s">
        <v>495</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v>0</v>
      </c>
      <c r="Z103" s="29">
        <v>0</v>
      </c>
      <c r="AA103" s="29">
        <v>0</v>
      </c>
      <c r="AB103" s="29">
        <v>0</v>
      </c>
      <c r="AC103" s="29">
        <v>0</v>
      </c>
      <c r="AD103" s="29">
        <v>0</v>
      </c>
      <c r="AE103" s="29">
        <v>0</v>
      </c>
      <c r="AF103" s="29">
        <v>0</v>
      </c>
      <c r="AG103" s="29">
        <v>0</v>
      </c>
    </row>
    <row r="104" spans="1:53" ht="15.75" customHeight="1">
      <c r="A104" s="4" t="s">
        <v>496</v>
      </c>
      <c r="B104" s="29">
        <v>0</v>
      </c>
      <c r="C104" s="29">
        <v>0</v>
      </c>
      <c r="D104" s="29">
        <v>0</v>
      </c>
      <c r="E104" s="29">
        <v>0</v>
      </c>
      <c r="F104" s="29">
        <v>0</v>
      </c>
      <c r="G104" s="29">
        <v>0</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row>
    <row r="105" spans="1:53" ht="15.75" customHeight="1">
      <c r="A105" s="4" t="s">
        <v>497</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row>
    <row r="106" spans="1:53" ht="15.75" customHeight="1">
      <c r="A106" s="4" t="s">
        <v>498</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v>0</v>
      </c>
      <c r="Z106" s="29">
        <v>0</v>
      </c>
      <c r="AA106" s="29">
        <v>0</v>
      </c>
      <c r="AB106" s="29">
        <v>0</v>
      </c>
      <c r="AC106" s="29">
        <v>0</v>
      </c>
      <c r="AD106" s="29">
        <v>0</v>
      </c>
      <c r="AE106" s="29">
        <v>0</v>
      </c>
      <c r="AF106" s="29">
        <v>0</v>
      </c>
      <c r="AG106" s="29">
        <v>0</v>
      </c>
    </row>
    <row r="107" spans="1:53" ht="15.75" customHeight="1">
      <c r="A107" s="4" t="s">
        <v>499</v>
      </c>
      <c r="B107" s="29">
        <v>0</v>
      </c>
      <c r="C107" s="29">
        <v>0</v>
      </c>
      <c r="D107" s="29">
        <v>0</v>
      </c>
      <c r="E107" s="29">
        <v>0</v>
      </c>
      <c r="F107" s="29">
        <v>0</v>
      </c>
      <c r="G107" s="29">
        <v>0</v>
      </c>
      <c r="H107" s="29">
        <v>0</v>
      </c>
      <c r="I107" s="29">
        <v>0</v>
      </c>
      <c r="J107" s="29">
        <v>0</v>
      </c>
      <c r="K107" s="29">
        <v>0</v>
      </c>
      <c r="L107" s="29">
        <v>0</v>
      </c>
      <c r="M107" s="29">
        <v>0</v>
      </c>
      <c r="N107" s="29">
        <v>0</v>
      </c>
      <c r="O107" s="29">
        <v>0</v>
      </c>
      <c r="P107" s="29">
        <v>0</v>
      </c>
      <c r="Q107" s="29">
        <v>0</v>
      </c>
      <c r="R107" s="29">
        <v>0</v>
      </c>
      <c r="S107" s="29">
        <v>0</v>
      </c>
      <c r="T107" s="29">
        <v>0</v>
      </c>
      <c r="U107" s="29">
        <v>0</v>
      </c>
      <c r="V107" s="29">
        <v>0</v>
      </c>
      <c r="W107" s="29">
        <v>0</v>
      </c>
      <c r="X107" s="29">
        <v>0</v>
      </c>
      <c r="Y107" s="29">
        <v>0</v>
      </c>
      <c r="Z107" s="29">
        <v>0</v>
      </c>
      <c r="AA107" s="29">
        <v>0</v>
      </c>
      <c r="AB107" s="29">
        <v>0</v>
      </c>
      <c r="AC107" s="29">
        <v>0</v>
      </c>
      <c r="AD107" s="29">
        <v>0</v>
      </c>
      <c r="AE107" s="29">
        <v>0</v>
      </c>
      <c r="AF107" s="29">
        <v>0</v>
      </c>
      <c r="AG107" s="29">
        <v>0</v>
      </c>
    </row>
    <row r="108" spans="1:53" ht="15.75" customHeight="1">
      <c r="J108" s="4"/>
    </row>
    <row r="109" spans="1:53" ht="15.75" customHeight="1">
      <c r="J109" s="4"/>
    </row>
    <row r="110" spans="1:53" ht="15.75" customHeight="1">
      <c r="A110" s="29" t="s">
        <v>514</v>
      </c>
      <c r="J110" s="4"/>
    </row>
    <row r="111" spans="1:53" ht="15.75" customHeight="1">
      <c r="A111" s="39" t="s">
        <v>515</v>
      </c>
      <c r="J111" s="4"/>
    </row>
    <row r="112" spans="1:53" ht="15.75" customHeight="1">
      <c r="J112" s="4"/>
    </row>
    <row r="113" spans="1:10" ht="15.75" customHeight="1">
      <c r="A113" s="40" t="s">
        <v>516</v>
      </c>
      <c r="B113" s="40">
        <v>2015</v>
      </c>
      <c r="J113" s="4"/>
    </row>
    <row r="114" spans="1:10" ht="15.75" customHeight="1">
      <c r="A114" s="4" t="s">
        <v>484</v>
      </c>
      <c r="B114" s="29">
        <v>0.08</v>
      </c>
      <c r="J114" s="4"/>
    </row>
    <row r="115" spans="1:10" ht="15.75" customHeight="1">
      <c r="A115" s="4" t="s">
        <v>485</v>
      </c>
      <c r="B115" s="29">
        <v>0.36</v>
      </c>
      <c r="J115" s="4"/>
    </row>
    <row r="116" spans="1:10" ht="15.75" customHeight="1">
      <c r="A116" s="4" t="s">
        <v>486</v>
      </c>
      <c r="B116" s="29">
        <v>0.04</v>
      </c>
      <c r="J116" s="4"/>
    </row>
    <row r="117" spans="1:10" ht="15.75" customHeight="1">
      <c r="A117" s="4" t="s">
        <v>487</v>
      </c>
      <c r="B117" s="29">
        <v>0.1</v>
      </c>
      <c r="J117" s="4"/>
    </row>
    <row r="118" spans="1:10" ht="15.75" customHeight="1">
      <c r="A118" s="4" t="s">
        <v>488</v>
      </c>
      <c r="B118" s="29">
        <v>0.03</v>
      </c>
      <c r="J118" s="4"/>
    </row>
    <row r="119" spans="1:10" ht="15.75" customHeight="1">
      <c r="A119" s="4" t="s">
        <v>489</v>
      </c>
      <c r="B119" s="29">
        <v>0</v>
      </c>
      <c r="J119" s="4"/>
    </row>
    <row r="120" spans="1:10" ht="15.75" customHeight="1">
      <c r="A120" s="4" t="s">
        <v>490</v>
      </c>
      <c r="B120" s="29">
        <v>0</v>
      </c>
      <c r="J120" s="4"/>
    </row>
    <row r="121" spans="1:10" ht="15.75" customHeight="1">
      <c r="A121" s="4" t="s">
        <v>491</v>
      </c>
      <c r="B121" s="29">
        <v>0</v>
      </c>
      <c r="J121" s="4"/>
    </row>
    <row r="122" spans="1:10" ht="15.75" customHeight="1">
      <c r="A122" s="4" t="s">
        <v>492</v>
      </c>
      <c r="B122" s="29">
        <v>0.03</v>
      </c>
      <c r="J122" s="4"/>
    </row>
    <row r="123" spans="1:10" ht="15.75" customHeight="1">
      <c r="A123" s="4" t="s">
        <v>493</v>
      </c>
      <c r="B123" s="29">
        <v>0.36</v>
      </c>
      <c r="J123" s="4"/>
    </row>
    <row r="124" spans="1:10" ht="15.75" customHeight="1">
      <c r="A124" s="4" t="s">
        <v>494</v>
      </c>
      <c r="B124" s="29">
        <v>0</v>
      </c>
      <c r="J124" s="4"/>
    </row>
    <row r="125" spans="1:10" ht="15.75" customHeight="1">
      <c r="A125" s="4" t="s">
        <v>495</v>
      </c>
      <c r="B125" s="29">
        <v>0</v>
      </c>
      <c r="J125" s="4"/>
    </row>
    <row r="126" spans="1:10" ht="15.75" customHeight="1">
      <c r="A126" s="4" t="s">
        <v>496</v>
      </c>
      <c r="B126" s="29">
        <v>0</v>
      </c>
      <c r="J126" s="4"/>
    </row>
    <row r="127" spans="1:10" ht="15.75" customHeight="1">
      <c r="A127" s="4" t="s">
        <v>497</v>
      </c>
      <c r="B127" s="29">
        <v>0</v>
      </c>
      <c r="J127" s="4"/>
    </row>
    <row r="128" spans="1:10" ht="15.75" customHeight="1">
      <c r="A128" s="4" t="s">
        <v>498</v>
      </c>
      <c r="B128" s="29">
        <v>0</v>
      </c>
      <c r="J128" s="4"/>
    </row>
    <row r="129" spans="1:10" ht="15.75" customHeight="1">
      <c r="A129" s="4" t="s">
        <v>499</v>
      </c>
      <c r="B129" s="29">
        <v>0</v>
      </c>
      <c r="J129" s="4"/>
    </row>
    <row r="130" spans="1:10" ht="15.75" customHeight="1">
      <c r="B130">
        <f>SUM(B114:B129)</f>
        <v>1</v>
      </c>
    </row>
    <row r="131" spans="1:10" ht="15.75" customHeight="1">
      <c r="A131" s="41"/>
    </row>
    <row r="132" spans="1:10" ht="15.75" customHeight="1"/>
    <row r="133" spans="1:10" ht="15.75" customHeight="1"/>
    <row r="134" spans="1:10" ht="15.75" customHeight="1"/>
    <row r="135" spans="1:10" ht="15.75" customHeight="1"/>
    <row r="136" spans="1:10" ht="15.75" customHeight="1"/>
    <row r="137" spans="1:10" ht="15.75" customHeight="1"/>
    <row r="138" spans="1:10" ht="15.75" customHeight="1"/>
    <row r="139" spans="1:10" ht="15.75" customHeight="1"/>
    <row r="140" spans="1:10" ht="15.75" customHeight="1"/>
    <row r="141" spans="1:10" ht="15.75" customHeight="1"/>
    <row r="142" spans="1:10" ht="15.75" customHeight="1"/>
    <row r="143" spans="1:10" ht="15.75" customHeight="1"/>
    <row r="144" spans="1:10" ht="15.75" customHeight="1"/>
    <row r="145" spans="1:1" ht="15.75" customHeight="1"/>
    <row r="146" spans="1:1" ht="15.75" customHeight="1"/>
    <row r="147" spans="1:1" ht="15.75" customHeight="1"/>
    <row r="148" spans="1:1" ht="15.75" customHeight="1"/>
    <row r="149" spans="1:1" ht="15.75" customHeight="1"/>
    <row r="150" spans="1:1" ht="15.75" customHeight="1">
      <c r="A150" s="4"/>
    </row>
    <row r="151" spans="1:1" ht="15.75" customHeight="1">
      <c r="A151" s="28"/>
    </row>
    <row r="152" spans="1:1" ht="15.75" customHeight="1">
      <c r="A152" s="4"/>
    </row>
    <row r="153" spans="1:1" ht="15.75" customHeight="1">
      <c r="A153" s="4"/>
    </row>
    <row r="154" spans="1:1" ht="15.75" customHeight="1">
      <c r="A154" s="4"/>
    </row>
    <row r="155" spans="1:1" ht="15.75" customHeight="1">
      <c r="A155" s="4"/>
    </row>
    <row r="156" spans="1:1" ht="15.75" customHeight="1">
      <c r="A156" s="28"/>
    </row>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8" r:id="rId1" xr:uid="{00000000-0004-0000-0300-000000000000}"/>
    <hyperlink ref="A111" r:id="rId2" xr:uid="{00000000-0004-0000-0300-000001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452"/>
  <sheetViews>
    <sheetView workbookViewId="0"/>
  </sheetViews>
  <sheetFormatPr defaultColWidth="12.625" defaultRowHeight="15" customHeight="1"/>
  <cols>
    <col min="1" max="3" width="7.625" customWidth="1"/>
    <col min="4" max="4" width="23.625" customWidth="1"/>
    <col min="5" max="5" width="32.875" customWidth="1"/>
    <col min="6" max="20" width="7.625" customWidth="1"/>
    <col min="21" max="21" width="13.625" customWidth="1"/>
    <col min="22" max="42" width="7.625" customWidth="1"/>
  </cols>
  <sheetData>
    <row r="1" spans="1:42">
      <c r="A1" s="42" t="s">
        <v>517</v>
      </c>
      <c r="B1" s="43"/>
      <c r="C1" s="43"/>
      <c r="D1" s="43"/>
      <c r="E1" s="44"/>
      <c r="F1" s="44"/>
      <c r="G1" s="44"/>
      <c r="H1" s="44"/>
      <c r="I1" s="44"/>
      <c r="J1" s="44"/>
      <c r="K1" s="44"/>
      <c r="L1" s="44"/>
      <c r="M1" s="44"/>
      <c r="N1" s="44"/>
      <c r="O1" s="44"/>
      <c r="P1" s="44"/>
      <c r="Q1" s="44"/>
      <c r="R1" s="44"/>
      <c r="S1" s="44"/>
      <c r="T1" s="44"/>
      <c r="U1" s="45" t="s">
        <v>518</v>
      </c>
      <c r="V1" s="44"/>
      <c r="W1" s="44"/>
      <c r="X1" s="44"/>
      <c r="Y1" s="44"/>
      <c r="Z1" s="44"/>
      <c r="AA1" s="44"/>
      <c r="AB1" s="44"/>
      <c r="AC1" s="44"/>
      <c r="AD1" s="44"/>
      <c r="AE1" s="44"/>
      <c r="AF1" s="44"/>
      <c r="AG1" s="44"/>
      <c r="AH1" s="44"/>
      <c r="AI1" s="44"/>
      <c r="AJ1" s="44"/>
      <c r="AK1" s="44"/>
      <c r="AL1" s="44"/>
      <c r="AM1" s="44"/>
      <c r="AN1" s="44"/>
      <c r="AO1" s="44"/>
      <c r="AP1" s="44"/>
    </row>
    <row r="2" spans="1:42">
      <c r="A2" s="44"/>
      <c r="B2" s="46" t="s">
        <v>172</v>
      </c>
      <c r="C2" s="46" t="s">
        <v>519</v>
      </c>
      <c r="D2" s="46" t="s">
        <v>520</v>
      </c>
      <c r="E2" s="46" t="s">
        <v>521</v>
      </c>
      <c r="F2" s="47">
        <v>2018</v>
      </c>
      <c r="G2" s="47">
        <v>2019</v>
      </c>
      <c r="H2" s="47">
        <v>2020</v>
      </c>
      <c r="I2" s="47">
        <v>2021</v>
      </c>
      <c r="J2" s="47">
        <v>2022</v>
      </c>
      <c r="K2" s="47">
        <v>2023</v>
      </c>
      <c r="L2" s="47">
        <v>2024</v>
      </c>
      <c r="M2" s="47">
        <v>2025</v>
      </c>
      <c r="N2" s="47">
        <v>2026</v>
      </c>
      <c r="O2" s="47">
        <v>2027</v>
      </c>
      <c r="P2" s="47">
        <v>2028</v>
      </c>
      <c r="Q2" s="47">
        <v>2029</v>
      </c>
      <c r="R2" s="47">
        <v>2030</v>
      </c>
      <c r="S2" s="45"/>
      <c r="T2" s="45"/>
      <c r="U2" s="44" t="s">
        <v>522</v>
      </c>
      <c r="V2" s="4" t="s">
        <v>491</v>
      </c>
      <c r="W2" s="45"/>
      <c r="X2" s="45"/>
      <c r="Y2" s="45"/>
      <c r="Z2" s="45"/>
      <c r="AA2" s="45"/>
      <c r="AB2" s="45"/>
      <c r="AC2" s="45"/>
      <c r="AD2" s="45"/>
      <c r="AE2" s="45"/>
      <c r="AF2" s="45"/>
      <c r="AG2" s="45"/>
    </row>
    <row r="3" spans="1:42">
      <c r="A3" s="44"/>
      <c r="B3" s="44" t="s">
        <v>3</v>
      </c>
      <c r="C3" s="44" t="s">
        <v>519</v>
      </c>
      <c r="D3" s="44" t="s">
        <v>522</v>
      </c>
      <c r="E3" s="44" t="str">
        <f t="shared" ref="E3:E66" si="0">LOOKUP(D3,$U$2:$V$15,$V$2:$V$15)</f>
        <v>biomass</v>
      </c>
      <c r="F3" s="44">
        <v>0</v>
      </c>
      <c r="G3" s="44">
        <f t="shared" ref="G3:G15" si="1">AVERAGE(F3,H3)</f>
        <v>0</v>
      </c>
      <c r="H3" s="44">
        <v>0</v>
      </c>
      <c r="I3" s="44">
        <f t="shared" ref="I3:I15" si="2">AVERAGE(H3,J3)</f>
        <v>0</v>
      </c>
      <c r="J3" s="44">
        <v>0</v>
      </c>
      <c r="K3" s="44">
        <f t="shared" ref="K3:K15" si="3">AVERAGE(J3,L3)</f>
        <v>0</v>
      </c>
      <c r="L3" s="44">
        <v>0</v>
      </c>
      <c r="M3" s="44">
        <f t="shared" ref="M3:M15" si="4">AVERAGE(L3,N3)</f>
        <v>0</v>
      </c>
      <c r="N3" s="44">
        <v>0</v>
      </c>
      <c r="O3" s="44">
        <f t="shared" ref="O3:O15" si="5">AVERAGE(N3,P3)</f>
        <v>0</v>
      </c>
      <c r="P3" s="44">
        <v>0</v>
      </c>
      <c r="Q3" s="44">
        <f t="shared" ref="Q3:Q15" si="6">AVERAGE(P3,R3)</f>
        <v>0</v>
      </c>
      <c r="R3" s="44">
        <v>0</v>
      </c>
      <c r="S3" s="44"/>
      <c r="T3" s="44"/>
      <c r="U3" s="44" t="s">
        <v>523</v>
      </c>
      <c r="V3" s="4" t="s">
        <v>484</v>
      </c>
      <c r="W3" s="44"/>
      <c r="X3" s="44"/>
      <c r="Y3" s="44"/>
      <c r="Z3" s="44"/>
      <c r="AA3" s="44"/>
      <c r="AB3" s="44"/>
      <c r="AC3" s="44"/>
      <c r="AD3" s="44"/>
      <c r="AE3" s="44"/>
      <c r="AF3" s="44"/>
      <c r="AG3" s="44"/>
    </row>
    <row r="4" spans="1:42">
      <c r="A4" s="44"/>
      <c r="B4" s="44" t="s">
        <v>3</v>
      </c>
      <c r="C4" s="44" t="s">
        <v>519</v>
      </c>
      <c r="D4" s="44" t="s">
        <v>523</v>
      </c>
      <c r="E4" s="44" t="str">
        <f t="shared" si="0"/>
        <v>hard coal</v>
      </c>
      <c r="F4" s="44">
        <v>27571631.640000001</v>
      </c>
      <c r="G4" s="44">
        <f t="shared" si="1"/>
        <v>23906449.329999998</v>
      </c>
      <c r="H4" s="44">
        <v>20241267.02</v>
      </c>
      <c r="I4" s="44">
        <f t="shared" si="2"/>
        <v>23171449.515000001</v>
      </c>
      <c r="J4" s="44">
        <v>26101632.010000002</v>
      </c>
      <c r="K4" s="44">
        <f t="shared" si="3"/>
        <v>28733311.649999999</v>
      </c>
      <c r="L4" s="44">
        <v>31364991.289999999</v>
      </c>
      <c r="M4" s="44">
        <f t="shared" si="4"/>
        <v>31251500.02</v>
      </c>
      <c r="N4" s="44">
        <v>31138008.75</v>
      </c>
      <c r="O4" s="44">
        <f t="shared" si="5"/>
        <v>31226673.805</v>
      </c>
      <c r="P4" s="44">
        <v>31315338.859999999</v>
      </c>
      <c r="Q4" s="44">
        <f t="shared" si="6"/>
        <v>31610498.329999998</v>
      </c>
      <c r="R4" s="44">
        <v>31905657.800000001</v>
      </c>
      <c r="S4" s="44"/>
      <c r="T4" s="44"/>
      <c r="U4" s="44" t="s">
        <v>524</v>
      </c>
      <c r="V4" s="4" t="s">
        <v>490</v>
      </c>
      <c r="W4" s="44"/>
      <c r="X4" s="44"/>
      <c r="Y4" s="44"/>
      <c r="Z4" s="44"/>
      <c r="AA4" s="44"/>
      <c r="AB4" s="44"/>
      <c r="AC4" s="44"/>
      <c r="AD4" s="44"/>
      <c r="AE4" s="44"/>
      <c r="AF4" s="44"/>
      <c r="AG4" s="44"/>
    </row>
    <row r="5" spans="1:42">
      <c r="A5" s="44"/>
      <c r="B5" s="44" t="s">
        <v>3</v>
      </c>
      <c r="C5" s="44" t="s">
        <v>519</v>
      </c>
      <c r="D5" s="44" t="s">
        <v>524</v>
      </c>
      <c r="E5" s="44" t="str">
        <f t="shared" si="0"/>
        <v>solar thermal</v>
      </c>
      <c r="F5" s="44">
        <v>0</v>
      </c>
      <c r="G5" s="44">
        <f t="shared" si="1"/>
        <v>0</v>
      </c>
      <c r="H5" s="44">
        <v>0</v>
      </c>
      <c r="I5" s="44">
        <f t="shared" si="2"/>
        <v>0</v>
      </c>
      <c r="J5" s="44">
        <v>0</v>
      </c>
      <c r="K5" s="44">
        <f t="shared" si="3"/>
        <v>0</v>
      </c>
      <c r="L5" s="44">
        <v>0</v>
      </c>
      <c r="M5" s="44">
        <f t="shared" si="4"/>
        <v>0</v>
      </c>
      <c r="N5" s="44">
        <v>0</v>
      </c>
      <c r="O5" s="44">
        <f t="shared" si="5"/>
        <v>0</v>
      </c>
      <c r="P5" s="44">
        <v>0</v>
      </c>
      <c r="Q5" s="44">
        <f t="shared" si="6"/>
        <v>0</v>
      </c>
      <c r="R5" s="44">
        <v>0</v>
      </c>
      <c r="S5" s="44"/>
      <c r="T5" s="44"/>
      <c r="U5" s="44" t="s">
        <v>525</v>
      </c>
      <c r="V5" s="4" t="s">
        <v>492</v>
      </c>
      <c r="W5" s="44"/>
      <c r="X5" s="44"/>
      <c r="Y5" s="44"/>
      <c r="Z5" s="44"/>
      <c r="AA5" s="44"/>
      <c r="AB5" s="44"/>
      <c r="AC5" s="44"/>
      <c r="AD5" s="44"/>
      <c r="AE5" s="44"/>
      <c r="AF5" s="44"/>
      <c r="AG5" s="44"/>
    </row>
    <row r="6" spans="1:42">
      <c r="A6" s="44"/>
      <c r="B6" s="44" t="s">
        <v>3</v>
      </c>
      <c r="C6" s="44" t="s">
        <v>519</v>
      </c>
      <c r="D6" s="44" t="s">
        <v>525</v>
      </c>
      <c r="E6" s="44" t="str">
        <f t="shared" si="0"/>
        <v>geothermal</v>
      </c>
      <c r="F6" s="44">
        <v>0</v>
      </c>
      <c r="G6" s="44">
        <f t="shared" si="1"/>
        <v>0</v>
      </c>
      <c r="H6" s="44">
        <v>0</v>
      </c>
      <c r="I6" s="44">
        <f t="shared" si="2"/>
        <v>0</v>
      </c>
      <c r="J6" s="44">
        <v>0</v>
      </c>
      <c r="K6" s="44">
        <f t="shared" si="3"/>
        <v>0</v>
      </c>
      <c r="L6" s="44">
        <v>0</v>
      </c>
      <c r="M6" s="44">
        <f t="shared" si="4"/>
        <v>0</v>
      </c>
      <c r="N6" s="44">
        <v>0</v>
      </c>
      <c r="O6" s="44">
        <f t="shared" si="5"/>
        <v>0</v>
      </c>
      <c r="P6" s="44">
        <v>0</v>
      </c>
      <c r="Q6" s="44">
        <f t="shared" si="6"/>
        <v>0</v>
      </c>
      <c r="R6" s="44">
        <v>0</v>
      </c>
      <c r="S6" s="44"/>
      <c r="T6" s="44"/>
      <c r="U6" s="44" t="s">
        <v>526</v>
      </c>
      <c r="V6" s="4" t="s">
        <v>487</v>
      </c>
      <c r="W6" s="44"/>
      <c r="X6" s="44"/>
      <c r="Y6" s="44"/>
      <c r="Z6" s="44"/>
      <c r="AA6" s="44"/>
      <c r="AB6" s="44"/>
      <c r="AC6" s="44"/>
      <c r="AD6" s="44"/>
      <c r="AE6" s="44"/>
      <c r="AF6" s="44"/>
      <c r="AG6" s="44"/>
    </row>
    <row r="7" spans="1:42">
      <c r="A7" s="44"/>
      <c r="B7" s="44" t="s">
        <v>3</v>
      </c>
      <c r="C7" s="44" t="s">
        <v>519</v>
      </c>
      <c r="D7" s="44" t="s">
        <v>526</v>
      </c>
      <c r="E7" s="44" t="str">
        <f t="shared" si="0"/>
        <v>hydro</v>
      </c>
      <c r="F7" s="44">
        <v>7603515.3389999997</v>
      </c>
      <c r="G7" s="44">
        <f t="shared" si="1"/>
        <v>7761858.6549999993</v>
      </c>
      <c r="H7" s="44">
        <v>7920201.9709999999</v>
      </c>
      <c r="I7" s="44">
        <f t="shared" si="2"/>
        <v>7921408.1365</v>
      </c>
      <c r="J7" s="44">
        <v>7922614.3020000001</v>
      </c>
      <c r="K7" s="44">
        <f t="shared" si="3"/>
        <v>7921666.6365</v>
      </c>
      <c r="L7" s="44">
        <v>7920718.9709999999</v>
      </c>
      <c r="M7" s="44">
        <f t="shared" si="4"/>
        <v>7925390.2429999998</v>
      </c>
      <c r="N7" s="44">
        <v>7930061.5149999997</v>
      </c>
      <c r="O7" s="44">
        <f t="shared" si="5"/>
        <v>7937804.0659999996</v>
      </c>
      <c r="P7" s="44">
        <v>7945546.6169999996</v>
      </c>
      <c r="Q7" s="44">
        <f t="shared" si="6"/>
        <v>7945546.6169999996</v>
      </c>
      <c r="R7" s="44">
        <v>7945546.6169999996</v>
      </c>
      <c r="S7" s="44"/>
      <c r="T7" s="44"/>
      <c r="U7" s="44" t="s">
        <v>527</v>
      </c>
      <c r="V7" s="4" t="s">
        <v>488</v>
      </c>
      <c r="W7" s="44"/>
      <c r="X7" s="44"/>
      <c r="Y7" s="44"/>
      <c r="Z7" s="44"/>
      <c r="AA7" s="44"/>
      <c r="AB7" s="44"/>
      <c r="AC7" s="44"/>
      <c r="AD7" s="44"/>
      <c r="AE7" s="44"/>
      <c r="AF7" s="44"/>
      <c r="AG7" s="44"/>
    </row>
    <row r="8" spans="1:42">
      <c r="A8" s="44"/>
      <c r="B8" s="44" t="s">
        <v>3</v>
      </c>
      <c r="C8" s="44" t="s">
        <v>519</v>
      </c>
      <c r="D8" s="44" t="s">
        <v>528</v>
      </c>
      <c r="E8" s="44" t="str">
        <f t="shared" si="0"/>
        <v>hydro</v>
      </c>
      <c r="F8" s="44">
        <v>0</v>
      </c>
      <c r="G8" s="44">
        <f t="shared" si="1"/>
        <v>0</v>
      </c>
      <c r="H8" s="44">
        <v>0</v>
      </c>
      <c r="I8" s="44">
        <f t="shared" si="2"/>
        <v>0</v>
      </c>
      <c r="J8" s="44">
        <v>0</v>
      </c>
      <c r="K8" s="44">
        <f t="shared" si="3"/>
        <v>0</v>
      </c>
      <c r="L8" s="44">
        <v>0</v>
      </c>
      <c r="M8" s="44">
        <f t="shared" si="4"/>
        <v>0</v>
      </c>
      <c r="N8" s="44">
        <v>0</v>
      </c>
      <c r="O8" s="44">
        <f t="shared" si="5"/>
        <v>0</v>
      </c>
      <c r="P8" s="44">
        <v>0</v>
      </c>
      <c r="Q8" s="44">
        <f t="shared" si="6"/>
        <v>0</v>
      </c>
      <c r="R8" s="44">
        <v>0</v>
      </c>
      <c r="S8" s="44"/>
      <c r="T8" s="44"/>
      <c r="U8" s="44" t="s">
        <v>529</v>
      </c>
      <c r="V8" s="4" t="s">
        <v>485</v>
      </c>
      <c r="W8" s="44"/>
      <c r="X8" s="44"/>
      <c r="Y8" s="44"/>
      <c r="Z8" s="44"/>
      <c r="AA8" s="44"/>
      <c r="AB8" s="44"/>
      <c r="AC8" s="44"/>
      <c r="AD8" s="44"/>
      <c r="AE8" s="44"/>
      <c r="AF8" s="44"/>
      <c r="AG8" s="44"/>
    </row>
    <row r="9" spans="1:42">
      <c r="A9" s="44"/>
      <c r="B9" s="44" t="s">
        <v>3</v>
      </c>
      <c r="C9" s="44" t="s">
        <v>519</v>
      </c>
      <c r="D9" s="44" t="s">
        <v>527</v>
      </c>
      <c r="E9" s="44" t="str">
        <f t="shared" si="0"/>
        <v>onshore wind</v>
      </c>
      <c r="F9" s="44">
        <v>0</v>
      </c>
      <c r="G9" s="44">
        <f t="shared" si="1"/>
        <v>0</v>
      </c>
      <c r="H9" s="44">
        <v>0</v>
      </c>
      <c r="I9" s="44">
        <f t="shared" si="2"/>
        <v>0</v>
      </c>
      <c r="J9" s="44">
        <v>0</v>
      </c>
      <c r="K9" s="44">
        <f t="shared" si="3"/>
        <v>0</v>
      </c>
      <c r="L9" s="44">
        <v>0</v>
      </c>
      <c r="M9" s="44">
        <f t="shared" si="4"/>
        <v>0</v>
      </c>
      <c r="N9" s="44">
        <v>0</v>
      </c>
      <c r="O9" s="44">
        <f t="shared" si="5"/>
        <v>0</v>
      </c>
      <c r="P9" s="44">
        <v>0</v>
      </c>
      <c r="Q9" s="44">
        <f t="shared" si="6"/>
        <v>0</v>
      </c>
      <c r="R9" s="44">
        <v>0</v>
      </c>
      <c r="S9" s="44"/>
      <c r="T9" s="44"/>
      <c r="U9" s="44" t="s">
        <v>530</v>
      </c>
      <c r="V9" s="4" t="s">
        <v>494</v>
      </c>
      <c r="W9" s="44"/>
      <c r="X9" s="44"/>
      <c r="Y9" s="44"/>
      <c r="Z9" s="44"/>
      <c r="AA9" s="44"/>
      <c r="AB9" s="44"/>
      <c r="AC9" s="44"/>
      <c r="AD9" s="44"/>
      <c r="AE9" s="44"/>
      <c r="AF9" s="44"/>
      <c r="AG9" s="44"/>
    </row>
    <row r="10" spans="1:42">
      <c r="A10" s="44"/>
      <c r="B10" s="44" t="s">
        <v>3</v>
      </c>
      <c r="C10" s="44" t="s">
        <v>519</v>
      </c>
      <c r="D10" s="44" t="s">
        <v>529</v>
      </c>
      <c r="E10" s="44" t="str">
        <f t="shared" si="0"/>
        <v>natural gas nonpeaker</v>
      </c>
      <c r="F10" s="44">
        <v>66481137.859999999</v>
      </c>
      <c r="G10" s="44">
        <f t="shared" si="1"/>
        <v>66267974.765000001</v>
      </c>
      <c r="H10" s="44">
        <v>66054811.670000002</v>
      </c>
      <c r="I10" s="44">
        <f t="shared" si="2"/>
        <v>63295463.475000001</v>
      </c>
      <c r="J10" s="44">
        <v>60536115.280000001</v>
      </c>
      <c r="K10" s="44">
        <f t="shared" si="3"/>
        <v>52958069.829999998</v>
      </c>
      <c r="L10" s="44">
        <v>45380024.380000003</v>
      </c>
      <c r="M10" s="44">
        <f t="shared" si="4"/>
        <v>42761968.730000004</v>
      </c>
      <c r="N10" s="44">
        <v>40143913.079999998</v>
      </c>
      <c r="O10" s="44">
        <f t="shared" si="5"/>
        <v>40327782.18</v>
      </c>
      <c r="P10" s="44">
        <v>40511651.280000001</v>
      </c>
      <c r="Q10" s="44">
        <f t="shared" si="6"/>
        <v>39913149.490000002</v>
      </c>
      <c r="R10" s="44">
        <v>39314647.700000003</v>
      </c>
      <c r="S10" s="44"/>
      <c r="T10" s="44"/>
      <c r="U10" s="44" t="s">
        <v>531</v>
      </c>
      <c r="V10" s="4" t="s">
        <v>486</v>
      </c>
      <c r="W10" s="44"/>
      <c r="X10" s="44"/>
      <c r="Y10" s="44"/>
      <c r="Z10" s="44"/>
      <c r="AA10" s="44"/>
      <c r="AB10" s="44"/>
      <c r="AC10" s="44"/>
      <c r="AD10" s="44"/>
      <c r="AE10" s="44"/>
      <c r="AF10" s="44"/>
      <c r="AG10" s="44"/>
    </row>
    <row r="11" spans="1:42">
      <c r="A11" s="44"/>
      <c r="B11" s="44" t="s">
        <v>3</v>
      </c>
      <c r="C11" s="44" t="s">
        <v>519</v>
      </c>
      <c r="D11" s="44" t="s">
        <v>530</v>
      </c>
      <c r="E11" s="44" t="str">
        <f t="shared" si="0"/>
        <v>natural gas peaker</v>
      </c>
      <c r="F11" s="44">
        <v>117437.56419999999</v>
      </c>
      <c r="G11" s="44">
        <f t="shared" si="1"/>
        <v>100331.7821</v>
      </c>
      <c r="H11" s="44">
        <v>83226</v>
      </c>
      <c r="I11" s="44">
        <f t="shared" si="2"/>
        <v>83226</v>
      </c>
      <c r="J11" s="44">
        <v>83226</v>
      </c>
      <c r="K11" s="44">
        <f t="shared" si="3"/>
        <v>83226</v>
      </c>
      <c r="L11" s="44">
        <v>83226</v>
      </c>
      <c r="M11" s="44">
        <f t="shared" si="4"/>
        <v>83226</v>
      </c>
      <c r="N11" s="44">
        <v>83226</v>
      </c>
      <c r="O11" s="44">
        <f t="shared" si="5"/>
        <v>83226</v>
      </c>
      <c r="P11" s="44">
        <v>83226</v>
      </c>
      <c r="Q11" s="44">
        <f t="shared" si="6"/>
        <v>83226</v>
      </c>
      <c r="R11" s="44">
        <v>83226</v>
      </c>
      <c r="S11" s="44"/>
      <c r="T11" s="44"/>
      <c r="U11" s="44" t="s">
        <v>532</v>
      </c>
      <c r="V11" s="4" t="s">
        <v>496</v>
      </c>
      <c r="W11" s="44"/>
      <c r="X11" s="44"/>
      <c r="Y11" s="44"/>
      <c r="Z11" s="44"/>
      <c r="AA11" s="44"/>
      <c r="AB11" s="44"/>
      <c r="AC11" s="44"/>
      <c r="AD11" s="44"/>
      <c r="AE11" s="44"/>
      <c r="AF11" s="44"/>
      <c r="AG11" s="44"/>
    </row>
    <row r="12" spans="1:42">
      <c r="A12" s="44"/>
      <c r="B12" s="44" t="s">
        <v>3</v>
      </c>
      <c r="C12" s="44" t="s">
        <v>519</v>
      </c>
      <c r="D12" s="44" t="s">
        <v>531</v>
      </c>
      <c r="E12" s="44" t="str">
        <f t="shared" si="0"/>
        <v>nuclear</v>
      </c>
      <c r="F12" s="44">
        <v>40002947.799999997</v>
      </c>
      <c r="G12" s="44">
        <f t="shared" si="1"/>
        <v>41840882.619999997</v>
      </c>
      <c r="H12" s="44">
        <v>43678817.439999998</v>
      </c>
      <c r="I12" s="44">
        <f t="shared" si="2"/>
        <v>43678817.439999998</v>
      </c>
      <c r="J12" s="44">
        <v>43678817.439999998</v>
      </c>
      <c r="K12" s="44">
        <f t="shared" si="3"/>
        <v>43678817.439999998</v>
      </c>
      <c r="L12" s="44">
        <v>43678817.439999998</v>
      </c>
      <c r="M12" s="44">
        <f t="shared" si="4"/>
        <v>43678817.439999998</v>
      </c>
      <c r="N12" s="44">
        <v>43678817.439999998</v>
      </c>
      <c r="O12" s="44">
        <f t="shared" si="5"/>
        <v>43678817.439999998</v>
      </c>
      <c r="P12" s="44">
        <v>43678817.439999998</v>
      </c>
      <c r="Q12" s="44">
        <f t="shared" si="6"/>
        <v>43678817.439999998</v>
      </c>
      <c r="R12" s="44">
        <v>43678817.439999998</v>
      </c>
      <c r="S12" s="44"/>
      <c r="T12" s="44"/>
      <c r="U12" s="44" t="s">
        <v>533</v>
      </c>
      <c r="V12" s="4" t="s">
        <v>497</v>
      </c>
      <c r="W12" s="44"/>
      <c r="X12" s="44"/>
      <c r="Y12" s="44"/>
      <c r="Z12" s="44"/>
      <c r="AA12" s="44"/>
      <c r="AB12" s="44"/>
      <c r="AC12" s="44"/>
      <c r="AD12" s="44"/>
      <c r="AE12" s="44"/>
      <c r="AF12" s="44"/>
      <c r="AG12" s="44"/>
    </row>
    <row r="13" spans="1:42">
      <c r="A13" s="44"/>
      <c r="B13" s="44" t="s">
        <v>3</v>
      </c>
      <c r="C13" s="44" t="s">
        <v>519</v>
      </c>
      <c r="D13" s="44" t="s">
        <v>532</v>
      </c>
      <c r="E13" s="44" t="str">
        <f t="shared" si="0"/>
        <v>offshore wind</v>
      </c>
      <c r="F13" s="44">
        <v>0</v>
      </c>
      <c r="G13" s="44">
        <f t="shared" si="1"/>
        <v>0</v>
      </c>
      <c r="H13" s="44">
        <v>0</v>
      </c>
      <c r="I13" s="44">
        <f t="shared" si="2"/>
        <v>0</v>
      </c>
      <c r="J13" s="44">
        <v>0</v>
      </c>
      <c r="K13" s="44">
        <f t="shared" si="3"/>
        <v>0</v>
      </c>
      <c r="L13" s="44">
        <v>0</v>
      </c>
      <c r="M13" s="44">
        <f t="shared" si="4"/>
        <v>0</v>
      </c>
      <c r="N13" s="44">
        <v>0</v>
      </c>
      <c r="O13" s="44">
        <f t="shared" si="5"/>
        <v>0</v>
      </c>
      <c r="P13" s="44">
        <v>0</v>
      </c>
      <c r="Q13" s="44">
        <f t="shared" si="6"/>
        <v>0</v>
      </c>
      <c r="R13" s="44">
        <v>0</v>
      </c>
      <c r="S13" s="44"/>
      <c r="T13" s="44"/>
      <c r="U13" s="44" t="s">
        <v>534</v>
      </c>
      <c r="V13" s="4" t="s">
        <v>489</v>
      </c>
      <c r="W13" s="44"/>
      <c r="X13" s="44"/>
      <c r="Y13" s="44"/>
      <c r="Z13" s="44"/>
      <c r="AA13" s="44"/>
      <c r="AB13" s="44"/>
      <c r="AC13" s="44"/>
      <c r="AD13" s="44"/>
      <c r="AE13" s="44"/>
      <c r="AF13" s="44"/>
      <c r="AG13" s="44"/>
    </row>
    <row r="14" spans="1:42">
      <c r="A14" s="44"/>
      <c r="B14" s="44" t="s">
        <v>3</v>
      </c>
      <c r="C14" s="44" t="s">
        <v>519</v>
      </c>
      <c r="D14" s="44" t="s">
        <v>533</v>
      </c>
      <c r="E14" s="44" t="str">
        <f t="shared" si="0"/>
        <v>crude oil</v>
      </c>
      <c r="F14" s="44">
        <v>29292.072960000001</v>
      </c>
      <c r="G14" s="44">
        <f t="shared" si="1"/>
        <v>29292.072960000001</v>
      </c>
      <c r="H14" s="44">
        <v>29292.072960000001</v>
      </c>
      <c r="I14" s="44">
        <f t="shared" si="2"/>
        <v>29292.072960000001</v>
      </c>
      <c r="J14" s="44">
        <v>29292.072960000001</v>
      </c>
      <c r="K14" s="44">
        <f t="shared" si="3"/>
        <v>29292.072960000001</v>
      </c>
      <c r="L14" s="44">
        <v>29292.072960000001</v>
      </c>
      <c r="M14" s="44">
        <f t="shared" si="4"/>
        <v>29292.072960000001</v>
      </c>
      <c r="N14" s="44">
        <v>29292.072960000001</v>
      </c>
      <c r="O14" s="44">
        <f t="shared" si="5"/>
        <v>29292.072960000001</v>
      </c>
      <c r="P14" s="44">
        <v>29292.072960000001</v>
      </c>
      <c r="Q14" s="44">
        <f t="shared" si="6"/>
        <v>29292.072960000001</v>
      </c>
      <c r="R14" s="44">
        <v>29292.072960000001</v>
      </c>
      <c r="S14" s="44"/>
      <c r="T14" s="44"/>
      <c r="U14" s="44" t="s">
        <v>535</v>
      </c>
      <c r="V14" s="44" t="s">
        <v>536</v>
      </c>
      <c r="W14" s="44"/>
      <c r="X14" s="44"/>
      <c r="Y14" s="44"/>
      <c r="Z14" s="44"/>
      <c r="AA14" s="44"/>
      <c r="AB14" s="44"/>
      <c r="AC14" s="44"/>
      <c r="AD14" s="44"/>
      <c r="AE14" s="44"/>
      <c r="AF14" s="44"/>
      <c r="AG14" s="44"/>
    </row>
    <row r="15" spans="1:42">
      <c r="A15" s="44"/>
      <c r="B15" s="44" t="s">
        <v>3</v>
      </c>
      <c r="C15" s="44" t="s">
        <v>519</v>
      </c>
      <c r="D15" s="44" t="s">
        <v>534</v>
      </c>
      <c r="E15" s="44" t="str">
        <f t="shared" si="0"/>
        <v>solar PV</v>
      </c>
      <c r="F15" s="44">
        <v>28292.69341</v>
      </c>
      <c r="G15" s="44">
        <f t="shared" si="1"/>
        <v>37801.943384999999</v>
      </c>
      <c r="H15" s="44">
        <v>47311.193359999997</v>
      </c>
      <c r="I15" s="44">
        <f t="shared" si="2"/>
        <v>56599.013340000005</v>
      </c>
      <c r="J15" s="44">
        <v>65886.833320000005</v>
      </c>
      <c r="K15" s="44">
        <f t="shared" si="3"/>
        <v>84018.904410000003</v>
      </c>
      <c r="L15" s="44">
        <v>102150.9755</v>
      </c>
      <c r="M15" s="44">
        <f t="shared" si="4"/>
        <v>148517.337</v>
      </c>
      <c r="N15" s="44">
        <v>194883.6985</v>
      </c>
      <c r="O15" s="44">
        <f t="shared" si="5"/>
        <v>289879.85305000003</v>
      </c>
      <c r="P15" s="44">
        <v>384876.00760000001</v>
      </c>
      <c r="Q15" s="44">
        <f t="shared" si="6"/>
        <v>581738.87274999998</v>
      </c>
      <c r="R15" s="44">
        <v>778601.73789999995</v>
      </c>
      <c r="S15" s="44"/>
      <c r="T15" s="44"/>
      <c r="U15" s="44" t="s">
        <v>537</v>
      </c>
      <c r="V15" s="4" t="s">
        <v>489</v>
      </c>
      <c r="W15" s="44"/>
      <c r="X15" s="44"/>
      <c r="Y15" s="44"/>
      <c r="Z15" s="44"/>
      <c r="AA15" s="44"/>
      <c r="AB15" s="44"/>
      <c r="AC15" s="44"/>
      <c r="AD15" s="44"/>
      <c r="AE15" s="44"/>
      <c r="AF15" s="44"/>
      <c r="AG15" s="44"/>
    </row>
    <row r="16" spans="1:42">
      <c r="A16" s="44"/>
      <c r="B16" s="44" t="s">
        <v>3</v>
      </c>
      <c r="C16" s="44" t="s">
        <v>519</v>
      </c>
      <c r="D16" s="44" t="s">
        <v>535</v>
      </c>
      <c r="E16" s="44" t="str">
        <f t="shared" si="0"/>
        <v>storage</v>
      </c>
      <c r="F16" s="44">
        <v>0</v>
      </c>
      <c r="G16" s="44">
        <v>0</v>
      </c>
      <c r="H16" s="44">
        <v>0</v>
      </c>
      <c r="I16" s="44">
        <v>0</v>
      </c>
      <c r="J16" s="44">
        <v>0</v>
      </c>
      <c r="K16" s="44">
        <v>0</v>
      </c>
      <c r="L16" s="44">
        <v>0</v>
      </c>
      <c r="M16" s="44">
        <v>0</v>
      </c>
      <c r="N16" s="44">
        <v>0</v>
      </c>
      <c r="O16" s="44">
        <v>0</v>
      </c>
      <c r="P16" s="44">
        <v>0</v>
      </c>
      <c r="Q16" s="44">
        <v>0</v>
      </c>
      <c r="R16" s="44">
        <v>0</v>
      </c>
      <c r="S16" s="44"/>
      <c r="T16" s="44"/>
      <c r="V16" s="44"/>
      <c r="W16" s="44"/>
      <c r="X16" s="44"/>
      <c r="Y16" s="44"/>
      <c r="Z16" s="44"/>
      <c r="AA16" s="44"/>
      <c r="AB16" s="44"/>
      <c r="AC16" s="44"/>
      <c r="AD16" s="44"/>
      <c r="AE16" s="44"/>
      <c r="AF16" s="44"/>
      <c r="AG16" s="44"/>
    </row>
    <row r="17" spans="1:33">
      <c r="A17" s="44"/>
      <c r="B17" s="44" t="s">
        <v>3</v>
      </c>
      <c r="C17" s="44" t="s">
        <v>519</v>
      </c>
      <c r="D17" s="44" t="s">
        <v>537</v>
      </c>
      <c r="E17" s="44" t="str">
        <f t="shared" si="0"/>
        <v>solar PV</v>
      </c>
      <c r="F17" s="44">
        <v>413448.64559999999</v>
      </c>
      <c r="G17" s="44">
        <f t="shared" ref="G17:G30" si="7">AVERAGE(F17,H17)</f>
        <v>413448.64559999999</v>
      </c>
      <c r="H17" s="44">
        <v>413448.64559999999</v>
      </c>
      <c r="I17" s="44">
        <f t="shared" ref="I17:I30" si="8">AVERAGE(H17,J17)</f>
        <v>413448.64559999999</v>
      </c>
      <c r="J17" s="44">
        <v>413448.64559999999</v>
      </c>
      <c r="K17" s="44">
        <f t="shared" ref="K17:K30" si="9">AVERAGE(J17,L17)</f>
        <v>411394.96155000001</v>
      </c>
      <c r="L17" s="44">
        <v>409341.27750000003</v>
      </c>
      <c r="M17" s="44">
        <f t="shared" ref="M17:M30" si="10">AVERAGE(L17,N17)</f>
        <v>407295.83860000002</v>
      </c>
      <c r="N17" s="44">
        <v>405250.39970000001</v>
      </c>
      <c r="O17" s="44">
        <f t="shared" ref="O17:O30" si="11">AVERAGE(N17,P17)</f>
        <v>403226.12144999998</v>
      </c>
      <c r="P17" s="44">
        <v>401201.8432</v>
      </c>
      <c r="Q17" s="44">
        <f t="shared" ref="Q17:Q30" si="12">AVERAGE(P17,R17)</f>
        <v>399198.52029999997</v>
      </c>
      <c r="R17" s="44">
        <v>397195.1974</v>
      </c>
      <c r="S17" s="44"/>
      <c r="T17" s="44"/>
      <c r="U17" s="44"/>
      <c r="V17" s="44"/>
      <c r="W17" s="44"/>
      <c r="X17" s="44"/>
      <c r="Y17" s="44"/>
      <c r="Z17" s="44"/>
      <c r="AA17" s="44"/>
      <c r="AB17" s="44"/>
      <c r="AC17" s="44"/>
      <c r="AD17" s="44"/>
      <c r="AE17" s="44"/>
      <c r="AF17" s="44"/>
      <c r="AG17" s="44"/>
    </row>
    <row r="18" spans="1:33">
      <c r="A18" s="44"/>
      <c r="B18" s="44" t="s">
        <v>14</v>
      </c>
      <c r="C18" s="44" t="s">
        <v>519</v>
      </c>
      <c r="D18" s="44" t="s">
        <v>522</v>
      </c>
      <c r="E18" s="44" t="str">
        <f t="shared" si="0"/>
        <v>biomass</v>
      </c>
      <c r="F18" s="44">
        <v>0</v>
      </c>
      <c r="G18" s="44">
        <f t="shared" si="7"/>
        <v>0</v>
      </c>
      <c r="H18" s="44">
        <v>0</v>
      </c>
      <c r="I18" s="44">
        <f t="shared" si="8"/>
        <v>0</v>
      </c>
      <c r="J18" s="44">
        <v>0</v>
      </c>
      <c r="K18" s="44">
        <f t="shared" si="9"/>
        <v>0</v>
      </c>
      <c r="L18" s="44">
        <v>0</v>
      </c>
      <c r="M18" s="44">
        <f t="shared" si="10"/>
        <v>0</v>
      </c>
      <c r="N18" s="44">
        <v>0</v>
      </c>
      <c r="O18" s="44">
        <f t="shared" si="11"/>
        <v>0</v>
      </c>
      <c r="P18" s="44">
        <v>0</v>
      </c>
      <c r="Q18" s="44">
        <f t="shared" si="12"/>
        <v>0</v>
      </c>
      <c r="R18" s="44">
        <v>0</v>
      </c>
      <c r="S18" s="44"/>
      <c r="T18" s="44"/>
      <c r="U18" s="4"/>
      <c r="V18" s="44"/>
      <c r="W18" s="44"/>
      <c r="X18" s="44"/>
      <c r="Y18" s="44"/>
      <c r="Z18" s="44"/>
      <c r="AA18" s="44"/>
      <c r="AB18" s="44"/>
      <c r="AC18" s="44"/>
      <c r="AD18" s="44"/>
      <c r="AE18" s="44"/>
      <c r="AF18" s="44"/>
      <c r="AG18" s="44"/>
    </row>
    <row r="19" spans="1:33">
      <c r="A19" s="44"/>
      <c r="B19" s="44" t="s">
        <v>14</v>
      </c>
      <c r="C19" s="44" t="s">
        <v>519</v>
      </c>
      <c r="D19" s="44" t="s">
        <v>523</v>
      </c>
      <c r="E19" s="44" t="str">
        <f t="shared" si="0"/>
        <v>hard coal</v>
      </c>
      <c r="F19" s="44">
        <v>18240872.449999999</v>
      </c>
      <c r="G19" s="44">
        <f t="shared" si="7"/>
        <v>17603596.125</v>
      </c>
      <c r="H19" s="44">
        <v>16966319.800000001</v>
      </c>
      <c r="I19" s="44">
        <f t="shared" si="8"/>
        <v>16631844.345000001</v>
      </c>
      <c r="J19" s="44">
        <v>16297368.890000001</v>
      </c>
      <c r="K19" s="44">
        <f t="shared" si="9"/>
        <v>16804351.890000001</v>
      </c>
      <c r="L19" s="44">
        <v>17311334.890000001</v>
      </c>
      <c r="M19" s="44">
        <f t="shared" si="10"/>
        <v>16620285.390000001</v>
      </c>
      <c r="N19" s="44">
        <v>15929235.890000001</v>
      </c>
      <c r="O19" s="44">
        <f t="shared" si="11"/>
        <v>15508876.310000001</v>
      </c>
      <c r="P19" s="44">
        <v>15088516.73</v>
      </c>
      <c r="Q19" s="44">
        <f t="shared" si="12"/>
        <v>15091562.18</v>
      </c>
      <c r="R19" s="44">
        <v>15094607.630000001</v>
      </c>
      <c r="S19" s="44"/>
      <c r="T19" s="44"/>
      <c r="U19" s="4"/>
      <c r="V19" s="44"/>
      <c r="W19" s="44"/>
      <c r="X19" s="44"/>
      <c r="Y19" s="44"/>
      <c r="Z19" s="44"/>
      <c r="AA19" s="44"/>
      <c r="AB19" s="44"/>
      <c r="AC19" s="44"/>
      <c r="AD19" s="44"/>
      <c r="AE19" s="44"/>
      <c r="AF19" s="44"/>
      <c r="AG19" s="44"/>
    </row>
    <row r="20" spans="1:33">
      <c r="A20" s="44"/>
      <c r="B20" s="44" t="s">
        <v>14</v>
      </c>
      <c r="C20" s="44" t="s">
        <v>519</v>
      </c>
      <c r="D20" s="44" t="s">
        <v>524</v>
      </c>
      <c r="E20" s="44" t="str">
        <f t="shared" si="0"/>
        <v>solar thermal</v>
      </c>
      <c r="F20" s="44">
        <v>0</v>
      </c>
      <c r="G20" s="44">
        <f t="shared" si="7"/>
        <v>0</v>
      </c>
      <c r="H20" s="44">
        <v>0</v>
      </c>
      <c r="I20" s="44">
        <f t="shared" si="8"/>
        <v>0</v>
      </c>
      <c r="J20" s="44">
        <v>0</v>
      </c>
      <c r="K20" s="44">
        <f t="shared" si="9"/>
        <v>0</v>
      </c>
      <c r="L20" s="44">
        <v>0</v>
      </c>
      <c r="M20" s="44">
        <f t="shared" si="10"/>
        <v>0</v>
      </c>
      <c r="N20" s="44">
        <v>0</v>
      </c>
      <c r="O20" s="44">
        <f t="shared" si="11"/>
        <v>0</v>
      </c>
      <c r="P20" s="44">
        <v>0</v>
      </c>
      <c r="Q20" s="44">
        <f t="shared" si="12"/>
        <v>0</v>
      </c>
      <c r="R20" s="44">
        <v>0</v>
      </c>
      <c r="S20" s="44"/>
      <c r="T20" s="44"/>
      <c r="U20" s="4"/>
      <c r="V20" s="44"/>
      <c r="W20" s="44"/>
      <c r="X20" s="44"/>
      <c r="Y20" s="44"/>
      <c r="Z20" s="44"/>
      <c r="AA20" s="44"/>
      <c r="AB20" s="44"/>
      <c r="AC20" s="44"/>
      <c r="AD20" s="44"/>
      <c r="AE20" s="44"/>
      <c r="AF20" s="44"/>
      <c r="AG20" s="44"/>
    </row>
    <row r="21" spans="1:33" ht="15.75" customHeight="1">
      <c r="A21" s="44"/>
      <c r="B21" s="44" t="s">
        <v>14</v>
      </c>
      <c r="C21" s="44" t="s">
        <v>519</v>
      </c>
      <c r="D21" s="44" t="s">
        <v>525</v>
      </c>
      <c r="E21" s="44" t="str">
        <f t="shared" si="0"/>
        <v>geothermal</v>
      </c>
      <c r="F21" s="44">
        <v>0</v>
      </c>
      <c r="G21" s="44">
        <f t="shared" si="7"/>
        <v>0</v>
      </c>
      <c r="H21" s="44">
        <v>0</v>
      </c>
      <c r="I21" s="44">
        <f t="shared" si="8"/>
        <v>0</v>
      </c>
      <c r="J21" s="44">
        <v>0</v>
      </c>
      <c r="K21" s="44">
        <f t="shared" si="9"/>
        <v>0</v>
      </c>
      <c r="L21" s="44">
        <v>0</v>
      </c>
      <c r="M21" s="44">
        <f t="shared" si="10"/>
        <v>0</v>
      </c>
      <c r="N21" s="44">
        <v>0</v>
      </c>
      <c r="O21" s="44">
        <f t="shared" si="11"/>
        <v>0</v>
      </c>
      <c r="P21" s="44">
        <v>0</v>
      </c>
      <c r="Q21" s="44">
        <f t="shared" si="12"/>
        <v>0</v>
      </c>
      <c r="R21" s="44">
        <v>0</v>
      </c>
      <c r="S21" s="44"/>
      <c r="T21" s="44"/>
      <c r="U21" s="4"/>
      <c r="V21" s="44"/>
      <c r="W21" s="44"/>
      <c r="X21" s="44"/>
      <c r="Y21" s="44"/>
      <c r="Z21" s="44"/>
      <c r="AA21" s="44"/>
      <c r="AB21" s="44"/>
      <c r="AC21" s="44"/>
      <c r="AD21" s="44"/>
      <c r="AE21" s="44"/>
      <c r="AF21" s="44"/>
      <c r="AG21" s="44"/>
    </row>
    <row r="22" spans="1:33" ht="15.75" customHeight="1">
      <c r="A22" s="44"/>
      <c r="B22" s="44" t="s">
        <v>14</v>
      </c>
      <c r="C22" s="44" t="s">
        <v>519</v>
      </c>
      <c r="D22" s="44" t="s">
        <v>526</v>
      </c>
      <c r="E22" s="44" t="str">
        <f t="shared" si="0"/>
        <v>hydro</v>
      </c>
      <c r="F22" s="44">
        <v>2836437.051</v>
      </c>
      <c r="G22" s="44">
        <f t="shared" si="7"/>
        <v>2838657.2630000003</v>
      </c>
      <c r="H22" s="44">
        <v>2840877.4750000001</v>
      </c>
      <c r="I22" s="44">
        <f t="shared" si="8"/>
        <v>2839965.2930000001</v>
      </c>
      <c r="J22" s="44">
        <v>2839053.111</v>
      </c>
      <c r="K22" s="44">
        <f t="shared" si="9"/>
        <v>2839410.6680000001</v>
      </c>
      <c r="L22" s="44">
        <v>2839768.2250000001</v>
      </c>
      <c r="M22" s="44">
        <f t="shared" si="10"/>
        <v>2841065.3425000003</v>
      </c>
      <c r="N22" s="44">
        <v>2842362.46</v>
      </c>
      <c r="O22" s="44">
        <f t="shared" si="11"/>
        <v>2842362.46</v>
      </c>
      <c r="P22" s="44">
        <v>2842362.46</v>
      </c>
      <c r="Q22" s="44">
        <f t="shared" si="12"/>
        <v>2843469.4184999997</v>
      </c>
      <c r="R22" s="44">
        <v>2844576.3769999999</v>
      </c>
      <c r="S22" s="44"/>
      <c r="T22" s="44"/>
      <c r="U22" s="4"/>
      <c r="V22" s="44"/>
      <c r="W22" s="44"/>
      <c r="X22" s="44"/>
      <c r="Y22" s="44"/>
      <c r="Z22" s="44"/>
      <c r="AA22" s="44"/>
      <c r="AB22" s="44"/>
      <c r="AC22" s="44"/>
      <c r="AD22" s="44"/>
      <c r="AE22" s="44"/>
      <c r="AF22" s="44"/>
      <c r="AG22" s="44"/>
    </row>
    <row r="23" spans="1:33" ht="15.75" customHeight="1">
      <c r="A23" s="44"/>
      <c r="B23" s="44" t="s">
        <v>14</v>
      </c>
      <c r="C23" s="44" t="s">
        <v>519</v>
      </c>
      <c r="D23" s="44" t="s">
        <v>528</v>
      </c>
      <c r="E23" s="44" t="str">
        <f t="shared" si="0"/>
        <v>hydro</v>
      </c>
      <c r="F23" s="44">
        <v>0</v>
      </c>
      <c r="G23" s="44">
        <f t="shared" si="7"/>
        <v>0</v>
      </c>
      <c r="H23" s="44">
        <v>0</v>
      </c>
      <c r="I23" s="44">
        <f t="shared" si="8"/>
        <v>0</v>
      </c>
      <c r="J23" s="44">
        <v>0</v>
      </c>
      <c r="K23" s="44">
        <f t="shared" si="9"/>
        <v>0</v>
      </c>
      <c r="L23" s="44">
        <v>0</v>
      </c>
      <c r="M23" s="44">
        <f t="shared" si="10"/>
        <v>0</v>
      </c>
      <c r="N23" s="44">
        <v>0</v>
      </c>
      <c r="O23" s="44">
        <f t="shared" si="11"/>
        <v>0</v>
      </c>
      <c r="P23" s="44">
        <v>0</v>
      </c>
      <c r="Q23" s="44">
        <f t="shared" si="12"/>
        <v>0</v>
      </c>
      <c r="R23" s="44">
        <v>0</v>
      </c>
      <c r="S23" s="44"/>
      <c r="T23" s="44"/>
      <c r="U23" s="4"/>
      <c r="V23" s="44"/>
      <c r="W23" s="44"/>
      <c r="X23" s="44"/>
      <c r="Y23" s="44"/>
      <c r="Z23" s="44"/>
      <c r="AA23" s="44"/>
      <c r="AB23" s="44"/>
      <c r="AC23" s="44"/>
      <c r="AD23" s="44"/>
      <c r="AE23" s="44"/>
      <c r="AF23" s="44"/>
      <c r="AG23" s="44"/>
    </row>
    <row r="24" spans="1:33" ht="15.75" customHeight="1">
      <c r="A24" s="44"/>
      <c r="B24" s="44" t="s">
        <v>14</v>
      </c>
      <c r="C24" s="44" t="s">
        <v>519</v>
      </c>
      <c r="D24" s="44" t="s">
        <v>527</v>
      </c>
      <c r="E24" s="44" t="str">
        <f t="shared" si="0"/>
        <v>onshore wind</v>
      </c>
      <c r="F24" s="44">
        <v>0</v>
      </c>
      <c r="G24" s="44">
        <f t="shared" si="7"/>
        <v>0</v>
      </c>
      <c r="H24" s="44">
        <v>0</v>
      </c>
      <c r="I24" s="44">
        <f t="shared" si="8"/>
        <v>0</v>
      </c>
      <c r="J24" s="44">
        <v>0</v>
      </c>
      <c r="K24" s="44">
        <f t="shared" si="9"/>
        <v>0</v>
      </c>
      <c r="L24" s="44">
        <v>0</v>
      </c>
      <c r="M24" s="44">
        <f t="shared" si="10"/>
        <v>0</v>
      </c>
      <c r="N24" s="44">
        <v>0</v>
      </c>
      <c r="O24" s="44">
        <f t="shared" si="11"/>
        <v>0</v>
      </c>
      <c r="P24" s="44">
        <v>0</v>
      </c>
      <c r="Q24" s="44">
        <f t="shared" si="12"/>
        <v>0</v>
      </c>
      <c r="R24" s="44">
        <v>0</v>
      </c>
      <c r="S24" s="44"/>
      <c r="T24" s="44"/>
      <c r="U24" s="4"/>
      <c r="V24" s="44"/>
      <c r="W24" s="44"/>
      <c r="X24" s="44"/>
      <c r="Y24" s="44"/>
      <c r="Z24" s="44"/>
      <c r="AA24" s="44"/>
      <c r="AB24" s="44"/>
      <c r="AC24" s="44"/>
      <c r="AD24" s="44"/>
      <c r="AE24" s="44"/>
      <c r="AF24" s="44"/>
      <c r="AG24" s="44"/>
    </row>
    <row r="25" spans="1:33" ht="15.75" customHeight="1">
      <c r="A25" s="44"/>
      <c r="B25" s="44" t="s">
        <v>14</v>
      </c>
      <c r="C25" s="44" t="s">
        <v>519</v>
      </c>
      <c r="D25" s="44" t="s">
        <v>529</v>
      </c>
      <c r="E25" s="44" t="str">
        <f t="shared" si="0"/>
        <v>natural gas nonpeaker</v>
      </c>
      <c r="F25" s="44">
        <v>24926682.129999999</v>
      </c>
      <c r="G25" s="44">
        <f t="shared" si="7"/>
        <v>22813937.449999999</v>
      </c>
      <c r="H25" s="44">
        <v>20701192.77</v>
      </c>
      <c r="I25" s="44">
        <f t="shared" si="8"/>
        <v>19595205.465</v>
      </c>
      <c r="J25" s="44">
        <v>18489218.16</v>
      </c>
      <c r="K25" s="44">
        <f t="shared" si="9"/>
        <v>14691630.52</v>
      </c>
      <c r="L25" s="44">
        <v>10894042.880000001</v>
      </c>
      <c r="M25" s="44">
        <f t="shared" si="10"/>
        <v>15822378.490000002</v>
      </c>
      <c r="N25" s="44">
        <v>20750714.100000001</v>
      </c>
      <c r="O25" s="44">
        <f t="shared" si="11"/>
        <v>20945736.760000002</v>
      </c>
      <c r="P25" s="44">
        <v>21140759.420000002</v>
      </c>
      <c r="Q25" s="44">
        <f t="shared" si="12"/>
        <v>20726581.41</v>
      </c>
      <c r="R25" s="44">
        <v>20312403.399999999</v>
      </c>
      <c r="S25" s="44"/>
      <c r="T25" s="44"/>
      <c r="U25" s="4"/>
      <c r="V25" s="44"/>
      <c r="W25" s="44"/>
      <c r="X25" s="44"/>
      <c r="Y25" s="44"/>
      <c r="Z25" s="44"/>
      <c r="AA25" s="44"/>
      <c r="AB25" s="44"/>
      <c r="AC25" s="44"/>
      <c r="AD25" s="44"/>
      <c r="AE25" s="44"/>
      <c r="AF25" s="44"/>
      <c r="AG25" s="44"/>
    </row>
    <row r="26" spans="1:33" ht="15.75" customHeight="1">
      <c r="A26" s="44"/>
      <c r="B26" s="44" t="s">
        <v>14</v>
      </c>
      <c r="C26" s="44" t="s">
        <v>519</v>
      </c>
      <c r="D26" s="44" t="s">
        <v>530</v>
      </c>
      <c r="E26" s="44" t="str">
        <f t="shared" si="0"/>
        <v>natural gas peaker</v>
      </c>
      <c r="F26" s="44">
        <v>84789.256479999996</v>
      </c>
      <c r="G26" s="44">
        <f t="shared" si="7"/>
        <v>72388.791874999995</v>
      </c>
      <c r="H26" s="44">
        <v>59988.327270000002</v>
      </c>
      <c r="I26" s="44">
        <f t="shared" si="8"/>
        <v>59565.054544999999</v>
      </c>
      <c r="J26" s="44">
        <v>59141.781819999997</v>
      </c>
      <c r="K26" s="44">
        <f t="shared" si="9"/>
        <v>43189.690909999998</v>
      </c>
      <c r="L26" s="44">
        <v>27237.599999999999</v>
      </c>
      <c r="M26" s="44">
        <f t="shared" si="10"/>
        <v>27237.599999999999</v>
      </c>
      <c r="N26" s="44">
        <v>27237.599999999999</v>
      </c>
      <c r="O26" s="44">
        <f t="shared" si="11"/>
        <v>27237.599999999999</v>
      </c>
      <c r="P26" s="44">
        <v>27237.599999999999</v>
      </c>
      <c r="Q26" s="44">
        <f t="shared" si="12"/>
        <v>27237.599999999999</v>
      </c>
      <c r="R26" s="44">
        <v>27237.599999999999</v>
      </c>
      <c r="S26" s="44"/>
      <c r="T26" s="44"/>
      <c r="U26" s="4"/>
      <c r="V26" s="44"/>
      <c r="W26" s="44"/>
      <c r="X26" s="44"/>
      <c r="Y26" s="44"/>
      <c r="Z26" s="44"/>
      <c r="AA26" s="44"/>
      <c r="AB26" s="44"/>
      <c r="AC26" s="44"/>
      <c r="AD26" s="44"/>
      <c r="AE26" s="44"/>
      <c r="AF26" s="44"/>
      <c r="AG26" s="44"/>
    </row>
    <row r="27" spans="1:33" ht="15.75" customHeight="1">
      <c r="A27" s="44"/>
      <c r="B27" s="44" t="s">
        <v>14</v>
      </c>
      <c r="C27" s="44" t="s">
        <v>519</v>
      </c>
      <c r="D27" s="44" t="s">
        <v>531</v>
      </c>
      <c r="E27" s="44" t="str">
        <f t="shared" si="0"/>
        <v>nuclear</v>
      </c>
      <c r="F27" s="44">
        <v>14369883.51</v>
      </c>
      <c r="G27" s="44">
        <f t="shared" si="7"/>
        <v>14369883.51</v>
      </c>
      <c r="H27" s="44">
        <v>14369883.51</v>
      </c>
      <c r="I27" s="44">
        <f t="shared" si="8"/>
        <v>14369883.51</v>
      </c>
      <c r="J27" s="44">
        <v>14369883.51</v>
      </c>
      <c r="K27" s="44">
        <f t="shared" si="9"/>
        <v>14369883.51</v>
      </c>
      <c r="L27" s="44">
        <v>14369883.51</v>
      </c>
      <c r="M27" s="44">
        <f t="shared" si="10"/>
        <v>14369883.51</v>
      </c>
      <c r="N27" s="44">
        <v>14369883.51</v>
      </c>
      <c r="O27" s="44">
        <f t="shared" si="11"/>
        <v>14369883.51</v>
      </c>
      <c r="P27" s="44">
        <v>14369883.51</v>
      </c>
      <c r="Q27" s="44">
        <f t="shared" si="12"/>
        <v>14369883.51</v>
      </c>
      <c r="R27" s="44">
        <v>14369883.51</v>
      </c>
      <c r="S27" s="44"/>
      <c r="T27" s="44"/>
      <c r="U27" s="4"/>
      <c r="V27" s="44"/>
      <c r="W27" s="44"/>
      <c r="X27" s="44"/>
      <c r="Y27" s="44"/>
      <c r="Z27" s="44"/>
      <c r="AA27" s="44"/>
      <c r="AB27" s="44"/>
      <c r="AC27" s="44"/>
      <c r="AD27" s="44"/>
      <c r="AE27" s="44"/>
      <c r="AF27" s="44"/>
      <c r="AG27" s="44"/>
    </row>
    <row r="28" spans="1:33" ht="15.75" customHeight="1">
      <c r="A28" s="44"/>
      <c r="B28" s="44" t="s">
        <v>14</v>
      </c>
      <c r="C28" s="44" t="s">
        <v>519</v>
      </c>
      <c r="D28" s="44" t="s">
        <v>532</v>
      </c>
      <c r="E28" s="44" t="str">
        <f t="shared" si="0"/>
        <v>offshore wind</v>
      </c>
      <c r="F28" s="44">
        <v>0</v>
      </c>
      <c r="G28" s="44">
        <f t="shared" si="7"/>
        <v>0</v>
      </c>
      <c r="H28" s="44">
        <v>0</v>
      </c>
      <c r="I28" s="44">
        <f t="shared" si="8"/>
        <v>0</v>
      </c>
      <c r="J28" s="44">
        <v>0</v>
      </c>
      <c r="K28" s="44">
        <f t="shared" si="9"/>
        <v>0</v>
      </c>
      <c r="L28" s="44">
        <v>0</v>
      </c>
      <c r="M28" s="44">
        <f t="shared" si="10"/>
        <v>0</v>
      </c>
      <c r="N28" s="44">
        <v>0</v>
      </c>
      <c r="O28" s="44">
        <f t="shared" si="11"/>
        <v>0</v>
      </c>
      <c r="P28" s="44">
        <v>0</v>
      </c>
      <c r="Q28" s="44">
        <f t="shared" si="12"/>
        <v>0</v>
      </c>
      <c r="R28" s="44">
        <v>0</v>
      </c>
      <c r="S28" s="44"/>
      <c r="T28" s="44"/>
      <c r="U28" s="4"/>
      <c r="V28" s="44"/>
      <c r="W28" s="44"/>
      <c r="X28" s="44"/>
      <c r="Y28" s="44"/>
      <c r="Z28" s="44"/>
      <c r="AA28" s="44"/>
      <c r="AB28" s="44"/>
      <c r="AC28" s="44"/>
      <c r="AD28" s="44"/>
      <c r="AE28" s="44"/>
      <c r="AF28" s="44"/>
      <c r="AG28" s="44"/>
    </row>
    <row r="29" spans="1:33" ht="15.75" customHeight="1">
      <c r="A29" s="44"/>
      <c r="B29" s="44" t="s">
        <v>14</v>
      </c>
      <c r="C29" s="44" t="s">
        <v>519</v>
      </c>
      <c r="D29" s="44" t="s">
        <v>533</v>
      </c>
      <c r="E29" s="44" t="str">
        <f t="shared" si="0"/>
        <v>crude oil</v>
      </c>
      <c r="F29" s="44">
        <v>40276.600319999998</v>
      </c>
      <c r="G29" s="44">
        <f t="shared" si="7"/>
        <v>40276.600319999998</v>
      </c>
      <c r="H29" s="44">
        <v>40276.600319999998</v>
      </c>
      <c r="I29" s="44">
        <f t="shared" si="8"/>
        <v>40276.600319999998</v>
      </c>
      <c r="J29" s="44">
        <v>40276.600319999998</v>
      </c>
      <c r="K29" s="44">
        <f t="shared" si="9"/>
        <v>40276.600319999998</v>
      </c>
      <c r="L29" s="44">
        <v>40276.600319999998</v>
      </c>
      <c r="M29" s="44">
        <f t="shared" si="10"/>
        <v>40276.600319999998</v>
      </c>
      <c r="N29" s="44">
        <v>40276.600319999998</v>
      </c>
      <c r="O29" s="44">
        <f t="shared" si="11"/>
        <v>40276.600319999998</v>
      </c>
      <c r="P29" s="44">
        <v>40276.600319999998</v>
      </c>
      <c r="Q29" s="44">
        <f t="shared" si="12"/>
        <v>40276.600319999998</v>
      </c>
      <c r="R29" s="44">
        <v>40276.600319999998</v>
      </c>
      <c r="S29" s="44"/>
      <c r="T29" s="44"/>
      <c r="U29" s="4"/>
      <c r="V29" s="44"/>
      <c r="W29" s="44"/>
      <c r="X29" s="44"/>
      <c r="Y29" s="44"/>
      <c r="Z29" s="44"/>
      <c r="AA29" s="44"/>
      <c r="AB29" s="44"/>
      <c r="AC29" s="44"/>
      <c r="AD29" s="44"/>
      <c r="AE29" s="44"/>
      <c r="AF29" s="44"/>
      <c r="AG29" s="44"/>
    </row>
    <row r="30" spans="1:33" ht="15.75" customHeight="1">
      <c r="A30" s="44"/>
      <c r="B30" s="44" t="s">
        <v>14</v>
      </c>
      <c r="C30" s="44" t="s">
        <v>519</v>
      </c>
      <c r="D30" s="44" t="s">
        <v>534</v>
      </c>
      <c r="E30" s="44" t="str">
        <f t="shared" si="0"/>
        <v>solar PV</v>
      </c>
      <c r="F30" s="44">
        <v>15986.751770000001</v>
      </c>
      <c r="G30" s="44">
        <f t="shared" si="7"/>
        <v>41676.161240000001</v>
      </c>
      <c r="H30" s="44">
        <v>67365.57071</v>
      </c>
      <c r="I30" s="44">
        <f t="shared" si="8"/>
        <v>132982.28335500002</v>
      </c>
      <c r="J30" s="44">
        <v>198598.99600000001</v>
      </c>
      <c r="K30" s="44">
        <f t="shared" si="9"/>
        <v>327460.75199999998</v>
      </c>
      <c r="L30" s="44">
        <v>456322.50799999997</v>
      </c>
      <c r="M30" s="44">
        <f t="shared" si="10"/>
        <v>526168.37064999994</v>
      </c>
      <c r="N30" s="44">
        <v>596014.23329999996</v>
      </c>
      <c r="O30" s="44">
        <f t="shared" si="11"/>
        <v>677795.83039999998</v>
      </c>
      <c r="P30" s="44">
        <v>759577.42749999999</v>
      </c>
      <c r="Q30" s="44">
        <f t="shared" si="12"/>
        <v>840703.94325000001</v>
      </c>
      <c r="R30" s="44">
        <v>921830.45900000003</v>
      </c>
      <c r="S30" s="44"/>
      <c r="T30" s="44"/>
      <c r="U30" s="4"/>
      <c r="V30" s="44"/>
      <c r="W30" s="44"/>
      <c r="X30" s="44"/>
      <c r="Y30" s="44"/>
      <c r="Z30" s="44"/>
      <c r="AA30" s="44"/>
      <c r="AB30" s="44"/>
      <c r="AC30" s="44"/>
      <c r="AD30" s="44"/>
      <c r="AE30" s="44"/>
      <c r="AF30" s="44"/>
      <c r="AG30" s="44"/>
    </row>
    <row r="31" spans="1:33" ht="15.75" customHeight="1">
      <c r="A31" s="44"/>
      <c r="B31" s="44" t="s">
        <v>14</v>
      </c>
      <c r="C31" s="44" t="s">
        <v>519</v>
      </c>
      <c r="D31" s="44" t="s">
        <v>535</v>
      </c>
      <c r="E31" s="44" t="str">
        <f t="shared" si="0"/>
        <v>storage</v>
      </c>
      <c r="F31" s="44">
        <v>0</v>
      </c>
      <c r="G31" s="44">
        <v>0</v>
      </c>
      <c r="H31" s="44">
        <v>0</v>
      </c>
      <c r="I31" s="44">
        <v>0</v>
      </c>
      <c r="J31" s="44">
        <v>0</v>
      </c>
      <c r="K31" s="44">
        <v>0</v>
      </c>
      <c r="L31" s="44">
        <v>0</v>
      </c>
      <c r="M31" s="44">
        <v>0</v>
      </c>
      <c r="N31" s="44">
        <v>0</v>
      </c>
      <c r="O31" s="44">
        <v>0</v>
      </c>
      <c r="P31" s="44">
        <v>0</v>
      </c>
      <c r="Q31" s="44">
        <v>0</v>
      </c>
      <c r="R31" s="44">
        <v>0</v>
      </c>
      <c r="S31" s="44"/>
      <c r="T31" s="44"/>
      <c r="U31" s="4"/>
      <c r="V31" s="44"/>
      <c r="W31" s="44"/>
      <c r="X31" s="44"/>
      <c r="Y31" s="44"/>
      <c r="Z31" s="44"/>
      <c r="AA31" s="44"/>
      <c r="AB31" s="44"/>
      <c r="AC31" s="44"/>
      <c r="AD31" s="44"/>
      <c r="AE31" s="44"/>
      <c r="AF31" s="44"/>
      <c r="AG31" s="44"/>
    </row>
    <row r="32" spans="1:33" ht="15.75" customHeight="1">
      <c r="A32" s="44"/>
      <c r="B32" s="44" t="s">
        <v>14</v>
      </c>
      <c r="C32" s="44" t="s">
        <v>519</v>
      </c>
      <c r="D32" s="44" t="s">
        <v>537</v>
      </c>
      <c r="E32" s="44" t="str">
        <f t="shared" si="0"/>
        <v>solar PV</v>
      </c>
      <c r="F32" s="44">
        <v>41272.197529999998</v>
      </c>
      <c r="G32" s="44">
        <f t="shared" ref="G32:G45" si="13">AVERAGE(F32,H32)</f>
        <v>41297.572570000004</v>
      </c>
      <c r="H32" s="44">
        <v>41322.947610000003</v>
      </c>
      <c r="I32" s="44">
        <f t="shared" ref="I32:I45" si="14">AVERAGE(H32,J32)</f>
        <v>41316.530675000002</v>
      </c>
      <c r="J32" s="44">
        <v>41310.113740000001</v>
      </c>
      <c r="K32" s="44">
        <f t="shared" ref="K32:K45" si="15">AVERAGE(J32,L32)</f>
        <v>40928.31323</v>
      </c>
      <c r="L32" s="44">
        <v>40546.512719999999</v>
      </c>
      <c r="M32" s="44">
        <f t="shared" ref="M32:M45" si="16">AVERAGE(L32,N32)</f>
        <v>40063.474264999997</v>
      </c>
      <c r="N32" s="44">
        <v>39580.435810000003</v>
      </c>
      <c r="O32" s="44">
        <f t="shared" ref="O32:O45" si="17">AVERAGE(N32,P32)</f>
        <v>208918.561005</v>
      </c>
      <c r="P32" s="44">
        <v>378256.6862</v>
      </c>
      <c r="Q32" s="44">
        <f t="shared" ref="Q32:Q45" si="18">AVERAGE(P32,R32)</f>
        <v>375745.94654999999</v>
      </c>
      <c r="R32" s="44">
        <v>373235.20689999999</v>
      </c>
      <c r="S32" s="44"/>
      <c r="T32" s="44"/>
      <c r="U32" s="4"/>
      <c r="V32" s="44"/>
      <c r="W32" s="44"/>
      <c r="X32" s="44"/>
      <c r="Y32" s="44"/>
      <c r="Z32" s="44"/>
      <c r="AA32" s="44"/>
      <c r="AB32" s="44"/>
      <c r="AC32" s="44"/>
      <c r="AD32" s="44"/>
      <c r="AE32" s="44"/>
      <c r="AF32" s="44"/>
      <c r="AG32" s="44"/>
    </row>
    <row r="33" spans="1:33" ht="15.75" customHeight="1">
      <c r="A33" s="44"/>
      <c r="B33" s="44" t="s">
        <v>10</v>
      </c>
      <c r="C33" s="44" t="s">
        <v>519</v>
      </c>
      <c r="D33" s="44" t="s">
        <v>522</v>
      </c>
      <c r="E33" s="44" t="str">
        <f t="shared" si="0"/>
        <v>biomass</v>
      </c>
      <c r="F33" s="44">
        <v>0</v>
      </c>
      <c r="G33" s="44">
        <f t="shared" si="13"/>
        <v>0</v>
      </c>
      <c r="H33" s="44">
        <v>0</v>
      </c>
      <c r="I33" s="44">
        <f t="shared" si="14"/>
        <v>0</v>
      </c>
      <c r="J33" s="44">
        <v>0</v>
      </c>
      <c r="K33" s="44">
        <f t="shared" si="15"/>
        <v>0</v>
      </c>
      <c r="L33" s="44">
        <v>0</v>
      </c>
      <c r="M33" s="44">
        <f t="shared" si="16"/>
        <v>0</v>
      </c>
      <c r="N33" s="44">
        <v>0</v>
      </c>
      <c r="O33" s="44">
        <f t="shared" si="17"/>
        <v>0</v>
      </c>
      <c r="P33" s="44">
        <v>0</v>
      </c>
      <c r="Q33" s="44">
        <f t="shared" si="18"/>
        <v>0</v>
      </c>
      <c r="R33" s="44">
        <v>0</v>
      </c>
      <c r="S33" s="44"/>
      <c r="T33" s="44"/>
      <c r="U33" s="4"/>
      <c r="V33" s="44"/>
      <c r="W33" s="44"/>
      <c r="X33" s="44"/>
      <c r="Y33" s="44"/>
      <c r="Z33" s="44"/>
      <c r="AA33" s="44"/>
      <c r="AB33" s="44"/>
      <c r="AC33" s="44"/>
      <c r="AD33" s="44"/>
      <c r="AE33" s="44"/>
      <c r="AF33" s="44"/>
      <c r="AG33" s="44"/>
    </row>
    <row r="34" spans="1:33" ht="15.75" customHeight="1">
      <c r="A34" s="44"/>
      <c r="B34" s="44" t="s">
        <v>10</v>
      </c>
      <c r="C34" s="44" t="s">
        <v>519</v>
      </c>
      <c r="D34" s="44" t="s">
        <v>523</v>
      </c>
      <c r="E34" s="44" t="str">
        <f t="shared" si="0"/>
        <v>hard coal</v>
      </c>
      <c r="F34" s="44">
        <v>31525601.050000001</v>
      </c>
      <c r="G34" s="44">
        <f t="shared" si="13"/>
        <v>28746545.950000003</v>
      </c>
      <c r="H34" s="44">
        <v>25967490.850000001</v>
      </c>
      <c r="I34" s="44">
        <f t="shared" si="14"/>
        <v>25967490.850000001</v>
      </c>
      <c r="J34" s="44">
        <v>25967490.850000001</v>
      </c>
      <c r="K34" s="44">
        <f t="shared" si="15"/>
        <v>25967490.850000001</v>
      </c>
      <c r="L34" s="44">
        <v>25967490.850000001</v>
      </c>
      <c r="M34" s="44">
        <f t="shared" si="16"/>
        <v>25967490.850000001</v>
      </c>
      <c r="N34" s="44">
        <v>25967490.850000001</v>
      </c>
      <c r="O34" s="44">
        <f t="shared" si="17"/>
        <v>25967490.850000001</v>
      </c>
      <c r="P34" s="44">
        <v>25967490.850000001</v>
      </c>
      <c r="Q34" s="44">
        <f t="shared" si="18"/>
        <v>25967490.850000001</v>
      </c>
      <c r="R34" s="44">
        <v>25967490.850000001</v>
      </c>
      <c r="S34" s="44"/>
      <c r="T34" s="44"/>
      <c r="U34" s="44"/>
      <c r="V34" s="44"/>
      <c r="W34" s="44"/>
      <c r="X34" s="44"/>
      <c r="Y34" s="44"/>
      <c r="Z34" s="44"/>
      <c r="AA34" s="44"/>
      <c r="AB34" s="44"/>
      <c r="AC34" s="44"/>
      <c r="AD34" s="44"/>
      <c r="AE34" s="44"/>
      <c r="AF34" s="44"/>
      <c r="AG34" s="44"/>
    </row>
    <row r="35" spans="1:33" ht="15.75" customHeight="1">
      <c r="A35" s="44"/>
      <c r="B35" s="44" t="s">
        <v>10</v>
      </c>
      <c r="C35" s="44" t="s">
        <v>519</v>
      </c>
      <c r="D35" s="44" t="s">
        <v>524</v>
      </c>
      <c r="E35" s="44" t="str">
        <f t="shared" si="0"/>
        <v>solar thermal</v>
      </c>
      <c r="F35" s="44">
        <v>1726239.389</v>
      </c>
      <c r="G35" s="44">
        <f t="shared" si="13"/>
        <v>1726239.389</v>
      </c>
      <c r="H35" s="44">
        <v>1726239.389</v>
      </c>
      <c r="I35" s="44">
        <f t="shared" si="14"/>
        <v>1726239.389</v>
      </c>
      <c r="J35" s="44">
        <v>1726239.389</v>
      </c>
      <c r="K35" s="44">
        <f t="shared" si="15"/>
        <v>1726239.389</v>
      </c>
      <c r="L35" s="44">
        <v>1726239.389</v>
      </c>
      <c r="M35" s="44">
        <f t="shared" si="16"/>
        <v>1726239.389</v>
      </c>
      <c r="N35" s="44">
        <v>1726239.389</v>
      </c>
      <c r="O35" s="44">
        <f t="shared" si="17"/>
        <v>1726239.389</v>
      </c>
      <c r="P35" s="44">
        <v>1726239.389</v>
      </c>
      <c r="Q35" s="44">
        <f t="shared" si="18"/>
        <v>1726239.389</v>
      </c>
      <c r="R35" s="44">
        <v>1726239.389</v>
      </c>
      <c r="S35" s="44"/>
      <c r="T35" s="44"/>
      <c r="U35" s="44"/>
      <c r="V35" s="44"/>
      <c r="W35" s="44"/>
      <c r="X35" s="44"/>
      <c r="Y35" s="44"/>
      <c r="Z35" s="44"/>
      <c r="AA35" s="44"/>
      <c r="AB35" s="44"/>
      <c r="AC35" s="44"/>
      <c r="AD35" s="44"/>
      <c r="AE35" s="44"/>
      <c r="AF35" s="44"/>
      <c r="AG35" s="44"/>
    </row>
    <row r="36" spans="1:33" ht="15.75" customHeight="1">
      <c r="A36" s="44"/>
      <c r="B36" s="44" t="s">
        <v>10</v>
      </c>
      <c r="C36" s="44" t="s">
        <v>519</v>
      </c>
      <c r="D36" s="44" t="s">
        <v>525</v>
      </c>
      <c r="E36" s="44" t="str">
        <f t="shared" si="0"/>
        <v>geothermal</v>
      </c>
      <c r="F36" s="44">
        <v>0</v>
      </c>
      <c r="G36" s="44">
        <f t="shared" si="13"/>
        <v>0</v>
      </c>
      <c r="H36" s="44">
        <v>0</v>
      </c>
      <c r="I36" s="44">
        <f t="shared" si="14"/>
        <v>0</v>
      </c>
      <c r="J36" s="44">
        <v>0</v>
      </c>
      <c r="K36" s="44">
        <f t="shared" si="15"/>
        <v>0</v>
      </c>
      <c r="L36" s="44">
        <v>0</v>
      </c>
      <c r="M36" s="44">
        <f t="shared" si="16"/>
        <v>0</v>
      </c>
      <c r="N36" s="44">
        <v>0</v>
      </c>
      <c r="O36" s="44">
        <f t="shared" si="17"/>
        <v>0</v>
      </c>
      <c r="P36" s="44">
        <v>0</v>
      </c>
      <c r="Q36" s="44">
        <f t="shared" si="18"/>
        <v>0</v>
      </c>
      <c r="R36" s="44">
        <v>0</v>
      </c>
      <c r="S36" s="44"/>
      <c r="T36" s="44"/>
      <c r="U36" s="44"/>
      <c r="V36" s="44"/>
      <c r="W36" s="44"/>
      <c r="X36" s="44"/>
      <c r="Y36" s="44"/>
      <c r="Z36" s="44"/>
      <c r="AA36" s="44"/>
      <c r="AB36" s="44"/>
      <c r="AC36" s="44"/>
      <c r="AD36" s="44"/>
      <c r="AE36" s="44"/>
      <c r="AF36" s="44"/>
      <c r="AG36" s="44"/>
    </row>
    <row r="37" spans="1:33" ht="15.75" customHeight="1">
      <c r="A37" s="44"/>
      <c r="B37" s="44" t="s">
        <v>10</v>
      </c>
      <c r="C37" s="44" t="s">
        <v>519</v>
      </c>
      <c r="D37" s="44" t="s">
        <v>526</v>
      </c>
      <c r="E37" s="44" t="str">
        <f t="shared" si="0"/>
        <v>hydro</v>
      </c>
      <c r="F37" s="44">
        <v>6297927.9859999996</v>
      </c>
      <c r="G37" s="44">
        <f t="shared" si="13"/>
        <v>7044364.5959999999</v>
      </c>
      <c r="H37" s="44">
        <v>7790801.2060000002</v>
      </c>
      <c r="I37" s="44">
        <f t="shared" si="14"/>
        <v>7790801.2060000002</v>
      </c>
      <c r="J37" s="44">
        <v>7790801.2060000002</v>
      </c>
      <c r="K37" s="44">
        <f t="shared" si="15"/>
        <v>7790801.2060000002</v>
      </c>
      <c r="L37" s="44">
        <v>7790801.2060000002</v>
      </c>
      <c r="M37" s="44">
        <f t="shared" si="16"/>
        <v>7790801.2060000002</v>
      </c>
      <c r="N37" s="44">
        <v>7790801.2060000002</v>
      </c>
      <c r="O37" s="44">
        <f t="shared" si="17"/>
        <v>7790801.2060000002</v>
      </c>
      <c r="P37" s="44">
        <v>7790801.2060000002</v>
      </c>
      <c r="Q37" s="44">
        <f t="shared" si="18"/>
        <v>7790801.2060000002</v>
      </c>
      <c r="R37" s="44">
        <v>7790801.2060000002</v>
      </c>
      <c r="S37" s="44"/>
      <c r="T37" s="44"/>
      <c r="U37" s="44"/>
      <c r="V37" s="44"/>
      <c r="W37" s="44"/>
      <c r="X37" s="44"/>
      <c r="Y37" s="44"/>
      <c r="Z37" s="44"/>
      <c r="AA37" s="44"/>
      <c r="AB37" s="44"/>
      <c r="AC37" s="44"/>
      <c r="AD37" s="44"/>
      <c r="AE37" s="44"/>
      <c r="AF37" s="44"/>
      <c r="AG37" s="44"/>
    </row>
    <row r="38" spans="1:33" ht="15.75" customHeight="1">
      <c r="A38" s="44"/>
      <c r="B38" s="44" t="s">
        <v>10</v>
      </c>
      <c r="C38" s="44" t="s">
        <v>519</v>
      </c>
      <c r="D38" s="44" t="s">
        <v>528</v>
      </c>
      <c r="E38" s="44" t="str">
        <f t="shared" si="0"/>
        <v>hydro</v>
      </c>
      <c r="F38" s="44">
        <v>0</v>
      </c>
      <c r="G38" s="44">
        <f t="shared" si="13"/>
        <v>0</v>
      </c>
      <c r="H38" s="44">
        <v>0</v>
      </c>
      <c r="I38" s="44">
        <f t="shared" si="14"/>
        <v>0</v>
      </c>
      <c r="J38" s="44">
        <v>0</v>
      </c>
      <c r="K38" s="44">
        <f t="shared" si="15"/>
        <v>0</v>
      </c>
      <c r="L38" s="44">
        <v>0</v>
      </c>
      <c r="M38" s="44">
        <f t="shared" si="16"/>
        <v>0</v>
      </c>
      <c r="N38" s="44">
        <v>0</v>
      </c>
      <c r="O38" s="44">
        <f t="shared" si="17"/>
        <v>0</v>
      </c>
      <c r="P38" s="44">
        <v>0</v>
      </c>
      <c r="Q38" s="44">
        <f t="shared" si="18"/>
        <v>0</v>
      </c>
      <c r="R38" s="44">
        <v>0</v>
      </c>
      <c r="S38" s="44"/>
      <c r="T38" s="44"/>
      <c r="U38" s="44"/>
      <c r="V38" s="44"/>
      <c r="W38" s="44"/>
      <c r="X38" s="44"/>
      <c r="Y38" s="44"/>
      <c r="Z38" s="44"/>
      <c r="AA38" s="44"/>
      <c r="AB38" s="44"/>
      <c r="AC38" s="44"/>
      <c r="AD38" s="44"/>
      <c r="AE38" s="44"/>
      <c r="AF38" s="44"/>
      <c r="AG38" s="44"/>
    </row>
    <row r="39" spans="1:33" ht="15.75" customHeight="1">
      <c r="A39" s="44"/>
      <c r="B39" s="44" t="s">
        <v>10</v>
      </c>
      <c r="C39" s="44" t="s">
        <v>519</v>
      </c>
      <c r="D39" s="44" t="s">
        <v>527</v>
      </c>
      <c r="E39" s="44" t="str">
        <f t="shared" si="0"/>
        <v>onshore wind</v>
      </c>
      <c r="F39" s="44">
        <v>720909.4952</v>
      </c>
      <c r="G39" s="44">
        <f t="shared" si="13"/>
        <v>721210.22499999998</v>
      </c>
      <c r="H39" s="44">
        <v>721510.95479999995</v>
      </c>
      <c r="I39" s="44">
        <f t="shared" si="14"/>
        <v>721216.52224999992</v>
      </c>
      <c r="J39" s="44">
        <v>720922.08970000001</v>
      </c>
      <c r="K39" s="44">
        <f t="shared" si="15"/>
        <v>720491.17925000004</v>
      </c>
      <c r="L39" s="44">
        <v>720060.26879999996</v>
      </c>
      <c r="M39" s="44">
        <f t="shared" si="16"/>
        <v>719106.7622</v>
      </c>
      <c r="N39" s="44">
        <v>718153.25560000003</v>
      </c>
      <c r="O39" s="44">
        <f t="shared" si="17"/>
        <v>717087.53330000001</v>
      </c>
      <c r="P39" s="44">
        <v>716021.81099999999</v>
      </c>
      <c r="Q39" s="44">
        <f t="shared" si="18"/>
        <v>714645.46594999998</v>
      </c>
      <c r="R39" s="44">
        <v>713269.12089999998</v>
      </c>
      <c r="S39" s="44"/>
      <c r="T39" s="44"/>
      <c r="U39" s="44"/>
      <c r="V39" s="44"/>
      <c r="W39" s="44"/>
      <c r="X39" s="44"/>
      <c r="Y39" s="44"/>
      <c r="Z39" s="44"/>
      <c r="AA39" s="44"/>
      <c r="AB39" s="44"/>
      <c r="AC39" s="44"/>
      <c r="AD39" s="44"/>
      <c r="AE39" s="44"/>
      <c r="AF39" s="44"/>
      <c r="AG39" s="44"/>
    </row>
    <row r="40" spans="1:33" ht="15.75" customHeight="1">
      <c r="A40" s="44"/>
      <c r="B40" s="44" t="s">
        <v>10</v>
      </c>
      <c r="C40" s="44" t="s">
        <v>519</v>
      </c>
      <c r="D40" s="44" t="s">
        <v>529</v>
      </c>
      <c r="E40" s="44" t="str">
        <f t="shared" si="0"/>
        <v>natural gas nonpeaker</v>
      </c>
      <c r="F40" s="44">
        <v>13193228.26</v>
      </c>
      <c r="G40" s="44">
        <f t="shared" si="13"/>
        <v>14763933.09</v>
      </c>
      <c r="H40" s="44">
        <v>16334637.92</v>
      </c>
      <c r="I40" s="44">
        <f t="shared" si="14"/>
        <v>20893543.239999998</v>
      </c>
      <c r="J40" s="44">
        <v>25452448.559999999</v>
      </c>
      <c r="K40" s="44">
        <f t="shared" si="15"/>
        <v>29077341.359999999</v>
      </c>
      <c r="L40" s="44">
        <v>32702234.16</v>
      </c>
      <c r="M40" s="44">
        <f t="shared" si="16"/>
        <v>33493116.420000002</v>
      </c>
      <c r="N40" s="44">
        <v>34283998.68</v>
      </c>
      <c r="O40" s="44">
        <f t="shared" si="17"/>
        <v>34503449.734999999</v>
      </c>
      <c r="P40" s="44">
        <v>34722900.789999999</v>
      </c>
      <c r="Q40" s="44">
        <f t="shared" si="18"/>
        <v>34587325.745000005</v>
      </c>
      <c r="R40" s="44">
        <v>34451750.700000003</v>
      </c>
      <c r="S40" s="44"/>
      <c r="T40" s="44"/>
      <c r="U40" s="44"/>
      <c r="V40" s="44"/>
      <c r="W40" s="44"/>
      <c r="X40" s="44"/>
      <c r="Y40" s="44"/>
      <c r="Z40" s="44"/>
      <c r="AA40" s="44"/>
      <c r="AB40" s="44"/>
      <c r="AC40" s="44"/>
      <c r="AD40" s="44"/>
      <c r="AE40" s="44"/>
      <c r="AF40" s="44"/>
      <c r="AG40" s="44"/>
    </row>
    <row r="41" spans="1:33" ht="15.75" customHeight="1">
      <c r="A41" s="44"/>
      <c r="B41" s="44" t="s">
        <v>10</v>
      </c>
      <c r="C41" s="44" t="s">
        <v>519</v>
      </c>
      <c r="D41" s="44" t="s">
        <v>530</v>
      </c>
      <c r="E41" s="44" t="str">
        <f t="shared" si="0"/>
        <v>natural gas peaker</v>
      </c>
      <c r="F41" s="44">
        <v>0</v>
      </c>
      <c r="G41" s="44">
        <f t="shared" si="13"/>
        <v>0</v>
      </c>
      <c r="H41" s="44">
        <v>0</v>
      </c>
      <c r="I41" s="44">
        <f t="shared" si="14"/>
        <v>0</v>
      </c>
      <c r="J41" s="44">
        <v>0</v>
      </c>
      <c r="K41" s="44">
        <f t="shared" si="15"/>
        <v>0</v>
      </c>
      <c r="L41" s="44">
        <v>0</v>
      </c>
      <c r="M41" s="44">
        <f t="shared" si="16"/>
        <v>0</v>
      </c>
      <c r="N41" s="44">
        <v>0</v>
      </c>
      <c r="O41" s="44">
        <f t="shared" si="17"/>
        <v>0</v>
      </c>
      <c r="P41" s="44">
        <v>0</v>
      </c>
      <c r="Q41" s="44">
        <f t="shared" si="18"/>
        <v>0</v>
      </c>
      <c r="R41" s="44">
        <v>0</v>
      </c>
      <c r="S41" s="44"/>
      <c r="T41" s="44"/>
      <c r="U41" s="44"/>
      <c r="V41" s="44"/>
      <c r="W41" s="44"/>
      <c r="X41" s="44"/>
      <c r="Y41" s="44"/>
      <c r="Z41" s="44"/>
      <c r="AA41" s="44"/>
      <c r="AB41" s="44"/>
      <c r="AC41" s="44"/>
      <c r="AD41" s="44"/>
      <c r="AE41" s="44"/>
      <c r="AF41" s="44"/>
      <c r="AG41" s="44"/>
    </row>
    <row r="42" spans="1:33" ht="15.75" customHeight="1">
      <c r="A42" s="44"/>
      <c r="B42" s="44" t="s">
        <v>10</v>
      </c>
      <c r="C42" s="44" t="s">
        <v>519</v>
      </c>
      <c r="D42" s="44" t="s">
        <v>531</v>
      </c>
      <c r="E42" s="44" t="str">
        <f t="shared" si="0"/>
        <v>nuclear</v>
      </c>
      <c r="F42" s="44">
        <v>31122362.949999999</v>
      </c>
      <c r="G42" s="44">
        <f t="shared" si="13"/>
        <v>31122362.949999999</v>
      </c>
      <c r="H42" s="44">
        <v>31122362.949999999</v>
      </c>
      <c r="I42" s="44">
        <f t="shared" si="14"/>
        <v>31122362.949999999</v>
      </c>
      <c r="J42" s="44">
        <v>31122362.949999999</v>
      </c>
      <c r="K42" s="44">
        <f t="shared" si="15"/>
        <v>31122362.949999999</v>
      </c>
      <c r="L42" s="44">
        <v>31122362.949999999</v>
      </c>
      <c r="M42" s="44">
        <f t="shared" si="16"/>
        <v>31122362.949999999</v>
      </c>
      <c r="N42" s="44">
        <v>31122362.949999999</v>
      </c>
      <c r="O42" s="44">
        <f t="shared" si="17"/>
        <v>31122362.949999999</v>
      </c>
      <c r="P42" s="44">
        <v>31122362.949999999</v>
      </c>
      <c r="Q42" s="44">
        <f t="shared" si="18"/>
        <v>31122362.949999999</v>
      </c>
      <c r="R42" s="44">
        <v>31122362.949999999</v>
      </c>
      <c r="S42" s="44"/>
      <c r="T42" s="44"/>
      <c r="U42" s="44"/>
      <c r="V42" s="44"/>
      <c r="W42" s="44"/>
      <c r="X42" s="44"/>
      <c r="Y42" s="44"/>
      <c r="Z42" s="44"/>
      <c r="AA42" s="44"/>
      <c r="AB42" s="44"/>
      <c r="AC42" s="44"/>
      <c r="AD42" s="44"/>
      <c r="AE42" s="44"/>
      <c r="AF42" s="44"/>
      <c r="AG42" s="44"/>
    </row>
    <row r="43" spans="1:33" ht="15.75" customHeight="1">
      <c r="A43" s="44"/>
      <c r="B43" s="44" t="s">
        <v>10</v>
      </c>
      <c r="C43" s="44" t="s">
        <v>519</v>
      </c>
      <c r="D43" s="44" t="s">
        <v>532</v>
      </c>
      <c r="E43" s="44" t="str">
        <f t="shared" si="0"/>
        <v>offshore wind</v>
      </c>
      <c r="F43" s="44">
        <v>0</v>
      </c>
      <c r="G43" s="44">
        <f t="shared" si="13"/>
        <v>0</v>
      </c>
      <c r="H43" s="44">
        <v>0</v>
      </c>
      <c r="I43" s="44">
        <f t="shared" si="14"/>
        <v>0</v>
      </c>
      <c r="J43" s="44">
        <v>0</v>
      </c>
      <c r="K43" s="44">
        <f t="shared" si="15"/>
        <v>0</v>
      </c>
      <c r="L43" s="44">
        <v>0</v>
      </c>
      <c r="M43" s="44">
        <f t="shared" si="16"/>
        <v>0</v>
      </c>
      <c r="N43" s="44">
        <v>0</v>
      </c>
      <c r="O43" s="44">
        <f t="shared" si="17"/>
        <v>0</v>
      </c>
      <c r="P43" s="44">
        <v>0</v>
      </c>
      <c r="Q43" s="44">
        <f t="shared" si="18"/>
        <v>0</v>
      </c>
      <c r="R43" s="44">
        <v>0</v>
      </c>
      <c r="S43" s="44"/>
      <c r="T43" s="44"/>
      <c r="U43" s="44"/>
      <c r="V43" s="44"/>
      <c r="W43" s="44"/>
      <c r="X43" s="44"/>
      <c r="Y43" s="44"/>
      <c r="Z43" s="44"/>
      <c r="AA43" s="44"/>
      <c r="AB43" s="44"/>
      <c r="AC43" s="44"/>
      <c r="AD43" s="44"/>
      <c r="AE43" s="44"/>
      <c r="AF43" s="44"/>
      <c r="AG43" s="44"/>
    </row>
    <row r="44" spans="1:33" ht="15.75" customHeight="1">
      <c r="A44" s="44"/>
      <c r="B44" s="44" t="s">
        <v>10</v>
      </c>
      <c r="C44" s="44" t="s">
        <v>519</v>
      </c>
      <c r="D44" s="44" t="s">
        <v>533</v>
      </c>
      <c r="E44" s="44" t="str">
        <f t="shared" si="0"/>
        <v>crude oil</v>
      </c>
      <c r="F44" s="44">
        <v>27461.3184</v>
      </c>
      <c r="G44" s="44">
        <f t="shared" si="13"/>
        <v>27461.3184</v>
      </c>
      <c r="H44" s="44">
        <v>27461.3184</v>
      </c>
      <c r="I44" s="44">
        <f t="shared" si="14"/>
        <v>27461.3184</v>
      </c>
      <c r="J44" s="44">
        <v>27461.3184</v>
      </c>
      <c r="K44" s="44">
        <f t="shared" si="15"/>
        <v>27461.3184</v>
      </c>
      <c r="L44" s="44">
        <v>27461.3184</v>
      </c>
      <c r="M44" s="44">
        <f t="shared" si="16"/>
        <v>27461.3184</v>
      </c>
      <c r="N44" s="44">
        <v>27461.3184</v>
      </c>
      <c r="O44" s="44">
        <f t="shared" si="17"/>
        <v>27461.3184</v>
      </c>
      <c r="P44" s="44">
        <v>27461.3184</v>
      </c>
      <c r="Q44" s="44">
        <f t="shared" si="18"/>
        <v>27461.3184</v>
      </c>
      <c r="R44" s="44">
        <v>27461.3184</v>
      </c>
      <c r="S44" s="44"/>
      <c r="T44" s="44"/>
      <c r="U44" s="44"/>
      <c r="V44" s="44"/>
      <c r="W44" s="44"/>
      <c r="X44" s="44"/>
      <c r="Y44" s="44"/>
      <c r="Z44" s="44"/>
      <c r="AA44" s="44"/>
      <c r="AB44" s="44"/>
      <c r="AC44" s="44"/>
      <c r="AD44" s="44"/>
      <c r="AE44" s="44"/>
      <c r="AF44" s="44"/>
      <c r="AG44" s="44"/>
    </row>
    <row r="45" spans="1:33" ht="15.75" customHeight="1">
      <c r="A45" s="44"/>
      <c r="B45" s="44" t="s">
        <v>10</v>
      </c>
      <c r="C45" s="44" t="s">
        <v>519</v>
      </c>
      <c r="D45" s="44" t="s">
        <v>534</v>
      </c>
      <c r="E45" s="44" t="str">
        <f t="shared" si="0"/>
        <v>solar PV</v>
      </c>
      <c r="F45" s="44">
        <v>2496573.531</v>
      </c>
      <c r="G45" s="44">
        <f t="shared" si="13"/>
        <v>2639864.8985000001</v>
      </c>
      <c r="H45" s="44">
        <v>2783156.2659999998</v>
      </c>
      <c r="I45" s="44">
        <f t="shared" si="14"/>
        <v>2877634.997</v>
      </c>
      <c r="J45" s="44">
        <v>2972113.7280000001</v>
      </c>
      <c r="K45" s="44">
        <f t="shared" si="15"/>
        <v>3057069.9720000001</v>
      </c>
      <c r="L45" s="44">
        <v>3142026.216</v>
      </c>
      <c r="M45" s="44">
        <f t="shared" si="16"/>
        <v>3252862.6440000003</v>
      </c>
      <c r="N45" s="44">
        <v>3363699.0720000002</v>
      </c>
      <c r="O45" s="44">
        <f t="shared" si="17"/>
        <v>3507370.9470000002</v>
      </c>
      <c r="P45" s="44">
        <v>3651042.8220000002</v>
      </c>
      <c r="Q45" s="44">
        <f t="shared" si="18"/>
        <v>3793342.9254999999</v>
      </c>
      <c r="R45" s="44">
        <v>3935643.0290000001</v>
      </c>
      <c r="S45" s="44"/>
      <c r="T45" s="44"/>
      <c r="U45" s="44"/>
      <c r="V45" s="44"/>
      <c r="W45" s="44"/>
      <c r="X45" s="44"/>
      <c r="Y45" s="44"/>
      <c r="Z45" s="44"/>
      <c r="AA45" s="44"/>
      <c r="AB45" s="44"/>
      <c r="AC45" s="44"/>
      <c r="AD45" s="44"/>
      <c r="AE45" s="44"/>
      <c r="AF45" s="44"/>
      <c r="AG45" s="44"/>
    </row>
    <row r="46" spans="1:33" ht="15.75" customHeight="1">
      <c r="A46" s="44"/>
      <c r="B46" s="44" t="s">
        <v>10</v>
      </c>
      <c r="C46" s="44" t="s">
        <v>519</v>
      </c>
      <c r="D46" s="44" t="s">
        <v>535</v>
      </c>
      <c r="E46" s="44" t="str">
        <f t="shared" si="0"/>
        <v>storage</v>
      </c>
      <c r="F46" s="44">
        <v>0</v>
      </c>
      <c r="G46" s="44">
        <v>0</v>
      </c>
      <c r="H46" s="44">
        <v>0</v>
      </c>
      <c r="I46" s="44">
        <v>0</v>
      </c>
      <c r="J46" s="44">
        <v>0</v>
      </c>
      <c r="K46" s="44">
        <v>0</v>
      </c>
      <c r="L46" s="44">
        <v>0</v>
      </c>
      <c r="M46" s="44">
        <v>0</v>
      </c>
      <c r="N46" s="44">
        <v>0</v>
      </c>
      <c r="O46" s="44">
        <v>0</v>
      </c>
      <c r="P46" s="44">
        <v>0</v>
      </c>
      <c r="Q46" s="44">
        <v>0</v>
      </c>
      <c r="R46" s="44">
        <v>0</v>
      </c>
      <c r="S46" s="44"/>
      <c r="T46" s="44"/>
      <c r="U46" s="44"/>
      <c r="V46" s="44"/>
      <c r="W46" s="44"/>
      <c r="X46" s="44"/>
      <c r="Y46" s="44"/>
      <c r="Z46" s="44"/>
      <c r="AA46" s="44"/>
      <c r="AB46" s="44"/>
      <c r="AC46" s="44"/>
      <c r="AD46" s="44"/>
      <c r="AE46" s="44"/>
      <c r="AF46" s="44"/>
      <c r="AG46" s="44"/>
    </row>
    <row r="47" spans="1:33" ht="15.75" customHeight="1">
      <c r="A47" s="44"/>
      <c r="B47" s="44" t="s">
        <v>10</v>
      </c>
      <c r="C47" s="44" t="s">
        <v>519</v>
      </c>
      <c r="D47" s="44" t="s">
        <v>537</v>
      </c>
      <c r="E47" s="44" t="str">
        <f t="shared" si="0"/>
        <v>solar PV</v>
      </c>
      <c r="F47" s="44">
        <v>5007038.1979999999</v>
      </c>
      <c r="G47" s="44">
        <f t="shared" ref="G47:G60" si="19">AVERAGE(F47,H47)</f>
        <v>5274025.6030000001</v>
      </c>
      <c r="H47" s="44">
        <v>5541013.0080000004</v>
      </c>
      <c r="I47" s="44">
        <f t="shared" ref="I47:I60" si="20">AVERAGE(H47,J47)</f>
        <v>5541277.926</v>
      </c>
      <c r="J47" s="44">
        <v>5541542.8439999996</v>
      </c>
      <c r="K47" s="44">
        <f t="shared" ref="K47:K60" si="21">AVERAGE(J47,L47)</f>
        <v>5513887.0629999992</v>
      </c>
      <c r="L47" s="44">
        <v>5486231.2819999997</v>
      </c>
      <c r="M47" s="44">
        <f t="shared" ref="M47:M60" si="22">AVERAGE(L47,N47)</f>
        <v>5458873.7089999998</v>
      </c>
      <c r="N47" s="44">
        <v>5431516.1359999999</v>
      </c>
      <c r="O47" s="44">
        <f t="shared" ref="O47:O60" si="23">AVERAGE(N47,P47)</f>
        <v>5404013.4855000004</v>
      </c>
      <c r="P47" s="44">
        <v>5376510.835</v>
      </c>
      <c r="Q47" s="44">
        <f t="shared" ref="Q47:Q60" si="24">AVERAGE(P47,R47)</f>
        <v>5348474.1359999999</v>
      </c>
      <c r="R47" s="44">
        <v>5320437.4369999999</v>
      </c>
      <c r="S47" s="44"/>
      <c r="T47" s="44"/>
      <c r="U47" s="44"/>
      <c r="V47" s="44"/>
      <c r="W47" s="44"/>
      <c r="X47" s="44"/>
      <c r="Y47" s="44"/>
      <c r="Z47" s="44"/>
      <c r="AA47" s="44"/>
      <c r="AB47" s="44"/>
      <c r="AC47" s="44"/>
      <c r="AD47" s="44"/>
      <c r="AE47" s="44"/>
      <c r="AF47" s="44"/>
      <c r="AG47" s="44"/>
    </row>
    <row r="48" spans="1:33" ht="15.75" customHeight="1">
      <c r="A48" s="44"/>
      <c r="B48" s="44" t="s">
        <v>16</v>
      </c>
      <c r="C48" s="44" t="s">
        <v>519</v>
      </c>
      <c r="D48" s="44" t="s">
        <v>522</v>
      </c>
      <c r="E48" s="44" t="str">
        <f t="shared" si="0"/>
        <v>biomass</v>
      </c>
      <c r="F48" s="44">
        <v>82384.540739999997</v>
      </c>
      <c r="G48" s="44">
        <f t="shared" si="19"/>
        <v>58471.359119999994</v>
      </c>
      <c r="H48" s="44">
        <v>34558.177499999998</v>
      </c>
      <c r="I48" s="44">
        <f t="shared" si="20"/>
        <v>90931.619049999994</v>
      </c>
      <c r="J48" s="44">
        <v>147305.0606</v>
      </c>
      <c r="K48" s="44">
        <f t="shared" si="21"/>
        <v>407143.71954999998</v>
      </c>
      <c r="L48" s="44">
        <v>666982.37849999999</v>
      </c>
      <c r="M48" s="44">
        <f t="shared" si="22"/>
        <v>1171250.7992499999</v>
      </c>
      <c r="N48" s="44">
        <v>1675519.22</v>
      </c>
      <c r="O48" s="44">
        <f t="shared" si="23"/>
        <v>1926943.835</v>
      </c>
      <c r="P48" s="44">
        <v>2178368.4500000002</v>
      </c>
      <c r="Q48" s="44">
        <f t="shared" si="24"/>
        <v>2478610.4495000001</v>
      </c>
      <c r="R48" s="44">
        <v>2778852.449</v>
      </c>
      <c r="S48" s="44"/>
      <c r="T48" s="44"/>
      <c r="U48" s="44"/>
      <c r="V48" s="44"/>
      <c r="W48" s="44"/>
      <c r="X48" s="44"/>
      <c r="Y48" s="44"/>
      <c r="Z48" s="44"/>
      <c r="AA48" s="44"/>
      <c r="AB48" s="44"/>
      <c r="AC48" s="44"/>
      <c r="AD48" s="44"/>
      <c r="AE48" s="44"/>
      <c r="AF48" s="44"/>
      <c r="AG48" s="44"/>
    </row>
    <row r="49" spans="1:33" ht="15.75" customHeight="1">
      <c r="A49" s="44"/>
      <c r="B49" s="44" t="s">
        <v>16</v>
      </c>
      <c r="C49" s="44" t="s">
        <v>519</v>
      </c>
      <c r="D49" s="44" t="s">
        <v>523</v>
      </c>
      <c r="E49" s="44" t="str">
        <f t="shared" si="0"/>
        <v>hard coal</v>
      </c>
      <c r="F49" s="44">
        <v>0</v>
      </c>
      <c r="G49" s="44">
        <f t="shared" si="19"/>
        <v>0</v>
      </c>
      <c r="H49" s="44">
        <v>0</v>
      </c>
      <c r="I49" s="44">
        <f t="shared" si="20"/>
        <v>0</v>
      </c>
      <c r="J49" s="44">
        <v>0</v>
      </c>
      <c r="K49" s="44">
        <f t="shared" si="21"/>
        <v>0</v>
      </c>
      <c r="L49" s="44">
        <v>0</v>
      </c>
      <c r="M49" s="44">
        <f t="shared" si="22"/>
        <v>0</v>
      </c>
      <c r="N49" s="44">
        <v>0</v>
      </c>
      <c r="O49" s="44">
        <f t="shared" si="23"/>
        <v>0</v>
      </c>
      <c r="P49" s="44">
        <v>0</v>
      </c>
      <c r="Q49" s="44">
        <f t="shared" si="24"/>
        <v>0</v>
      </c>
      <c r="R49" s="44">
        <v>0</v>
      </c>
      <c r="S49" s="44"/>
      <c r="T49" s="44"/>
      <c r="U49" s="44"/>
      <c r="V49" s="44"/>
      <c r="W49" s="44"/>
      <c r="X49" s="44"/>
      <c r="Y49" s="44"/>
      <c r="Z49" s="44"/>
      <c r="AA49" s="44"/>
      <c r="AB49" s="44"/>
      <c r="AC49" s="44"/>
      <c r="AD49" s="44"/>
      <c r="AE49" s="44"/>
      <c r="AF49" s="44"/>
      <c r="AG49" s="44"/>
    </row>
    <row r="50" spans="1:33" ht="15.75" customHeight="1">
      <c r="A50" s="44"/>
      <c r="B50" s="44" t="s">
        <v>16</v>
      </c>
      <c r="C50" s="44" t="s">
        <v>519</v>
      </c>
      <c r="D50" s="44" t="s">
        <v>524</v>
      </c>
      <c r="E50" s="44" t="str">
        <f t="shared" si="0"/>
        <v>solar thermal</v>
      </c>
      <c r="F50" s="44">
        <v>0</v>
      </c>
      <c r="G50" s="44">
        <f t="shared" si="19"/>
        <v>0</v>
      </c>
      <c r="H50" s="44">
        <v>0</v>
      </c>
      <c r="I50" s="44">
        <f t="shared" si="20"/>
        <v>0</v>
      </c>
      <c r="J50" s="44">
        <v>0</v>
      </c>
      <c r="K50" s="44">
        <f t="shared" si="21"/>
        <v>0</v>
      </c>
      <c r="L50" s="44">
        <v>0</v>
      </c>
      <c r="M50" s="44">
        <f t="shared" si="22"/>
        <v>0</v>
      </c>
      <c r="N50" s="44">
        <v>0</v>
      </c>
      <c r="O50" s="44">
        <f t="shared" si="23"/>
        <v>0</v>
      </c>
      <c r="P50" s="44">
        <v>0</v>
      </c>
      <c r="Q50" s="44">
        <f t="shared" si="24"/>
        <v>3383654.3684999999</v>
      </c>
      <c r="R50" s="44">
        <v>6767308.7369999997</v>
      </c>
      <c r="S50" s="44"/>
      <c r="T50" s="44"/>
      <c r="U50" s="44"/>
      <c r="V50" s="44"/>
      <c r="W50" s="44"/>
      <c r="X50" s="44"/>
      <c r="Y50" s="44"/>
      <c r="Z50" s="44"/>
      <c r="AA50" s="44"/>
      <c r="AB50" s="44"/>
      <c r="AC50" s="44"/>
      <c r="AD50" s="44"/>
      <c r="AE50" s="44"/>
      <c r="AF50" s="44"/>
      <c r="AG50" s="44"/>
    </row>
    <row r="51" spans="1:33" ht="15.75" customHeight="1">
      <c r="A51" s="44"/>
      <c r="B51" s="44" t="s">
        <v>16</v>
      </c>
      <c r="C51" s="44" t="s">
        <v>519</v>
      </c>
      <c r="D51" s="44" t="s">
        <v>525</v>
      </c>
      <c r="E51" s="44" t="str">
        <f t="shared" si="0"/>
        <v>geothermal</v>
      </c>
      <c r="F51" s="44">
        <v>13409370</v>
      </c>
      <c r="G51" s="44">
        <f t="shared" si="19"/>
        <v>13409370</v>
      </c>
      <c r="H51" s="44">
        <v>13409370</v>
      </c>
      <c r="I51" s="44">
        <f t="shared" si="20"/>
        <v>13409370</v>
      </c>
      <c r="J51" s="44">
        <v>13409370</v>
      </c>
      <c r="K51" s="44">
        <f t="shared" si="21"/>
        <v>13409370</v>
      </c>
      <c r="L51" s="44">
        <v>13409370</v>
      </c>
      <c r="M51" s="44">
        <f t="shared" si="22"/>
        <v>13409370</v>
      </c>
      <c r="N51" s="44">
        <v>13409370</v>
      </c>
      <c r="O51" s="44">
        <f t="shared" si="23"/>
        <v>13409370</v>
      </c>
      <c r="P51" s="44">
        <v>13409370</v>
      </c>
      <c r="Q51" s="44">
        <f t="shared" si="24"/>
        <v>13409370</v>
      </c>
      <c r="R51" s="44">
        <v>13409370</v>
      </c>
      <c r="S51" s="44"/>
      <c r="T51" s="44"/>
      <c r="U51" s="44"/>
      <c r="V51" s="44"/>
      <c r="W51" s="44"/>
      <c r="X51" s="44"/>
      <c r="Y51" s="44"/>
      <c r="Z51" s="44"/>
      <c r="AA51" s="44"/>
      <c r="AB51" s="44"/>
      <c r="AC51" s="44"/>
      <c r="AD51" s="44"/>
      <c r="AE51" s="44"/>
      <c r="AF51" s="44"/>
      <c r="AG51" s="44"/>
    </row>
    <row r="52" spans="1:33" ht="15.75" customHeight="1">
      <c r="A52" s="44"/>
      <c r="B52" s="44" t="s">
        <v>16</v>
      </c>
      <c r="C52" s="44" t="s">
        <v>519</v>
      </c>
      <c r="D52" s="44" t="s">
        <v>526</v>
      </c>
      <c r="E52" s="44" t="str">
        <f t="shared" si="0"/>
        <v>hydro</v>
      </c>
      <c r="F52" s="44">
        <v>29542223.739999998</v>
      </c>
      <c r="G52" s="44">
        <f t="shared" si="19"/>
        <v>30389293.159999996</v>
      </c>
      <c r="H52" s="44">
        <v>31236362.579999998</v>
      </c>
      <c r="I52" s="44">
        <f t="shared" si="20"/>
        <v>31313029.390000001</v>
      </c>
      <c r="J52" s="44">
        <v>31389696.199999999</v>
      </c>
      <c r="K52" s="44">
        <f t="shared" si="21"/>
        <v>31746430.204999998</v>
      </c>
      <c r="L52" s="44">
        <v>32103164.210000001</v>
      </c>
      <c r="M52" s="44">
        <f t="shared" si="22"/>
        <v>32103164.210000001</v>
      </c>
      <c r="N52" s="44">
        <v>32103164.210000001</v>
      </c>
      <c r="O52" s="44">
        <f t="shared" si="23"/>
        <v>32270354.450000003</v>
      </c>
      <c r="P52" s="44">
        <v>32437544.690000001</v>
      </c>
      <c r="Q52" s="44">
        <f t="shared" si="24"/>
        <v>32483475.045000002</v>
      </c>
      <c r="R52" s="44">
        <v>32529405.399999999</v>
      </c>
      <c r="S52" s="44"/>
      <c r="T52" s="44"/>
      <c r="U52" s="44"/>
      <c r="V52" s="44"/>
      <c r="W52" s="44"/>
      <c r="X52" s="44"/>
      <c r="Y52" s="44"/>
      <c r="Z52" s="44"/>
      <c r="AA52" s="44"/>
      <c r="AB52" s="44"/>
      <c r="AC52" s="44"/>
      <c r="AD52" s="44"/>
      <c r="AE52" s="44"/>
      <c r="AF52" s="44"/>
      <c r="AG52" s="44"/>
    </row>
    <row r="53" spans="1:33" ht="15.75" customHeight="1">
      <c r="A53" s="44"/>
      <c r="B53" s="44" t="s">
        <v>16</v>
      </c>
      <c r="C53" s="44" t="s">
        <v>519</v>
      </c>
      <c r="D53" s="44" t="s">
        <v>528</v>
      </c>
      <c r="E53" s="44" t="str">
        <f t="shared" si="0"/>
        <v>hydro</v>
      </c>
      <c r="F53" s="44">
        <v>0</v>
      </c>
      <c r="G53" s="44">
        <f t="shared" si="19"/>
        <v>0</v>
      </c>
      <c r="H53" s="44">
        <v>0</v>
      </c>
      <c r="I53" s="44">
        <f t="shared" si="20"/>
        <v>0</v>
      </c>
      <c r="J53" s="44">
        <v>0</v>
      </c>
      <c r="K53" s="44">
        <f t="shared" si="21"/>
        <v>0</v>
      </c>
      <c r="L53" s="44">
        <v>0</v>
      </c>
      <c r="M53" s="44">
        <f t="shared" si="22"/>
        <v>0</v>
      </c>
      <c r="N53" s="44">
        <v>0</v>
      </c>
      <c r="O53" s="44">
        <f t="shared" si="23"/>
        <v>0</v>
      </c>
      <c r="P53" s="44">
        <v>0</v>
      </c>
      <c r="Q53" s="44">
        <f t="shared" si="24"/>
        <v>0</v>
      </c>
      <c r="R53" s="44">
        <v>0</v>
      </c>
      <c r="S53" s="44"/>
      <c r="T53" s="44"/>
      <c r="U53" s="44"/>
      <c r="V53" s="44"/>
      <c r="W53" s="44"/>
      <c r="X53" s="44"/>
      <c r="Y53" s="44"/>
      <c r="Z53" s="44"/>
      <c r="AA53" s="44"/>
      <c r="AB53" s="44"/>
      <c r="AC53" s="44"/>
      <c r="AD53" s="44"/>
      <c r="AE53" s="44"/>
      <c r="AF53" s="44"/>
      <c r="AG53" s="44"/>
    </row>
    <row r="54" spans="1:33" ht="15.75" customHeight="1">
      <c r="A54" s="44"/>
      <c r="B54" s="44" t="s">
        <v>16</v>
      </c>
      <c r="C54" s="44" t="s">
        <v>519</v>
      </c>
      <c r="D54" s="44" t="s">
        <v>527</v>
      </c>
      <c r="E54" s="44" t="str">
        <f t="shared" si="0"/>
        <v>onshore wind</v>
      </c>
      <c r="F54" s="44">
        <v>12814836.25</v>
      </c>
      <c r="G54" s="44">
        <f t="shared" si="19"/>
        <v>12695852.434999999</v>
      </c>
      <c r="H54" s="44">
        <v>12576868.619999999</v>
      </c>
      <c r="I54" s="44">
        <f t="shared" si="20"/>
        <v>12632259.814999999</v>
      </c>
      <c r="J54" s="44">
        <v>12687651.01</v>
      </c>
      <c r="K54" s="44">
        <f t="shared" si="21"/>
        <v>13137888.140000001</v>
      </c>
      <c r="L54" s="44">
        <v>13588125.27</v>
      </c>
      <c r="M54" s="44">
        <f t="shared" si="22"/>
        <v>14345220.914999999</v>
      </c>
      <c r="N54" s="44">
        <v>15102316.560000001</v>
      </c>
      <c r="O54" s="44">
        <f t="shared" si="23"/>
        <v>17468839.024999999</v>
      </c>
      <c r="P54" s="44">
        <v>19835361.489999998</v>
      </c>
      <c r="Q54" s="44">
        <f t="shared" si="24"/>
        <v>21583299.434999999</v>
      </c>
      <c r="R54" s="44">
        <v>23331237.379999999</v>
      </c>
      <c r="S54" s="44"/>
      <c r="T54" s="44"/>
      <c r="U54" s="44"/>
      <c r="V54" s="44"/>
      <c r="W54" s="44"/>
      <c r="X54" s="44"/>
      <c r="Y54" s="44"/>
      <c r="Z54" s="44"/>
      <c r="AA54" s="44"/>
      <c r="AB54" s="44"/>
      <c r="AC54" s="44"/>
      <c r="AD54" s="44"/>
      <c r="AE54" s="44"/>
      <c r="AF54" s="44"/>
      <c r="AG54" s="44"/>
    </row>
    <row r="55" spans="1:33" ht="15.75" customHeight="1">
      <c r="A55" s="44"/>
      <c r="B55" s="44" t="s">
        <v>16</v>
      </c>
      <c r="C55" s="44" t="s">
        <v>519</v>
      </c>
      <c r="D55" s="44" t="s">
        <v>529</v>
      </c>
      <c r="E55" s="44" t="str">
        <f t="shared" si="0"/>
        <v>natural gas nonpeaker</v>
      </c>
      <c r="F55" s="44">
        <v>116698409.90000001</v>
      </c>
      <c r="G55" s="44">
        <f t="shared" si="19"/>
        <v>114699878.80000001</v>
      </c>
      <c r="H55" s="44">
        <v>112701347.7</v>
      </c>
      <c r="I55" s="44">
        <f t="shared" si="20"/>
        <v>102202762.43000001</v>
      </c>
      <c r="J55" s="44">
        <v>91704177.159999996</v>
      </c>
      <c r="K55" s="44">
        <f t="shared" si="21"/>
        <v>85446691.174999997</v>
      </c>
      <c r="L55" s="44">
        <v>79189205.189999998</v>
      </c>
      <c r="M55" s="44">
        <f t="shared" si="22"/>
        <v>76555116.870000005</v>
      </c>
      <c r="N55" s="44">
        <v>73921028.549999997</v>
      </c>
      <c r="O55" s="44">
        <f t="shared" si="23"/>
        <v>66636575.159999996</v>
      </c>
      <c r="P55" s="44">
        <v>59352121.770000003</v>
      </c>
      <c r="Q55" s="44">
        <f t="shared" si="24"/>
        <v>53699547.290000007</v>
      </c>
      <c r="R55" s="44">
        <v>48046972.810000002</v>
      </c>
      <c r="S55" s="44"/>
      <c r="T55" s="44"/>
      <c r="U55" s="44"/>
      <c r="V55" s="44"/>
      <c r="W55" s="44"/>
      <c r="X55" s="44"/>
      <c r="Y55" s="44"/>
      <c r="Z55" s="44"/>
      <c r="AA55" s="44"/>
      <c r="AB55" s="44"/>
      <c r="AC55" s="44"/>
      <c r="AD55" s="44"/>
      <c r="AE55" s="44"/>
      <c r="AF55" s="44"/>
      <c r="AG55" s="44"/>
    </row>
    <row r="56" spans="1:33" ht="15.75" customHeight="1">
      <c r="A56" s="44"/>
      <c r="B56" s="44" t="s">
        <v>16</v>
      </c>
      <c r="C56" s="44" t="s">
        <v>519</v>
      </c>
      <c r="D56" s="44" t="s">
        <v>530</v>
      </c>
      <c r="E56" s="44" t="str">
        <f t="shared" si="0"/>
        <v>natural gas peaker</v>
      </c>
      <c r="F56" s="44">
        <v>0</v>
      </c>
      <c r="G56" s="44">
        <f t="shared" si="19"/>
        <v>0</v>
      </c>
      <c r="H56" s="44">
        <v>0</v>
      </c>
      <c r="I56" s="44">
        <f t="shared" si="20"/>
        <v>0</v>
      </c>
      <c r="J56" s="44">
        <v>0</v>
      </c>
      <c r="K56" s="44">
        <f t="shared" si="21"/>
        <v>0</v>
      </c>
      <c r="L56" s="44">
        <v>0</v>
      </c>
      <c r="M56" s="44">
        <f t="shared" si="22"/>
        <v>0</v>
      </c>
      <c r="N56" s="44">
        <v>0</v>
      </c>
      <c r="O56" s="44">
        <f t="shared" si="23"/>
        <v>0</v>
      </c>
      <c r="P56" s="44">
        <v>0</v>
      </c>
      <c r="Q56" s="44">
        <f t="shared" si="24"/>
        <v>0</v>
      </c>
      <c r="R56" s="44">
        <v>0</v>
      </c>
      <c r="S56" s="44"/>
      <c r="T56" s="44"/>
      <c r="U56" s="44"/>
      <c r="V56" s="44"/>
      <c r="W56" s="44"/>
      <c r="X56" s="44"/>
      <c r="Y56" s="44"/>
      <c r="Z56" s="44"/>
      <c r="AA56" s="44"/>
      <c r="AB56" s="44"/>
      <c r="AC56" s="44"/>
      <c r="AD56" s="44"/>
      <c r="AE56" s="44"/>
      <c r="AF56" s="44"/>
      <c r="AG56" s="44"/>
    </row>
    <row r="57" spans="1:33" ht="15.75" customHeight="1">
      <c r="A57" s="44"/>
      <c r="B57" s="44" t="s">
        <v>16</v>
      </c>
      <c r="C57" s="44" t="s">
        <v>519</v>
      </c>
      <c r="D57" s="44" t="s">
        <v>531</v>
      </c>
      <c r="E57" s="44" t="str">
        <f t="shared" si="0"/>
        <v>nuclear</v>
      </c>
      <c r="F57" s="44">
        <v>17707415.039999999</v>
      </c>
      <c r="G57" s="44">
        <f t="shared" si="19"/>
        <v>17707415.039999999</v>
      </c>
      <c r="H57" s="44">
        <v>17707415.039999999</v>
      </c>
      <c r="I57" s="44">
        <f t="shared" si="20"/>
        <v>17707415.039999999</v>
      </c>
      <c r="J57" s="44">
        <v>17707415.039999999</v>
      </c>
      <c r="K57" s="44">
        <f t="shared" si="21"/>
        <v>13272656.184</v>
      </c>
      <c r="L57" s="44">
        <v>8837897.3279999997</v>
      </c>
      <c r="M57" s="44">
        <f t="shared" si="22"/>
        <v>4418948.6639999999</v>
      </c>
      <c r="N57" s="44">
        <v>0</v>
      </c>
      <c r="O57" s="44">
        <f t="shared" si="23"/>
        <v>0</v>
      </c>
      <c r="P57" s="44">
        <v>0</v>
      </c>
      <c r="Q57" s="44">
        <f t="shared" si="24"/>
        <v>0</v>
      </c>
      <c r="R57" s="44">
        <v>0</v>
      </c>
      <c r="S57" s="44"/>
      <c r="T57" s="44"/>
      <c r="U57" s="44"/>
      <c r="V57" s="44"/>
      <c r="W57" s="44"/>
      <c r="X57" s="44"/>
      <c r="Y57" s="44"/>
      <c r="Z57" s="44"/>
      <c r="AA57" s="44"/>
      <c r="AB57" s="44"/>
      <c r="AC57" s="44"/>
      <c r="AD57" s="44"/>
      <c r="AE57" s="44"/>
      <c r="AF57" s="44"/>
      <c r="AG57" s="44"/>
    </row>
    <row r="58" spans="1:33" ht="15.75" customHeight="1">
      <c r="A58" s="44"/>
      <c r="B58" s="44" t="s">
        <v>16</v>
      </c>
      <c r="C58" s="44" t="s">
        <v>519</v>
      </c>
      <c r="D58" s="44" t="s">
        <v>532</v>
      </c>
      <c r="E58" s="44" t="str">
        <f t="shared" si="0"/>
        <v>offshore wind</v>
      </c>
      <c r="F58" s="44">
        <v>0</v>
      </c>
      <c r="G58" s="44">
        <f t="shared" si="19"/>
        <v>0</v>
      </c>
      <c r="H58" s="44">
        <v>0</v>
      </c>
      <c r="I58" s="44">
        <f t="shared" si="20"/>
        <v>0</v>
      </c>
      <c r="J58" s="44">
        <v>0</v>
      </c>
      <c r="K58" s="44">
        <f t="shared" si="21"/>
        <v>0</v>
      </c>
      <c r="L58" s="44">
        <v>0</v>
      </c>
      <c r="M58" s="44">
        <f t="shared" si="22"/>
        <v>0</v>
      </c>
      <c r="N58" s="44">
        <v>0</v>
      </c>
      <c r="O58" s="44">
        <f t="shared" si="23"/>
        <v>0</v>
      </c>
      <c r="P58" s="44">
        <v>0</v>
      </c>
      <c r="Q58" s="44">
        <f t="shared" si="24"/>
        <v>0</v>
      </c>
      <c r="R58" s="44">
        <v>0</v>
      </c>
      <c r="S58" s="44"/>
      <c r="T58" s="44"/>
      <c r="U58" s="44"/>
      <c r="V58" s="44"/>
      <c r="W58" s="44"/>
      <c r="X58" s="44"/>
      <c r="Y58" s="44"/>
      <c r="Z58" s="44"/>
      <c r="AA58" s="44"/>
      <c r="AB58" s="44"/>
      <c r="AC58" s="44"/>
      <c r="AD58" s="44"/>
      <c r="AE58" s="44"/>
      <c r="AF58" s="44"/>
      <c r="AG58" s="44"/>
    </row>
    <row r="59" spans="1:33" ht="15.75" customHeight="1">
      <c r="A59" s="44"/>
      <c r="B59" s="44" t="s">
        <v>16</v>
      </c>
      <c r="C59" s="44" t="s">
        <v>519</v>
      </c>
      <c r="D59" s="44" t="s">
        <v>533</v>
      </c>
      <c r="E59" s="44" t="str">
        <f t="shared" si="0"/>
        <v>crude oil</v>
      </c>
      <c r="F59" s="44">
        <v>1212417.2069999999</v>
      </c>
      <c r="G59" s="44">
        <f t="shared" si="19"/>
        <v>1205780.7220000001</v>
      </c>
      <c r="H59" s="44">
        <v>1199144.237</v>
      </c>
      <c r="I59" s="44">
        <f t="shared" si="20"/>
        <v>1199144.237</v>
      </c>
      <c r="J59" s="44">
        <v>1199144.237</v>
      </c>
      <c r="K59" s="44">
        <f t="shared" si="21"/>
        <v>1199144.237</v>
      </c>
      <c r="L59" s="44">
        <v>1199144.237</v>
      </c>
      <c r="M59" s="44">
        <f t="shared" si="22"/>
        <v>1199144.237</v>
      </c>
      <c r="N59" s="44">
        <v>1199144.237</v>
      </c>
      <c r="O59" s="44">
        <f t="shared" si="23"/>
        <v>1199144.237</v>
      </c>
      <c r="P59" s="44">
        <v>1199144.237</v>
      </c>
      <c r="Q59" s="44">
        <f t="shared" si="24"/>
        <v>1199144.237</v>
      </c>
      <c r="R59" s="44">
        <v>1199144.237</v>
      </c>
      <c r="S59" s="44"/>
      <c r="T59" s="44"/>
      <c r="U59" s="44"/>
      <c r="V59" s="44"/>
      <c r="W59" s="44"/>
      <c r="X59" s="44"/>
      <c r="Y59" s="44"/>
      <c r="Z59" s="44"/>
      <c r="AA59" s="44"/>
      <c r="AB59" s="44"/>
      <c r="AC59" s="44"/>
      <c r="AD59" s="44"/>
      <c r="AE59" s="44"/>
      <c r="AF59" s="44"/>
      <c r="AG59" s="44"/>
    </row>
    <row r="60" spans="1:33" ht="15.75" customHeight="1">
      <c r="A60" s="44"/>
      <c r="B60" s="44" t="s">
        <v>16</v>
      </c>
      <c r="C60" s="44" t="s">
        <v>519</v>
      </c>
      <c r="D60" s="44" t="s">
        <v>534</v>
      </c>
      <c r="E60" s="44" t="str">
        <f t="shared" si="0"/>
        <v>solar PV</v>
      </c>
      <c r="F60" s="44">
        <v>15677979.57</v>
      </c>
      <c r="G60" s="44">
        <f t="shared" si="19"/>
        <v>17077831.949999999</v>
      </c>
      <c r="H60" s="44">
        <v>18477684.329999998</v>
      </c>
      <c r="I60" s="44">
        <f t="shared" si="20"/>
        <v>18671771.32</v>
      </c>
      <c r="J60" s="44">
        <v>18865858.309999999</v>
      </c>
      <c r="K60" s="44">
        <f t="shared" si="21"/>
        <v>19028595.780000001</v>
      </c>
      <c r="L60" s="44">
        <v>19191333.25</v>
      </c>
      <c r="M60" s="44">
        <f t="shared" si="22"/>
        <v>19418627.064999998</v>
      </c>
      <c r="N60" s="44">
        <v>19645920.879999999</v>
      </c>
      <c r="O60" s="44">
        <f t="shared" si="23"/>
        <v>19922441.439999998</v>
      </c>
      <c r="P60" s="44">
        <v>20198962</v>
      </c>
      <c r="Q60" s="44">
        <f t="shared" si="24"/>
        <v>20558271.125</v>
      </c>
      <c r="R60" s="44">
        <v>20917580.25</v>
      </c>
      <c r="S60" s="44"/>
      <c r="T60" s="44"/>
      <c r="U60" s="44"/>
      <c r="V60" s="44"/>
      <c r="W60" s="44"/>
      <c r="X60" s="44"/>
      <c r="Y60" s="44"/>
      <c r="Z60" s="44"/>
      <c r="AA60" s="44"/>
      <c r="AB60" s="44"/>
      <c r="AC60" s="44"/>
      <c r="AD60" s="44"/>
      <c r="AE60" s="44"/>
      <c r="AF60" s="44"/>
      <c r="AG60" s="44"/>
    </row>
    <row r="61" spans="1:33" ht="15.75" customHeight="1">
      <c r="A61" s="44"/>
      <c r="B61" s="44" t="s">
        <v>16</v>
      </c>
      <c r="C61" s="44" t="s">
        <v>519</v>
      </c>
      <c r="D61" s="44" t="s">
        <v>535</v>
      </c>
      <c r="E61" s="44" t="str">
        <f t="shared" si="0"/>
        <v>storage</v>
      </c>
      <c r="F61" s="44">
        <v>0</v>
      </c>
      <c r="G61" s="44">
        <v>0</v>
      </c>
      <c r="H61" s="44">
        <v>0</v>
      </c>
      <c r="I61" s="44">
        <v>0</v>
      </c>
      <c r="J61" s="44">
        <v>0</v>
      </c>
      <c r="K61" s="44">
        <v>0</v>
      </c>
      <c r="L61" s="44">
        <v>0</v>
      </c>
      <c r="M61" s="44">
        <v>0</v>
      </c>
      <c r="N61" s="44">
        <v>0</v>
      </c>
      <c r="O61" s="44">
        <v>0</v>
      </c>
      <c r="P61" s="44">
        <v>0</v>
      </c>
      <c r="Q61" s="44">
        <v>0</v>
      </c>
      <c r="R61" s="44">
        <v>0</v>
      </c>
      <c r="S61" s="44"/>
      <c r="T61" s="44"/>
      <c r="U61" s="44"/>
      <c r="V61" s="44"/>
      <c r="W61" s="44"/>
      <c r="X61" s="44"/>
      <c r="Y61" s="44"/>
      <c r="Z61" s="44"/>
      <c r="AA61" s="44"/>
      <c r="AB61" s="44"/>
      <c r="AC61" s="44"/>
      <c r="AD61" s="44"/>
      <c r="AE61" s="44"/>
      <c r="AF61" s="44"/>
      <c r="AG61" s="44"/>
    </row>
    <row r="62" spans="1:33" ht="15.75" customHeight="1">
      <c r="A62" s="44"/>
      <c r="B62" s="44" t="s">
        <v>16</v>
      </c>
      <c r="C62" s="44" t="s">
        <v>519</v>
      </c>
      <c r="D62" s="44" t="s">
        <v>537</v>
      </c>
      <c r="E62" s="44" t="str">
        <f t="shared" si="0"/>
        <v>solar PV</v>
      </c>
      <c r="F62" s="44">
        <v>29102675.510000002</v>
      </c>
      <c r="G62" s="44">
        <f t="shared" ref="G62:G75" si="25">AVERAGE(F62,H62)</f>
        <v>32136442.890000001</v>
      </c>
      <c r="H62" s="44">
        <v>35170210.270000003</v>
      </c>
      <c r="I62" s="44">
        <f t="shared" ref="I62:I75" si="26">AVERAGE(H62,J62)</f>
        <v>35168180.760000005</v>
      </c>
      <c r="J62" s="44">
        <v>35166151.25</v>
      </c>
      <c r="K62" s="44">
        <f t="shared" ref="K62:K75" si="27">AVERAGE(J62,L62)</f>
        <v>43120522.629999995</v>
      </c>
      <c r="L62" s="44">
        <v>51074894.009999998</v>
      </c>
      <c r="M62" s="44">
        <f t="shared" ref="M62:M75" si="28">AVERAGE(L62,N62)</f>
        <v>60134950.370000005</v>
      </c>
      <c r="N62" s="44">
        <v>69195006.730000004</v>
      </c>
      <c r="O62" s="44">
        <f t="shared" ref="O62:O75" si="29">AVERAGE(N62,P62)</f>
        <v>72354895.525000006</v>
      </c>
      <c r="P62" s="44">
        <v>75514784.319999993</v>
      </c>
      <c r="Q62" s="44">
        <f t="shared" ref="Q62:Q75" si="30">AVERAGE(P62,R62)</f>
        <v>76126987.294999987</v>
      </c>
      <c r="R62" s="44">
        <v>76739190.269999996</v>
      </c>
      <c r="S62" s="44"/>
      <c r="T62" s="44"/>
      <c r="U62" s="44"/>
      <c r="V62" s="44"/>
      <c r="W62" s="44"/>
      <c r="X62" s="44"/>
      <c r="Y62" s="44"/>
      <c r="Z62" s="44"/>
      <c r="AA62" s="44"/>
      <c r="AB62" s="44"/>
      <c r="AC62" s="44"/>
      <c r="AD62" s="44"/>
      <c r="AE62" s="44"/>
      <c r="AF62" s="44"/>
      <c r="AG62" s="44"/>
    </row>
    <row r="63" spans="1:33" ht="15.75" customHeight="1">
      <c r="A63" s="44"/>
      <c r="B63" s="44" t="s">
        <v>20</v>
      </c>
      <c r="C63" s="44" t="s">
        <v>519</v>
      </c>
      <c r="D63" s="44" t="s">
        <v>522</v>
      </c>
      <c r="E63" s="44" t="str">
        <f t="shared" si="0"/>
        <v>biomass</v>
      </c>
      <c r="F63" s="44">
        <v>0</v>
      </c>
      <c r="G63" s="44">
        <f t="shared" si="25"/>
        <v>0</v>
      </c>
      <c r="H63" s="44">
        <v>0</v>
      </c>
      <c r="I63" s="44">
        <f t="shared" si="26"/>
        <v>0</v>
      </c>
      <c r="J63" s="44">
        <v>0</v>
      </c>
      <c r="K63" s="44">
        <f t="shared" si="27"/>
        <v>0</v>
      </c>
      <c r="L63" s="44">
        <v>0</v>
      </c>
      <c r="M63" s="44">
        <f t="shared" si="28"/>
        <v>0</v>
      </c>
      <c r="N63" s="44">
        <v>0</v>
      </c>
      <c r="O63" s="44">
        <f t="shared" si="29"/>
        <v>0</v>
      </c>
      <c r="P63" s="44">
        <v>0</v>
      </c>
      <c r="Q63" s="44">
        <f t="shared" si="30"/>
        <v>0</v>
      </c>
      <c r="R63" s="44">
        <v>0</v>
      </c>
      <c r="S63" s="44"/>
      <c r="T63" s="44"/>
      <c r="U63" s="44"/>
      <c r="V63" s="44"/>
      <c r="W63" s="44"/>
      <c r="X63" s="44"/>
      <c r="Y63" s="44"/>
      <c r="Z63" s="44"/>
      <c r="AA63" s="44"/>
      <c r="AB63" s="44"/>
      <c r="AC63" s="44"/>
      <c r="AD63" s="44"/>
      <c r="AE63" s="44"/>
      <c r="AF63" s="44"/>
      <c r="AG63" s="44"/>
    </row>
    <row r="64" spans="1:33" ht="15.75" customHeight="1">
      <c r="A64" s="44"/>
      <c r="B64" s="44" t="s">
        <v>20</v>
      </c>
      <c r="C64" s="44" t="s">
        <v>519</v>
      </c>
      <c r="D64" s="44" t="s">
        <v>523</v>
      </c>
      <c r="E64" s="44" t="str">
        <f t="shared" si="0"/>
        <v>hard coal</v>
      </c>
      <c r="F64" s="44">
        <v>31533627.25</v>
      </c>
      <c r="G64" s="44">
        <f t="shared" si="25"/>
        <v>31659244.265000001</v>
      </c>
      <c r="H64" s="44">
        <v>31784861.280000001</v>
      </c>
      <c r="I64" s="44">
        <f t="shared" si="26"/>
        <v>30828925.450000003</v>
      </c>
      <c r="J64" s="44">
        <v>29872989.620000001</v>
      </c>
      <c r="K64" s="44">
        <f t="shared" si="27"/>
        <v>28287075.509999998</v>
      </c>
      <c r="L64" s="44">
        <v>26701161.399999999</v>
      </c>
      <c r="M64" s="44">
        <f t="shared" si="28"/>
        <v>25467839.085000001</v>
      </c>
      <c r="N64" s="44">
        <v>24234516.77</v>
      </c>
      <c r="O64" s="44">
        <f t="shared" si="29"/>
        <v>24230319.424999997</v>
      </c>
      <c r="P64" s="44">
        <v>24226122.079999998</v>
      </c>
      <c r="Q64" s="44">
        <f t="shared" si="30"/>
        <v>24073863.420000002</v>
      </c>
      <c r="R64" s="44">
        <v>23921604.760000002</v>
      </c>
      <c r="S64" s="44"/>
      <c r="T64" s="44"/>
      <c r="U64" s="44"/>
      <c r="V64" s="44"/>
      <c r="W64" s="44"/>
      <c r="X64" s="44"/>
      <c r="Y64" s="44"/>
      <c r="Z64" s="44"/>
      <c r="AA64" s="44"/>
      <c r="AB64" s="44"/>
      <c r="AC64" s="44"/>
      <c r="AD64" s="44"/>
      <c r="AE64" s="44"/>
      <c r="AF64" s="44"/>
      <c r="AG64" s="44"/>
    </row>
    <row r="65" spans="1:33" ht="15.75" customHeight="1">
      <c r="A65" s="44"/>
      <c r="B65" s="44" t="s">
        <v>20</v>
      </c>
      <c r="C65" s="44" t="s">
        <v>519</v>
      </c>
      <c r="D65" s="44" t="s">
        <v>524</v>
      </c>
      <c r="E65" s="44" t="str">
        <f t="shared" si="0"/>
        <v>solar thermal</v>
      </c>
      <c r="F65" s="44">
        <v>0</v>
      </c>
      <c r="G65" s="44">
        <f t="shared" si="25"/>
        <v>0</v>
      </c>
      <c r="H65" s="44">
        <v>0</v>
      </c>
      <c r="I65" s="44">
        <f t="shared" si="26"/>
        <v>0</v>
      </c>
      <c r="J65" s="44">
        <v>0</v>
      </c>
      <c r="K65" s="44">
        <f t="shared" si="27"/>
        <v>0</v>
      </c>
      <c r="L65" s="44">
        <v>0</v>
      </c>
      <c r="M65" s="44">
        <f t="shared" si="28"/>
        <v>0</v>
      </c>
      <c r="N65" s="44">
        <v>0</v>
      </c>
      <c r="O65" s="44">
        <f t="shared" si="29"/>
        <v>0</v>
      </c>
      <c r="P65" s="44">
        <v>0</v>
      </c>
      <c r="Q65" s="44">
        <f t="shared" si="30"/>
        <v>0</v>
      </c>
      <c r="R65" s="44">
        <v>0</v>
      </c>
      <c r="S65" s="44"/>
      <c r="T65" s="44"/>
      <c r="U65" s="44"/>
      <c r="V65" s="44"/>
      <c r="W65" s="44"/>
      <c r="X65" s="44"/>
      <c r="Y65" s="44"/>
      <c r="Z65" s="44"/>
      <c r="AA65" s="44"/>
      <c r="AB65" s="44"/>
      <c r="AC65" s="44"/>
      <c r="AD65" s="44"/>
      <c r="AE65" s="44"/>
      <c r="AF65" s="44"/>
      <c r="AG65" s="44"/>
    </row>
    <row r="66" spans="1:33" ht="15.75" customHeight="1">
      <c r="A66" s="44"/>
      <c r="B66" s="44" t="s">
        <v>20</v>
      </c>
      <c r="C66" s="44" t="s">
        <v>519</v>
      </c>
      <c r="D66" s="44" t="s">
        <v>525</v>
      </c>
      <c r="E66" s="44" t="str">
        <f t="shared" si="0"/>
        <v>geothermal</v>
      </c>
      <c r="F66" s="44">
        <v>0</v>
      </c>
      <c r="G66" s="44">
        <f t="shared" si="25"/>
        <v>0</v>
      </c>
      <c r="H66" s="44">
        <v>0</v>
      </c>
      <c r="I66" s="44">
        <f t="shared" si="26"/>
        <v>0</v>
      </c>
      <c r="J66" s="44">
        <v>0</v>
      </c>
      <c r="K66" s="44">
        <f t="shared" si="27"/>
        <v>0</v>
      </c>
      <c r="L66" s="44">
        <v>0</v>
      </c>
      <c r="M66" s="44">
        <f t="shared" si="28"/>
        <v>0</v>
      </c>
      <c r="N66" s="44">
        <v>0</v>
      </c>
      <c r="O66" s="44">
        <f t="shared" si="29"/>
        <v>0</v>
      </c>
      <c r="P66" s="44">
        <v>0</v>
      </c>
      <c r="Q66" s="44">
        <f t="shared" si="30"/>
        <v>0</v>
      </c>
      <c r="R66" s="44">
        <v>0</v>
      </c>
      <c r="S66" s="44"/>
      <c r="T66" s="44"/>
      <c r="U66" s="44"/>
      <c r="V66" s="44"/>
      <c r="W66" s="44"/>
      <c r="X66" s="44"/>
      <c r="Y66" s="44"/>
      <c r="Z66" s="44"/>
      <c r="AA66" s="44"/>
      <c r="AB66" s="44"/>
      <c r="AC66" s="44"/>
      <c r="AD66" s="44"/>
      <c r="AE66" s="44"/>
      <c r="AF66" s="44"/>
      <c r="AG66" s="44"/>
    </row>
    <row r="67" spans="1:33" ht="15.75" customHeight="1">
      <c r="A67" s="44"/>
      <c r="B67" s="44" t="s">
        <v>20</v>
      </c>
      <c r="C67" s="44" t="s">
        <v>519</v>
      </c>
      <c r="D67" s="44" t="s">
        <v>526</v>
      </c>
      <c r="E67" s="44" t="str">
        <f t="shared" ref="E67:E130" si="31">LOOKUP(D67,$U$2:$V$15,$V$2:$V$15)</f>
        <v>hydro</v>
      </c>
      <c r="F67" s="44">
        <v>1597761.676</v>
      </c>
      <c r="G67" s="44">
        <f t="shared" si="25"/>
        <v>1597761.676</v>
      </c>
      <c r="H67" s="44">
        <v>1597761.676</v>
      </c>
      <c r="I67" s="44">
        <f t="shared" si="26"/>
        <v>1597761.676</v>
      </c>
      <c r="J67" s="44">
        <v>1597761.676</v>
      </c>
      <c r="K67" s="44">
        <f t="shared" si="27"/>
        <v>1597761.676</v>
      </c>
      <c r="L67" s="44">
        <v>1597761.676</v>
      </c>
      <c r="M67" s="44">
        <f t="shared" si="28"/>
        <v>1597761.676</v>
      </c>
      <c r="N67" s="44">
        <v>1597761.676</v>
      </c>
      <c r="O67" s="44">
        <f t="shared" si="29"/>
        <v>1597761.676</v>
      </c>
      <c r="P67" s="44">
        <v>1597761.676</v>
      </c>
      <c r="Q67" s="44">
        <f t="shared" si="30"/>
        <v>1597761.676</v>
      </c>
      <c r="R67" s="44">
        <v>1597761.676</v>
      </c>
      <c r="S67" s="44"/>
      <c r="T67" s="44"/>
      <c r="U67" s="44"/>
      <c r="V67" s="44"/>
      <c r="W67" s="44"/>
      <c r="X67" s="44"/>
      <c r="Y67" s="44"/>
      <c r="Z67" s="44"/>
      <c r="AA67" s="44"/>
      <c r="AB67" s="44"/>
      <c r="AC67" s="44"/>
      <c r="AD67" s="44"/>
      <c r="AE67" s="44"/>
      <c r="AF67" s="44"/>
      <c r="AG67" s="44"/>
    </row>
    <row r="68" spans="1:33" ht="15.75" customHeight="1">
      <c r="A68" s="44"/>
      <c r="B68" s="44" t="s">
        <v>20</v>
      </c>
      <c r="C68" s="44" t="s">
        <v>519</v>
      </c>
      <c r="D68" s="44" t="s">
        <v>528</v>
      </c>
      <c r="E68" s="44" t="str">
        <f t="shared" si="31"/>
        <v>hydro</v>
      </c>
      <c r="F68" s="44">
        <v>0</v>
      </c>
      <c r="G68" s="44">
        <f t="shared" si="25"/>
        <v>0</v>
      </c>
      <c r="H68" s="44">
        <v>0</v>
      </c>
      <c r="I68" s="44">
        <f t="shared" si="26"/>
        <v>0</v>
      </c>
      <c r="J68" s="44">
        <v>0</v>
      </c>
      <c r="K68" s="44">
        <f t="shared" si="27"/>
        <v>0</v>
      </c>
      <c r="L68" s="44">
        <v>0</v>
      </c>
      <c r="M68" s="44">
        <f t="shared" si="28"/>
        <v>0</v>
      </c>
      <c r="N68" s="44">
        <v>0</v>
      </c>
      <c r="O68" s="44">
        <f t="shared" si="29"/>
        <v>0</v>
      </c>
      <c r="P68" s="44">
        <v>0</v>
      </c>
      <c r="Q68" s="44">
        <f t="shared" si="30"/>
        <v>0</v>
      </c>
      <c r="R68" s="44">
        <v>0</v>
      </c>
      <c r="S68" s="44"/>
      <c r="T68" s="44"/>
      <c r="U68" s="44"/>
      <c r="V68" s="44"/>
      <c r="W68" s="44"/>
      <c r="X68" s="44"/>
      <c r="Y68" s="44"/>
      <c r="Z68" s="44"/>
      <c r="AA68" s="44"/>
      <c r="AB68" s="44"/>
      <c r="AC68" s="44"/>
      <c r="AD68" s="44"/>
      <c r="AE68" s="44"/>
      <c r="AF68" s="44"/>
      <c r="AG68" s="44"/>
    </row>
    <row r="69" spans="1:33" ht="15.75" customHeight="1">
      <c r="A69" s="44"/>
      <c r="B69" s="44" t="s">
        <v>20</v>
      </c>
      <c r="C69" s="44" t="s">
        <v>519</v>
      </c>
      <c r="D69" s="44" t="s">
        <v>527</v>
      </c>
      <c r="E69" s="44" t="str">
        <f t="shared" si="31"/>
        <v>onshore wind</v>
      </c>
      <c r="F69" s="44">
        <v>10913092.890000001</v>
      </c>
      <c r="G69" s="44">
        <f t="shared" si="25"/>
        <v>11288181.16</v>
      </c>
      <c r="H69" s="44">
        <v>11663269.43</v>
      </c>
      <c r="I69" s="44">
        <f t="shared" si="26"/>
        <v>11662999.375</v>
      </c>
      <c r="J69" s="44">
        <v>11662729.32</v>
      </c>
      <c r="K69" s="44">
        <f t="shared" si="27"/>
        <v>11822052.01</v>
      </c>
      <c r="L69" s="44">
        <v>11981374.699999999</v>
      </c>
      <c r="M69" s="44">
        <f t="shared" si="28"/>
        <v>13524487.614999998</v>
      </c>
      <c r="N69" s="44">
        <v>15067600.529999999</v>
      </c>
      <c r="O69" s="44">
        <f t="shared" si="29"/>
        <v>15555734.705</v>
      </c>
      <c r="P69" s="44">
        <v>16043868.880000001</v>
      </c>
      <c r="Q69" s="44">
        <f t="shared" si="30"/>
        <v>17650073.055</v>
      </c>
      <c r="R69" s="44">
        <v>19256277.23</v>
      </c>
      <c r="S69" s="44"/>
      <c r="T69" s="44"/>
      <c r="U69" s="44"/>
      <c r="V69" s="44"/>
      <c r="W69" s="44"/>
      <c r="X69" s="44"/>
      <c r="Y69" s="44"/>
      <c r="Z69" s="44"/>
      <c r="AA69" s="44"/>
      <c r="AB69" s="44"/>
      <c r="AC69" s="44"/>
      <c r="AD69" s="44"/>
      <c r="AE69" s="44"/>
      <c r="AF69" s="44"/>
      <c r="AG69" s="44"/>
    </row>
    <row r="70" spans="1:33" ht="15.75" customHeight="1">
      <c r="A70" s="44"/>
      <c r="B70" s="44" t="s">
        <v>20</v>
      </c>
      <c r="C70" s="44" t="s">
        <v>519</v>
      </c>
      <c r="D70" s="44" t="s">
        <v>529</v>
      </c>
      <c r="E70" s="44" t="str">
        <f t="shared" si="31"/>
        <v>natural gas nonpeaker</v>
      </c>
      <c r="F70" s="44">
        <v>7855794.0829999996</v>
      </c>
      <c r="G70" s="44">
        <f t="shared" si="25"/>
        <v>7374173.0140000004</v>
      </c>
      <c r="H70" s="44">
        <v>6892551.9450000003</v>
      </c>
      <c r="I70" s="44">
        <f t="shared" si="26"/>
        <v>6144985.9325000001</v>
      </c>
      <c r="J70" s="44">
        <v>5397419.9199999999</v>
      </c>
      <c r="K70" s="44">
        <f t="shared" si="27"/>
        <v>5229879.0235000001</v>
      </c>
      <c r="L70" s="44">
        <v>5062338.1270000003</v>
      </c>
      <c r="M70" s="44">
        <f t="shared" si="28"/>
        <v>4866152.9525000006</v>
      </c>
      <c r="N70" s="44">
        <v>4669967.7779999999</v>
      </c>
      <c r="O70" s="44">
        <f t="shared" si="29"/>
        <v>4396164.0619999999</v>
      </c>
      <c r="P70" s="44">
        <v>4122360.3459999999</v>
      </c>
      <c r="Q70" s="44">
        <f t="shared" si="30"/>
        <v>3806227.8245000001</v>
      </c>
      <c r="R70" s="44">
        <v>3490095.3029999998</v>
      </c>
      <c r="S70" s="44"/>
      <c r="T70" s="44"/>
      <c r="U70" s="44"/>
      <c r="V70" s="44"/>
      <c r="W70" s="44"/>
      <c r="X70" s="44"/>
      <c r="Y70" s="44"/>
      <c r="Z70" s="44"/>
      <c r="AA70" s="44"/>
      <c r="AB70" s="44"/>
      <c r="AC70" s="44"/>
      <c r="AD70" s="44"/>
      <c r="AE70" s="44"/>
      <c r="AF70" s="44"/>
      <c r="AG70" s="44"/>
    </row>
    <row r="71" spans="1:33" ht="15.75" customHeight="1">
      <c r="A71" s="44"/>
      <c r="B71" s="44" t="s">
        <v>20</v>
      </c>
      <c r="C71" s="44" t="s">
        <v>519</v>
      </c>
      <c r="D71" s="44" t="s">
        <v>530</v>
      </c>
      <c r="E71" s="44" t="str">
        <f t="shared" si="31"/>
        <v>natural gas peaker</v>
      </c>
      <c r="F71" s="44">
        <v>0</v>
      </c>
      <c r="G71" s="44">
        <f t="shared" si="25"/>
        <v>0</v>
      </c>
      <c r="H71" s="44">
        <v>0</v>
      </c>
      <c r="I71" s="44">
        <f t="shared" si="26"/>
        <v>0</v>
      </c>
      <c r="J71" s="44">
        <v>0</v>
      </c>
      <c r="K71" s="44">
        <f t="shared" si="27"/>
        <v>0</v>
      </c>
      <c r="L71" s="44">
        <v>0</v>
      </c>
      <c r="M71" s="44">
        <f t="shared" si="28"/>
        <v>4251.5224644999998</v>
      </c>
      <c r="N71" s="44">
        <v>8503.0449289999997</v>
      </c>
      <c r="O71" s="44">
        <f t="shared" si="29"/>
        <v>4251.5224644999998</v>
      </c>
      <c r="P71" s="44">
        <v>0</v>
      </c>
      <c r="Q71" s="44">
        <f t="shared" si="30"/>
        <v>0</v>
      </c>
      <c r="R71" s="44">
        <v>0</v>
      </c>
      <c r="S71" s="44"/>
      <c r="T71" s="44"/>
      <c r="U71" s="44"/>
      <c r="V71" s="44"/>
      <c r="W71" s="44"/>
      <c r="X71" s="44"/>
      <c r="Y71" s="44"/>
      <c r="Z71" s="44"/>
      <c r="AA71" s="44"/>
      <c r="AB71" s="44"/>
      <c r="AC71" s="44"/>
      <c r="AD71" s="44"/>
      <c r="AE71" s="44"/>
      <c r="AF71" s="44"/>
      <c r="AG71" s="44"/>
    </row>
    <row r="72" spans="1:33" ht="15.75" customHeight="1">
      <c r="A72" s="44"/>
      <c r="B72" s="44" t="s">
        <v>20</v>
      </c>
      <c r="C72" s="44" t="s">
        <v>519</v>
      </c>
      <c r="D72" s="44" t="s">
        <v>531</v>
      </c>
      <c r="E72" s="44" t="str">
        <f t="shared" si="31"/>
        <v>nuclear</v>
      </c>
      <c r="F72" s="44">
        <v>0</v>
      </c>
      <c r="G72" s="44">
        <f t="shared" si="25"/>
        <v>0</v>
      </c>
      <c r="H72" s="44">
        <v>0</v>
      </c>
      <c r="I72" s="44">
        <f t="shared" si="26"/>
        <v>0</v>
      </c>
      <c r="J72" s="44">
        <v>0</v>
      </c>
      <c r="K72" s="44">
        <f t="shared" si="27"/>
        <v>0</v>
      </c>
      <c r="L72" s="44">
        <v>0</v>
      </c>
      <c r="M72" s="44">
        <f t="shared" si="28"/>
        <v>0</v>
      </c>
      <c r="N72" s="44">
        <v>0</v>
      </c>
      <c r="O72" s="44">
        <f t="shared" si="29"/>
        <v>0</v>
      </c>
      <c r="P72" s="44">
        <v>0</v>
      </c>
      <c r="Q72" s="44">
        <f t="shared" si="30"/>
        <v>0</v>
      </c>
      <c r="R72" s="44">
        <v>0</v>
      </c>
      <c r="S72" s="44"/>
      <c r="T72" s="44"/>
      <c r="U72" s="44"/>
      <c r="V72" s="44"/>
      <c r="W72" s="44"/>
      <c r="X72" s="44"/>
      <c r="Y72" s="44"/>
      <c r="Z72" s="44"/>
      <c r="AA72" s="44"/>
      <c r="AB72" s="44"/>
      <c r="AC72" s="44"/>
      <c r="AD72" s="44"/>
      <c r="AE72" s="44"/>
      <c r="AF72" s="44"/>
      <c r="AG72" s="44"/>
    </row>
    <row r="73" spans="1:33" ht="15.75" customHeight="1">
      <c r="A73" s="44"/>
      <c r="B73" s="44" t="s">
        <v>20</v>
      </c>
      <c r="C73" s="44" t="s">
        <v>519</v>
      </c>
      <c r="D73" s="44" t="s">
        <v>532</v>
      </c>
      <c r="E73" s="44" t="str">
        <f t="shared" si="31"/>
        <v>offshore wind</v>
      </c>
      <c r="F73" s="44">
        <v>0</v>
      </c>
      <c r="G73" s="44">
        <f t="shared" si="25"/>
        <v>0</v>
      </c>
      <c r="H73" s="44">
        <v>0</v>
      </c>
      <c r="I73" s="44">
        <f t="shared" si="26"/>
        <v>0</v>
      </c>
      <c r="J73" s="44">
        <v>0</v>
      </c>
      <c r="K73" s="44">
        <f t="shared" si="27"/>
        <v>0</v>
      </c>
      <c r="L73" s="44">
        <v>0</v>
      </c>
      <c r="M73" s="44">
        <f t="shared" si="28"/>
        <v>0</v>
      </c>
      <c r="N73" s="44">
        <v>0</v>
      </c>
      <c r="O73" s="44">
        <f t="shared" si="29"/>
        <v>0</v>
      </c>
      <c r="P73" s="44">
        <v>0</v>
      </c>
      <c r="Q73" s="44">
        <f t="shared" si="30"/>
        <v>0</v>
      </c>
      <c r="R73" s="44">
        <v>0</v>
      </c>
      <c r="S73" s="44"/>
      <c r="T73" s="44"/>
      <c r="U73" s="44"/>
      <c r="V73" s="44"/>
      <c r="W73" s="44"/>
      <c r="X73" s="44"/>
      <c r="Y73" s="44"/>
      <c r="Z73" s="44"/>
      <c r="AA73" s="44"/>
      <c r="AB73" s="44"/>
      <c r="AC73" s="44"/>
      <c r="AD73" s="44"/>
      <c r="AE73" s="44"/>
      <c r="AF73" s="44"/>
      <c r="AG73" s="44"/>
    </row>
    <row r="74" spans="1:33" ht="15.75" customHeight="1">
      <c r="A74" s="44"/>
      <c r="B74" s="44" t="s">
        <v>20</v>
      </c>
      <c r="C74" s="44" t="s">
        <v>519</v>
      </c>
      <c r="D74" s="44" t="s">
        <v>533</v>
      </c>
      <c r="E74" s="44" t="str">
        <f t="shared" si="31"/>
        <v>crude oil</v>
      </c>
      <c r="F74" s="44">
        <v>28834.384320000001</v>
      </c>
      <c r="G74" s="44">
        <f t="shared" si="25"/>
        <v>28834.384320000001</v>
      </c>
      <c r="H74" s="44">
        <v>28834.384320000001</v>
      </c>
      <c r="I74" s="44">
        <f t="shared" si="26"/>
        <v>28834.384320000001</v>
      </c>
      <c r="J74" s="44">
        <v>28834.384320000001</v>
      </c>
      <c r="K74" s="44">
        <f t="shared" si="27"/>
        <v>28834.384320000001</v>
      </c>
      <c r="L74" s="44">
        <v>28834.384320000001</v>
      </c>
      <c r="M74" s="44">
        <f t="shared" si="28"/>
        <v>28834.384320000001</v>
      </c>
      <c r="N74" s="44">
        <v>28834.384320000001</v>
      </c>
      <c r="O74" s="44">
        <f t="shared" si="29"/>
        <v>28834.384320000001</v>
      </c>
      <c r="P74" s="44">
        <v>28834.384320000001</v>
      </c>
      <c r="Q74" s="44">
        <f t="shared" si="30"/>
        <v>28834.384320000001</v>
      </c>
      <c r="R74" s="44">
        <v>28834.384320000001</v>
      </c>
      <c r="S74" s="44"/>
      <c r="T74" s="44"/>
      <c r="U74" s="44"/>
      <c r="V74" s="44"/>
      <c r="W74" s="44"/>
      <c r="X74" s="44"/>
      <c r="Y74" s="44"/>
      <c r="Z74" s="44"/>
      <c r="AA74" s="44"/>
      <c r="AB74" s="44"/>
      <c r="AC74" s="44"/>
      <c r="AD74" s="44"/>
      <c r="AE74" s="44"/>
      <c r="AF74" s="44"/>
      <c r="AG74" s="44"/>
    </row>
    <row r="75" spans="1:33" ht="15.75" customHeight="1">
      <c r="A75" s="44"/>
      <c r="B75" s="44" t="s">
        <v>20</v>
      </c>
      <c r="C75" s="44" t="s">
        <v>519</v>
      </c>
      <c r="D75" s="44" t="s">
        <v>534</v>
      </c>
      <c r="E75" s="44" t="str">
        <f t="shared" si="31"/>
        <v>solar PV</v>
      </c>
      <c r="F75" s="44">
        <v>903079.97420000006</v>
      </c>
      <c r="G75" s="44">
        <f t="shared" si="25"/>
        <v>978405.16460000002</v>
      </c>
      <c r="H75" s="44">
        <v>1053730.355</v>
      </c>
      <c r="I75" s="44">
        <f t="shared" si="26"/>
        <v>1128218.3284999998</v>
      </c>
      <c r="J75" s="44">
        <v>1202706.3019999999</v>
      </c>
      <c r="K75" s="44">
        <f t="shared" si="27"/>
        <v>1283086.5464999999</v>
      </c>
      <c r="L75" s="44">
        <v>1363466.791</v>
      </c>
      <c r="M75" s="44">
        <f t="shared" si="28"/>
        <v>1463885.936</v>
      </c>
      <c r="N75" s="44">
        <v>1564305.081</v>
      </c>
      <c r="O75" s="44">
        <f t="shared" si="29"/>
        <v>1687979.1340000001</v>
      </c>
      <c r="P75" s="44">
        <v>1811653.1869999999</v>
      </c>
      <c r="Q75" s="44">
        <f t="shared" si="30"/>
        <v>1955908.2825</v>
      </c>
      <c r="R75" s="44">
        <v>2100163.378</v>
      </c>
      <c r="S75" s="44"/>
      <c r="T75" s="44"/>
      <c r="U75" s="44"/>
      <c r="V75" s="44"/>
      <c r="W75" s="44"/>
      <c r="X75" s="44"/>
      <c r="Y75" s="44"/>
      <c r="Z75" s="44"/>
      <c r="AA75" s="44"/>
      <c r="AB75" s="44"/>
      <c r="AC75" s="44"/>
      <c r="AD75" s="44"/>
      <c r="AE75" s="44"/>
      <c r="AF75" s="44"/>
      <c r="AG75" s="44"/>
    </row>
    <row r="76" spans="1:33" ht="15.75" customHeight="1">
      <c r="A76" s="44"/>
      <c r="B76" s="44" t="s">
        <v>20</v>
      </c>
      <c r="C76" s="44" t="s">
        <v>519</v>
      </c>
      <c r="D76" s="44" t="s">
        <v>535</v>
      </c>
      <c r="E76" s="44" t="str">
        <f t="shared" si="31"/>
        <v>storage</v>
      </c>
      <c r="F76" s="44">
        <v>0</v>
      </c>
      <c r="G76" s="44">
        <v>0</v>
      </c>
      <c r="H76" s="44">
        <v>0</v>
      </c>
      <c r="I76" s="44">
        <v>0</v>
      </c>
      <c r="J76" s="44">
        <v>0</v>
      </c>
      <c r="K76" s="44">
        <v>0</v>
      </c>
      <c r="L76" s="44">
        <v>0</v>
      </c>
      <c r="M76" s="44">
        <v>0</v>
      </c>
      <c r="N76" s="44">
        <v>0</v>
      </c>
      <c r="O76" s="44">
        <v>0</v>
      </c>
      <c r="P76" s="44">
        <v>0</v>
      </c>
      <c r="Q76" s="44">
        <v>0</v>
      </c>
      <c r="R76" s="44">
        <v>0</v>
      </c>
      <c r="S76" s="44"/>
      <c r="T76" s="44"/>
      <c r="U76" s="44"/>
      <c r="V76" s="44"/>
      <c r="W76" s="44"/>
      <c r="X76" s="44"/>
      <c r="Y76" s="44"/>
      <c r="Z76" s="44"/>
      <c r="AA76" s="44"/>
      <c r="AB76" s="44"/>
      <c r="AC76" s="44"/>
      <c r="AD76" s="44"/>
      <c r="AE76" s="44"/>
      <c r="AF76" s="44"/>
      <c r="AG76" s="44"/>
    </row>
    <row r="77" spans="1:33" ht="15.75" customHeight="1">
      <c r="A77" s="44"/>
      <c r="B77" s="44" t="s">
        <v>20</v>
      </c>
      <c r="C77" s="44" t="s">
        <v>519</v>
      </c>
      <c r="D77" s="44" t="s">
        <v>537</v>
      </c>
      <c r="E77" s="44" t="str">
        <f t="shared" si="31"/>
        <v>solar PV</v>
      </c>
      <c r="F77" s="44">
        <v>1243975.716</v>
      </c>
      <c r="G77" s="44">
        <f t="shared" ref="G77:G90" si="32">AVERAGE(F77,H77)</f>
        <v>1248845.0320000001</v>
      </c>
      <c r="H77" s="44">
        <v>1253714.348</v>
      </c>
      <c r="I77" s="44">
        <f t="shared" ref="I77:I90" si="33">AVERAGE(H77,J77)</f>
        <v>1253714.348</v>
      </c>
      <c r="J77" s="44">
        <v>1253714.348</v>
      </c>
      <c r="K77" s="44">
        <f t="shared" ref="K77:K90" si="34">AVERAGE(J77,L77)</f>
        <v>1954198.3939999999</v>
      </c>
      <c r="L77" s="44">
        <v>2654682.44</v>
      </c>
      <c r="M77" s="44">
        <f t="shared" ref="M77:M90" si="35">AVERAGE(L77,N77)</f>
        <v>2641415.6965000001</v>
      </c>
      <c r="N77" s="44">
        <v>2628148.9530000002</v>
      </c>
      <c r="O77" s="44">
        <f t="shared" ref="O77:O90" si="36">AVERAGE(N77,P77)</f>
        <v>3710691.7620000001</v>
      </c>
      <c r="P77" s="44">
        <v>4793234.5710000005</v>
      </c>
      <c r="Q77" s="44">
        <f t="shared" ref="Q77:Q90" si="37">AVERAGE(P77,R77)</f>
        <v>4769351.4985000007</v>
      </c>
      <c r="R77" s="44">
        <v>4745468.426</v>
      </c>
      <c r="S77" s="44"/>
      <c r="T77" s="44"/>
      <c r="U77" s="44"/>
      <c r="V77" s="44"/>
      <c r="W77" s="44"/>
      <c r="X77" s="44"/>
      <c r="Y77" s="44"/>
      <c r="Z77" s="44"/>
      <c r="AA77" s="44"/>
      <c r="AB77" s="44"/>
      <c r="AC77" s="44"/>
      <c r="AD77" s="44"/>
      <c r="AE77" s="44"/>
      <c r="AF77" s="44"/>
      <c r="AG77" s="44"/>
    </row>
    <row r="78" spans="1:33" ht="15.75" customHeight="1">
      <c r="A78" s="44"/>
      <c r="B78" s="44" t="s">
        <v>23</v>
      </c>
      <c r="C78" s="44" t="s">
        <v>519</v>
      </c>
      <c r="D78" s="44" t="s">
        <v>522</v>
      </c>
      <c r="E78" s="44" t="str">
        <f t="shared" si="31"/>
        <v>biomass</v>
      </c>
      <c r="F78" s="44">
        <v>4950.688889</v>
      </c>
      <c r="G78" s="44">
        <f t="shared" si="32"/>
        <v>27281.3437395</v>
      </c>
      <c r="H78" s="44">
        <v>49611.998590000003</v>
      </c>
      <c r="I78" s="44">
        <f t="shared" si="33"/>
        <v>27281.3437395</v>
      </c>
      <c r="J78" s="44">
        <v>4950.688889</v>
      </c>
      <c r="K78" s="44">
        <f t="shared" si="34"/>
        <v>4950.688889</v>
      </c>
      <c r="L78" s="44">
        <v>4950.688889</v>
      </c>
      <c r="M78" s="44">
        <f t="shared" si="35"/>
        <v>4950.688889</v>
      </c>
      <c r="N78" s="44">
        <v>4950.688889</v>
      </c>
      <c r="O78" s="44">
        <f t="shared" si="36"/>
        <v>4950.688889</v>
      </c>
      <c r="P78" s="44">
        <v>4950.688889</v>
      </c>
      <c r="Q78" s="44">
        <f t="shared" si="37"/>
        <v>4950.688889</v>
      </c>
      <c r="R78" s="44">
        <v>4950.688889</v>
      </c>
      <c r="S78" s="44"/>
      <c r="T78" s="44"/>
      <c r="U78" s="44"/>
      <c r="V78" s="44"/>
      <c r="W78" s="44"/>
      <c r="X78" s="44"/>
      <c r="Y78" s="44"/>
      <c r="Z78" s="44"/>
      <c r="AA78" s="44"/>
      <c r="AB78" s="44"/>
      <c r="AC78" s="44"/>
      <c r="AD78" s="44"/>
      <c r="AE78" s="44"/>
      <c r="AF78" s="44"/>
      <c r="AG78" s="44"/>
    </row>
    <row r="79" spans="1:33" ht="15.75" customHeight="1">
      <c r="A79" s="44"/>
      <c r="B79" s="44" t="s">
        <v>23</v>
      </c>
      <c r="C79" s="44" t="s">
        <v>519</v>
      </c>
      <c r="D79" s="44" t="s">
        <v>523</v>
      </c>
      <c r="E79" s="44" t="str">
        <f t="shared" si="31"/>
        <v>hard coal</v>
      </c>
      <c r="F79" s="44">
        <v>0</v>
      </c>
      <c r="G79" s="44">
        <f t="shared" si="32"/>
        <v>0</v>
      </c>
      <c r="H79" s="44">
        <v>0</v>
      </c>
      <c r="I79" s="44">
        <f t="shared" si="33"/>
        <v>0</v>
      </c>
      <c r="J79" s="44">
        <v>0</v>
      </c>
      <c r="K79" s="44">
        <f t="shared" si="34"/>
        <v>0</v>
      </c>
      <c r="L79" s="44">
        <v>0</v>
      </c>
      <c r="M79" s="44">
        <f t="shared" si="35"/>
        <v>0</v>
      </c>
      <c r="N79" s="44">
        <v>0</v>
      </c>
      <c r="O79" s="44">
        <f t="shared" si="36"/>
        <v>0</v>
      </c>
      <c r="P79" s="44">
        <v>0</v>
      </c>
      <c r="Q79" s="44">
        <f t="shared" si="37"/>
        <v>0</v>
      </c>
      <c r="R79" s="44">
        <v>0</v>
      </c>
      <c r="S79" s="44"/>
      <c r="T79" s="44"/>
      <c r="U79" s="44"/>
      <c r="V79" s="44"/>
      <c r="W79" s="44"/>
      <c r="X79" s="44"/>
      <c r="Y79" s="44"/>
      <c r="Z79" s="44"/>
      <c r="AA79" s="44"/>
      <c r="AB79" s="44"/>
      <c r="AC79" s="44"/>
      <c r="AD79" s="44"/>
      <c r="AE79" s="44"/>
      <c r="AF79" s="44"/>
      <c r="AG79" s="44"/>
    </row>
    <row r="80" spans="1:33" ht="15.75" customHeight="1">
      <c r="A80" s="44"/>
      <c r="B80" s="44" t="s">
        <v>23</v>
      </c>
      <c r="C80" s="44" t="s">
        <v>519</v>
      </c>
      <c r="D80" s="44" t="s">
        <v>524</v>
      </c>
      <c r="E80" s="44" t="str">
        <f t="shared" si="31"/>
        <v>solar thermal</v>
      </c>
      <c r="F80" s="44">
        <v>0</v>
      </c>
      <c r="G80" s="44">
        <f t="shared" si="32"/>
        <v>0</v>
      </c>
      <c r="H80" s="44">
        <v>0</v>
      </c>
      <c r="I80" s="44">
        <f t="shared" si="33"/>
        <v>0</v>
      </c>
      <c r="J80" s="44">
        <v>0</v>
      </c>
      <c r="K80" s="44">
        <f t="shared" si="34"/>
        <v>0</v>
      </c>
      <c r="L80" s="44">
        <v>0</v>
      </c>
      <c r="M80" s="44">
        <f t="shared" si="35"/>
        <v>0</v>
      </c>
      <c r="N80" s="44">
        <v>0</v>
      </c>
      <c r="O80" s="44">
        <f t="shared" si="36"/>
        <v>0</v>
      </c>
      <c r="P80" s="44">
        <v>0</v>
      </c>
      <c r="Q80" s="44">
        <f t="shared" si="37"/>
        <v>0</v>
      </c>
      <c r="R80" s="44">
        <v>0</v>
      </c>
      <c r="S80" s="44"/>
      <c r="T80" s="44"/>
      <c r="U80" s="44"/>
      <c r="V80" s="44"/>
      <c r="W80" s="44"/>
      <c r="X80" s="44"/>
      <c r="Y80" s="44"/>
      <c r="Z80" s="44"/>
      <c r="AA80" s="44"/>
      <c r="AB80" s="44"/>
      <c r="AC80" s="44"/>
      <c r="AD80" s="44"/>
      <c r="AE80" s="44"/>
      <c r="AF80" s="44"/>
      <c r="AG80" s="44"/>
    </row>
    <row r="81" spans="1:33" ht="15.75" customHeight="1">
      <c r="A81" s="44"/>
      <c r="B81" s="44" t="s">
        <v>23</v>
      </c>
      <c r="C81" s="44" t="s">
        <v>519</v>
      </c>
      <c r="D81" s="44" t="s">
        <v>525</v>
      </c>
      <c r="E81" s="44" t="str">
        <f t="shared" si="31"/>
        <v>geothermal</v>
      </c>
      <c r="F81" s="44">
        <v>0</v>
      </c>
      <c r="G81" s="44">
        <f t="shared" si="32"/>
        <v>0</v>
      </c>
      <c r="H81" s="44">
        <v>0</v>
      </c>
      <c r="I81" s="44">
        <f t="shared" si="33"/>
        <v>0</v>
      </c>
      <c r="J81" s="44">
        <v>0</v>
      </c>
      <c r="K81" s="44">
        <f t="shared" si="34"/>
        <v>0</v>
      </c>
      <c r="L81" s="44">
        <v>0</v>
      </c>
      <c r="M81" s="44">
        <f t="shared" si="35"/>
        <v>0</v>
      </c>
      <c r="N81" s="44">
        <v>0</v>
      </c>
      <c r="O81" s="44">
        <f t="shared" si="36"/>
        <v>0</v>
      </c>
      <c r="P81" s="44">
        <v>0</v>
      </c>
      <c r="Q81" s="44">
        <f t="shared" si="37"/>
        <v>0</v>
      </c>
      <c r="R81" s="44">
        <v>0</v>
      </c>
      <c r="S81" s="44"/>
      <c r="T81" s="44"/>
      <c r="U81" s="44"/>
      <c r="V81" s="44"/>
      <c r="W81" s="44"/>
      <c r="X81" s="44"/>
      <c r="Y81" s="44"/>
      <c r="Z81" s="44"/>
      <c r="AA81" s="44"/>
      <c r="AB81" s="44"/>
      <c r="AC81" s="44"/>
      <c r="AD81" s="44"/>
      <c r="AE81" s="44"/>
      <c r="AF81" s="44"/>
      <c r="AG81" s="44"/>
    </row>
    <row r="82" spans="1:33" ht="15.75" customHeight="1">
      <c r="A82" s="44"/>
      <c r="B82" s="44" t="s">
        <v>23</v>
      </c>
      <c r="C82" s="44" t="s">
        <v>519</v>
      </c>
      <c r="D82" s="44" t="s">
        <v>526</v>
      </c>
      <c r="E82" s="44" t="str">
        <f t="shared" si="31"/>
        <v>hydro</v>
      </c>
      <c r="F82" s="44">
        <v>440110.66009999998</v>
      </c>
      <c r="G82" s="44">
        <f t="shared" si="32"/>
        <v>448826.38974999997</v>
      </c>
      <c r="H82" s="44">
        <v>457542.11940000003</v>
      </c>
      <c r="I82" s="44">
        <f t="shared" si="33"/>
        <v>457542.11940000003</v>
      </c>
      <c r="J82" s="44">
        <v>457542.11940000003</v>
      </c>
      <c r="K82" s="44">
        <f t="shared" si="34"/>
        <v>457542.11940000003</v>
      </c>
      <c r="L82" s="44">
        <v>457542.11940000003</v>
      </c>
      <c r="M82" s="44">
        <f t="shared" si="35"/>
        <v>457542.11940000003</v>
      </c>
      <c r="N82" s="44">
        <v>457542.11940000003</v>
      </c>
      <c r="O82" s="44">
        <f t="shared" si="36"/>
        <v>457542.11940000003</v>
      </c>
      <c r="P82" s="44">
        <v>457542.11940000003</v>
      </c>
      <c r="Q82" s="44">
        <f t="shared" si="37"/>
        <v>457542.11940000003</v>
      </c>
      <c r="R82" s="44">
        <v>457542.11940000003</v>
      </c>
      <c r="S82" s="44"/>
      <c r="T82" s="44"/>
      <c r="U82" s="44"/>
      <c r="V82" s="44"/>
      <c r="W82" s="44"/>
      <c r="X82" s="44"/>
      <c r="Y82" s="44"/>
      <c r="Z82" s="44"/>
      <c r="AA82" s="44"/>
      <c r="AB82" s="44"/>
      <c r="AC82" s="44"/>
      <c r="AD82" s="44"/>
      <c r="AE82" s="44"/>
      <c r="AF82" s="44"/>
      <c r="AG82" s="44"/>
    </row>
    <row r="83" spans="1:33" ht="15.75" customHeight="1">
      <c r="A83" s="44"/>
      <c r="B83" s="44" t="s">
        <v>23</v>
      </c>
      <c r="C83" s="44" t="s">
        <v>519</v>
      </c>
      <c r="D83" s="44" t="s">
        <v>528</v>
      </c>
      <c r="E83" s="44" t="str">
        <f t="shared" si="31"/>
        <v>hydro</v>
      </c>
      <c r="F83" s="44">
        <v>0</v>
      </c>
      <c r="G83" s="44">
        <f t="shared" si="32"/>
        <v>0</v>
      </c>
      <c r="H83" s="44">
        <v>0</v>
      </c>
      <c r="I83" s="44">
        <f t="shared" si="33"/>
        <v>0</v>
      </c>
      <c r="J83" s="44">
        <v>0</v>
      </c>
      <c r="K83" s="44">
        <f t="shared" si="34"/>
        <v>0</v>
      </c>
      <c r="L83" s="44">
        <v>0</v>
      </c>
      <c r="M83" s="44">
        <f t="shared" si="35"/>
        <v>0</v>
      </c>
      <c r="N83" s="44">
        <v>0</v>
      </c>
      <c r="O83" s="44">
        <f t="shared" si="36"/>
        <v>0</v>
      </c>
      <c r="P83" s="44">
        <v>0</v>
      </c>
      <c r="Q83" s="44">
        <f t="shared" si="37"/>
        <v>0</v>
      </c>
      <c r="R83" s="44">
        <v>0</v>
      </c>
      <c r="S83" s="44"/>
      <c r="T83" s="44"/>
      <c r="U83" s="44"/>
      <c r="V83" s="44"/>
      <c r="W83" s="44"/>
      <c r="X83" s="44"/>
      <c r="Y83" s="44"/>
      <c r="Z83" s="44"/>
      <c r="AA83" s="44"/>
      <c r="AB83" s="44"/>
      <c r="AC83" s="44"/>
      <c r="AD83" s="44"/>
      <c r="AE83" s="44"/>
      <c r="AF83" s="44"/>
      <c r="AG83" s="44"/>
    </row>
    <row r="84" spans="1:33" ht="15.75" customHeight="1">
      <c r="A84" s="44"/>
      <c r="B84" s="44" t="s">
        <v>23</v>
      </c>
      <c r="C84" s="44" t="s">
        <v>519</v>
      </c>
      <c r="D84" s="44" t="s">
        <v>527</v>
      </c>
      <c r="E84" s="44" t="str">
        <f t="shared" si="31"/>
        <v>onshore wind</v>
      </c>
      <c r="F84" s="44">
        <v>3454.4032320000001</v>
      </c>
      <c r="G84" s="44">
        <f t="shared" si="32"/>
        <v>3454.4032320000001</v>
      </c>
      <c r="H84" s="44">
        <v>3454.4032320000001</v>
      </c>
      <c r="I84" s="44">
        <f t="shared" si="33"/>
        <v>144672.524316</v>
      </c>
      <c r="J84" s="44">
        <v>285890.64539999998</v>
      </c>
      <c r="K84" s="44">
        <f t="shared" si="34"/>
        <v>285890.64539999998</v>
      </c>
      <c r="L84" s="44">
        <v>285890.64539999998</v>
      </c>
      <c r="M84" s="44">
        <f t="shared" si="35"/>
        <v>285890.64539999998</v>
      </c>
      <c r="N84" s="44">
        <v>285890.64539999998</v>
      </c>
      <c r="O84" s="44">
        <f t="shared" si="36"/>
        <v>469224.38925000001</v>
      </c>
      <c r="P84" s="44">
        <v>652558.13309999998</v>
      </c>
      <c r="Q84" s="44">
        <f t="shared" si="37"/>
        <v>652554.90824999998</v>
      </c>
      <c r="R84" s="44">
        <v>652551.68339999998</v>
      </c>
      <c r="S84" s="44"/>
      <c r="T84" s="44"/>
      <c r="U84" s="44"/>
      <c r="V84" s="44"/>
      <c r="W84" s="44"/>
      <c r="X84" s="44"/>
      <c r="Y84" s="44"/>
      <c r="Z84" s="44"/>
      <c r="AA84" s="44"/>
      <c r="AB84" s="44"/>
      <c r="AC84" s="44"/>
      <c r="AD84" s="44"/>
      <c r="AE84" s="44"/>
      <c r="AF84" s="44"/>
      <c r="AG84" s="44"/>
    </row>
    <row r="85" spans="1:33" ht="15.75" customHeight="1">
      <c r="A85" s="44"/>
      <c r="B85" s="44" t="s">
        <v>23</v>
      </c>
      <c r="C85" s="44" t="s">
        <v>519</v>
      </c>
      <c r="D85" s="44" t="s">
        <v>529</v>
      </c>
      <c r="E85" s="44" t="str">
        <f t="shared" si="31"/>
        <v>natural gas nonpeaker</v>
      </c>
      <c r="F85" s="44">
        <v>25331603.52</v>
      </c>
      <c r="G85" s="44">
        <f t="shared" si="32"/>
        <v>27609456.935000002</v>
      </c>
      <c r="H85" s="44">
        <v>29887310.350000001</v>
      </c>
      <c r="I85" s="44">
        <f t="shared" si="33"/>
        <v>29887310.350000001</v>
      </c>
      <c r="J85" s="44">
        <v>29887310.350000001</v>
      </c>
      <c r="K85" s="44">
        <f t="shared" si="34"/>
        <v>29613919.325000003</v>
      </c>
      <c r="L85" s="44">
        <v>29340528.300000001</v>
      </c>
      <c r="M85" s="44">
        <f t="shared" si="35"/>
        <v>28596419.009999998</v>
      </c>
      <c r="N85" s="44">
        <v>27852309.719999999</v>
      </c>
      <c r="O85" s="44">
        <f t="shared" si="36"/>
        <v>26796186.899999999</v>
      </c>
      <c r="P85" s="44">
        <v>25740064.079999998</v>
      </c>
      <c r="Q85" s="44">
        <f t="shared" si="37"/>
        <v>24032900.850000001</v>
      </c>
      <c r="R85" s="44">
        <v>22325737.620000001</v>
      </c>
      <c r="S85" s="44"/>
      <c r="T85" s="44"/>
      <c r="U85" s="44"/>
      <c r="V85" s="44"/>
      <c r="W85" s="44"/>
      <c r="X85" s="44"/>
      <c r="Y85" s="44"/>
      <c r="Z85" s="44"/>
      <c r="AA85" s="44"/>
      <c r="AB85" s="44"/>
      <c r="AC85" s="44"/>
      <c r="AD85" s="44"/>
      <c r="AE85" s="44"/>
      <c r="AF85" s="44"/>
      <c r="AG85" s="44"/>
    </row>
    <row r="86" spans="1:33" ht="15.75" customHeight="1">
      <c r="A86" s="44"/>
      <c r="B86" s="44" t="s">
        <v>23</v>
      </c>
      <c r="C86" s="44" t="s">
        <v>519</v>
      </c>
      <c r="D86" s="44" t="s">
        <v>530</v>
      </c>
      <c r="E86" s="44" t="str">
        <f t="shared" si="31"/>
        <v>natural gas peaker</v>
      </c>
      <c r="F86" s="44">
        <v>42819.68</v>
      </c>
      <c r="G86" s="44">
        <f t="shared" si="32"/>
        <v>42819.68</v>
      </c>
      <c r="H86" s="44">
        <v>42819.68</v>
      </c>
      <c r="I86" s="44">
        <f t="shared" si="33"/>
        <v>37158.76</v>
      </c>
      <c r="J86" s="44">
        <v>31497.84</v>
      </c>
      <c r="K86" s="44">
        <f t="shared" si="34"/>
        <v>31497.84</v>
      </c>
      <c r="L86" s="44">
        <v>31497.84</v>
      </c>
      <c r="M86" s="44">
        <f t="shared" si="35"/>
        <v>31497.84</v>
      </c>
      <c r="N86" s="44">
        <v>31497.84</v>
      </c>
      <c r="O86" s="44">
        <f t="shared" si="36"/>
        <v>31497.84</v>
      </c>
      <c r="P86" s="44">
        <v>31497.84</v>
      </c>
      <c r="Q86" s="44">
        <f t="shared" si="37"/>
        <v>31497.84</v>
      </c>
      <c r="R86" s="44">
        <v>31497.84</v>
      </c>
      <c r="S86" s="44"/>
      <c r="T86" s="44"/>
      <c r="U86" s="44"/>
      <c r="V86" s="44"/>
      <c r="W86" s="44"/>
      <c r="X86" s="44"/>
      <c r="Y86" s="44"/>
      <c r="Z86" s="44"/>
      <c r="AA86" s="44"/>
      <c r="AB86" s="44"/>
      <c r="AC86" s="44"/>
      <c r="AD86" s="44"/>
      <c r="AE86" s="44"/>
      <c r="AF86" s="44"/>
      <c r="AG86" s="44"/>
    </row>
    <row r="87" spans="1:33" ht="15.75" customHeight="1">
      <c r="A87" s="44"/>
      <c r="B87" s="44" t="s">
        <v>23</v>
      </c>
      <c r="C87" s="44" t="s">
        <v>519</v>
      </c>
      <c r="D87" s="44" t="s">
        <v>531</v>
      </c>
      <c r="E87" s="44" t="str">
        <f t="shared" si="31"/>
        <v>nuclear</v>
      </c>
      <c r="F87" s="44">
        <v>16504259.43</v>
      </c>
      <c r="G87" s="44">
        <f t="shared" si="32"/>
        <v>16504259.43</v>
      </c>
      <c r="H87" s="44">
        <v>16504259.43</v>
      </c>
      <c r="I87" s="44">
        <f t="shared" si="33"/>
        <v>16504259.43</v>
      </c>
      <c r="J87" s="44">
        <v>16504259.43</v>
      </c>
      <c r="K87" s="44">
        <f t="shared" si="34"/>
        <v>16504259.43</v>
      </c>
      <c r="L87" s="44">
        <v>16504259.43</v>
      </c>
      <c r="M87" s="44">
        <f t="shared" si="35"/>
        <v>16504259.43</v>
      </c>
      <c r="N87" s="44">
        <v>16504259.43</v>
      </c>
      <c r="O87" s="44">
        <f t="shared" si="36"/>
        <v>16504259.43</v>
      </c>
      <c r="P87" s="44">
        <v>16504259.43</v>
      </c>
      <c r="Q87" s="44">
        <f t="shared" si="37"/>
        <v>16504259.43</v>
      </c>
      <c r="R87" s="44">
        <v>16504259.43</v>
      </c>
      <c r="S87" s="44"/>
      <c r="T87" s="44"/>
      <c r="U87" s="44"/>
      <c r="V87" s="44"/>
      <c r="W87" s="44"/>
      <c r="X87" s="44"/>
      <c r="Y87" s="44"/>
      <c r="Z87" s="44"/>
      <c r="AA87" s="44"/>
      <c r="AB87" s="44"/>
      <c r="AC87" s="44"/>
      <c r="AD87" s="44"/>
      <c r="AE87" s="44"/>
      <c r="AF87" s="44"/>
      <c r="AG87" s="44"/>
    </row>
    <row r="88" spans="1:33" ht="15.75" customHeight="1">
      <c r="A88" s="44"/>
      <c r="B88" s="44" t="s">
        <v>23</v>
      </c>
      <c r="C88" s="44" t="s">
        <v>519</v>
      </c>
      <c r="D88" s="44" t="s">
        <v>532</v>
      </c>
      <c r="E88" s="44" t="str">
        <f t="shared" si="31"/>
        <v>offshore wind</v>
      </c>
      <c r="F88" s="44">
        <v>0</v>
      </c>
      <c r="G88" s="44">
        <f t="shared" si="32"/>
        <v>0</v>
      </c>
      <c r="H88" s="44">
        <v>0</v>
      </c>
      <c r="I88" s="44">
        <f t="shared" si="33"/>
        <v>0</v>
      </c>
      <c r="J88" s="44">
        <v>0</v>
      </c>
      <c r="K88" s="44">
        <f t="shared" si="34"/>
        <v>571784.24399999995</v>
      </c>
      <c r="L88" s="44">
        <v>1143568.4879999999</v>
      </c>
      <c r="M88" s="44">
        <f t="shared" si="35"/>
        <v>1143568.4879999999</v>
      </c>
      <c r="N88" s="44">
        <v>1143568.4879999999</v>
      </c>
      <c r="O88" s="44">
        <f t="shared" si="36"/>
        <v>1143568.4879999999</v>
      </c>
      <c r="P88" s="44">
        <v>1143568.4879999999</v>
      </c>
      <c r="Q88" s="44">
        <f t="shared" si="37"/>
        <v>4010227.9534999998</v>
      </c>
      <c r="R88" s="44">
        <v>6876887.4189999998</v>
      </c>
      <c r="S88" s="44"/>
      <c r="T88" s="44"/>
      <c r="U88" s="44"/>
      <c r="V88" s="44"/>
      <c r="W88" s="44"/>
      <c r="X88" s="44"/>
      <c r="Y88" s="44"/>
      <c r="Z88" s="44"/>
      <c r="AA88" s="44"/>
      <c r="AB88" s="44"/>
      <c r="AC88" s="44"/>
      <c r="AD88" s="44"/>
      <c r="AE88" s="44"/>
      <c r="AF88" s="44"/>
      <c r="AG88" s="44"/>
    </row>
    <row r="89" spans="1:33" ht="15.75" customHeight="1">
      <c r="A89" s="44"/>
      <c r="B89" s="44" t="s">
        <v>23</v>
      </c>
      <c r="C89" s="44" t="s">
        <v>519</v>
      </c>
      <c r="D89" s="44" t="s">
        <v>533</v>
      </c>
      <c r="E89" s="44" t="str">
        <f t="shared" si="31"/>
        <v>crude oil</v>
      </c>
      <c r="F89" s="44">
        <v>756101.63329999999</v>
      </c>
      <c r="G89" s="44">
        <f t="shared" si="32"/>
        <v>756101.63329999999</v>
      </c>
      <c r="H89" s="44">
        <v>756101.63329999999</v>
      </c>
      <c r="I89" s="44">
        <f t="shared" si="33"/>
        <v>756101.63329999999</v>
      </c>
      <c r="J89" s="44">
        <v>756101.63329999999</v>
      </c>
      <c r="K89" s="44">
        <f t="shared" si="34"/>
        <v>756101.63329999999</v>
      </c>
      <c r="L89" s="44">
        <v>756101.63329999999</v>
      </c>
      <c r="M89" s="44">
        <f t="shared" si="35"/>
        <v>756101.63329999999</v>
      </c>
      <c r="N89" s="44">
        <v>756101.63329999999</v>
      </c>
      <c r="O89" s="44">
        <f t="shared" si="36"/>
        <v>756101.63329999999</v>
      </c>
      <c r="P89" s="44">
        <v>756101.63329999999</v>
      </c>
      <c r="Q89" s="44">
        <f t="shared" si="37"/>
        <v>756101.63329999999</v>
      </c>
      <c r="R89" s="44">
        <v>756101.63329999999</v>
      </c>
      <c r="S89" s="44"/>
      <c r="T89" s="44"/>
      <c r="U89" s="44"/>
      <c r="V89" s="44"/>
      <c r="W89" s="44"/>
      <c r="X89" s="44"/>
      <c r="Y89" s="44"/>
      <c r="Z89" s="44"/>
      <c r="AA89" s="44"/>
      <c r="AB89" s="44"/>
      <c r="AC89" s="44"/>
      <c r="AD89" s="44"/>
      <c r="AE89" s="44"/>
      <c r="AF89" s="44"/>
      <c r="AG89" s="44"/>
    </row>
    <row r="90" spans="1:33" ht="15.75" customHeight="1">
      <c r="A90" s="44"/>
      <c r="B90" s="44" t="s">
        <v>23</v>
      </c>
      <c r="C90" s="44" t="s">
        <v>519</v>
      </c>
      <c r="D90" s="44" t="s">
        <v>534</v>
      </c>
      <c r="E90" s="44" t="str">
        <f t="shared" si="31"/>
        <v>solar PV</v>
      </c>
      <c r="F90" s="44">
        <v>639865.90819999995</v>
      </c>
      <c r="G90" s="44">
        <f t="shared" si="32"/>
        <v>703123.34070000006</v>
      </c>
      <c r="H90" s="44">
        <v>766380.77320000005</v>
      </c>
      <c r="I90" s="44">
        <f t="shared" si="33"/>
        <v>825466.79955000011</v>
      </c>
      <c r="J90" s="44">
        <v>884552.82590000005</v>
      </c>
      <c r="K90" s="44">
        <f t="shared" si="34"/>
        <v>903822.46365000005</v>
      </c>
      <c r="L90" s="44">
        <v>923092.10140000004</v>
      </c>
      <c r="M90" s="44">
        <f t="shared" si="35"/>
        <v>946003.18684999994</v>
      </c>
      <c r="N90" s="44">
        <v>968914.27229999995</v>
      </c>
      <c r="O90" s="44">
        <f t="shared" si="36"/>
        <v>995823.62764999992</v>
      </c>
      <c r="P90" s="44">
        <v>1022732.983</v>
      </c>
      <c r="Q90" s="44">
        <f t="shared" si="37"/>
        <v>1057372.6575</v>
      </c>
      <c r="R90" s="44">
        <v>1092012.3319999999</v>
      </c>
      <c r="S90" s="44"/>
      <c r="T90" s="44"/>
      <c r="U90" s="44"/>
      <c r="V90" s="44"/>
      <c r="W90" s="44"/>
      <c r="X90" s="44"/>
      <c r="Y90" s="44"/>
      <c r="Z90" s="44"/>
      <c r="AA90" s="44"/>
      <c r="AB90" s="44"/>
      <c r="AC90" s="44"/>
      <c r="AD90" s="44"/>
      <c r="AE90" s="44"/>
      <c r="AF90" s="44"/>
      <c r="AG90" s="44"/>
    </row>
    <row r="91" spans="1:33" ht="15.75" customHeight="1">
      <c r="A91" s="44"/>
      <c r="B91" s="44" t="s">
        <v>23</v>
      </c>
      <c r="C91" s="44" t="s">
        <v>519</v>
      </c>
      <c r="D91" s="44" t="s">
        <v>535</v>
      </c>
      <c r="E91" s="44" t="str">
        <f t="shared" si="31"/>
        <v>storage</v>
      </c>
      <c r="F91" s="44">
        <v>0</v>
      </c>
      <c r="G91" s="44">
        <v>0</v>
      </c>
      <c r="H91" s="44">
        <v>0</v>
      </c>
      <c r="I91" s="44">
        <v>0</v>
      </c>
      <c r="J91" s="44">
        <v>0</v>
      </c>
      <c r="K91" s="44">
        <v>0</v>
      </c>
      <c r="L91" s="44">
        <v>0</v>
      </c>
      <c r="M91" s="44">
        <v>0</v>
      </c>
      <c r="N91" s="44">
        <v>0</v>
      </c>
      <c r="O91" s="44">
        <v>0</v>
      </c>
      <c r="P91" s="44">
        <v>0</v>
      </c>
      <c r="Q91" s="44">
        <v>0</v>
      </c>
      <c r="R91" s="44">
        <v>0</v>
      </c>
      <c r="S91" s="44"/>
      <c r="T91" s="44"/>
      <c r="U91" s="44"/>
      <c r="V91" s="44"/>
      <c r="W91" s="44"/>
      <c r="X91" s="44"/>
      <c r="Y91" s="44"/>
      <c r="Z91" s="44"/>
      <c r="AA91" s="44"/>
      <c r="AB91" s="44"/>
      <c r="AC91" s="44"/>
      <c r="AD91" s="44"/>
      <c r="AE91" s="44"/>
      <c r="AF91" s="44"/>
      <c r="AG91" s="44"/>
    </row>
    <row r="92" spans="1:33" ht="15.75" customHeight="1">
      <c r="A92" s="44"/>
      <c r="B92" s="44" t="s">
        <v>23</v>
      </c>
      <c r="C92" s="44" t="s">
        <v>519</v>
      </c>
      <c r="D92" s="44" t="s">
        <v>537</v>
      </c>
      <c r="E92" s="44" t="str">
        <f t="shared" si="31"/>
        <v>solar PV</v>
      </c>
      <c r="F92" s="44">
        <v>153417.72870000001</v>
      </c>
      <c r="G92" s="44">
        <f t="shared" ref="G92:G105" si="38">AVERAGE(F92,H92)</f>
        <v>1122208.51835</v>
      </c>
      <c r="H92" s="44">
        <v>2090999.308</v>
      </c>
      <c r="I92" s="44">
        <f t="shared" ref="I92:I105" si="39">AVERAGE(H92,J92)</f>
        <v>2080930.7110000001</v>
      </c>
      <c r="J92" s="44">
        <v>2070862.1140000001</v>
      </c>
      <c r="K92" s="44">
        <f t="shared" ref="K92:K105" si="40">AVERAGE(J92,L92)</f>
        <v>2060513.281</v>
      </c>
      <c r="L92" s="44">
        <v>2050164.4480000001</v>
      </c>
      <c r="M92" s="44">
        <f t="shared" ref="M92:M105" si="41">AVERAGE(L92,N92)</f>
        <v>2040011.973</v>
      </c>
      <c r="N92" s="44">
        <v>2029859.4979999999</v>
      </c>
      <c r="O92" s="44">
        <f t="shared" ref="O92:O105" si="42">AVERAGE(N92,P92)</f>
        <v>2019714.8059999999</v>
      </c>
      <c r="P92" s="44">
        <v>2009570.1140000001</v>
      </c>
      <c r="Q92" s="44">
        <f t="shared" ref="Q92:Q105" si="43">AVERAGE(P92,R92)</f>
        <v>1999530.0825</v>
      </c>
      <c r="R92" s="44">
        <v>1989490.051</v>
      </c>
      <c r="S92" s="44"/>
      <c r="T92" s="44"/>
      <c r="U92" s="44"/>
      <c r="V92" s="44"/>
      <c r="W92" s="44"/>
      <c r="X92" s="44"/>
      <c r="Y92" s="44"/>
      <c r="Z92" s="44"/>
      <c r="AA92" s="44"/>
      <c r="AB92" s="44"/>
      <c r="AC92" s="44"/>
      <c r="AD92" s="44"/>
      <c r="AE92" s="44"/>
      <c r="AF92" s="44"/>
      <c r="AG92" s="44"/>
    </row>
    <row r="93" spans="1:33" ht="15.75" customHeight="1">
      <c r="A93" s="44"/>
      <c r="B93" s="44" t="s">
        <v>26</v>
      </c>
      <c r="C93" s="44" t="s">
        <v>519</v>
      </c>
      <c r="D93" s="44" t="s">
        <v>522</v>
      </c>
      <c r="E93" s="44" t="str">
        <f t="shared" si="31"/>
        <v>biomass</v>
      </c>
      <c r="F93" s="44">
        <v>0</v>
      </c>
      <c r="G93" s="44">
        <f t="shared" si="38"/>
        <v>0</v>
      </c>
      <c r="H93" s="44">
        <v>0</v>
      </c>
      <c r="I93" s="44">
        <f t="shared" si="39"/>
        <v>0</v>
      </c>
      <c r="J93" s="44">
        <v>0</v>
      </c>
      <c r="K93" s="44">
        <f t="shared" si="40"/>
        <v>0</v>
      </c>
      <c r="L93" s="44">
        <v>0</v>
      </c>
      <c r="M93" s="44">
        <f t="shared" si="41"/>
        <v>0</v>
      </c>
      <c r="N93" s="44">
        <v>0</v>
      </c>
      <c r="O93" s="44">
        <f t="shared" si="42"/>
        <v>0</v>
      </c>
      <c r="P93" s="44">
        <v>0</v>
      </c>
      <c r="Q93" s="44">
        <f t="shared" si="43"/>
        <v>0</v>
      </c>
      <c r="R93" s="44">
        <v>0</v>
      </c>
      <c r="S93" s="44"/>
      <c r="T93" s="44"/>
      <c r="U93" s="44"/>
      <c r="V93" s="44"/>
      <c r="W93" s="44"/>
      <c r="X93" s="44"/>
      <c r="Y93" s="44"/>
      <c r="Z93" s="44"/>
      <c r="AA93" s="44"/>
      <c r="AB93" s="44"/>
      <c r="AC93" s="44"/>
      <c r="AD93" s="44"/>
      <c r="AE93" s="44"/>
      <c r="AF93" s="44"/>
      <c r="AG93" s="44"/>
    </row>
    <row r="94" spans="1:33" ht="15.75" customHeight="1">
      <c r="A94" s="44"/>
      <c r="B94" s="44" t="s">
        <v>26</v>
      </c>
      <c r="C94" s="44" t="s">
        <v>519</v>
      </c>
      <c r="D94" s="44" t="s">
        <v>523</v>
      </c>
      <c r="E94" s="44" t="str">
        <f t="shared" si="31"/>
        <v>hard coal</v>
      </c>
      <c r="F94" s="44">
        <v>0</v>
      </c>
      <c r="G94" s="44">
        <f t="shared" si="38"/>
        <v>0</v>
      </c>
      <c r="H94" s="44">
        <v>0</v>
      </c>
      <c r="I94" s="44">
        <f t="shared" si="39"/>
        <v>0</v>
      </c>
      <c r="J94" s="44">
        <v>0</v>
      </c>
      <c r="K94" s="44">
        <f t="shared" si="40"/>
        <v>0</v>
      </c>
      <c r="L94" s="44">
        <v>0</v>
      </c>
      <c r="M94" s="44">
        <f t="shared" si="41"/>
        <v>0</v>
      </c>
      <c r="N94" s="44">
        <v>0</v>
      </c>
      <c r="O94" s="44">
        <f t="shared" si="42"/>
        <v>0</v>
      </c>
      <c r="P94" s="44">
        <v>0</v>
      </c>
      <c r="Q94" s="44">
        <f t="shared" si="43"/>
        <v>0</v>
      </c>
      <c r="R94" s="44">
        <v>0</v>
      </c>
      <c r="S94" s="44"/>
      <c r="T94" s="44"/>
      <c r="U94" s="44"/>
      <c r="V94" s="44"/>
      <c r="W94" s="44"/>
      <c r="X94" s="44"/>
      <c r="Y94" s="44"/>
      <c r="Z94" s="44"/>
      <c r="AA94" s="44"/>
      <c r="AB94" s="44"/>
      <c r="AC94" s="44"/>
      <c r="AD94" s="44"/>
      <c r="AE94" s="44"/>
      <c r="AF94" s="44"/>
      <c r="AG94" s="44"/>
    </row>
    <row r="95" spans="1:33" ht="15.75" customHeight="1">
      <c r="A95" s="44"/>
      <c r="B95" s="44" t="s">
        <v>26</v>
      </c>
      <c r="C95" s="44" t="s">
        <v>519</v>
      </c>
      <c r="D95" s="44" t="s">
        <v>524</v>
      </c>
      <c r="E95" s="44" t="str">
        <f t="shared" si="31"/>
        <v>solar thermal</v>
      </c>
      <c r="F95" s="44">
        <v>0</v>
      </c>
      <c r="G95" s="44">
        <f t="shared" si="38"/>
        <v>0</v>
      </c>
      <c r="H95" s="44">
        <v>0</v>
      </c>
      <c r="I95" s="44">
        <f t="shared" si="39"/>
        <v>0</v>
      </c>
      <c r="J95" s="44">
        <v>0</v>
      </c>
      <c r="K95" s="44">
        <f t="shared" si="40"/>
        <v>0</v>
      </c>
      <c r="L95" s="44">
        <v>0</v>
      </c>
      <c r="M95" s="44">
        <f t="shared" si="41"/>
        <v>0</v>
      </c>
      <c r="N95" s="44">
        <v>0</v>
      </c>
      <c r="O95" s="44">
        <f t="shared" si="42"/>
        <v>0</v>
      </c>
      <c r="P95" s="44">
        <v>0</v>
      </c>
      <c r="Q95" s="44">
        <f t="shared" si="43"/>
        <v>0</v>
      </c>
      <c r="R95" s="44">
        <v>0</v>
      </c>
      <c r="S95" s="44"/>
      <c r="T95" s="44"/>
      <c r="U95" s="44"/>
      <c r="V95" s="44"/>
      <c r="W95" s="44"/>
      <c r="X95" s="44"/>
      <c r="Y95" s="44"/>
      <c r="Z95" s="44"/>
      <c r="AA95" s="44"/>
      <c r="AB95" s="44"/>
      <c r="AC95" s="44"/>
      <c r="AD95" s="44"/>
      <c r="AE95" s="44"/>
      <c r="AF95" s="44"/>
      <c r="AG95" s="44"/>
    </row>
    <row r="96" spans="1:33" ht="15.75" customHeight="1">
      <c r="A96" s="44"/>
      <c r="B96" s="44" t="s">
        <v>26</v>
      </c>
      <c r="C96" s="44" t="s">
        <v>519</v>
      </c>
      <c r="D96" s="44" t="s">
        <v>525</v>
      </c>
      <c r="E96" s="44" t="str">
        <f t="shared" si="31"/>
        <v>geothermal</v>
      </c>
      <c r="F96" s="44">
        <v>0</v>
      </c>
      <c r="G96" s="44">
        <f t="shared" si="38"/>
        <v>0</v>
      </c>
      <c r="H96" s="44">
        <v>0</v>
      </c>
      <c r="I96" s="44">
        <f t="shared" si="39"/>
        <v>0</v>
      </c>
      <c r="J96" s="44">
        <v>0</v>
      </c>
      <c r="K96" s="44">
        <f t="shared" si="40"/>
        <v>0</v>
      </c>
      <c r="L96" s="44">
        <v>0</v>
      </c>
      <c r="M96" s="44">
        <f t="shared" si="41"/>
        <v>0</v>
      </c>
      <c r="N96" s="44">
        <v>0</v>
      </c>
      <c r="O96" s="44">
        <f t="shared" si="42"/>
        <v>0</v>
      </c>
      <c r="P96" s="44">
        <v>0</v>
      </c>
      <c r="Q96" s="44">
        <f t="shared" si="43"/>
        <v>0</v>
      </c>
      <c r="R96" s="44">
        <v>0</v>
      </c>
      <c r="S96" s="44"/>
      <c r="T96" s="44"/>
      <c r="U96" s="44"/>
      <c r="V96" s="44"/>
      <c r="W96" s="44"/>
      <c r="X96" s="44"/>
      <c r="Y96" s="44"/>
      <c r="Z96" s="44"/>
      <c r="AA96" s="44"/>
      <c r="AB96" s="44"/>
      <c r="AC96" s="44"/>
      <c r="AD96" s="44"/>
      <c r="AE96" s="44"/>
      <c r="AF96" s="44"/>
      <c r="AG96" s="44"/>
    </row>
    <row r="97" spans="1:33" ht="15.75" customHeight="1">
      <c r="A97" s="44"/>
      <c r="B97" s="44" t="s">
        <v>26</v>
      </c>
      <c r="C97" s="44" t="s">
        <v>519</v>
      </c>
      <c r="D97" s="44" t="s">
        <v>526</v>
      </c>
      <c r="E97" s="44" t="str">
        <f t="shared" si="31"/>
        <v>hydro</v>
      </c>
      <c r="F97" s="44">
        <v>0</v>
      </c>
      <c r="G97" s="44">
        <f t="shared" si="38"/>
        <v>0</v>
      </c>
      <c r="H97" s="44">
        <v>0</v>
      </c>
      <c r="I97" s="44">
        <f t="shared" si="39"/>
        <v>0</v>
      </c>
      <c r="J97" s="44">
        <v>0</v>
      </c>
      <c r="K97" s="44">
        <f t="shared" si="40"/>
        <v>0</v>
      </c>
      <c r="L97" s="44">
        <v>0</v>
      </c>
      <c r="M97" s="44">
        <f t="shared" si="41"/>
        <v>0</v>
      </c>
      <c r="N97" s="44">
        <v>0</v>
      </c>
      <c r="O97" s="44">
        <f t="shared" si="42"/>
        <v>0</v>
      </c>
      <c r="P97" s="44">
        <v>0</v>
      </c>
      <c r="Q97" s="44">
        <f t="shared" si="43"/>
        <v>0</v>
      </c>
      <c r="R97" s="44">
        <v>0</v>
      </c>
      <c r="S97" s="44"/>
      <c r="T97" s="44"/>
      <c r="U97" s="44"/>
      <c r="V97" s="44"/>
      <c r="W97" s="44"/>
      <c r="X97" s="44"/>
      <c r="Y97" s="44"/>
      <c r="Z97" s="44"/>
      <c r="AA97" s="44"/>
      <c r="AB97" s="44"/>
      <c r="AC97" s="44"/>
      <c r="AD97" s="44"/>
      <c r="AE97" s="44"/>
      <c r="AF97" s="44"/>
      <c r="AG97" s="44"/>
    </row>
    <row r="98" spans="1:33" ht="15.75" customHeight="1">
      <c r="A98" s="44"/>
      <c r="B98" s="44" t="s">
        <v>26</v>
      </c>
      <c r="C98" s="44" t="s">
        <v>519</v>
      </c>
      <c r="D98" s="44" t="s">
        <v>528</v>
      </c>
      <c r="E98" s="44" t="str">
        <f t="shared" si="31"/>
        <v>hydro</v>
      </c>
      <c r="F98" s="44">
        <v>0</v>
      </c>
      <c r="G98" s="44">
        <f t="shared" si="38"/>
        <v>0</v>
      </c>
      <c r="H98" s="44">
        <v>0</v>
      </c>
      <c r="I98" s="44">
        <f t="shared" si="39"/>
        <v>0</v>
      </c>
      <c r="J98" s="44">
        <v>0</v>
      </c>
      <c r="K98" s="44">
        <f t="shared" si="40"/>
        <v>0</v>
      </c>
      <c r="L98" s="44">
        <v>0</v>
      </c>
      <c r="M98" s="44">
        <f t="shared" si="41"/>
        <v>0</v>
      </c>
      <c r="N98" s="44">
        <v>0</v>
      </c>
      <c r="O98" s="44">
        <f t="shared" si="42"/>
        <v>0</v>
      </c>
      <c r="P98" s="44">
        <v>0</v>
      </c>
      <c r="Q98" s="44">
        <f t="shared" si="43"/>
        <v>0</v>
      </c>
      <c r="R98" s="44">
        <v>0</v>
      </c>
      <c r="S98" s="44"/>
      <c r="T98" s="44"/>
      <c r="U98" s="44"/>
      <c r="V98" s="44"/>
      <c r="W98" s="44"/>
      <c r="X98" s="44"/>
      <c r="Y98" s="44"/>
      <c r="Z98" s="44"/>
      <c r="AA98" s="44"/>
      <c r="AB98" s="44"/>
      <c r="AC98" s="44"/>
      <c r="AD98" s="44"/>
      <c r="AE98" s="44"/>
      <c r="AF98" s="44"/>
      <c r="AG98" s="44"/>
    </row>
    <row r="99" spans="1:33" ht="15.75" customHeight="1">
      <c r="A99" s="44"/>
      <c r="B99" s="44" t="s">
        <v>26</v>
      </c>
      <c r="C99" s="44" t="s">
        <v>519</v>
      </c>
      <c r="D99" s="44" t="s">
        <v>527</v>
      </c>
      <c r="E99" s="44" t="str">
        <f t="shared" si="31"/>
        <v>onshore wind</v>
      </c>
      <c r="F99" s="44">
        <v>0</v>
      </c>
      <c r="G99" s="44">
        <f t="shared" si="38"/>
        <v>0</v>
      </c>
      <c r="H99" s="44">
        <v>0</v>
      </c>
      <c r="I99" s="44">
        <f t="shared" si="39"/>
        <v>0</v>
      </c>
      <c r="J99" s="44">
        <v>0</v>
      </c>
      <c r="K99" s="44">
        <f t="shared" si="40"/>
        <v>0</v>
      </c>
      <c r="L99" s="44">
        <v>0</v>
      </c>
      <c r="M99" s="44">
        <f t="shared" si="41"/>
        <v>359.46830240000003</v>
      </c>
      <c r="N99" s="44">
        <v>718.93660480000005</v>
      </c>
      <c r="O99" s="44">
        <f t="shared" si="42"/>
        <v>718.93660480000005</v>
      </c>
      <c r="P99" s="44">
        <v>718.93660480000005</v>
      </c>
      <c r="Q99" s="44">
        <f t="shared" si="43"/>
        <v>718.93660480000005</v>
      </c>
      <c r="R99" s="44">
        <v>718.93660480000005</v>
      </c>
      <c r="S99" s="44"/>
      <c r="T99" s="44"/>
      <c r="U99" s="44"/>
      <c r="V99" s="44"/>
      <c r="W99" s="44"/>
      <c r="X99" s="44"/>
      <c r="Y99" s="44"/>
      <c r="Z99" s="44"/>
      <c r="AA99" s="44"/>
      <c r="AB99" s="44"/>
      <c r="AC99" s="44"/>
      <c r="AD99" s="44"/>
      <c r="AE99" s="44"/>
      <c r="AF99" s="44"/>
      <c r="AG99" s="44"/>
    </row>
    <row r="100" spans="1:33" ht="15.75" customHeight="1">
      <c r="A100" s="44"/>
      <c r="B100" s="44" t="s">
        <v>26</v>
      </c>
      <c r="C100" s="44" t="s">
        <v>519</v>
      </c>
      <c r="D100" s="44" t="s">
        <v>529</v>
      </c>
      <c r="E100" s="44" t="str">
        <f t="shared" si="31"/>
        <v>natural gas nonpeaker</v>
      </c>
      <c r="F100" s="44">
        <v>8132806.1040000003</v>
      </c>
      <c r="G100" s="44">
        <f t="shared" si="38"/>
        <v>8970849.0969999991</v>
      </c>
      <c r="H100" s="44">
        <v>9808892.0899999999</v>
      </c>
      <c r="I100" s="44">
        <f t="shared" si="39"/>
        <v>8592483.8440000005</v>
      </c>
      <c r="J100" s="44">
        <v>7376075.5980000002</v>
      </c>
      <c r="K100" s="44">
        <f t="shared" si="40"/>
        <v>6849145.8940000003</v>
      </c>
      <c r="L100" s="44">
        <v>6322216.1900000004</v>
      </c>
      <c r="M100" s="44">
        <f t="shared" si="41"/>
        <v>6014378.7890000008</v>
      </c>
      <c r="N100" s="44">
        <v>5706541.3880000003</v>
      </c>
      <c r="O100" s="44">
        <f t="shared" si="42"/>
        <v>5386670.2090000007</v>
      </c>
      <c r="P100" s="44">
        <v>5066799.03</v>
      </c>
      <c r="Q100" s="44">
        <f t="shared" si="43"/>
        <v>4755840.6140000001</v>
      </c>
      <c r="R100" s="44">
        <v>4444882.1979999999</v>
      </c>
      <c r="S100" s="44"/>
      <c r="T100" s="44"/>
      <c r="U100" s="44"/>
      <c r="V100" s="44"/>
      <c r="W100" s="44"/>
      <c r="X100" s="44"/>
      <c r="Y100" s="44"/>
      <c r="Z100" s="44"/>
      <c r="AA100" s="44"/>
      <c r="AB100" s="44"/>
      <c r="AC100" s="44"/>
      <c r="AD100" s="44"/>
      <c r="AE100" s="44"/>
      <c r="AF100" s="44"/>
      <c r="AG100" s="44"/>
    </row>
    <row r="101" spans="1:33" ht="15.75" customHeight="1">
      <c r="A101" s="44"/>
      <c r="B101" s="44" t="s">
        <v>26</v>
      </c>
      <c r="C101" s="44" t="s">
        <v>519</v>
      </c>
      <c r="D101" s="44" t="s">
        <v>530</v>
      </c>
      <c r="E101" s="44" t="str">
        <f t="shared" si="31"/>
        <v>natural gas peaker</v>
      </c>
      <c r="F101" s="44">
        <v>9125.76</v>
      </c>
      <c r="G101" s="44">
        <f t="shared" si="38"/>
        <v>8194.56</v>
      </c>
      <c r="H101" s="44">
        <v>7263.36</v>
      </c>
      <c r="I101" s="44">
        <f t="shared" si="39"/>
        <v>7263.36</v>
      </c>
      <c r="J101" s="44">
        <v>7263.36</v>
      </c>
      <c r="K101" s="44">
        <f t="shared" si="40"/>
        <v>7263.36</v>
      </c>
      <c r="L101" s="44">
        <v>7263.36</v>
      </c>
      <c r="M101" s="44">
        <f t="shared" si="41"/>
        <v>7263.36</v>
      </c>
      <c r="N101" s="44">
        <v>7263.36</v>
      </c>
      <c r="O101" s="44">
        <f t="shared" si="42"/>
        <v>7263.36</v>
      </c>
      <c r="P101" s="44">
        <v>7263.36</v>
      </c>
      <c r="Q101" s="44">
        <f t="shared" si="43"/>
        <v>7263.36</v>
      </c>
      <c r="R101" s="44">
        <v>7263.36</v>
      </c>
      <c r="S101" s="44"/>
      <c r="T101" s="44"/>
      <c r="U101" s="44"/>
      <c r="V101" s="44"/>
      <c r="W101" s="44"/>
      <c r="X101" s="44"/>
      <c r="Y101" s="44"/>
      <c r="Z101" s="44"/>
      <c r="AA101" s="44"/>
      <c r="AB101" s="44"/>
      <c r="AC101" s="44"/>
      <c r="AD101" s="44"/>
      <c r="AE101" s="44"/>
      <c r="AF101" s="44"/>
      <c r="AG101" s="44"/>
    </row>
    <row r="102" spans="1:33" ht="15.75" customHeight="1">
      <c r="A102" s="44"/>
      <c r="B102" s="44" t="s">
        <v>26</v>
      </c>
      <c r="C102" s="44" t="s">
        <v>519</v>
      </c>
      <c r="D102" s="44" t="s">
        <v>531</v>
      </c>
      <c r="E102" s="44" t="str">
        <f t="shared" si="31"/>
        <v>nuclear</v>
      </c>
      <c r="F102" s="44">
        <v>0</v>
      </c>
      <c r="G102" s="44">
        <f t="shared" si="38"/>
        <v>0</v>
      </c>
      <c r="H102" s="44">
        <v>0</v>
      </c>
      <c r="I102" s="44">
        <f t="shared" si="39"/>
        <v>0</v>
      </c>
      <c r="J102" s="44">
        <v>0</v>
      </c>
      <c r="K102" s="44">
        <f t="shared" si="40"/>
        <v>0</v>
      </c>
      <c r="L102" s="44">
        <v>0</v>
      </c>
      <c r="M102" s="44">
        <f t="shared" si="41"/>
        <v>0</v>
      </c>
      <c r="N102" s="44">
        <v>0</v>
      </c>
      <c r="O102" s="44">
        <f t="shared" si="42"/>
        <v>0</v>
      </c>
      <c r="P102" s="44">
        <v>0</v>
      </c>
      <c r="Q102" s="44">
        <f t="shared" si="43"/>
        <v>0</v>
      </c>
      <c r="R102" s="44">
        <v>0</v>
      </c>
      <c r="S102" s="44"/>
      <c r="T102" s="44"/>
      <c r="U102" s="44"/>
      <c r="V102" s="44"/>
      <c r="W102" s="44"/>
      <c r="X102" s="44"/>
      <c r="Y102" s="44"/>
      <c r="Z102" s="44"/>
      <c r="AA102" s="44"/>
      <c r="AB102" s="44"/>
      <c r="AC102" s="44"/>
      <c r="AD102" s="44"/>
      <c r="AE102" s="44"/>
      <c r="AF102" s="44"/>
      <c r="AG102" s="44"/>
    </row>
    <row r="103" spans="1:33" ht="15.75" customHeight="1">
      <c r="A103" s="44"/>
      <c r="B103" s="44" t="s">
        <v>26</v>
      </c>
      <c r="C103" s="44" t="s">
        <v>519</v>
      </c>
      <c r="D103" s="44" t="s">
        <v>532</v>
      </c>
      <c r="E103" s="44" t="str">
        <f t="shared" si="31"/>
        <v>offshore wind</v>
      </c>
      <c r="F103" s="44">
        <v>0</v>
      </c>
      <c r="G103" s="44">
        <f t="shared" si="38"/>
        <v>0</v>
      </c>
      <c r="H103" s="44">
        <v>0</v>
      </c>
      <c r="I103" s="44">
        <f t="shared" si="39"/>
        <v>0</v>
      </c>
      <c r="J103" s="44">
        <v>0</v>
      </c>
      <c r="K103" s="44">
        <f t="shared" si="40"/>
        <v>0</v>
      </c>
      <c r="L103" s="44">
        <v>0</v>
      </c>
      <c r="M103" s="44">
        <f t="shared" si="41"/>
        <v>0</v>
      </c>
      <c r="N103" s="44">
        <v>0</v>
      </c>
      <c r="O103" s="44">
        <f t="shared" si="42"/>
        <v>0</v>
      </c>
      <c r="P103" s="44">
        <v>0</v>
      </c>
      <c r="Q103" s="44">
        <f t="shared" si="43"/>
        <v>0</v>
      </c>
      <c r="R103" s="44">
        <v>0</v>
      </c>
      <c r="S103" s="44"/>
      <c r="T103" s="44"/>
      <c r="U103" s="44"/>
      <c r="V103" s="44"/>
      <c r="W103" s="44"/>
      <c r="X103" s="44"/>
      <c r="Y103" s="44"/>
      <c r="Z103" s="44"/>
      <c r="AA103" s="44"/>
      <c r="AB103" s="44"/>
      <c r="AC103" s="44"/>
      <c r="AD103" s="44"/>
      <c r="AE103" s="44"/>
      <c r="AF103" s="44"/>
      <c r="AG103" s="44"/>
    </row>
    <row r="104" spans="1:33" ht="15.75" customHeight="1">
      <c r="A104" s="44"/>
      <c r="B104" s="44" t="s">
        <v>26</v>
      </c>
      <c r="C104" s="44" t="s">
        <v>519</v>
      </c>
      <c r="D104" s="44" t="s">
        <v>533</v>
      </c>
      <c r="E104" s="44" t="str">
        <f t="shared" si="31"/>
        <v>crude oil</v>
      </c>
      <c r="F104" s="44">
        <v>45768.864000000001</v>
      </c>
      <c r="G104" s="44">
        <f t="shared" si="38"/>
        <v>45768.864000000001</v>
      </c>
      <c r="H104" s="44">
        <v>45768.864000000001</v>
      </c>
      <c r="I104" s="44">
        <f t="shared" si="39"/>
        <v>45768.864000000001</v>
      </c>
      <c r="J104" s="44">
        <v>45768.864000000001</v>
      </c>
      <c r="K104" s="44">
        <f t="shared" si="40"/>
        <v>45768.864000000001</v>
      </c>
      <c r="L104" s="44">
        <v>45768.864000000001</v>
      </c>
      <c r="M104" s="44">
        <f t="shared" si="41"/>
        <v>45768.864000000001</v>
      </c>
      <c r="N104" s="44">
        <v>45768.864000000001</v>
      </c>
      <c r="O104" s="44">
        <f t="shared" si="42"/>
        <v>45768.864000000001</v>
      </c>
      <c r="P104" s="44">
        <v>45768.864000000001</v>
      </c>
      <c r="Q104" s="44">
        <f t="shared" si="43"/>
        <v>45768.864000000001</v>
      </c>
      <c r="R104" s="44">
        <v>45768.864000000001</v>
      </c>
      <c r="S104" s="44"/>
      <c r="T104" s="44"/>
      <c r="U104" s="44"/>
      <c r="V104" s="44"/>
      <c r="W104" s="44"/>
      <c r="X104" s="44"/>
      <c r="Y104" s="44"/>
      <c r="Z104" s="44"/>
      <c r="AA104" s="44"/>
      <c r="AB104" s="44"/>
      <c r="AC104" s="44"/>
      <c r="AD104" s="44"/>
      <c r="AE104" s="44"/>
      <c r="AF104" s="44"/>
      <c r="AG104" s="44"/>
    </row>
    <row r="105" spans="1:33" ht="15.75" customHeight="1">
      <c r="A105" s="44"/>
      <c r="B105" s="44" t="s">
        <v>26</v>
      </c>
      <c r="C105" s="44" t="s">
        <v>519</v>
      </c>
      <c r="D105" s="44" t="s">
        <v>534</v>
      </c>
      <c r="E105" s="44" t="str">
        <f t="shared" si="31"/>
        <v>solar PV</v>
      </c>
      <c r="F105" s="44">
        <v>123935.9001</v>
      </c>
      <c r="G105" s="44">
        <f t="shared" si="38"/>
        <v>135889.78985</v>
      </c>
      <c r="H105" s="44">
        <v>147843.6796</v>
      </c>
      <c r="I105" s="44">
        <f t="shared" si="39"/>
        <v>157809.72694999998</v>
      </c>
      <c r="J105" s="44">
        <v>167775.77429999999</v>
      </c>
      <c r="K105" s="44">
        <f t="shared" si="40"/>
        <v>176968.95825</v>
      </c>
      <c r="L105" s="44">
        <v>186162.1422</v>
      </c>
      <c r="M105" s="44">
        <f t="shared" si="41"/>
        <v>197973.80359999998</v>
      </c>
      <c r="N105" s="44">
        <v>209785.465</v>
      </c>
      <c r="O105" s="44">
        <f t="shared" si="42"/>
        <v>224840.20095</v>
      </c>
      <c r="P105" s="44">
        <v>239894.9369</v>
      </c>
      <c r="Q105" s="44">
        <f t="shared" si="43"/>
        <v>258512.09039999999</v>
      </c>
      <c r="R105" s="44">
        <v>277129.2439</v>
      </c>
      <c r="S105" s="44"/>
      <c r="T105" s="44"/>
      <c r="U105" s="44"/>
      <c r="V105" s="44"/>
      <c r="W105" s="44"/>
      <c r="X105" s="44"/>
      <c r="Y105" s="44"/>
      <c r="Z105" s="44"/>
      <c r="AA105" s="44"/>
      <c r="AB105" s="44"/>
      <c r="AC105" s="44"/>
      <c r="AD105" s="44"/>
      <c r="AE105" s="44"/>
      <c r="AF105" s="44"/>
      <c r="AG105" s="44"/>
    </row>
    <row r="106" spans="1:33" ht="15.75" customHeight="1">
      <c r="A106" s="44"/>
      <c r="B106" s="44" t="s">
        <v>26</v>
      </c>
      <c r="C106" s="44" t="s">
        <v>519</v>
      </c>
      <c r="D106" s="44" t="s">
        <v>535</v>
      </c>
      <c r="E106" s="44" t="str">
        <f t="shared" si="31"/>
        <v>storage</v>
      </c>
      <c r="F106" s="44">
        <v>0</v>
      </c>
      <c r="G106" s="44">
        <v>0</v>
      </c>
      <c r="H106" s="44">
        <v>0</v>
      </c>
      <c r="I106" s="44">
        <v>0</v>
      </c>
      <c r="J106" s="44">
        <v>0</v>
      </c>
      <c r="K106" s="44">
        <v>0</v>
      </c>
      <c r="L106" s="44">
        <v>0</v>
      </c>
      <c r="M106" s="44">
        <v>0</v>
      </c>
      <c r="N106" s="44">
        <v>0</v>
      </c>
      <c r="O106" s="44">
        <v>0</v>
      </c>
      <c r="P106" s="44">
        <v>0</v>
      </c>
      <c r="Q106" s="44">
        <v>0</v>
      </c>
      <c r="R106" s="44">
        <v>0</v>
      </c>
      <c r="S106" s="44"/>
      <c r="T106" s="44"/>
      <c r="U106" s="44"/>
      <c r="V106" s="44"/>
      <c r="W106" s="44"/>
      <c r="X106" s="44"/>
      <c r="Y106" s="44"/>
      <c r="Z106" s="44"/>
      <c r="AA106" s="44"/>
      <c r="AB106" s="44"/>
      <c r="AC106" s="44"/>
      <c r="AD106" s="44"/>
      <c r="AE106" s="44"/>
      <c r="AF106" s="44"/>
      <c r="AG106" s="44"/>
    </row>
    <row r="107" spans="1:33" ht="15.75" customHeight="1">
      <c r="A107" s="44"/>
      <c r="B107" s="44" t="s">
        <v>26</v>
      </c>
      <c r="C107" s="44" t="s">
        <v>519</v>
      </c>
      <c r="D107" s="44" t="s">
        <v>537</v>
      </c>
      <c r="E107" s="44" t="str">
        <f t="shared" si="31"/>
        <v>solar PV</v>
      </c>
      <c r="F107" s="44">
        <v>68120.446309999999</v>
      </c>
      <c r="G107" s="44">
        <f t="shared" ref="G107:G120" si="44">AVERAGE(F107,H107)</f>
        <v>68122.007214999991</v>
      </c>
      <c r="H107" s="44">
        <v>68123.568119999996</v>
      </c>
      <c r="I107" s="44">
        <f t="shared" ref="I107:I120" si="45">AVERAGE(H107,J107)</f>
        <v>68123.441514999999</v>
      </c>
      <c r="J107" s="44">
        <v>68123.314910000001</v>
      </c>
      <c r="K107" s="44">
        <f t="shared" ref="K107:K120" si="46">AVERAGE(J107,L107)</f>
        <v>67783.547814999998</v>
      </c>
      <c r="L107" s="44">
        <v>67443.780719999995</v>
      </c>
      <c r="M107" s="44">
        <f t="shared" ref="M107:M120" si="47">AVERAGE(L107,N107)</f>
        <v>67107.073355</v>
      </c>
      <c r="N107" s="44">
        <v>66770.365990000006</v>
      </c>
      <c r="O107" s="44">
        <f t="shared" ref="O107:O120" si="48">AVERAGE(N107,P107)</f>
        <v>66437.217655</v>
      </c>
      <c r="P107" s="44">
        <v>66104.069319999995</v>
      </c>
      <c r="Q107" s="44">
        <f t="shared" ref="Q107:Q120" si="49">AVERAGE(P107,R107)</f>
        <v>65774.445970000001</v>
      </c>
      <c r="R107" s="44">
        <v>65444.822619999999</v>
      </c>
      <c r="S107" s="44"/>
      <c r="T107" s="44"/>
      <c r="U107" s="44"/>
      <c r="V107" s="44"/>
      <c r="W107" s="44"/>
      <c r="X107" s="44"/>
      <c r="Y107" s="44"/>
      <c r="Z107" s="44"/>
      <c r="AA107" s="44"/>
      <c r="AB107" s="44"/>
      <c r="AC107" s="44"/>
      <c r="AD107" s="44"/>
      <c r="AE107" s="44"/>
      <c r="AF107" s="44"/>
      <c r="AG107" s="44"/>
    </row>
    <row r="108" spans="1:33" ht="15.75" customHeight="1">
      <c r="A108" s="44"/>
      <c r="B108" s="44" t="s">
        <v>29</v>
      </c>
      <c r="C108" s="44" t="s">
        <v>519</v>
      </c>
      <c r="D108" s="44" t="s">
        <v>522</v>
      </c>
      <c r="E108" s="44" t="str">
        <f t="shared" si="31"/>
        <v>biomass</v>
      </c>
      <c r="F108" s="44">
        <v>0</v>
      </c>
      <c r="G108" s="44">
        <f t="shared" si="44"/>
        <v>0</v>
      </c>
      <c r="H108" s="44">
        <v>0</v>
      </c>
      <c r="I108" s="44">
        <f t="shared" si="45"/>
        <v>0</v>
      </c>
      <c r="J108" s="44">
        <v>0</v>
      </c>
      <c r="K108" s="44">
        <f t="shared" si="46"/>
        <v>0</v>
      </c>
      <c r="L108" s="44">
        <v>0</v>
      </c>
      <c r="M108" s="44">
        <f t="shared" si="47"/>
        <v>0</v>
      </c>
      <c r="N108" s="44">
        <v>0</v>
      </c>
      <c r="O108" s="44">
        <f t="shared" si="48"/>
        <v>0</v>
      </c>
      <c r="P108" s="44">
        <v>0</v>
      </c>
      <c r="Q108" s="44">
        <f t="shared" si="49"/>
        <v>0</v>
      </c>
      <c r="R108" s="44">
        <v>0</v>
      </c>
      <c r="S108" s="44"/>
      <c r="T108" s="44"/>
      <c r="U108" s="44"/>
      <c r="V108" s="44"/>
      <c r="W108" s="44"/>
      <c r="X108" s="44"/>
      <c r="Y108" s="44"/>
      <c r="Z108" s="44"/>
      <c r="AA108" s="44"/>
      <c r="AB108" s="44"/>
      <c r="AC108" s="44"/>
      <c r="AD108" s="44"/>
      <c r="AE108" s="44"/>
      <c r="AF108" s="44"/>
      <c r="AG108" s="44"/>
    </row>
    <row r="109" spans="1:33" ht="15.75" customHeight="1">
      <c r="A109" s="44"/>
      <c r="B109" s="44" t="s">
        <v>29</v>
      </c>
      <c r="C109" s="44" t="s">
        <v>519</v>
      </c>
      <c r="D109" s="44" t="s">
        <v>523</v>
      </c>
      <c r="E109" s="44" t="str">
        <f t="shared" si="31"/>
        <v>hard coal</v>
      </c>
      <c r="F109" s="44">
        <v>27188344.57</v>
      </c>
      <c r="G109" s="44">
        <f t="shared" si="44"/>
        <v>21801712.935000002</v>
      </c>
      <c r="H109" s="44">
        <v>16415081.300000001</v>
      </c>
      <c r="I109" s="44">
        <f t="shared" si="45"/>
        <v>16520538.039999999</v>
      </c>
      <c r="J109" s="44">
        <v>16625994.779999999</v>
      </c>
      <c r="K109" s="44">
        <f t="shared" si="46"/>
        <v>27025646.975000001</v>
      </c>
      <c r="L109" s="44">
        <v>37425299.170000002</v>
      </c>
      <c r="M109" s="44">
        <f t="shared" si="47"/>
        <v>39484460.120000005</v>
      </c>
      <c r="N109" s="44">
        <v>41543621.07</v>
      </c>
      <c r="O109" s="44">
        <f t="shared" si="48"/>
        <v>41844375.200000003</v>
      </c>
      <c r="P109" s="44">
        <v>42145129.329999998</v>
      </c>
      <c r="Q109" s="44">
        <f t="shared" si="49"/>
        <v>42378847.25</v>
      </c>
      <c r="R109" s="44">
        <v>42612565.170000002</v>
      </c>
      <c r="S109" s="44"/>
      <c r="T109" s="44"/>
      <c r="U109" s="44"/>
      <c r="V109" s="44"/>
      <c r="W109" s="44"/>
      <c r="X109" s="44"/>
      <c r="Y109" s="44"/>
      <c r="Z109" s="44"/>
      <c r="AA109" s="44"/>
      <c r="AB109" s="44"/>
      <c r="AC109" s="44"/>
      <c r="AD109" s="44"/>
      <c r="AE109" s="44"/>
      <c r="AF109" s="44"/>
      <c r="AG109" s="44"/>
    </row>
    <row r="110" spans="1:33" ht="15.75" customHeight="1">
      <c r="A110" s="44"/>
      <c r="B110" s="44" t="s">
        <v>29</v>
      </c>
      <c r="C110" s="44" t="s">
        <v>519</v>
      </c>
      <c r="D110" s="44" t="s">
        <v>524</v>
      </c>
      <c r="E110" s="44" t="str">
        <f t="shared" si="31"/>
        <v>solar thermal</v>
      </c>
      <c r="F110" s="44">
        <v>0</v>
      </c>
      <c r="G110" s="44">
        <f t="shared" si="44"/>
        <v>0</v>
      </c>
      <c r="H110" s="44">
        <v>0</v>
      </c>
      <c r="I110" s="44">
        <f t="shared" si="45"/>
        <v>0</v>
      </c>
      <c r="J110" s="44">
        <v>0</v>
      </c>
      <c r="K110" s="44">
        <f t="shared" si="46"/>
        <v>0</v>
      </c>
      <c r="L110" s="44">
        <v>0</v>
      </c>
      <c r="M110" s="44">
        <f t="shared" si="47"/>
        <v>0</v>
      </c>
      <c r="N110" s="44">
        <v>0</v>
      </c>
      <c r="O110" s="44">
        <f t="shared" si="48"/>
        <v>0</v>
      </c>
      <c r="P110" s="44">
        <v>0</v>
      </c>
      <c r="Q110" s="44">
        <f t="shared" si="49"/>
        <v>0</v>
      </c>
      <c r="R110" s="44">
        <v>0</v>
      </c>
      <c r="S110" s="44"/>
      <c r="T110" s="44"/>
      <c r="U110" s="44"/>
      <c r="V110" s="44"/>
      <c r="W110" s="44"/>
      <c r="X110" s="44"/>
      <c r="Y110" s="44"/>
      <c r="Z110" s="44"/>
      <c r="AA110" s="44"/>
      <c r="AB110" s="44"/>
      <c r="AC110" s="44"/>
      <c r="AD110" s="44"/>
      <c r="AE110" s="44"/>
      <c r="AF110" s="44"/>
      <c r="AG110" s="44"/>
    </row>
    <row r="111" spans="1:33" ht="15.75" customHeight="1">
      <c r="A111" s="44"/>
      <c r="B111" s="44" t="s">
        <v>29</v>
      </c>
      <c r="C111" s="44" t="s">
        <v>519</v>
      </c>
      <c r="D111" s="44" t="s">
        <v>525</v>
      </c>
      <c r="E111" s="44" t="str">
        <f t="shared" si="31"/>
        <v>geothermal</v>
      </c>
      <c r="F111" s="44">
        <v>0</v>
      </c>
      <c r="G111" s="44">
        <f t="shared" si="44"/>
        <v>0</v>
      </c>
      <c r="H111" s="44">
        <v>0</v>
      </c>
      <c r="I111" s="44">
        <f t="shared" si="45"/>
        <v>0</v>
      </c>
      <c r="J111" s="44">
        <v>0</v>
      </c>
      <c r="K111" s="44">
        <f t="shared" si="46"/>
        <v>0</v>
      </c>
      <c r="L111" s="44">
        <v>0</v>
      </c>
      <c r="M111" s="44">
        <f t="shared" si="47"/>
        <v>0</v>
      </c>
      <c r="N111" s="44">
        <v>0</v>
      </c>
      <c r="O111" s="44">
        <f t="shared" si="48"/>
        <v>0</v>
      </c>
      <c r="P111" s="44">
        <v>0</v>
      </c>
      <c r="Q111" s="44">
        <f t="shared" si="49"/>
        <v>0</v>
      </c>
      <c r="R111" s="44">
        <v>0</v>
      </c>
      <c r="S111" s="44"/>
      <c r="T111" s="44"/>
      <c r="U111" s="44"/>
      <c r="V111" s="44"/>
      <c r="W111" s="44"/>
      <c r="X111" s="44"/>
      <c r="Y111" s="44"/>
      <c r="Z111" s="44"/>
      <c r="AA111" s="44"/>
      <c r="AB111" s="44"/>
      <c r="AC111" s="44"/>
      <c r="AD111" s="44"/>
      <c r="AE111" s="44"/>
      <c r="AF111" s="44"/>
      <c r="AG111" s="44"/>
    </row>
    <row r="112" spans="1:33" ht="15.75" customHeight="1">
      <c r="A112" s="44"/>
      <c r="B112" s="44" t="s">
        <v>29</v>
      </c>
      <c r="C112" s="44" t="s">
        <v>519</v>
      </c>
      <c r="D112" s="44" t="s">
        <v>526</v>
      </c>
      <c r="E112" s="44" t="str">
        <f t="shared" si="31"/>
        <v>hydro</v>
      </c>
      <c r="F112" s="44">
        <v>183569.04519999999</v>
      </c>
      <c r="G112" s="44">
        <f t="shared" si="44"/>
        <v>189538.44459999999</v>
      </c>
      <c r="H112" s="44">
        <v>195507.84400000001</v>
      </c>
      <c r="I112" s="44">
        <f t="shared" si="45"/>
        <v>195507.84400000001</v>
      </c>
      <c r="J112" s="44">
        <v>195507.84400000001</v>
      </c>
      <c r="K112" s="44">
        <f t="shared" si="46"/>
        <v>195507.84400000001</v>
      </c>
      <c r="L112" s="44">
        <v>195507.84400000001</v>
      </c>
      <c r="M112" s="44">
        <f t="shared" si="47"/>
        <v>195507.84400000001</v>
      </c>
      <c r="N112" s="44">
        <v>195507.84400000001</v>
      </c>
      <c r="O112" s="44">
        <f t="shared" si="48"/>
        <v>196117.07410000003</v>
      </c>
      <c r="P112" s="44">
        <v>196726.30420000001</v>
      </c>
      <c r="Q112" s="44">
        <f t="shared" si="49"/>
        <v>197060.67105</v>
      </c>
      <c r="R112" s="44">
        <v>197395.0379</v>
      </c>
      <c r="S112" s="44"/>
      <c r="T112" s="44"/>
      <c r="U112" s="44"/>
      <c r="V112" s="44"/>
      <c r="W112" s="44"/>
      <c r="X112" s="44"/>
      <c r="Y112" s="44"/>
      <c r="Z112" s="44"/>
      <c r="AA112" s="44"/>
      <c r="AB112" s="44"/>
      <c r="AC112" s="44"/>
      <c r="AD112" s="44"/>
      <c r="AE112" s="44"/>
      <c r="AF112" s="44"/>
      <c r="AG112" s="44"/>
    </row>
    <row r="113" spans="1:33" ht="15.75" customHeight="1">
      <c r="A113" s="44"/>
      <c r="B113" s="44" t="s">
        <v>29</v>
      </c>
      <c r="C113" s="44" t="s">
        <v>519</v>
      </c>
      <c r="D113" s="44" t="s">
        <v>528</v>
      </c>
      <c r="E113" s="44" t="str">
        <f t="shared" si="31"/>
        <v>hydro</v>
      </c>
      <c r="F113" s="44">
        <v>0</v>
      </c>
      <c r="G113" s="44">
        <f t="shared" si="44"/>
        <v>0</v>
      </c>
      <c r="H113" s="44">
        <v>0</v>
      </c>
      <c r="I113" s="44">
        <f t="shared" si="45"/>
        <v>0</v>
      </c>
      <c r="J113" s="44">
        <v>0</v>
      </c>
      <c r="K113" s="44">
        <f t="shared" si="46"/>
        <v>0</v>
      </c>
      <c r="L113" s="44">
        <v>0</v>
      </c>
      <c r="M113" s="44">
        <f t="shared" si="47"/>
        <v>0</v>
      </c>
      <c r="N113" s="44">
        <v>0</v>
      </c>
      <c r="O113" s="44">
        <f t="shared" si="48"/>
        <v>0</v>
      </c>
      <c r="P113" s="44">
        <v>0</v>
      </c>
      <c r="Q113" s="44">
        <f t="shared" si="49"/>
        <v>0</v>
      </c>
      <c r="R113" s="44">
        <v>0</v>
      </c>
      <c r="S113" s="44"/>
      <c r="T113" s="44"/>
      <c r="U113" s="44"/>
      <c r="V113" s="44"/>
      <c r="W113" s="44"/>
      <c r="X113" s="44"/>
      <c r="Y113" s="44"/>
      <c r="Z113" s="44"/>
      <c r="AA113" s="44"/>
      <c r="AB113" s="44"/>
      <c r="AC113" s="44"/>
      <c r="AD113" s="44"/>
      <c r="AE113" s="44"/>
      <c r="AF113" s="44"/>
      <c r="AG113" s="44"/>
    </row>
    <row r="114" spans="1:33" ht="15.75" customHeight="1">
      <c r="A114" s="44"/>
      <c r="B114" s="44" t="s">
        <v>29</v>
      </c>
      <c r="C114" s="44" t="s">
        <v>519</v>
      </c>
      <c r="D114" s="44" t="s">
        <v>527</v>
      </c>
      <c r="E114" s="44" t="str">
        <f t="shared" si="31"/>
        <v>onshore wind</v>
      </c>
      <c r="F114" s="44">
        <v>0</v>
      </c>
      <c r="G114" s="44">
        <f t="shared" si="44"/>
        <v>0</v>
      </c>
      <c r="H114" s="44">
        <v>0</v>
      </c>
      <c r="I114" s="44">
        <f t="shared" si="45"/>
        <v>0</v>
      </c>
      <c r="J114" s="44">
        <v>0</v>
      </c>
      <c r="K114" s="44">
        <f t="shared" si="46"/>
        <v>0</v>
      </c>
      <c r="L114" s="44">
        <v>0</v>
      </c>
      <c r="M114" s="44">
        <f t="shared" si="47"/>
        <v>0</v>
      </c>
      <c r="N114" s="44">
        <v>0</v>
      </c>
      <c r="O114" s="44">
        <f t="shared" si="48"/>
        <v>0</v>
      </c>
      <c r="P114" s="44">
        <v>0</v>
      </c>
      <c r="Q114" s="44">
        <f t="shared" si="49"/>
        <v>0</v>
      </c>
      <c r="R114" s="44">
        <v>0</v>
      </c>
      <c r="S114" s="44"/>
      <c r="T114" s="44"/>
      <c r="U114" s="44"/>
      <c r="V114" s="44"/>
      <c r="W114" s="44"/>
      <c r="X114" s="44"/>
      <c r="Y114" s="44"/>
      <c r="Z114" s="44"/>
      <c r="AA114" s="44"/>
      <c r="AB114" s="44"/>
      <c r="AC114" s="44"/>
      <c r="AD114" s="44"/>
      <c r="AE114" s="44"/>
      <c r="AF114" s="44"/>
      <c r="AG114" s="44"/>
    </row>
    <row r="115" spans="1:33" ht="15.75" customHeight="1">
      <c r="A115" s="44"/>
      <c r="B115" s="44" t="s">
        <v>29</v>
      </c>
      <c r="C115" s="44" t="s">
        <v>519</v>
      </c>
      <c r="D115" s="44" t="s">
        <v>529</v>
      </c>
      <c r="E115" s="44" t="str">
        <f t="shared" si="31"/>
        <v>natural gas nonpeaker</v>
      </c>
      <c r="F115" s="44">
        <v>162568672.59999999</v>
      </c>
      <c r="G115" s="44">
        <f t="shared" si="44"/>
        <v>169700803.30000001</v>
      </c>
      <c r="H115" s="44">
        <v>176832934</v>
      </c>
      <c r="I115" s="44">
        <f t="shared" si="45"/>
        <v>176009945.65000001</v>
      </c>
      <c r="J115" s="44">
        <v>175186957.30000001</v>
      </c>
      <c r="K115" s="44">
        <f t="shared" si="46"/>
        <v>161323334.5</v>
      </c>
      <c r="L115" s="44">
        <v>147459711.69999999</v>
      </c>
      <c r="M115" s="44">
        <f t="shared" si="47"/>
        <v>143809854.09999999</v>
      </c>
      <c r="N115" s="44">
        <v>140159996.5</v>
      </c>
      <c r="O115" s="44">
        <f t="shared" si="48"/>
        <v>139597070.5</v>
      </c>
      <c r="P115" s="44">
        <v>139034144.5</v>
      </c>
      <c r="Q115" s="44">
        <f t="shared" si="49"/>
        <v>140401864.09999999</v>
      </c>
      <c r="R115" s="44">
        <v>141769583.69999999</v>
      </c>
      <c r="S115" s="44"/>
      <c r="T115" s="44"/>
      <c r="U115" s="44"/>
      <c r="V115" s="44"/>
      <c r="W115" s="44"/>
      <c r="X115" s="44"/>
      <c r="Y115" s="44"/>
      <c r="Z115" s="44"/>
      <c r="AA115" s="44"/>
      <c r="AB115" s="44"/>
      <c r="AC115" s="44"/>
      <c r="AD115" s="44"/>
      <c r="AE115" s="44"/>
      <c r="AF115" s="44"/>
      <c r="AG115" s="44"/>
    </row>
    <row r="116" spans="1:33" ht="15.75" customHeight="1">
      <c r="A116" s="44"/>
      <c r="B116" s="44" t="s">
        <v>29</v>
      </c>
      <c r="C116" s="44" t="s">
        <v>519</v>
      </c>
      <c r="D116" s="44" t="s">
        <v>530</v>
      </c>
      <c r="E116" s="44" t="str">
        <f t="shared" si="31"/>
        <v>natural gas peaker</v>
      </c>
      <c r="F116" s="44">
        <v>614979.34950000001</v>
      </c>
      <c r="G116" s="44">
        <f t="shared" si="44"/>
        <v>560904.10624999995</v>
      </c>
      <c r="H116" s="44">
        <v>506828.86300000001</v>
      </c>
      <c r="I116" s="44">
        <f t="shared" si="45"/>
        <v>515040.13280000002</v>
      </c>
      <c r="J116" s="44">
        <v>523251.40259999997</v>
      </c>
      <c r="K116" s="44">
        <f t="shared" si="46"/>
        <v>416869.0343</v>
      </c>
      <c r="L116" s="44">
        <v>310486.66600000003</v>
      </c>
      <c r="M116" s="44">
        <f t="shared" si="47"/>
        <v>265289.61855000001</v>
      </c>
      <c r="N116" s="44">
        <v>220092.5711</v>
      </c>
      <c r="O116" s="44">
        <f t="shared" si="48"/>
        <v>219033.54554999998</v>
      </c>
      <c r="P116" s="44">
        <v>217974.52</v>
      </c>
      <c r="Q116" s="44">
        <f t="shared" si="49"/>
        <v>217974.52</v>
      </c>
      <c r="R116" s="44">
        <v>217974.52</v>
      </c>
      <c r="S116" s="44"/>
      <c r="T116" s="44"/>
      <c r="U116" s="44"/>
      <c r="V116" s="44"/>
      <c r="W116" s="44"/>
      <c r="X116" s="44"/>
      <c r="Y116" s="44"/>
      <c r="Z116" s="44"/>
      <c r="AA116" s="44"/>
      <c r="AB116" s="44"/>
      <c r="AC116" s="44"/>
      <c r="AD116" s="44"/>
      <c r="AE116" s="44"/>
      <c r="AF116" s="44"/>
      <c r="AG116" s="44"/>
    </row>
    <row r="117" spans="1:33" ht="15.75" customHeight="1">
      <c r="A117" s="44"/>
      <c r="B117" s="44" t="s">
        <v>29</v>
      </c>
      <c r="C117" s="44" t="s">
        <v>519</v>
      </c>
      <c r="D117" s="44" t="s">
        <v>531</v>
      </c>
      <c r="E117" s="44" t="str">
        <f t="shared" si="31"/>
        <v>nuclear</v>
      </c>
      <c r="F117" s="44">
        <v>28237010.82</v>
      </c>
      <c r="G117" s="44">
        <f t="shared" si="44"/>
        <v>28237010.82</v>
      </c>
      <c r="H117" s="44">
        <v>28237010.82</v>
      </c>
      <c r="I117" s="44">
        <f t="shared" si="45"/>
        <v>28237010.82</v>
      </c>
      <c r="J117" s="44">
        <v>28237010.82</v>
      </c>
      <c r="K117" s="44">
        <f t="shared" si="46"/>
        <v>28237010.82</v>
      </c>
      <c r="L117" s="44">
        <v>28237010.82</v>
      </c>
      <c r="M117" s="44">
        <f t="shared" si="47"/>
        <v>28237010.82</v>
      </c>
      <c r="N117" s="44">
        <v>28237010.82</v>
      </c>
      <c r="O117" s="44">
        <f t="shared" si="48"/>
        <v>28237010.82</v>
      </c>
      <c r="P117" s="44">
        <v>28237010.82</v>
      </c>
      <c r="Q117" s="44">
        <f t="shared" si="49"/>
        <v>28237010.82</v>
      </c>
      <c r="R117" s="44">
        <v>28237010.82</v>
      </c>
      <c r="S117" s="44"/>
      <c r="T117" s="44"/>
      <c r="U117" s="44"/>
      <c r="V117" s="44"/>
      <c r="W117" s="44"/>
      <c r="X117" s="44"/>
      <c r="Y117" s="44"/>
      <c r="Z117" s="44"/>
      <c r="AA117" s="44"/>
      <c r="AB117" s="44"/>
      <c r="AC117" s="44"/>
      <c r="AD117" s="44"/>
      <c r="AE117" s="44"/>
      <c r="AF117" s="44"/>
      <c r="AG117" s="44"/>
    </row>
    <row r="118" spans="1:33" ht="15.75" customHeight="1">
      <c r="A118" s="44"/>
      <c r="B118" s="44" t="s">
        <v>29</v>
      </c>
      <c r="C118" s="44" t="s">
        <v>519</v>
      </c>
      <c r="D118" s="44" t="s">
        <v>532</v>
      </c>
      <c r="E118" s="44" t="str">
        <f t="shared" si="31"/>
        <v>offshore wind</v>
      </c>
      <c r="F118" s="44">
        <v>0</v>
      </c>
      <c r="G118" s="44">
        <f t="shared" si="44"/>
        <v>0</v>
      </c>
      <c r="H118" s="44">
        <v>0</v>
      </c>
      <c r="I118" s="44">
        <f t="shared" si="45"/>
        <v>0</v>
      </c>
      <c r="J118" s="44">
        <v>0</v>
      </c>
      <c r="K118" s="44">
        <f t="shared" si="46"/>
        <v>0</v>
      </c>
      <c r="L118" s="44">
        <v>0</v>
      </c>
      <c r="M118" s="44">
        <f t="shared" si="47"/>
        <v>0</v>
      </c>
      <c r="N118" s="44">
        <v>0</v>
      </c>
      <c r="O118" s="44">
        <f t="shared" si="48"/>
        <v>0</v>
      </c>
      <c r="P118" s="44">
        <v>0</v>
      </c>
      <c r="Q118" s="44">
        <f t="shared" si="49"/>
        <v>0</v>
      </c>
      <c r="R118" s="44">
        <v>0</v>
      </c>
      <c r="S118" s="44"/>
      <c r="T118" s="44"/>
      <c r="U118" s="44"/>
      <c r="V118" s="44"/>
      <c r="W118" s="44"/>
      <c r="X118" s="44"/>
      <c r="Y118" s="44"/>
      <c r="Z118" s="44"/>
      <c r="AA118" s="44"/>
      <c r="AB118" s="44"/>
      <c r="AC118" s="44"/>
      <c r="AD118" s="44"/>
      <c r="AE118" s="44"/>
      <c r="AF118" s="44"/>
      <c r="AG118" s="44"/>
    </row>
    <row r="119" spans="1:33" ht="15.75" customHeight="1">
      <c r="A119" s="44"/>
      <c r="B119" s="44" t="s">
        <v>29</v>
      </c>
      <c r="C119" s="44" t="s">
        <v>519</v>
      </c>
      <c r="D119" s="44" t="s">
        <v>533</v>
      </c>
      <c r="E119" s="44" t="str">
        <f t="shared" si="31"/>
        <v>crude oil</v>
      </c>
      <c r="F119" s="44">
        <v>2530560.4909999999</v>
      </c>
      <c r="G119" s="44">
        <f t="shared" si="44"/>
        <v>2534222</v>
      </c>
      <c r="H119" s="44">
        <v>2537883.5090000001</v>
      </c>
      <c r="I119" s="44">
        <f t="shared" si="45"/>
        <v>2537883.5090000001</v>
      </c>
      <c r="J119" s="44">
        <v>2537883.5090000001</v>
      </c>
      <c r="K119" s="44">
        <f t="shared" si="46"/>
        <v>2537883.5090000001</v>
      </c>
      <c r="L119" s="44">
        <v>2537883.5090000001</v>
      </c>
      <c r="M119" s="44">
        <f t="shared" si="47"/>
        <v>2537883.5090000001</v>
      </c>
      <c r="N119" s="44">
        <v>2537883.5090000001</v>
      </c>
      <c r="O119" s="44">
        <f t="shared" si="48"/>
        <v>2537883.5090000001</v>
      </c>
      <c r="P119" s="44">
        <v>2537883.5090000001</v>
      </c>
      <c r="Q119" s="44">
        <f t="shared" si="49"/>
        <v>2537883.5090000001</v>
      </c>
      <c r="R119" s="44">
        <v>2537883.5090000001</v>
      </c>
      <c r="S119" s="44"/>
      <c r="T119" s="44"/>
      <c r="U119" s="44"/>
      <c r="V119" s="44"/>
      <c r="W119" s="44"/>
      <c r="X119" s="44"/>
      <c r="Y119" s="44"/>
      <c r="Z119" s="44"/>
      <c r="AA119" s="44"/>
      <c r="AB119" s="44"/>
      <c r="AC119" s="44"/>
      <c r="AD119" s="44"/>
      <c r="AE119" s="44"/>
      <c r="AF119" s="44"/>
      <c r="AG119" s="44"/>
    </row>
    <row r="120" spans="1:33" ht="15.75" customHeight="1">
      <c r="A120" s="44"/>
      <c r="B120" s="44" t="s">
        <v>29</v>
      </c>
      <c r="C120" s="44" t="s">
        <v>519</v>
      </c>
      <c r="D120" s="44" t="s">
        <v>534</v>
      </c>
      <c r="E120" s="44" t="str">
        <f t="shared" si="31"/>
        <v>solar PV</v>
      </c>
      <c r="F120" s="44">
        <v>509954.18050000002</v>
      </c>
      <c r="G120" s="44">
        <f t="shared" si="44"/>
        <v>795828.60774999997</v>
      </c>
      <c r="H120" s="44">
        <v>1081703.0349999999</v>
      </c>
      <c r="I120" s="44">
        <f t="shared" si="45"/>
        <v>1498498.6209999998</v>
      </c>
      <c r="J120" s="44">
        <v>1915294.2069999999</v>
      </c>
      <c r="K120" s="44">
        <f t="shared" si="46"/>
        <v>2492209.9670000002</v>
      </c>
      <c r="L120" s="44">
        <v>3069125.727</v>
      </c>
      <c r="M120" s="44">
        <f t="shared" si="47"/>
        <v>3890053.4810000001</v>
      </c>
      <c r="N120" s="44">
        <v>4710981.2350000003</v>
      </c>
      <c r="O120" s="44">
        <f t="shared" si="48"/>
        <v>5780233.9690000005</v>
      </c>
      <c r="P120" s="44">
        <v>6849486.7029999997</v>
      </c>
      <c r="Q120" s="44">
        <f t="shared" si="49"/>
        <v>8214668.6619999995</v>
      </c>
      <c r="R120" s="44">
        <v>9579850.6209999993</v>
      </c>
      <c r="S120" s="44"/>
      <c r="T120" s="44"/>
      <c r="U120" s="44"/>
      <c r="V120" s="44"/>
      <c r="W120" s="44"/>
      <c r="X120" s="44"/>
      <c r="Y120" s="44"/>
      <c r="Z120" s="44"/>
      <c r="AA120" s="44"/>
      <c r="AB120" s="44"/>
      <c r="AC120" s="44"/>
      <c r="AD120" s="44"/>
      <c r="AE120" s="44"/>
      <c r="AF120" s="44"/>
      <c r="AG120" s="44"/>
    </row>
    <row r="121" spans="1:33" ht="15.75" customHeight="1">
      <c r="A121" s="44"/>
      <c r="B121" s="44" t="s">
        <v>29</v>
      </c>
      <c r="C121" s="44" t="s">
        <v>519</v>
      </c>
      <c r="D121" s="44" t="s">
        <v>535</v>
      </c>
      <c r="E121" s="44" t="str">
        <f t="shared" si="31"/>
        <v>storage</v>
      </c>
      <c r="F121" s="44">
        <v>0</v>
      </c>
      <c r="G121" s="44">
        <v>0</v>
      </c>
      <c r="H121" s="44">
        <v>0</v>
      </c>
      <c r="I121" s="44">
        <v>0</v>
      </c>
      <c r="J121" s="44">
        <v>0</v>
      </c>
      <c r="K121" s="44">
        <v>0</v>
      </c>
      <c r="L121" s="44">
        <v>0</v>
      </c>
      <c r="M121" s="44">
        <v>0</v>
      </c>
      <c r="N121" s="44">
        <v>0</v>
      </c>
      <c r="O121" s="44">
        <v>0</v>
      </c>
      <c r="P121" s="44">
        <v>0</v>
      </c>
      <c r="Q121" s="44">
        <v>0</v>
      </c>
      <c r="R121" s="44">
        <v>0</v>
      </c>
      <c r="S121" s="44"/>
      <c r="T121" s="44"/>
      <c r="U121" s="44"/>
      <c r="V121" s="44"/>
      <c r="W121" s="44"/>
      <c r="X121" s="44"/>
      <c r="Y121" s="44"/>
      <c r="Z121" s="44"/>
      <c r="AA121" s="44"/>
      <c r="AB121" s="44"/>
      <c r="AC121" s="44"/>
      <c r="AD121" s="44"/>
      <c r="AE121" s="44"/>
      <c r="AF121" s="44"/>
      <c r="AG121" s="44"/>
    </row>
    <row r="122" spans="1:33" ht="15.75" customHeight="1">
      <c r="A122" s="44"/>
      <c r="B122" s="44" t="s">
        <v>29</v>
      </c>
      <c r="C122" s="44" t="s">
        <v>519</v>
      </c>
      <c r="D122" s="44" t="s">
        <v>537</v>
      </c>
      <c r="E122" s="44" t="str">
        <f t="shared" si="31"/>
        <v>solar PV</v>
      </c>
      <c r="F122" s="44">
        <v>3490186.4879999999</v>
      </c>
      <c r="G122" s="44">
        <f t="shared" ref="G122:G135" si="50">AVERAGE(F122,H122)</f>
        <v>3948412.8160000001</v>
      </c>
      <c r="H122" s="44">
        <v>4406639.1440000003</v>
      </c>
      <c r="I122" s="44">
        <f t="shared" ref="I122:I135" si="51">AVERAGE(H122,J122)</f>
        <v>4407271.5879999995</v>
      </c>
      <c r="J122" s="44">
        <v>4407904.0319999997</v>
      </c>
      <c r="K122" s="44">
        <f t="shared" ref="K122:K135" si="52">AVERAGE(J122,L122)</f>
        <v>6823416.5279999999</v>
      </c>
      <c r="L122" s="44">
        <v>9238929.0240000002</v>
      </c>
      <c r="M122" s="44">
        <f t="shared" ref="M122:M135" si="53">AVERAGE(L122,N122)</f>
        <v>10663127.532</v>
      </c>
      <c r="N122" s="44">
        <v>12087326.039999999</v>
      </c>
      <c r="O122" s="44">
        <f t="shared" ref="O122:O135" si="54">AVERAGE(N122,P122)</f>
        <v>13914934.879999999</v>
      </c>
      <c r="P122" s="44">
        <v>15742543.720000001</v>
      </c>
      <c r="Q122" s="44">
        <f t="shared" ref="Q122:Q135" si="55">AVERAGE(P122,R122)</f>
        <v>15663858.185000001</v>
      </c>
      <c r="R122" s="44">
        <v>15585172.65</v>
      </c>
      <c r="S122" s="44"/>
      <c r="T122" s="44"/>
      <c r="U122" s="44"/>
      <c r="V122" s="44"/>
      <c r="W122" s="44"/>
      <c r="X122" s="44"/>
      <c r="Y122" s="44"/>
      <c r="Z122" s="44"/>
      <c r="AA122" s="44"/>
      <c r="AB122" s="44"/>
      <c r="AC122" s="44"/>
      <c r="AD122" s="44"/>
      <c r="AE122" s="44"/>
      <c r="AF122" s="44"/>
      <c r="AG122" s="44"/>
    </row>
    <row r="123" spans="1:33" ht="15.75" customHeight="1">
      <c r="A123" s="44"/>
      <c r="B123" s="44" t="s">
        <v>33</v>
      </c>
      <c r="C123" s="44" t="s">
        <v>519</v>
      </c>
      <c r="D123" s="44" t="s">
        <v>522</v>
      </c>
      <c r="E123" s="44" t="str">
        <f t="shared" si="31"/>
        <v>biomass</v>
      </c>
      <c r="F123" s="44">
        <v>0</v>
      </c>
      <c r="G123" s="44">
        <f t="shared" si="50"/>
        <v>0</v>
      </c>
      <c r="H123" s="44">
        <v>0</v>
      </c>
      <c r="I123" s="44">
        <f t="shared" si="51"/>
        <v>0</v>
      </c>
      <c r="J123" s="44">
        <v>0</v>
      </c>
      <c r="K123" s="44">
        <f t="shared" si="52"/>
        <v>0</v>
      </c>
      <c r="L123" s="44">
        <v>0</v>
      </c>
      <c r="M123" s="44">
        <f t="shared" si="53"/>
        <v>0</v>
      </c>
      <c r="N123" s="44">
        <v>0</v>
      </c>
      <c r="O123" s="44">
        <f t="shared" si="54"/>
        <v>0</v>
      </c>
      <c r="P123" s="44">
        <v>0</v>
      </c>
      <c r="Q123" s="44">
        <f t="shared" si="55"/>
        <v>0</v>
      </c>
      <c r="R123" s="44">
        <v>0</v>
      </c>
      <c r="S123" s="44"/>
      <c r="T123" s="44"/>
      <c r="U123" s="44"/>
      <c r="V123" s="44"/>
      <c r="W123" s="44"/>
      <c r="X123" s="44"/>
      <c r="Y123" s="44"/>
      <c r="Z123" s="44"/>
      <c r="AA123" s="44"/>
      <c r="AB123" s="44"/>
      <c r="AC123" s="44"/>
      <c r="AD123" s="44"/>
      <c r="AE123" s="44"/>
      <c r="AF123" s="44"/>
      <c r="AG123" s="44"/>
    </row>
    <row r="124" spans="1:33" ht="15.75" customHeight="1">
      <c r="A124" s="44"/>
      <c r="B124" s="44" t="s">
        <v>33</v>
      </c>
      <c r="C124" s="44" t="s">
        <v>519</v>
      </c>
      <c r="D124" s="44" t="s">
        <v>523</v>
      </c>
      <c r="E124" s="44" t="str">
        <f t="shared" si="31"/>
        <v>hard coal</v>
      </c>
      <c r="F124" s="44">
        <v>49965594.649999999</v>
      </c>
      <c r="G124" s="44">
        <f t="shared" si="50"/>
        <v>48289167.685000002</v>
      </c>
      <c r="H124" s="44">
        <v>46612740.719999999</v>
      </c>
      <c r="I124" s="44">
        <f t="shared" si="51"/>
        <v>38006720.115000002</v>
      </c>
      <c r="J124" s="44">
        <v>29400699.510000002</v>
      </c>
      <c r="K124" s="44">
        <f t="shared" si="52"/>
        <v>39728383.414999999</v>
      </c>
      <c r="L124" s="44">
        <v>50056067.32</v>
      </c>
      <c r="M124" s="44">
        <f t="shared" si="53"/>
        <v>53637370.939999998</v>
      </c>
      <c r="N124" s="44">
        <v>57218674.560000002</v>
      </c>
      <c r="O124" s="44">
        <f t="shared" si="54"/>
        <v>56871074.290000007</v>
      </c>
      <c r="P124" s="44">
        <v>56523474.020000003</v>
      </c>
      <c r="Q124" s="44">
        <f t="shared" si="55"/>
        <v>57858559.5</v>
      </c>
      <c r="R124" s="44">
        <v>59193644.979999997</v>
      </c>
      <c r="S124" s="44"/>
      <c r="T124" s="44"/>
      <c r="U124" s="44"/>
      <c r="V124" s="44"/>
      <c r="W124" s="44"/>
      <c r="X124" s="44"/>
      <c r="Y124" s="44"/>
      <c r="Z124" s="44"/>
      <c r="AA124" s="44"/>
      <c r="AB124" s="44"/>
      <c r="AC124" s="44"/>
      <c r="AD124" s="44"/>
      <c r="AE124" s="44"/>
      <c r="AF124" s="44"/>
      <c r="AG124" s="44"/>
    </row>
    <row r="125" spans="1:33" ht="15.75" customHeight="1">
      <c r="A125" s="44"/>
      <c r="B125" s="44" t="s">
        <v>33</v>
      </c>
      <c r="C125" s="44" t="s">
        <v>519</v>
      </c>
      <c r="D125" s="44" t="s">
        <v>524</v>
      </c>
      <c r="E125" s="44" t="str">
        <f t="shared" si="31"/>
        <v>solar thermal</v>
      </c>
      <c r="F125" s="44">
        <v>0</v>
      </c>
      <c r="G125" s="44">
        <f t="shared" si="50"/>
        <v>0</v>
      </c>
      <c r="H125" s="44">
        <v>0</v>
      </c>
      <c r="I125" s="44">
        <f t="shared" si="51"/>
        <v>0</v>
      </c>
      <c r="J125" s="44">
        <v>0</v>
      </c>
      <c r="K125" s="44">
        <f t="shared" si="52"/>
        <v>0</v>
      </c>
      <c r="L125" s="44">
        <v>0</v>
      </c>
      <c r="M125" s="44">
        <f t="shared" si="53"/>
        <v>0</v>
      </c>
      <c r="N125" s="44">
        <v>0</v>
      </c>
      <c r="O125" s="44">
        <f t="shared" si="54"/>
        <v>0</v>
      </c>
      <c r="P125" s="44">
        <v>0</v>
      </c>
      <c r="Q125" s="44">
        <f t="shared" si="55"/>
        <v>0</v>
      </c>
      <c r="R125" s="44">
        <v>0</v>
      </c>
      <c r="S125" s="44"/>
      <c r="T125" s="44"/>
      <c r="U125" s="44"/>
      <c r="V125" s="44"/>
      <c r="W125" s="44"/>
      <c r="X125" s="44"/>
      <c r="Y125" s="44"/>
      <c r="Z125" s="44"/>
      <c r="AA125" s="44"/>
      <c r="AB125" s="44"/>
      <c r="AC125" s="44"/>
      <c r="AD125" s="44"/>
      <c r="AE125" s="44"/>
      <c r="AF125" s="44"/>
      <c r="AG125" s="44"/>
    </row>
    <row r="126" spans="1:33" ht="15.75" customHeight="1">
      <c r="A126" s="44"/>
      <c r="B126" s="44" t="s">
        <v>33</v>
      </c>
      <c r="C126" s="44" t="s">
        <v>519</v>
      </c>
      <c r="D126" s="44" t="s">
        <v>525</v>
      </c>
      <c r="E126" s="44" t="str">
        <f t="shared" si="31"/>
        <v>geothermal</v>
      </c>
      <c r="F126" s="44">
        <v>0</v>
      </c>
      <c r="G126" s="44">
        <f t="shared" si="50"/>
        <v>0</v>
      </c>
      <c r="H126" s="44">
        <v>0</v>
      </c>
      <c r="I126" s="44">
        <f t="shared" si="51"/>
        <v>0</v>
      </c>
      <c r="J126" s="44">
        <v>0</v>
      </c>
      <c r="K126" s="44">
        <f t="shared" si="52"/>
        <v>0</v>
      </c>
      <c r="L126" s="44">
        <v>0</v>
      </c>
      <c r="M126" s="44">
        <f t="shared" si="53"/>
        <v>0</v>
      </c>
      <c r="N126" s="44">
        <v>0</v>
      </c>
      <c r="O126" s="44">
        <f t="shared" si="54"/>
        <v>0</v>
      </c>
      <c r="P126" s="44">
        <v>0</v>
      </c>
      <c r="Q126" s="44">
        <f t="shared" si="55"/>
        <v>0</v>
      </c>
      <c r="R126" s="44">
        <v>0</v>
      </c>
      <c r="S126" s="44"/>
      <c r="T126" s="44"/>
      <c r="U126" s="44"/>
      <c r="V126" s="44"/>
      <c r="W126" s="44"/>
      <c r="X126" s="44"/>
      <c r="Y126" s="44"/>
      <c r="Z126" s="44"/>
      <c r="AA126" s="44"/>
      <c r="AB126" s="44"/>
      <c r="AC126" s="44"/>
      <c r="AD126" s="44"/>
      <c r="AE126" s="44"/>
      <c r="AF126" s="44"/>
      <c r="AG126" s="44"/>
    </row>
    <row r="127" spans="1:33" ht="15.75" customHeight="1">
      <c r="A127" s="44"/>
      <c r="B127" s="44" t="s">
        <v>33</v>
      </c>
      <c r="C127" s="44" t="s">
        <v>519</v>
      </c>
      <c r="D127" s="44" t="s">
        <v>526</v>
      </c>
      <c r="E127" s="44" t="str">
        <f t="shared" si="31"/>
        <v>hydro</v>
      </c>
      <c r="F127" s="44">
        <v>3124447.6170000001</v>
      </c>
      <c r="G127" s="44">
        <f t="shared" si="50"/>
        <v>3139231.4414999997</v>
      </c>
      <c r="H127" s="44">
        <v>3154015.2659999998</v>
      </c>
      <c r="I127" s="44">
        <f t="shared" si="51"/>
        <v>3138364.6770000001</v>
      </c>
      <c r="J127" s="44">
        <v>3122714.088</v>
      </c>
      <c r="K127" s="44">
        <f t="shared" si="52"/>
        <v>3138364.6770000001</v>
      </c>
      <c r="L127" s="44">
        <v>3154015.2659999998</v>
      </c>
      <c r="M127" s="44">
        <f t="shared" si="53"/>
        <v>3154015.2659999998</v>
      </c>
      <c r="N127" s="44">
        <v>3154015.2659999998</v>
      </c>
      <c r="O127" s="44">
        <f t="shared" si="54"/>
        <v>3154015.2659999998</v>
      </c>
      <c r="P127" s="44">
        <v>3154015.2659999998</v>
      </c>
      <c r="Q127" s="44">
        <f t="shared" si="55"/>
        <v>3154015.2659999998</v>
      </c>
      <c r="R127" s="44">
        <v>3154015.2659999998</v>
      </c>
      <c r="S127" s="44"/>
      <c r="T127" s="44"/>
      <c r="U127" s="44"/>
      <c r="V127" s="44"/>
      <c r="W127" s="44"/>
      <c r="X127" s="44"/>
      <c r="Y127" s="44"/>
      <c r="Z127" s="44"/>
      <c r="AA127" s="44"/>
      <c r="AB127" s="44"/>
      <c r="AC127" s="44"/>
      <c r="AD127" s="44"/>
      <c r="AE127" s="44"/>
      <c r="AF127" s="44"/>
      <c r="AG127" s="44"/>
    </row>
    <row r="128" spans="1:33" ht="15.75" customHeight="1">
      <c r="A128" s="44"/>
      <c r="B128" s="44" t="s">
        <v>33</v>
      </c>
      <c r="C128" s="44" t="s">
        <v>519</v>
      </c>
      <c r="D128" s="44" t="s">
        <v>528</v>
      </c>
      <c r="E128" s="44" t="str">
        <f t="shared" si="31"/>
        <v>hydro</v>
      </c>
      <c r="F128" s="44">
        <v>0</v>
      </c>
      <c r="G128" s="44">
        <f t="shared" si="50"/>
        <v>0</v>
      </c>
      <c r="H128" s="44">
        <v>0</v>
      </c>
      <c r="I128" s="44">
        <f t="shared" si="51"/>
        <v>0</v>
      </c>
      <c r="J128" s="44">
        <v>0</v>
      </c>
      <c r="K128" s="44">
        <f t="shared" si="52"/>
        <v>0</v>
      </c>
      <c r="L128" s="44">
        <v>0</v>
      </c>
      <c r="M128" s="44">
        <f t="shared" si="53"/>
        <v>0</v>
      </c>
      <c r="N128" s="44">
        <v>0</v>
      </c>
      <c r="O128" s="44">
        <f t="shared" si="54"/>
        <v>0</v>
      </c>
      <c r="P128" s="44">
        <v>0</v>
      </c>
      <c r="Q128" s="44">
        <f t="shared" si="55"/>
        <v>0</v>
      </c>
      <c r="R128" s="44">
        <v>0</v>
      </c>
      <c r="S128" s="44"/>
      <c r="T128" s="44"/>
      <c r="U128" s="44"/>
      <c r="V128" s="44"/>
      <c r="W128" s="44"/>
      <c r="X128" s="44"/>
      <c r="Y128" s="44"/>
      <c r="Z128" s="44"/>
      <c r="AA128" s="44"/>
      <c r="AB128" s="44"/>
      <c r="AC128" s="44"/>
      <c r="AD128" s="44"/>
      <c r="AE128" s="44"/>
      <c r="AF128" s="44"/>
      <c r="AG128" s="44"/>
    </row>
    <row r="129" spans="1:33" ht="15.75" customHeight="1">
      <c r="A129" s="44"/>
      <c r="B129" s="44" t="s">
        <v>33</v>
      </c>
      <c r="C129" s="44" t="s">
        <v>519</v>
      </c>
      <c r="D129" s="44" t="s">
        <v>527</v>
      </c>
      <c r="E129" s="44" t="str">
        <f t="shared" si="31"/>
        <v>onshore wind</v>
      </c>
      <c r="F129" s="44">
        <v>0</v>
      </c>
      <c r="G129" s="44">
        <f t="shared" si="50"/>
        <v>0</v>
      </c>
      <c r="H129" s="44">
        <v>0</v>
      </c>
      <c r="I129" s="44">
        <f t="shared" si="51"/>
        <v>0</v>
      </c>
      <c r="J129" s="44">
        <v>0</v>
      </c>
      <c r="K129" s="44">
        <f t="shared" si="52"/>
        <v>0</v>
      </c>
      <c r="L129" s="44">
        <v>0</v>
      </c>
      <c r="M129" s="44">
        <f t="shared" si="53"/>
        <v>0</v>
      </c>
      <c r="N129" s="44">
        <v>0</v>
      </c>
      <c r="O129" s="44">
        <f t="shared" si="54"/>
        <v>0</v>
      </c>
      <c r="P129" s="44">
        <v>0</v>
      </c>
      <c r="Q129" s="44">
        <f t="shared" si="55"/>
        <v>0</v>
      </c>
      <c r="R129" s="44">
        <v>0</v>
      </c>
      <c r="S129" s="44"/>
      <c r="T129" s="44"/>
      <c r="U129" s="44"/>
      <c r="V129" s="44"/>
      <c r="W129" s="44"/>
      <c r="X129" s="44"/>
      <c r="Y129" s="44"/>
      <c r="Z129" s="44"/>
      <c r="AA129" s="44"/>
      <c r="AB129" s="44"/>
      <c r="AC129" s="44"/>
      <c r="AD129" s="44"/>
      <c r="AE129" s="44"/>
      <c r="AF129" s="44"/>
      <c r="AG129" s="44"/>
    </row>
    <row r="130" spans="1:33" ht="15.75" customHeight="1">
      <c r="A130" s="44"/>
      <c r="B130" s="44" t="s">
        <v>33</v>
      </c>
      <c r="C130" s="44" t="s">
        <v>519</v>
      </c>
      <c r="D130" s="44" t="s">
        <v>529</v>
      </c>
      <c r="E130" s="44" t="str">
        <f t="shared" si="31"/>
        <v>natural gas nonpeaker</v>
      </c>
      <c r="F130" s="44">
        <v>60631512.509999998</v>
      </c>
      <c r="G130" s="44">
        <f t="shared" si="50"/>
        <v>60601648.829999998</v>
      </c>
      <c r="H130" s="44">
        <v>60571785.149999999</v>
      </c>
      <c r="I130" s="44">
        <f t="shared" si="51"/>
        <v>59784864.265000001</v>
      </c>
      <c r="J130" s="44">
        <v>58997943.380000003</v>
      </c>
      <c r="K130" s="44">
        <f t="shared" si="52"/>
        <v>52972016.174999997</v>
      </c>
      <c r="L130" s="44">
        <v>46946088.969999999</v>
      </c>
      <c r="M130" s="44">
        <f t="shared" si="53"/>
        <v>45344709.325000003</v>
      </c>
      <c r="N130" s="44">
        <v>43743329.68</v>
      </c>
      <c r="O130" s="44">
        <f t="shared" si="54"/>
        <v>43614328.655000001</v>
      </c>
      <c r="P130" s="44">
        <v>43485327.630000003</v>
      </c>
      <c r="Q130" s="44">
        <f t="shared" si="55"/>
        <v>41520822.329999998</v>
      </c>
      <c r="R130" s="44">
        <v>39556317.030000001</v>
      </c>
      <c r="S130" s="44"/>
      <c r="T130" s="44"/>
      <c r="U130" s="44"/>
      <c r="V130" s="44"/>
      <c r="W130" s="44"/>
      <c r="X130" s="44"/>
      <c r="Y130" s="44"/>
      <c r="Z130" s="44"/>
      <c r="AA130" s="44"/>
      <c r="AB130" s="44"/>
      <c r="AC130" s="44"/>
      <c r="AD130" s="44"/>
      <c r="AE130" s="44"/>
      <c r="AF130" s="44"/>
      <c r="AG130" s="44"/>
    </row>
    <row r="131" spans="1:33" ht="15.75" customHeight="1">
      <c r="A131" s="44"/>
      <c r="B131" s="44" t="s">
        <v>33</v>
      </c>
      <c r="C131" s="44" t="s">
        <v>519</v>
      </c>
      <c r="D131" s="44" t="s">
        <v>530</v>
      </c>
      <c r="E131" s="44" t="str">
        <f t="shared" ref="E131:E194" si="56">LOOKUP(D131,$U$2:$V$15,$V$2:$V$15)</f>
        <v>natural gas peaker</v>
      </c>
      <c r="F131" s="44">
        <v>270579.56</v>
      </c>
      <c r="G131" s="44">
        <f t="shared" si="50"/>
        <v>270579.56</v>
      </c>
      <c r="H131" s="44">
        <v>270579.56</v>
      </c>
      <c r="I131" s="44">
        <f t="shared" si="51"/>
        <v>270579.56</v>
      </c>
      <c r="J131" s="44">
        <v>270579.56</v>
      </c>
      <c r="K131" s="44">
        <f t="shared" si="52"/>
        <v>270579.56</v>
      </c>
      <c r="L131" s="44">
        <v>270579.56</v>
      </c>
      <c r="M131" s="44">
        <f t="shared" si="53"/>
        <v>270579.56</v>
      </c>
      <c r="N131" s="44">
        <v>270579.56</v>
      </c>
      <c r="O131" s="44">
        <f t="shared" si="54"/>
        <v>267475.56</v>
      </c>
      <c r="P131" s="44">
        <v>264371.56</v>
      </c>
      <c r="Q131" s="44">
        <f t="shared" si="55"/>
        <v>264371.56</v>
      </c>
      <c r="R131" s="44">
        <v>264371.56</v>
      </c>
      <c r="S131" s="44"/>
      <c r="T131" s="44"/>
      <c r="U131" s="44"/>
      <c r="V131" s="44"/>
      <c r="W131" s="44"/>
      <c r="X131" s="44"/>
      <c r="Y131" s="44"/>
      <c r="Z131" s="44"/>
      <c r="AA131" s="44"/>
      <c r="AB131" s="44"/>
      <c r="AC131" s="44"/>
      <c r="AD131" s="44"/>
      <c r="AE131" s="44"/>
      <c r="AF131" s="44"/>
      <c r="AG131" s="44"/>
    </row>
    <row r="132" spans="1:33" ht="15.75" customHeight="1">
      <c r="A132" s="44"/>
      <c r="B132" s="44" t="s">
        <v>33</v>
      </c>
      <c r="C132" s="44" t="s">
        <v>519</v>
      </c>
      <c r="D132" s="44" t="s">
        <v>531</v>
      </c>
      <c r="E132" s="44" t="str">
        <f t="shared" si="56"/>
        <v>nuclear</v>
      </c>
      <c r="F132" s="44">
        <v>32102594.859999999</v>
      </c>
      <c r="G132" s="44">
        <f t="shared" si="50"/>
        <v>32102594.859999999</v>
      </c>
      <c r="H132" s="44">
        <v>32102594.859999999</v>
      </c>
      <c r="I132" s="44">
        <f t="shared" si="51"/>
        <v>40798200.460000001</v>
      </c>
      <c r="J132" s="44">
        <v>49493806.060000002</v>
      </c>
      <c r="K132" s="44">
        <f t="shared" si="52"/>
        <v>49493806.060000002</v>
      </c>
      <c r="L132" s="44">
        <v>49493806.060000002</v>
      </c>
      <c r="M132" s="44">
        <f t="shared" si="53"/>
        <v>49493806.060000002</v>
      </c>
      <c r="N132" s="44">
        <v>49493806.060000002</v>
      </c>
      <c r="O132" s="44">
        <f t="shared" si="54"/>
        <v>49493806.060000002</v>
      </c>
      <c r="P132" s="44">
        <v>49493806.060000002</v>
      </c>
      <c r="Q132" s="44">
        <f t="shared" si="55"/>
        <v>49493806.060000002</v>
      </c>
      <c r="R132" s="44">
        <v>49493806.060000002</v>
      </c>
      <c r="S132" s="44"/>
      <c r="T132" s="44"/>
      <c r="U132" s="44"/>
      <c r="V132" s="44"/>
      <c r="W132" s="44"/>
      <c r="X132" s="44"/>
      <c r="Y132" s="44"/>
      <c r="Z132" s="44"/>
      <c r="AA132" s="44"/>
      <c r="AB132" s="44"/>
      <c r="AC132" s="44"/>
      <c r="AD132" s="44"/>
      <c r="AE132" s="44"/>
      <c r="AF132" s="44"/>
      <c r="AG132" s="44"/>
    </row>
    <row r="133" spans="1:33" ht="15.75" customHeight="1">
      <c r="A133" s="44"/>
      <c r="B133" s="44" t="s">
        <v>33</v>
      </c>
      <c r="C133" s="44" t="s">
        <v>519</v>
      </c>
      <c r="D133" s="44" t="s">
        <v>532</v>
      </c>
      <c r="E133" s="44" t="str">
        <f t="shared" si="56"/>
        <v>offshore wind</v>
      </c>
      <c r="F133" s="44">
        <v>0</v>
      </c>
      <c r="G133" s="44">
        <f t="shared" si="50"/>
        <v>0</v>
      </c>
      <c r="H133" s="44">
        <v>0</v>
      </c>
      <c r="I133" s="44">
        <f t="shared" si="51"/>
        <v>0</v>
      </c>
      <c r="J133" s="44">
        <v>0</v>
      </c>
      <c r="K133" s="44">
        <f t="shared" si="52"/>
        <v>0</v>
      </c>
      <c r="L133" s="44">
        <v>0</v>
      </c>
      <c r="M133" s="44">
        <f t="shared" si="53"/>
        <v>0</v>
      </c>
      <c r="N133" s="44">
        <v>0</v>
      </c>
      <c r="O133" s="44">
        <f t="shared" si="54"/>
        <v>0</v>
      </c>
      <c r="P133" s="44">
        <v>0</v>
      </c>
      <c r="Q133" s="44">
        <f t="shared" si="55"/>
        <v>0</v>
      </c>
      <c r="R133" s="44">
        <v>0</v>
      </c>
      <c r="S133" s="44"/>
      <c r="T133" s="44"/>
      <c r="U133" s="44"/>
      <c r="V133" s="44"/>
      <c r="W133" s="44"/>
      <c r="X133" s="44"/>
      <c r="Y133" s="44"/>
      <c r="Z133" s="44"/>
      <c r="AA133" s="44"/>
      <c r="AB133" s="44"/>
      <c r="AC133" s="44"/>
      <c r="AD133" s="44"/>
      <c r="AE133" s="44"/>
      <c r="AF133" s="44"/>
      <c r="AG133" s="44"/>
    </row>
    <row r="134" spans="1:33" ht="15.75" customHeight="1">
      <c r="A134" s="44"/>
      <c r="B134" s="44" t="s">
        <v>33</v>
      </c>
      <c r="C134" s="44" t="s">
        <v>519</v>
      </c>
      <c r="D134" s="44" t="s">
        <v>533</v>
      </c>
      <c r="E134" s="44" t="str">
        <f t="shared" si="56"/>
        <v>crude oil</v>
      </c>
      <c r="F134" s="44">
        <v>221063.61309999999</v>
      </c>
      <c r="G134" s="44">
        <f t="shared" si="50"/>
        <v>221063.61309999999</v>
      </c>
      <c r="H134" s="44">
        <v>221063.61309999999</v>
      </c>
      <c r="I134" s="44">
        <f t="shared" si="51"/>
        <v>221063.61309999999</v>
      </c>
      <c r="J134" s="44">
        <v>221063.61309999999</v>
      </c>
      <c r="K134" s="44">
        <f t="shared" si="52"/>
        <v>221063.61309999999</v>
      </c>
      <c r="L134" s="44">
        <v>221063.61309999999</v>
      </c>
      <c r="M134" s="44">
        <f t="shared" si="53"/>
        <v>221063.61309999999</v>
      </c>
      <c r="N134" s="44">
        <v>221063.61309999999</v>
      </c>
      <c r="O134" s="44">
        <f t="shared" si="54"/>
        <v>217402.10399999999</v>
      </c>
      <c r="P134" s="44">
        <v>213740.5949</v>
      </c>
      <c r="Q134" s="44">
        <f t="shared" si="55"/>
        <v>213740.5949</v>
      </c>
      <c r="R134" s="44">
        <v>213740.5949</v>
      </c>
      <c r="S134" s="44"/>
      <c r="T134" s="44"/>
      <c r="U134" s="44"/>
      <c r="V134" s="44"/>
      <c r="W134" s="44"/>
      <c r="X134" s="44"/>
      <c r="Y134" s="44"/>
      <c r="Z134" s="44"/>
      <c r="AA134" s="44"/>
      <c r="AB134" s="44"/>
      <c r="AC134" s="44"/>
      <c r="AD134" s="44"/>
      <c r="AE134" s="44"/>
      <c r="AF134" s="44"/>
      <c r="AG134" s="44"/>
    </row>
    <row r="135" spans="1:33" ht="15.75" customHeight="1">
      <c r="A135" s="44"/>
      <c r="B135" s="44" t="s">
        <v>33</v>
      </c>
      <c r="C135" s="44" t="s">
        <v>519</v>
      </c>
      <c r="D135" s="44" t="s">
        <v>534</v>
      </c>
      <c r="E135" s="44" t="str">
        <f t="shared" si="56"/>
        <v>solar PV</v>
      </c>
      <c r="F135" s="44">
        <v>66247.100059999997</v>
      </c>
      <c r="G135" s="44">
        <f t="shared" si="50"/>
        <v>77317.487894999998</v>
      </c>
      <c r="H135" s="44">
        <v>88387.87573</v>
      </c>
      <c r="I135" s="44">
        <f t="shared" si="51"/>
        <v>97956.82276499999</v>
      </c>
      <c r="J135" s="44">
        <v>107525.76979999999</v>
      </c>
      <c r="K135" s="44">
        <f t="shared" si="52"/>
        <v>118472.50959999999</v>
      </c>
      <c r="L135" s="44">
        <v>129419.2494</v>
      </c>
      <c r="M135" s="44">
        <f t="shared" si="53"/>
        <v>144969.93654999998</v>
      </c>
      <c r="N135" s="44">
        <v>160520.6237</v>
      </c>
      <c r="O135" s="44">
        <f t="shared" si="54"/>
        <v>181667.2689</v>
      </c>
      <c r="P135" s="44">
        <v>202813.91409999999</v>
      </c>
      <c r="Q135" s="44">
        <f t="shared" si="55"/>
        <v>231616.14095</v>
      </c>
      <c r="R135" s="44">
        <v>260418.36780000001</v>
      </c>
      <c r="S135" s="44"/>
      <c r="T135" s="44"/>
      <c r="U135" s="44"/>
      <c r="V135" s="44"/>
      <c r="W135" s="44"/>
      <c r="X135" s="44"/>
      <c r="Y135" s="44"/>
      <c r="Z135" s="44"/>
      <c r="AA135" s="44"/>
      <c r="AB135" s="44"/>
      <c r="AC135" s="44"/>
      <c r="AD135" s="44"/>
      <c r="AE135" s="44"/>
      <c r="AF135" s="44"/>
      <c r="AG135" s="44"/>
    </row>
    <row r="136" spans="1:33" ht="15.75" customHeight="1">
      <c r="A136" s="44"/>
      <c r="B136" s="44" t="s">
        <v>33</v>
      </c>
      <c r="C136" s="44" t="s">
        <v>519</v>
      </c>
      <c r="D136" s="44" t="s">
        <v>535</v>
      </c>
      <c r="E136" s="44" t="str">
        <f t="shared" si="56"/>
        <v>storage</v>
      </c>
      <c r="F136" s="44">
        <v>0</v>
      </c>
      <c r="G136" s="44">
        <v>0</v>
      </c>
      <c r="H136" s="44">
        <v>0</v>
      </c>
      <c r="I136" s="44">
        <v>0</v>
      </c>
      <c r="J136" s="44">
        <v>0</v>
      </c>
      <c r="K136" s="44">
        <v>0</v>
      </c>
      <c r="L136" s="44">
        <v>0</v>
      </c>
      <c r="M136" s="44">
        <v>0</v>
      </c>
      <c r="N136" s="44">
        <v>0</v>
      </c>
      <c r="O136" s="44">
        <v>0</v>
      </c>
      <c r="P136" s="44">
        <v>0</v>
      </c>
      <c r="Q136" s="44">
        <v>0</v>
      </c>
      <c r="R136" s="44">
        <v>0</v>
      </c>
      <c r="S136" s="44"/>
      <c r="T136" s="44"/>
      <c r="U136" s="44"/>
      <c r="V136" s="44"/>
      <c r="W136" s="44"/>
      <c r="X136" s="44"/>
      <c r="Y136" s="44"/>
      <c r="Z136" s="44"/>
      <c r="AA136" s="44"/>
      <c r="AB136" s="44"/>
      <c r="AC136" s="44"/>
      <c r="AD136" s="44"/>
      <c r="AE136" s="44"/>
      <c r="AF136" s="44"/>
      <c r="AG136" s="44"/>
    </row>
    <row r="137" spans="1:33" ht="15.75" customHeight="1">
      <c r="A137" s="44"/>
      <c r="B137" s="44" t="s">
        <v>33</v>
      </c>
      <c r="C137" s="44" t="s">
        <v>519</v>
      </c>
      <c r="D137" s="44" t="s">
        <v>537</v>
      </c>
      <c r="E137" s="44" t="str">
        <f t="shared" si="56"/>
        <v>solar PV</v>
      </c>
      <c r="F137" s="44">
        <v>2226202.2009999999</v>
      </c>
      <c r="G137" s="44">
        <f t="shared" ref="G137:G150" si="57">AVERAGE(F137,H137)</f>
        <v>2750948.5015000002</v>
      </c>
      <c r="H137" s="44">
        <v>3275694.8020000001</v>
      </c>
      <c r="I137" s="44">
        <f t="shared" ref="I137:I150" si="58">AVERAGE(H137,J137)</f>
        <v>3275166.8064999999</v>
      </c>
      <c r="J137" s="44">
        <v>3274638.8110000002</v>
      </c>
      <c r="K137" s="44">
        <f t="shared" ref="K137:K150" si="59">AVERAGE(J137,L137)</f>
        <v>3258275.9680000003</v>
      </c>
      <c r="L137" s="44">
        <v>3241913.125</v>
      </c>
      <c r="M137" s="44">
        <f t="shared" ref="M137:M150" si="60">AVERAGE(L137,N137)</f>
        <v>3225765.696</v>
      </c>
      <c r="N137" s="44">
        <v>3209618.267</v>
      </c>
      <c r="O137" s="44">
        <f t="shared" ref="O137:O150" si="61">AVERAGE(N137,P137)</f>
        <v>3193586.4419999998</v>
      </c>
      <c r="P137" s="44">
        <v>3177554.6170000001</v>
      </c>
      <c r="Q137" s="44">
        <f t="shared" ref="Q137:Q150" si="62">AVERAGE(P137,R137)</f>
        <v>3713886.0055</v>
      </c>
      <c r="R137" s="44">
        <v>4250217.3940000003</v>
      </c>
      <c r="S137" s="44"/>
      <c r="T137" s="44"/>
      <c r="U137" s="44"/>
      <c r="V137" s="44"/>
      <c r="W137" s="44"/>
      <c r="X137" s="44"/>
      <c r="Y137" s="44"/>
      <c r="Z137" s="44"/>
      <c r="AA137" s="44"/>
      <c r="AB137" s="44"/>
      <c r="AC137" s="44"/>
      <c r="AD137" s="44"/>
      <c r="AE137" s="44"/>
      <c r="AF137" s="44"/>
      <c r="AG137" s="44"/>
    </row>
    <row r="138" spans="1:33" ht="15.75" customHeight="1">
      <c r="A138" s="44"/>
      <c r="B138" s="44" t="s">
        <v>48</v>
      </c>
      <c r="C138" s="44" t="s">
        <v>519</v>
      </c>
      <c r="D138" s="44" t="s">
        <v>522</v>
      </c>
      <c r="E138" s="44" t="str">
        <f t="shared" si="56"/>
        <v>biomass</v>
      </c>
      <c r="F138" s="44">
        <v>0</v>
      </c>
      <c r="G138" s="44">
        <f t="shared" si="57"/>
        <v>0</v>
      </c>
      <c r="H138" s="44">
        <v>0</v>
      </c>
      <c r="I138" s="44">
        <f t="shared" si="58"/>
        <v>0</v>
      </c>
      <c r="J138" s="44">
        <v>0</v>
      </c>
      <c r="K138" s="44">
        <f t="shared" si="59"/>
        <v>0</v>
      </c>
      <c r="L138" s="44">
        <v>0</v>
      </c>
      <c r="M138" s="44">
        <f t="shared" si="60"/>
        <v>0</v>
      </c>
      <c r="N138" s="44">
        <v>0</v>
      </c>
      <c r="O138" s="44">
        <f t="shared" si="61"/>
        <v>193.2</v>
      </c>
      <c r="P138" s="44">
        <v>386.4</v>
      </c>
      <c r="Q138" s="44">
        <f t="shared" si="62"/>
        <v>585.63750000000005</v>
      </c>
      <c r="R138" s="44">
        <v>784.875</v>
      </c>
      <c r="S138" s="44"/>
      <c r="T138" s="44"/>
      <c r="U138" s="44"/>
      <c r="V138" s="44"/>
      <c r="W138" s="44"/>
      <c r="X138" s="44"/>
      <c r="Y138" s="44"/>
      <c r="Z138" s="44"/>
      <c r="AA138" s="44"/>
      <c r="AB138" s="44"/>
      <c r="AC138" s="44"/>
      <c r="AD138" s="44"/>
      <c r="AE138" s="44"/>
      <c r="AF138" s="44"/>
      <c r="AG138" s="44"/>
    </row>
    <row r="139" spans="1:33" ht="15.75" customHeight="1">
      <c r="A139" s="44"/>
      <c r="B139" s="44" t="s">
        <v>48</v>
      </c>
      <c r="C139" s="44" t="s">
        <v>519</v>
      </c>
      <c r="D139" s="44" t="s">
        <v>523</v>
      </c>
      <c r="E139" s="44" t="str">
        <f t="shared" si="56"/>
        <v>hard coal</v>
      </c>
      <c r="F139" s="44">
        <v>35554702.159999996</v>
      </c>
      <c r="G139" s="44">
        <f t="shared" si="57"/>
        <v>35451542.899999999</v>
      </c>
      <c r="H139" s="44">
        <v>35348383.640000001</v>
      </c>
      <c r="I139" s="44">
        <f t="shared" si="58"/>
        <v>35710999.625</v>
      </c>
      <c r="J139" s="44">
        <v>36073615.609999999</v>
      </c>
      <c r="K139" s="44">
        <f t="shared" si="59"/>
        <v>36205081.695</v>
      </c>
      <c r="L139" s="44">
        <v>36336547.780000001</v>
      </c>
      <c r="M139" s="44">
        <f t="shared" si="60"/>
        <v>36256210.004999995</v>
      </c>
      <c r="N139" s="44">
        <v>36175872.229999997</v>
      </c>
      <c r="O139" s="44">
        <f t="shared" si="61"/>
        <v>36047396.024999999</v>
      </c>
      <c r="P139" s="44">
        <v>35918919.82</v>
      </c>
      <c r="Q139" s="44">
        <f t="shared" si="62"/>
        <v>36048093.614999995</v>
      </c>
      <c r="R139" s="44">
        <v>36177267.409999996</v>
      </c>
      <c r="S139" s="44"/>
      <c r="T139" s="44"/>
      <c r="U139" s="44"/>
      <c r="V139" s="44"/>
      <c r="W139" s="44"/>
      <c r="X139" s="44"/>
      <c r="Y139" s="44"/>
      <c r="Z139" s="44"/>
      <c r="AA139" s="44"/>
      <c r="AB139" s="44"/>
      <c r="AC139" s="44"/>
      <c r="AD139" s="44"/>
      <c r="AE139" s="44"/>
      <c r="AF139" s="44"/>
      <c r="AG139" s="44"/>
    </row>
    <row r="140" spans="1:33" ht="15.75" customHeight="1">
      <c r="A140" s="44"/>
      <c r="B140" s="44" t="s">
        <v>48</v>
      </c>
      <c r="C140" s="44" t="s">
        <v>519</v>
      </c>
      <c r="D140" s="44" t="s">
        <v>524</v>
      </c>
      <c r="E140" s="44" t="str">
        <f t="shared" si="56"/>
        <v>solar thermal</v>
      </c>
      <c r="F140" s="44">
        <v>0</v>
      </c>
      <c r="G140" s="44">
        <f t="shared" si="57"/>
        <v>0</v>
      </c>
      <c r="H140" s="44">
        <v>0</v>
      </c>
      <c r="I140" s="44">
        <f t="shared" si="58"/>
        <v>0</v>
      </c>
      <c r="J140" s="44">
        <v>0</v>
      </c>
      <c r="K140" s="44">
        <f t="shared" si="59"/>
        <v>0</v>
      </c>
      <c r="L140" s="44">
        <v>0</v>
      </c>
      <c r="M140" s="44">
        <f t="shared" si="60"/>
        <v>0</v>
      </c>
      <c r="N140" s="44">
        <v>0</v>
      </c>
      <c r="O140" s="44">
        <f t="shared" si="61"/>
        <v>0</v>
      </c>
      <c r="P140" s="44">
        <v>0</v>
      </c>
      <c r="Q140" s="44">
        <f t="shared" si="62"/>
        <v>0</v>
      </c>
      <c r="R140" s="44">
        <v>0</v>
      </c>
      <c r="S140" s="44"/>
      <c r="T140" s="44"/>
      <c r="U140" s="44"/>
      <c r="V140" s="44"/>
      <c r="W140" s="44"/>
      <c r="X140" s="44"/>
      <c r="Y140" s="44"/>
      <c r="Z140" s="44"/>
      <c r="AA140" s="44"/>
      <c r="AB140" s="44"/>
      <c r="AC140" s="44"/>
      <c r="AD140" s="44"/>
      <c r="AE140" s="44"/>
      <c r="AF140" s="44"/>
      <c r="AG140" s="44"/>
    </row>
    <row r="141" spans="1:33" ht="15.75" customHeight="1">
      <c r="A141" s="44"/>
      <c r="B141" s="44" t="s">
        <v>48</v>
      </c>
      <c r="C141" s="44" t="s">
        <v>519</v>
      </c>
      <c r="D141" s="44" t="s">
        <v>525</v>
      </c>
      <c r="E141" s="44" t="str">
        <f t="shared" si="56"/>
        <v>geothermal</v>
      </c>
      <c r="F141" s="44">
        <v>0</v>
      </c>
      <c r="G141" s="44">
        <f t="shared" si="57"/>
        <v>0</v>
      </c>
      <c r="H141" s="44">
        <v>0</v>
      </c>
      <c r="I141" s="44">
        <f t="shared" si="58"/>
        <v>0</v>
      </c>
      <c r="J141" s="44">
        <v>0</v>
      </c>
      <c r="K141" s="44">
        <f t="shared" si="59"/>
        <v>0</v>
      </c>
      <c r="L141" s="44">
        <v>0</v>
      </c>
      <c r="M141" s="44">
        <f t="shared" si="60"/>
        <v>0</v>
      </c>
      <c r="N141" s="44">
        <v>0</v>
      </c>
      <c r="O141" s="44">
        <f t="shared" si="61"/>
        <v>0</v>
      </c>
      <c r="P141" s="44">
        <v>0</v>
      </c>
      <c r="Q141" s="44">
        <f t="shared" si="62"/>
        <v>0</v>
      </c>
      <c r="R141" s="44">
        <v>0</v>
      </c>
      <c r="S141" s="44"/>
      <c r="T141" s="44"/>
      <c r="U141" s="44"/>
      <c r="V141" s="44"/>
      <c r="W141" s="44"/>
      <c r="X141" s="44"/>
      <c r="Y141" s="44"/>
      <c r="Z141" s="44"/>
      <c r="AA141" s="44"/>
      <c r="AB141" s="44"/>
      <c r="AC141" s="44"/>
      <c r="AD141" s="44"/>
      <c r="AE141" s="44"/>
      <c r="AF141" s="44"/>
      <c r="AG141" s="44"/>
    </row>
    <row r="142" spans="1:33" ht="15.75" customHeight="1">
      <c r="A142" s="44"/>
      <c r="B142" s="44" t="s">
        <v>48</v>
      </c>
      <c r="C142" s="44" t="s">
        <v>519</v>
      </c>
      <c r="D142" s="44" t="s">
        <v>526</v>
      </c>
      <c r="E142" s="44" t="str">
        <f t="shared" si="56"/>
        <v>hydro</v>
      </c>
      <c r="F142" s="44">
        <v>1036995.532</v>
      </c>
      <c r="G142" s="44">
        <f t="shared" si="57"/>
        <v>1071125.3130000001</v>
      </c>
      <c r="H142" s="44">
        <v>1105255.094</v>
      </c>
      <c r="I142" s="44">
        <f t="shared" si="58"/>
        <v>1105255.094</v>
      </c>
      <c r="J142" s="44">
        <v>1105255.094</v>
      </c>
      <c r="K142" s="44">
        <f t="shared" si="59"/>
        <v>1105255.094</v>
      </c>
      <c r="L142" s="44">
        <v>1105255.094</v>
      </c>
      <c r="M142" s="44">
        <f t="shared" si="60"/>
        <v>1105255.094</v>
      </c>
      <c r="N142" s="44">
        <v>1105255.094</v>
      </c>
      <c r="O142" s="44">
        <f t="shared" si="61"/>
        <v>1105255.094</v>
      </c>
      <c r="P142" s="44">
        <v>1105255.094</v>
      </c>
      <c r="Q142" s="44">
        <f t="shared" si="62"/>
        <v>1105255.094</v>
      </c>
      <c r="R142" s="44">
        <v>1105255.094</v>
      </c>
      <c r="S142" s="44"/>
      <c r="T142" s="44"/>
      <c r="U142" s="44"/>
      <c r="V142" s="44"/>
      <c r="W142" s="44"/>
      <c r="X142" s="44"/>
      <c r="Y142" s="44"/>
      <c r="Z142" s="44"/>
      <c r="AA142" s="44"/>
      <c r="AB142" s="44"/>
      <c r="AC142" s="44"/>
      <c r="AD142" s="44"/>
      <c r="AE142" s="44"/>
      <c r="AF142" s="44"/>
      <c r="AG142" s="44"/>
    </row>
    <row r="143" spans="1:33" ht="15.75" customHeight="1">
      <c r="A143" s="44"/>
      <c r="B143" s="44" t="s">
        <v>48</v>
      </c>
      <c r="C143" s="44" t="s">
        <v>519</v>
      </c>
      <c r="D143" s="44" t="s">
        <v>528</v>
      </c>
      <c r="E143" s="44" t="str">
        <f t="shared" si="56"/>
        <v>hydro</v>
      </c>
      <c r="F143" s="44">
        <v>0</v>
      </c>
      <c r="G143" s="44">
        <f t="shared" si="57"/>
        <v>0</v>
      </c>
      <c r="H143" s="44">
        <v>0</v>
      </c>
      <c r="I143" s="44">
        <f t="shared" si="58"/>
        <v>0</v>
      </c>
      <c r="J143" s="44">
        <v>0</v>
      </c>
      <c r="K143" s="44">
        <f t="shared" si="59"/>
        <v>0</v>
      </c>
      <c r="L143" s="44">
        <v>0</v>
      </c>
      <c r="M143" s="44">
        <f t="shared" si="60"/>
        <v>0</v>
      </c>
      <c r="N143" s="44">
        <v>0</v>
      </c>
      <c r="O143" s="44">
        <f t="shared" si="61"/>
        <v>0</v>
      </c>
      <c r="P143" s="44">
        <v>0</v>
      </c>
      <c r="Q143" s="44">
        <f t="shared" si="62"/>
        <v>0</v>
      </c>
      <c r="R143" s="44">
        <v>0</v>
      </c>
      <c r="S143" s="44"/>
      <c r="T143" s="44"/>
      <c r="U143" s="44"/>
      <c r="V143" s="44"/>
      <c r="W143" s="44"/>
      <c r="X143" s="44"/>
      <c r="Y143" s="44"/>
      <c r="Z143" s="44"/>
      <c r="AA143" s="44"/>
      <c r="AB143" s="44"/>
      <c r="AC143" s="44"/>
      <c r="AD143" s="44"/>
      <c r="AE143" s="44"/>
      <c r="AF143" s="44"/>
      <c r="AG143" s="44"/>
    </row>
    <row r="144" spans="1:33" ht="15.75" customHeight="1">
      <c r="A144" s="44"/>
      <c r="B144" s="44" t="s">
        <v>48</v>
      </c>
      <c r="C144" s="44" t="s">
        <v>519</v>
      </c>
      <c r="D144" s="44" t="s">
        <v>527</v>
      </c>
      <c r="E144" s="44" t="str">
        <f t="shared" si="56"/>
        <v>onshore wind</v>
      </c>
      <c r="F144" s="44">
        <v>22462898.48</v>
      </c>
      <c r="G144" s="44">
        <f t="shared" si="57"/>
        <v>25798462.420000002</v>
      </c>
      <c r="H144" s="44">
        <v>29134026.359999999</v>
      </c>
      <c r="I144" s="44">
        <f t="shared" si="58"/>
        <v>29099464.09</v>
      </c>
      <c r="J144" s="44">
        <v>29064901.82</v>
      </c>
      <c r="K144" s="44">
        <f t="shared" si="59"/>
        <v>29082099.52</v>
      </c>
      <c r="L144" s="44">
        <v>29099297.219999999</v>
      </c>
      <c r="M144" s="44">
        <f t="shared" si="60"/>
        <v>29044763.449999999</v>
      </c>
      <c r="N144" s="44">
        <v>28990229.68</v>
      </c>
      <c r="O144" s="44">
        <f t="shared" si="61"/>
        <v>28931464.314999998</v>
      </c>
      <c r="P144" s="44">
        <v>28872698.949999999</v>
      </c>
      <c r="Q144" s="44">
        <f t="shared" si="62"/>
        <v>28617780.954999998</v>
      </c>
      <c r="R144" s="44">
        <v>28362862.960000001</v>
      </c>
      <c r="S144" s="44"/>
      <c r="T144" s="44"/>
      <c r="U144" s="44"/>
      <c r="V144" s="44"/>
      <c r="W144" s="44"/>
      <c r="X144" s="44"/>
      <c r="Y144" s="44"/>
      <c r="Z144" s="44"/>
      <c r="AA144" s="44"/>
      <c r="AB144" s="44"/>
      <c r="AC144" s="44"/>
      <c r="AD144" s="44"/>
      <c r="AE144" s="44"/>
      <c r="AF144" s="44"/>
      <c r="AG144" s="44"/>
    </row>
    <row r="145" spans="1:33" ht="15.75" customHeight="1">
      <c r="A145" s="44"/>
      <c r="B145" s="44" t="s">
        <v>48</v>
      </c>
      <c r="C145" s="44" t="s">
        <v>519</v>
      </c>
      <c r="D145" s="44" t="s">
        <v>529</v>
      </c>
      <c r="E145" s="44" t="str">
        <f t="shared" si="56"/>
        <v>natural gas nonpeaker</v>
      </c>
      <c r="F145" s="44">
        <v>6918451.2050000001</v>
      </c>
      <c r="G145" s="44">
        <f t="shared" si="57"/>
        <v>6343783.4564999994</v>
      </c>
      <c r="H145" s="44">
        <v>5769115.7079999996</v>
      </c>
      <c r="I145" s="44">
        <f t="shared" si="58"/>
        <v>5868909.2719999999</v>
      </c>
      <c r="J145" s="44">
        <v>5968702.8360000001</v>
      </c>
      <c r="K145" s="44">
        <f t="shared" si="59"/>
        <v>5389056.4735000003</v>
      </c>
      <c r="L145" s="44">
        <v>4809410.1109999996</v>
      </c>
      <c r="M145" s="44">
        <f t="shared" si="60"/>
        <v>4272543.7309999997</v>
      </c>
      <c r="N145" s="44">
        <v>3735677.3509999998</v>
      </c>
      <c r="O145" s="44">
        <f t="shared" si="61"/>
        <v>3422495.5970000001</v>
      </c>
      <c r="P145" s="44">
        <v>3109313.8429999999</v>
      </c>
      <c r="Q145" s="44">
        <f t="shared" si="62"/>
        <v>2946753.3679999998</v>
      </c>
      <c r="R145" s="44">
        <v>2784192.8930000002</v>
      </c>
      <c r="S145" s="44"/>
      <c r="T145" s="44"/>
      <c r="U145" s="44"/>
      <c r="V145" s="44"/>
      <c r="W145" s="44"/>
      <c r="X145" s="44"/>
      <c r="Y145" s="44"/>
      <c r="Z145" s="44"/>
      <c r="AA145" s="44"/>
      <c r="AB145" s="44"/>
      <c r="AC145" s="44"/>
      <c r="AD145" s="44"/>
      <c r="AE145" s="44"/>
      <c r="AF145" s="44"/>
      <c r="AG145" s="44"/>
    </row>
    <row r="146" spans="1:33" ht="15.75" customHeight="1">
      <c r="A146" s="44"/>
      <c r="B146" s="44" t="s">
        <v>48</v>
      </c>
      <c r="C146" s="44" t="s">
        <v>519</v>
      </c>
      <c r="D146" s="44" t="s">
        <v>530</v>
      </c>
      <c r="E146" s="44" t="str">
        <f t="shared" si="56"/>
        <v>natural gas peaker</v>
      </c>
      <c r="F146" s="44">
        <v>86389.723119999995</v>
      </c>
      <c r="G146" s="44">
        <f t="shared" si="57"/>
        <v>66868.656594999993</v>
      </c>
      <c r="H146" s="44">
        <v>47347.590069999998</v>
      </c>
      <c r="I146" s="44">
        <f t="shared" si="58"/>
        <v>58264.306620000003</v>
      </c>
      <c r="J146" s="44">
        <v>69181.02317</v>
      </c>
      <c r="K146" s="44">
        <f t="shared" si="59"/>
        <v>54469.610255</v>
      </c>
      <c r="L146" s="44">
        <v>39758.197339999999</v>
      </c>
      <c r="M146" s="44">
        <f t="shared" si="60"/>
        <v>36609.577340000003</v>
      </c>
      <c r="N146" s="44">
        <v>33460.957340000001</v>
      </c>
      <c r="O146" s="44">
        <f t="shared" si="61"/>
        <v>33460.957340000001</v>
      </c>
      <c r="P146" s="44">
        <v>33460.957340000001</v>
      </c>
      <c r="Q146" s="44">
        <f t="shared" si="62"/>
        <v>29142.183640000003</v>
      </c>
      <c r="R146" s="44">
        <v>24823.409940000001</v>
      </c>
      <c r="S146" s="44"/>
      <c r="T146" s="44"/>
      <c r="U146" s="44"/>
      <c r="V146" s="44"/>
      <c r="W146" s="44"/>
      <c r="X146" s="44"/>
      <c r="Y146" s="44"/>
      <c r="Z146" s="44"/>
      <c r="AA146" s="44"/>
      <c r="AB146" s="44"/>
      <c r="AC146" s="44"/>
      <c r="AD146" s="44"/>
      <c r="AE146" s="44"/>
      <c r="AF146" s="44"/>
      <c r="AG146" s="44"/>
    </row>
    <row r="147" spans="1:33" ht="15.75" customHeight="1">
      <c r="A147" s="44"/>
      <c r="B147" s="44" t="s">
        <v>48</v>
      </c>
      <c r="C147" s="44" t="s">
        <v>519</v>
      </c>
      <c r="D147" s="44" t="s">
        <v>531</v>
      </c>
      <c r="E147" s="44" t="str">
        <f t="shared" si="56"/>
        <v>nuclear</v>
      </c>
      <c r="F147" s="44">
        <v>4754124.7340000002</v>
      </c>
      <c r="G147" s="44">
        <f t="shared" si="57"/>
        <v>2377062.3670000001</v>
      </c>
      <c r="H147" s="44">
        <v>0</v>
      </c>
      <c r="I147" s="44">
        <f t="shared" si="58"/>
        <v>0</v>
      </c>
      <c r="J147" s="44">
        <v>0</v>
      </c>
      <c r="K147" s="44">
        <f t="shared" si="59"/>
        <v>0</v>
      </c>
      <c r="L147" s="44">
        <v>0</v>
      </c>
      <c r="M147" s="44">
        <f t="shared" si="60"/>
        <v>0</v>
      </c>
      <c r="N147" s="44">
        <v>0</v>
      </c>
      <c r="O147" s="44">
        <f t="shared" si="61"/>
        <v>0</v>
      </c>
      <c r="P147" s="44">
        <v>0</v>
      </c>
      <c r="Q147" s="44">
        <f t="shared" si="62"/>
        <v>0</v>
      </c>
      <c r="R147" s="44">
        <v>0</v>
      </c>
      <c r="S147" s="44"/>
      <c r="T147" s="44"/>
      <c r="U147" s="44"/>
      <c r="V147" s="44"/>
      <c r="W147" s="44"/>
      <c r="X147" s="44"/>
      <c r="Y147" s="44"/>
      <c r="Z147" s="44"/>
      <c r="AA147" s="44"/>
      <c r="AB147" s="44"/>
      <c r="AC147" s="44"/>
      <c r="AD147" s="44"/>
      <c r="AE147" s="44"/>
      <c r="AF147" s="44"/>
      <c r="AG147" s="44"/>
    </row>
    <row r="148" spans="1:33" ht="15.75" customHeight="1">
      <c r="A148" s="44"/>
      <c r="B148" s="44" t="s">
        <v>48</v>
      </c>
      <c r="C148" s="44" t="s">
        <v>519</v>
      </c>
      <c r="D148" s="44" t="s">
        <v>532</v>
      </c>
      <c r="E148" s="44" t="str">
        <f t="shared" si="56"/>
        <v>offshore wind</v>
      </c>
      <c r="F148" s="44">
        <v>0</v>
      </c>
      <c r="G148" s="44">
        <f t="shared" si="57"/>
        <v>0</v>
      </c>
      <c r="H148" s="44">
        <v>0</v>
      </c>
      <c r="I148" s="44">
        <f t="shared" si="58"/>
        <v>0</v>
      </c>
      <c r="J148" s="44">
        <v>0</v>
      </c>
      <c r="K148" s="44">
        <f t="shared" si="59"/>
        <v>0</v>
      </c>
      <c r="L148" s="44">
        <v>0</v>
      </c>
      <c r="M148" s="44">
        <f t="shared" si="60"/>
        <v>0</v>
      </c>
      <c r="N148" s="44">
        <v>0</v>
      </c>
      <c r="O148" s="44">
        <f t="shared" si="61"/>
        <v>0</v>
      </c>
      <c r="P148" s="44">
        <v>0</v>
      </c>
      <c r="Q148" s="44">
        <f t="shared" si="62"/>
        <v>0</v>
      </c>
      <c r="R148" s="44">
        <v>0</v>
      </c>
      <c r="S148" s="44"/>
      <c r="T148" s="44"/>
      <c r="U148" s="44"/>
      <c r="V148" s="44"/>
      <c r="W148" s="44"/>
      <c r="X148" s="44"/>
      <c r="Y148" s="44"/>
      <c r="Z148" s="44"/>
      <c r="AA148" s="44"/>
      <c r="AB148" s="44"/>
      <c r="AC148" s="44"/>
      <c r="AD148" s="44"/>
      <c r="AE148" s="44"/>
      <c r="AF148" s="44"/>
      <c r="AG148" s="44"/>
    </row>
    <row r="149" spans="1:33" ht="15.75" customHeight="1">
      <c r="A149" s="44"/>
      <c r="B149" s="44" t="s">
        <v>48</v>
      </c>
      <c r="C149" s="44" t="s">
        <v>519</v>
      </c>
      <c r="D149" s="44" t="s">
        <v>533</v>
      </c>
      <c r="E149" s="44" t="str">
        <f t="shared" si="56"/>
        <v>crude oil</v>
      </c>
      <c r="F149" s="44">
        <v>73230.182400000005</v>
      </c>
      <c r="G149" s="44">
        <f t="shared" si="57"/>
        <v>73230.182400000005</v>
      </c>
      <c r="H149" s="44">
        <v>73230.182400000005</v>
      </c>
      <c r="I149" s="44">
        <f t="shared" si="58"/>
        <v>73230.182400000005</v>
      </c>
      <c r="J149" s="44">
        <v>73230.182400000005</v>
      </c>
      <c r="K149" s="44">
        <f t="shared" si="59"/>
        <v>73230.182400000005</v>
      </c>
      <c r="L149" s="44">
        <v>73230.182400000005</v>
      </c>
      <c r="M149" s="44">
        <f t="shared" si="60"/>
        <v>73230.182400000005</v>
      </c>
      <c r="N149" s="44">
        <v>73230.182400000005</v>
      </c>
      <c r="O149" s="44">
        <f t="shared" si="61"/>
        <v>73230.182400000005</v>
      </c>
      <c r="P149" s="44">
        <v>73230.182400000005</v>
      </c>
      <c r="Q149" s="44">
        <f t="shared" si="62"/>
        <v>73230.182400000005</v>
      </c>
      <c r="R149" s="44">
        <v>73230.182400000005</v>
      </c>
      <c r="S149" s="44"/>
      <c r="T149" s="44"/>
      <c r="U149" s="44"/>
      <c r="V149" s="44"/>
      <c r="W149" s="44"/>
      <c r="X149" s="44"/>
      <c r="Y149" s="44"/>
      <c r="Z149" s="44"/>
      <c r="AA149" s="44"/>
      <c r="AB149" s="44"/>
      <c r="AC149" s="44"/>
      <c r="AD149" s="44"/>
      <c r="AE149" s="44"/>
      <c r="AF149" s="44"/>
      <c r="AG149" s="44"/>
    </row>
    <row r="150" spans="1:33" ht="15.75" customHeight="1">
      <c r="A150" s="44"/>
      <c r="B150" s="44" t="s">
        <v>48</v>
      </c>
      <c r="C150" s="44" t="s">
        <v>519</v>
      </c>
      <c r="D150" s="44" t="s">
        <v>534</v>
      </c>
      <c r="E150" s="44" t="str">
        <f t="shared" si="56"/>
        <v>solar PV</v>
      </c>
      <c r="F150" s="44">
        <v>108473.7683</v>
      </c>
      <c r="G150" s="44">
        <f t="shared" si="57"/>
        <v>109469.57195</v>
      </c>
      <c r="H150" s="44">
        <v>110465.3756</v>
      </c>
      <c r="I150" s="44">
        <f t="shared" si="58"/>
        <v>111140.53719999999</v>
      </c>
      <c r="J150" s="44">
        <v>111815.6988</v>
      </c>
      <c r="K150" s="44">
        <f t="shared" si="59"/>
        <v>112490.25385000001</v>
      </c>
      <c r="L150" s="44">
        <v>113164.8089</v>
      </c>
      <c r="M150" s="44">
        <f t="shared" si="60"/>
        <v>114435.92975000001</v>
      </c>
      <c r="N150" s="44">
        <v>115707.0506</v>
      </c>
      <c r="O150" s="44">
        <f t="shared" si="61"/>
        <v>117556.0395</v>
      </c>
      <c r="P150" s="44">
        <v>119405.0284</v>
      </c>
      <c r="Q150" s="44">
        <f t="shared" si="62"/>
        <v>121773.00885</v>
      </c>
      <c r="R150" s="44">
        <v>124140.9893</v>
      </c>
      <c r="S150" s="44"/>
      <c r="T150" s="44"/>
      <c r="U150" s="44"/>
      <c r="V150" s="44"/>
      <c r="W150" s="44"/>
      <c r="X150" s="44"/>
      <c r="Y150" s="44"/>
      <c r="Z150" s="44"/>
      <c r="AA150" s="44"/>
      <c r="AB150" s="44"/>
      <c r="AC150" s="44"/>
      <c r="AD150" s="44"/>
      <c r="AE150" s="44"/>
      <c r="AF150" s="44"/>
      <c r="AG150" s="44"/>
    </row>
    <row r="151" spans="1:33" ht="15.75" customHeight="1">
      <c r="A151" s="44"/>
      <c r="B151" s="44" t="s">
        <v>48</v>
      </c>
      <c r="C151" s="44" t="s">
        <v>519</v>
      </c>
      <c r="D151" s="44" t="s">
        <v>535</v>
      </c>
      <c r="E151" s="44" t="str">
        <f t="shared" si="56"/>
        <v>storage</v>
      </c>
      <c r="F151" s="44">
        <v>0</v>
      </c>
      <c r="G151" s="44">
        <v>0</v>
      </c>
      <c r="H151" s="44">
        <v>0</v>
      </c>
      <c r="I151" s="44">
        <v>0</v>
      </c>
      <c r="J151" s="44">
        <v>0</v>
      </c>
      <c r="K151" s="44">
        <v>0</v>
      </c>
      <c r="L151" s="44">
        <v>0</v>
      </c>
      <c r="M151" s="44">
        <v>0</v>
      </c>
      <c r="N151" s="44">
        <v>0</v>
      </c>
      <c r="O151" s="44">
        <v>0</v>
      </c>
      <c r="P151" s="44">
        <v>0</v>
      </c>
      <c r="Q151" s="44">
        <v>0</v>
      </c>
      <c r="R151" s="44">
        <v>0</v>
      </c>
      <c r="S151" s="44"/>
      <c r="T151" s="44"/>
      <c r="U151" s="44"/>
      <c r="V151" s="44"/>
      <c r="W151" s="44"/>
      <c r="X151" s="44"/>
      <c r="Y151" s="44"/>
      <c r="Z151" s="44"/>
      <c r="AA151" s="44"/>
      <c r="AB151" s="44"/>
      <c r="AC151" s="44"/>
      <c r="AD151" s="44"/>
      <c r="AE151" s="44"/>
      <c r="AF151" s="44"/>
      <c r="AG151" s="44"/>
    </row>
    <row r="152" spans="1:33" ht="15.75" customHeight="1">
      <c r="A152" s="44"/>
      <c r="B152" s="44" t="s">
        <v>48</v>
      </c>
      <c r="C152" s="44" t="s">
        <v>519</v>
      </c>
      <c r="D152" s="44" t="s">
        <v>537</v>
      </c>
      <c r="E152" s="44" t="str">
        <f t="shared" si="56"/>
        <v>solar PV</v>
      </c>
      <c r="F152" s="44">
        <v>16257.63913</v>
      </c>
      <c r="G152" s="44">
        <f t="shared" ref="G152:G165" si="63">AVERAGE(F152,H152)</f>
        <v>16257.63913</v>
      </c>
      <c r="H152" s="44">
        <v>16257.63913</v>
      </c>
      <c r="I152" s="44">
        <f t="shared" ref="I152:I165" si="64">AVERAGE(H152,J152)</f>
        <v>16257.63913</v>
      </c>
      <c r="J152" s="44">
        <v>16257.63913</v>
      </c>
      <c r="K152" s="44">
        <f t="shared" ref="K152:K165" si="65">AVERAGE(J152,L152)</f>
        <v>16176.908660000001</v>
      </c>
      <c r="L152" s="44">
        <v>16096.178190000001</v>
      </c>
      <c r="M152" s="44">
        <f t="shared" ref="M152:M165" si="66">AVERAGE(L152,N152)</f>
        <v>443744.46979499998</v>
      </c>
      <c r="N152" s="44">
        <v>871392.76139999996</v>
      </c>
      <c r="O152" s="44">
        <f t="shared" ref="O152:O165" si="67">AVERAGE(N152,P152)</f>
        <v>2721241.2546999999</v>
      </c>
      <c r="P152" s="44">
        <v>4571089.7479999997</v>
      </c>
      <c r="Q152" s="44">
        <f t="shared" ref="Q152:Q165" si="68">AVERAGE(P152,R152)</f>
        <v>4548234.4035</v>
      </c>
      <c r="R152" s="44">
        <v>4525379.0590000004</v>
      </c>
      <c r="S152" s="44"/>
      <c r="T152" s="44"/>
      <c r="U152" s="44"/>
      <c r="V152" s="44"/>
      <c r="W152" s="44"/>
      <c r="X152" s="44"/>
      <c r="Y152" s="44"/>
      <c r="Z152" s="44"/>
      <c r="AA152" s="44"/>
      <c r="AB152" s="44"/>
      <c r="AC152" s="44"/>
      <c r="AD152" s="44"/>
      <c r="AE152" s="44"/>
      <c r="AF152" s="44"/>
      <c r="AG152" s="44"/>
    </row>
    <row r="153" spans="1:33" ht="15.75" customHeight="1">
      <c r="A153" s="44"/>
      <c r="B153" s="44" t="s">
        <v>39</v>
      </c>
      <c r="C153" s="44" t="s">
        <v>519</v>
      </c>
      <c r="D153" s="44" t="s">
        <v>522</v>
      </c>
      <c r="E153" s="44" t="str">
        <f t="shared" si="56"/>
        <v>biomass</v>
      </c>
      <c r="F153" s="44">
        <v>0</v>
      </c>
      <c r="G153" s="44">
        <f t="shared" si="63"/>
        <v>0</v>
      </c>
      <c r="H153" s="44">
        <v>0</v>
      </c>
      <c r="I153" s="44">
        <f t="shared" si="64"/>
        <v>0</v>
      </c>
      <c r="J153" s="44">
        <v>0</v>
      </c>
      <c r="K153" s="44">
        <f t="shared" si="65"/>
        <v>0</v>
      </c>
      <c r="L153" s="44">
        <v>0</v>
      </c>
      <c r="M153" s="44">
        <f t="shared" si="66"/>
        <v>0</v>
      </c>
      <c r="N153" s="44">
        <v>0</v>
      </c>
      <c r="O153" s="44">
        <f t="shared" si="67"/>
        <v>0</v>
      </c>
      <c r="P153" s="44">
        <v>0</v>
      </c>
      <c r="Q153" s="44">
        <f t="shared" si="68"/>
        <v>8335.4815400000007</v>
      </c>
      <c r="R153" s="44">
        <v>16670.963080000001</v>
      </c>
      <c r="S153" s="44"/>
      <c r="T153" s="44"/>
      <c r="U153" s="44"/>
      <c r="V153" s="44"/>
      <c r="W153" s="44"/>
      <c r="X153" s="44"/>
      <c r="Y153" s="44"/>
      <c r="Z153" s="44"/>
      <c r="AA153" s="44"/>
      <c r="AB153" s="44"/>
      <c r="AC153" s="44"/>
      <c r="AD153" s="44"/>
      <c r="AE153" s="44"/>
      <c r="AF153" s="44"/>
      <c r="AG153" s="44"/>
    </row>
    <row r="154" spans="1:33" ht="15.75" customHeight="1">
      <c r="A154" s="44"/>
      <c r="B154" s="44" t="s">
        <v>39</v>
      </c>
      <c r="C154" s="44" t="s">
        <v>519</v>
      </c>
      <c r="D154" s="44" t="s">
        <v>523</v>
      </c>
      <c r="E154" s="44" t="str">
        <f t="shared" si="56"/>
        <v>hard coal</v>
      </c>
      <c r="F154" s="44">
        <v>0</v>
      </c>
      <c r="G154" s="44">
        <f t="shared" si="63"/>
        <v>0</v>
      </c>
      <c r="H154" s="44">
        <v>0</v>
      </c>
      <c r="I154" s="44">
        <f t="shared" si="64"/>
        <v>0</v>
      </c>
      <c r="J154" s="44">
        <v>0</v>
      </c>
      <c r="K154" s="44">
        <f t="shared" si="65"/>
        <v>0</v>
      </c>
      <c r="L154" s="44">
        <v>0</v>
      </c>
      <c r="M154" s="44">
        <f t="shared" si="66"/>
        <v>0</v>
      </c>
      <c r="N154" s="44">
        <v>0</v>
      </c>
      <c r="O154" s="44">
        <f t="shared" si="67"/>
        <v>0</v>
      </c>
      <c r="P154" s="44">
        <v>0</v>
      </c>
      <c r="Q154" s="44">
        <f t="shared" si="68"/>
        <v>0</v>
      </c>
      <c r="R154" s="44">
        <v>0</v>
      </c>
      <c r="S154" s="44"/>
      <c r="T154" s="44"/>
      <c r="U154" s="44"/>
      <c r="V154" s="44"/>
      <c r="W154" s="44"/>
      <c r="X154" s="44"/>
      <c r="Y154" s="44"/>
      <c r="Z154" s="44"/>
      <c r="AA154" s="44"/>
      <c r="AB154" s="44"/>
      <c r="AC154" s="44"/>
      <c r="AD154" s="44"/>
      <c r="AE154" s="44"/>
      <c r="AF154" s="44"/>
      <c r="AG154" s="44"/>
    </row>
    <row r="155" spans="1:33" ht="15.75" customHeight="1">
      <c r="A155" s="44"/>
      <c r="B155" s="44" t="s">
        <v>39</v>
      </c>
      <c r="C155" s="44" t="s">
        <v>519</v>
      </c>
      <c r="D155" s="44" t="s">
        <v>524</v>
      </c>
      <c r="E155" s="44" t="str">
        <f t="shared" si="56"/>
        <v>solar thermal</v>
      </c>
      <c r="F155" s="44">
        <v>0</v>
      </c>
      <c r="G155" s="44">
        <f t="shared" si="63"/>
        <v>0</v>
      </c>
      <c r="H155" s="44">
        <v>0</v>
      </c>
      <c r="I155" s="44">
        <f t="shared" si="64"/>
        <v>0</v>
      </c>
      <c r="J155" s="44">
        <v>0</v>
      </c>
      <c r="K155" s="44">
        <f t="shared" si="65"/>
        <v>0</v>
      </c>
      <c r="L155" s="44">
        <v>0</v>
      </c>
      <c r="M155" s="44">
        <f t="shared" si="66"/>
        <v>0</v>
      </c>
      <c r="N155" s="44">
        <v>0</v>
      </c>
      <c r="O155" s="44">
        <f t="shared" si="67"/>
        <v>0</v>
      </c>
      <c r="P155" s="44">
        <v>0</v>
      </c>
      <c r="Q155" s="44">
        <f t="shared" si="68"/>
        <v>0</v>
      </c>
      <c r="R155" s="44">
        <v>0</v>
      </c>
      <c r="S155" s="44"/>
      <c r="T155" s="44"/>
      <c r="U155" s="44"/>
      <c r="V155" s="44"/>
      <c r="W155" s="44"/>
      <c r="X155" s="44"/>
      <c r="Y155" s="44"/>
      <c r="Z155" s="44"/>
      <c r="AA155" s="44"/>
      <c r="AB155" s="44"/>
      <c r="AC155" s="44"/>
      <c r="AD155" s="44"/>
      <c r="AE155" s="44"/>
      <c r="AF155" s="44"/>
      <c r="AG155" s="44"/>
    </row>
    <row r="156" spans="1:33" ht="15.75" customHeight="1">
      <c r="A156" s="44"/>
      <c r="B156" s="44" t="s">
        <v>39</v>
      </c>
      <c r="C156" s="44" t="s">
        <v>519</v>
      </c>
      <c r="D156" s="44" t="s">
        <v>525</v>
      </c>
      <c r="E156" s="44" t="str">
        <f t="shared" si="56"/>
        <v>geothermal</v>
      </c>
      <c r="F156" s="44">
        <v>78840</v>
      </c>
      <c r="G156" s="44">
        <f t="shared" si="63"/>
        <v>78840</v>
      </c>
      <c r="H156" s="44">
        <v>78840</v>
      </c>
      <c r="I156" s="44">
        <f t="shared" si="64"/>
        <v>78840</v>
      </c>
      <c r="J156" s="44">
        <v>78840</v>
      </c>
      <c r="K156" s="44">
        <f t="shared" si="65"/>
        <v>78840</v>
      </c>
      <c r="L156" s="44">
        <v>78840</v>
      </c>
      <c r="M156" s="44">
        <f t="shared" si="66"/>
        <v>78840</v>
      </c>
      <c r="N156" s="44">
        <v>78840</v>
      </c>
      <c r="O156" s="44">
        <f t="shared" si="67"/>
        <v>78840</v>
      </c>
      <c r="P156" s="44">
        <v>78840</v>
      </c>
      <c r="Q156" s="44">
        <f t="shared" si="68"/>
        <v>78840</v>
      </c>
      <c r="R156" s="44">
        <v>78840</v>
      </c>
      <c r="S156" s="44"/>
      <c r="T156" s="44"/>
      <c r="U156" s="44"/>
      <c r="V156" s="44"/>
      <c r="W156" s="44"/>
      <c r="X156" s="44"/>
      <c r="Y156" s="44"/>
      <c r="Z156" s="44"/>
      <c r="AA156" s="44"/>
      <c r="AB156" s="44"/>
      <c r="AC156" s="44"/>
      <c r="AD156" s="44"/>
      <c r="AE156" s="44"/>
      <c r="AF156" s="44"/>
      <c r="AG156" s="44"/>
    </row>
    <row r="157" spans="1:33" ht="15.75" customHeight="1">
      <c r="A157" s="44"/>
      <c r="B157" s="44" t="s">
        <v>39</v>
      </c>
      <c r="C157" s="44" t="s">
        <v>519</v>
      </c>
      <c r="D157" s="44" t="s">
        <v>526</v>
      </c>
      <c r="E157" s="44" t="str">
        <f t="shared" si="56"/>
        <v>hydro</v>
      </c>
      <c r="F157" s="44">
        <v>9322080.8019999992</v>
      </c>
      <c r="G157" s="44">
        <f t="shared" si="63"/>
        <v>9542989.2449999992</v>
      </c>
      <c r="H157" s="44">
        <v>9763897.6879999992</v>
      </c>
      <c r="I157" s="44">
        <f t="shared" si="64"/>
        <v>9763897.6879999992</v>
      </c>
      <c r="J157" s="44">
        <v>9763897.6879999992</v>
      </c>
      <c r="K157" s="44">
        <f t="shared" si="65"/>
        <v>9763897.6879999992</v>
      </c>
      <c r="L157" s="44">
        <v>9763897.6879999992</v>
      </c>
      <c r="M157" s="44">
        <f t="shared" si="66"/>
        <v>9763897.6879999992</v>
      </c>
      <c r="N157" s="44">
        <v>9763897.6879999992</v>
      </c>
      <c r="O157" s="44">
        <f t="shared" si="67"/>
        <v>9763897.6879999992</v>
      </c>
      <c r="P157" s="44">
        <v>9763897.6879999992</v>
      </c>
      <c r="Q157" s="44">
        <f t="shared" si="68"/>
        <v>9763897.6879999992</v>
      </c>
      <c r="R157" s="44">
        <v>9763897.6879999992</v>
      </c>
      <c r="S157" s="44"/>
      <c r="T157" s="44"/>
      <c r="U157" s="44"/>
      <c r="V157" s="44"/>
      <c r="W157" s="44"/>
      <c r="X157" s="44"/>
      <c r="Y157" s="44"/>
      <c r="Z157" s="44"/>
      <c r="AA157" s="44"/>
      <c r="AB157" s="44"/>
      <c r="AC157" s="44"/>
      <c r="AD157" s="44"/>
      <c r="AE157" s="44"/>
      <c r="AF157" s="44"/>
      <c r="AG157" s="44"/>
    </row>
    <row r="158" spans="1:33" ht="15.75" customHeight="1">
      <c r="A158" s="44"/>
      <c r="B158" s="44" t="s">
        <v>39</v>
      </c>
      <c r="C158" s="44" t="s">
        <v>519</v>
      </c>
      <c r="D158" s="44" t="s">
        <v>528</v>
      </c>
      <c r="E158" s="44" t="str">
        <f t="shared" si="56"/>
        <v>hydro</v>
      </c>
      <c r="F158" s="44">
        <v>0</v>
      </c>
      <c r="G158" s="44">
        <f t="shared" si="63"/>
        <v>0</v>
      </c>
      <c r="H158" s="44">
        <v>0</v>
      </c>
      <c r="I158" s="44">
        <f t="shared" si="64"/>
        <v>0</v>
      </c>
      <c r="J158" s="44">
        <v>0</v>
      </c>
      <c r="K158" s="44">
        <f t="shared" si="65"/>
        <v>0</v>
      </c>
      <c r="L158" s="44">
        <v>0</v>
      </c>
      <c r="M158" s="44">
        <f t="shared" si="66"/>
        <v>0</v>
      </c>
      <c r="N158" s="44">
        <v>0</v>
      </c>
      <c r="O158" s="44">
        <f t="shared" si="67"/>
        <v>0</v>
      </c>
      <c r="P158" s="44">
        <v>0</v>
      </c>
      <c r="Q158" s="44">
        <f t="shared" si="68"/>
        <v>0</v>
      </c>
      <c r="R158" s="44">
        <v>0</v>
      </c>
      <c r="S158" s="44"/>
      <c r="T158" s="44"/>
      <c r="U158" s="44"/>
      <c r="V158" s="44"/>
      <c r="W158" s="44"/>
      <c r="X158" s="44"/>
      <c r="Y158" s="44"/>
      <c r="Z158" s="44"/>
      <c r="AA158" s="44"/>
      <c r="AB158" s="44"/>
      <c r="AC158" s="44"/>
      <c r="AD158" s="44"/>
      <c r="AE158" s="44"/>
      <c r="AF158" s="44"/>
      <c r="AG158" s="44"/>
    </row>
    <row r="159" spans="1:33" ht="15.75" customHeight="1">
      <c r="A159" s="44"/>
      <c r="B159" s="44" t="s">
        <v>39</v>
      </c>
      <c r="C159" s="44" t="s">
        <v>519</v>
      </c>
      <c r="D159" s="44" t="s">
        <v>527</v>
      </c>
      <c r="E159" s="44" t="str">
        <f t="shared" si="56"/>
        <v>onshore wind</v>
      </c>
      <c r="F159" s="44">
        <v>2763196.4920000001</v>
      </c>
      <c r="G159" s="44">
        <f t="shared" si="63"/>
        <v>2758738.8765000002</v>
      </c>
      <c r="H159" s="44">
        <v>2754281.2609999999</v>
      </c>
      <c r="I159" s="44">
        <f t="shared" si="64"/>
        <v>2763909.7505000001</v>
      </c>
      <c r="J159" s="44">
        <v>2773538.24</v>
      </c>
      <c r="K159" s="44">
        <f t="shared" si="65"/>
        <v>2774339.7094999999</v>
      </c>
      <c r="L159" s="44">
        <v>2775141.179</v>
      </c>
      <c r="M159" s="44">
        <f t="shared" si="66"/>
        <v>2775392.4654999999</v>
      </c>
      <c r="N159" s="44">
        <v>2775643.7519999999</v>
      </c>
      <c r="O159" s="44">
        <f t="shared" si="67"/>
        <v>2775402.9780000001</v>
      </c>
      <c r="P159" s="44">
        <v>2775162.2039999999</v>
      </c>
      <c r="Q159" s="44">
        <f t="shared" si="68"/>
        <v>2783345.6995000001</v>
      </c>
      <c r="R159" s="44">
        <v>2791529.1949999998</v>
      </c>
      <c r="S159" s="44"/>
      <c r="T159" s="44"/>
      <c r="U159" s="44"/>
      <c r="V159" s="44"/>
      <c r="W159" s="44"/>
      <c r="X159" s="44"/>
      <c r="Y159" s="44"/>
      <c r="Z159" s="44"/>
      <c r="AA159" s="44"/>
      <c r="AB159" s="44"/>
      <c r="AC159" s="44"/>
      <c r="AD159" s="44"/>
      <c r="AE159" s="44"/>
      <c r="AF159" s="44"/>
      <c r="AG159" s="44"/>
    </row>
    <row r="160" spans="1:33" ht="15.75" customHeight="1">
      <c r="A160" s="44"/>
      <c r="B160" s="44" t="s">
        <v>39</v>
      </c>
      <c r="C160" s="44" t="s">
        <v>519</v>
      </c>
      <c r="D160" s="44" t="s">
        <v>529</v>
      </c>
      <c r="E160" s="44" t="str">
        <f t="shared" si="56"/>
        <v>natural gas nonpeaker</v>
      </c>
      <c r="F160" s="44">
        <v>2554684.497</v>
      </c>
      <c r="G160" s="44">
        <f t="shared" si="63"/>
        <v>5945147.0564999999</v>
      </c>
      <c r="H160" s="44">
        <v>9335609.6160000004</v>
      </c>
      <c r="I160" s="44">
        <f t="shared" si="64"/>
        <v>9544930.3854999989</v>
      </c>
      <c r="J160" s="44">
        <v>9754251.1549999993</v>
      </c>
      <c r="K160" s="44">
        <f t="shared" si="65"/>
        <v>13066628.932500001</v>
      </c>
      <c r="L160" s="44">
        <v>16379006.710000001</v>
      </c>
      <c r="M160" s="44">
        <f t="shared" si="66"/>
        <v>17695767.825000003</v>
      </c>
      <c r="N160" s="44">
        <v>19012528.940000001</v>
      </c>
      <c r="O160" s="44">
        <f t="shared" si="67"/>
        <v>19442350.734999999</v>
      </c>
      <c r="P160" s="44">
        <v>19872172.530000001</v>
      </c>
      <c r="Q160" s="44">
        <f t="shared" si="68"/>
        <v>19144375.740000002</v>
      </c>
      <c r="R160" s="44">
        <v>18416578.949999999</v>
      </c>
      <c r="S160" s="44"/>
      <c r="T160" s="44"/>
      <c r="U160" s="44"/>
      <c r="V160" s="44"/>
      <c r="W160" s="44"/>
      <c r="X160" s="44"/>
      <c r="Y160" s="44"/>
      <c r="Z160" s="44"/>
      <c r="AA160" s="44"/>
      <c r="AB160" s="44"/>
      <c r="AC160" s="44"/>
      <c r="AD160" s="44"/>
      <c r="AE160" s="44"/>
      <c r="AF160" s="44"/>
      <c r="AG160" s="44"/>
    </row>
    <row r="161" spans="1:33" ht="15.75" customHeight="1">
      <c r="A161" s="44"/>
      <c r="B161" s="44" t="s">
        <v>39</v>
      </c>
      <c r="C161" s="44" t="s">
        <v>519</v>
      </c>
      <c r="D161" s="44" t="s">
        <v>530</v>
      </c>
      <c r="E161" s="44" t="str">
        <f t="shared" si="56"/>
        <v>natural gas peaker</v>
      </c>
      <c r="F161" s="44">
        <v>0</v>
      </c>
      <c r="G161" s="44">
        <f t="shared" si="63"/>
        <v>0</v>
      </c>
      <c r="H161" s="44">
        <v>0</v>
      </c>
      <c r="I161" s="44">
        <f t="shared" si="64"/>
        <v>0</v>
      </c>
      <c r="J161" s="44">
        <v>0</v>
      </c>
      <c r="K161" s="44">
        <f t="shared" si="65"/>
        <v>0</v>
      </c>
      <c r="L161" s="44">
        <v>0</v>
      </c>
      <c r="M161" s="44">
        <f t="shared" si="66"/>
        <v>0</v>
      </c>
      <c r="N161" s="44">
        <v>0</v>
      </c>
      <c r="O161" s="44">
        <f t="shared" si="67"/>
        <v>0</v>
      </c>
      <c r="P161" s="44">
        <v>0</v>
      </c>
      <c r="Q161" s="44">
        <f t="shared" si="68"/>
        <v>0</v>
      </c>
      <c r="R161" s="44">
        <v>0</v>
      </c>
      <c r="S161" s="44"/>
      <c r="T161" s="44"/>
      <c r="U161" s="44"/>
      <c r="V161" s="44"/>
      <c r="W161" s="44"/>
      <c r="X161" s="44"/>
      <c r="Y161" s="44"/>
      <c r="Z161" s="44"/>
      <c r="AA161" s="44"/>
      <c r="AB161" s="44"/>
      <c r="AC161" s="44"/>
      <c r="AD161" s="44"/>
      <c r="AE161" s="44"/>
      <c r="AF161" s="44"/>
      <c r="AG161" s="44"/>
    </row>
    <row r="162" spans="1:33" ht="15.75" customHeight="1">
      <c r="A162" s="44"/>
      <c r="B162" s="44" t="s">
        <v>39</v>
      </c>
      <c r="C162" s="44" t="s">
        <v>519</v>
      </c>
      <c r="D162" s="44" t="s">
        <v>531</v>
      </c>
      <c r="E162" s="44" t="str">
        <f t="shared" si="56"/>
        <v>nuclear</v>
      </c>
      <c r="F162" s="44">
        <v>0</v>
      </c>
      <c r="G162" s="44">
        <f t="shared" si="63"/>
        <v>0</v>
      </c>
      <c r="H162" s="44">
        <v>0</v>
      </c>
      <c r="I162" s="44">
        <f t="shared" si="64"/>
        <v>0</v>
      </c>
      <c r="J162" s="44">
        <v>0</v>
      </c>
      <c r="K162" s="44">
        <f t="shared" si="65"/>
        <v>0</v>
      </c>
      <c r="L162" s="44">
        <v>0</v>
      </c>
      <c r="M162" s="44">
        <f t="shared" si="66"/>
        <v>0</v>
      </c>
      <c r="N162" s="44">
        <v>0</v>
      </c>
      <c r="O162" s="44">
        <f t="shared" si="67"/>
        <v>0</v>
      </c>
      <c r="P162" s="44">
        <v>0</v>
      </c>
      <c r="Q162" s="44">
        <f t="shared" si="68"/>
        <v>0</v>
      </c>
      <c r="R162" s="44">
        <v>0</v>
      </c>
      <c r="S162" s="44"/>
      <c r="T162" s="44"/>
      <c r="U162" s="44"/>
      <c r="V162" s="44"/>
      <c r="W162" s="44"/>
      <c r="X162" s="44"/>
      <c r="Y162" s="44"/>
      <c r="Z162" s="44"/>
      <c r="AA162" s="44"/>
      <c r="AB162" s="44"/>
      <c r="AC162" s="44"/>
      <c r="AD162" s="44"/>
      <c r="AE162" s="44"/>
      <c r="AF162" s="44"/>
      <c r="AG162" s="44"/>
    </row>
    <row r="163" spans="1:33" ht="15.75" customHeight="1">
      <c r="A163" s="44"/>
      <c r="B163" s="44" t="s">
        <v>39</v>
      </c>
      <c r="C163" s="44" t="s">
        <v>519</v>
      </c>
      <c r="D163" s="44" t="s">
        <v>532</v>
      </c>
      <c r="E163" s="44" t="str">
        <f t="shared" si="56"/>
        <v>offshore wind</v>
      </c>
      <c r="F163" s="44">
        <v>0</v>
      </c>
      <c r="G163" s="44">
        <f t="shared" si="63"/>
        <v>0</v>
      </c>
      <c r="H163" s="44">
        <v>0</v>
      </c>
      <c r="I163" s="44">
        <f t="shared" si="64"/>
        <v>0</v>
      </c>
      <c r="J163" s="44">
        <v>0</v>
      </c>
      <c r="K163" s="44">
        <f t="shared" si="65"/>
        <v>0</v>
      </c>
      <c r="L163" s="44">
        <v>0</v>
      </c>
      <c r="M163" s="44">
        <f t="shared" si="66"/>
        <v>0</v>
      </c>
      <c r="N163" s="44">
        <v>0</v>
      </c>
      <c r="O163" s="44">
        <f t="shared" si="67"/>
        <v>0</v>
      </c>
      <c r="P163" s="44">
        <v>0</v>
      </c>
      <c r="Q163" s="44">
        <f t="shared" si="68"/>
        <v>0</v>
      </c>
      <c r="R163" s="44">
        <v>0</v>
      </c>
      <c r="S163" s="44"/>
      <c r="T163" s="44"/>
      <c r="U163" s="44"/>
      <c r="V163" s="44"/>
      <c r="W163" s="44"/>
      <c r="X163" s="44"/>
      <c r="Y163" s="44"/>
      <c r="Z163" s="44"/>
      <c r="AA163" s="44"/>
      <c r="AB163" s="44"/>
      <c r="AC163" s="44"/>
      <c r="AD163" s="44"/>
      <c r="AE163" s="44"/>
      <c r="AF163" s="44"/>
      <c r="AG163" s="44"/>
    </row>
    <row r="164" spans="1:33" ht="15.75" customHeight="1">
      <c r="A164" s="44"/>
      <c r="B164" s="44" t="s">
        <v>39</v>
      </c>
      <c r="C164" s="44" t="s">
        <v>519</v>
      </c>
      <c r="D164" s="44" t="s">
        <v>533</v>
      </c>
      <c r="E164" s="44" t="str">
        <f t="shared" si="56"/>
        <v>crude oil</v>
      </c>
      <c r="F164" s="44">
        <v>28376.695680000001</v>
      </c>
      <c r="G164" s="44">
        <f t="shared" si="63"/>
        <v>28376.695680000001</v>
      </c>
      <c r="H164" s="44">
        <v>28376.695680000001</v>
      </c>
      <c r="I164" s="44">
        <f t="shared" si="64"/>
        <v>28376.695680000001</v>
      </c>
      <c r="J164" s="44">
        <v>28376.695680000001</v>
      </c>
      <c r="K164" s="44">
        <f t="shared" si="65"/>
        <v>28376.695680000001</v>
      </c>
      <c r="L164" s="44">
        <v>28376.695680000001</v>
      </c>
      <c r="M164" s="44">
        <f t="shared" si="66"/>
        <v>28376.695680000001</v>
      </c>
      <c r="N164" s="44">
        <v>28376.695680000001</v>
      </c>
      <c r="O164" s="44">
        <f t="shared" si="67"/>
        <v>28376.695680000001</v>
      </c>
      <c r="P164" s="44">
        <v>28376.695680000001</v>
      </c>
      <c r="Q164" s="44">
        <f t="shared" si="68"/>
        <v>28376.695680000001</v>
      </c>
      <c r="R164" s="44">
        <v>28376.695680000001</v>
      </c>
      <c r="S164" s="44"/>
      <c r="T164" s="44"/>
      <c r="U164" s="44"/>
      <c r="V164" s="44"/>
      <c r="W164" s="44"/>
      <c r="X164" s="44"/>
      <c r="Y164" s="44"/>
      <c r="Z164" s="44"/>
      <c r="AA164" s="44"/>
      <c r="AB164" s="44"/>
      <c r="AC164" s="44"/>
      <c r="AD164" s="44"/>
      <c r="AE164" s="44"/>
      <c r="AF164" s="44"/>
      <c r="AG164" s="44"/>
    </row>
    <row r="165" spans="1:33" ht="15.75" customHeight="1">
      <c r="A165" s="44"/>
      <c r="B165" s="44" t="s">
        <v>39</v>
      </c>
      <c r="C165" s="44" t="s">
        <v>519</v>
      </c>
      <c r="D165" s="44" t="s">
        <v>534</v>
      </c>
      <c r="E165" s="44" t="str">
        <f t="shared" si="56"/>
        <v>solar PV</v>
      </c>
      <c r="F165" s="44">
        <v>44614.030379999997</v>
      </c>
      <c r="G165" s="44">
        <f t="shared" si="63"/>
        <v>63884.538974999996</v>
      </c>
      <c r="H165" s="44">
        <v>83155.047569999995</v>
      </c>
      <c r="I165" s="44">
        <f t="shared" si="64"/>
        <v>105060.670285</v>
      </c>
      <c r="J165" s="44">
        <v>126966.29300000001</v>
      </c>
      <c r="K165" s="44">
        <f t="shared" si="65"/>
        <v>155025.61430000002</v>
      </c>
      <c r="L165" s="44">
        <v>183084.9356</v>
      </c>
      <c r="M165" s="44">
        <f t="shared" si="66"/>
        <v>195975.75675</v>
      </c>
      <c r="N165" s="44">
        <v>208866.5779</v>
      </c>
      <c r="O165" s="44">
        <f t="shared" si="67"/>
        <v>225564.03885000001</v>
      </c>
      <c r="P165" s="44">
        <v>242261.49979999999</v>
      </c>
      <c r="Q165" s="44">
        <f t="shared" si="68"/>
        <v>256686.56450000001</v>
      </c>
      <c r="R165" s="44">
        <v>271111.62920000002</v>
      </c>
      <c r="S165" s="44"/>
      <c r="T165" s="44"/>
      <c r="U165" s="44"/>
      <c r="V165" s="44"/>
      <c r="W165" s="44"/>
      <c r="X165" s="44"/>
      <c r="Y165" s="44"/>
      <c r="Z165" s="44"/>
      <c r="AA165" s="44"/>
      <c r="AB165" s="44"/>
      <c r="AC165" s="44"/>
      <c r="AD165" s="44"/>
      <c r="AE165" s="44"/>
      <c r="AF165" s="44"/>
      <c r="AG165" s="44"/>
    </row>
    <row r="166" spans="1:33" ht="15.75" customHeight="1">
      <c r="A166" s="44"/>
      <c r="B166" s="44" t="s">
        <v>39</v>
      </c>
      <c r="C166" s="44" t="s">
        <v>519</v>
      </c>
      <c r="D166" s="44" t="s">
        <v>535</v>
      </c>
      <c r="E166" s="44" t="str">
        <f t="shared" si="56"/>
        <v>storage</v>
      </c>
      <c r="F166" s="44">
        <v>0</v>
      </c>
      <c r="G166" s="44">
        <v>0</v>
      </c>
      <c r="H166" s="44">
        <v>0</v>
      </c>
      <c r="I166" s="44">
        <v>0</v>
      </c>
      <c r="J166" s="44">
        <v>0</v>
      </c>
      <c r="K166" s="44">
        <v>0</v>
      </c>
      <c r="L166" s="44">
        <v>0</v>
      </c>
      <c r="M166" s="44">
        <v>0</v>
      </c>
      <c r="N166" s="44">
        <v>0</v>
      </c>
      <c r="O166" s="44">
        <v>0</v>
      </c>
      <c r="P166" s="44">
        <v>0</v>
      </c>
      <c r="Q166" s="44">
        <v>0</v>
      </c>
      <c r="R166" s="44">
        <v>0</v>
      </c>
      <c r="S166" s="44"/>
      <c r="T166" s="44"/>
      <c r="U166" s="44"/>
      <c r="V166" s="44"/>
      <c r="W166" s="44"/>
      <c r="X166" s="44"/>
      <c r="Y166" s="44"/>
      <c r="Z166" s="44"/>
      <c r="AA166" s="44"/>
      <c r="AB166" s="44"/>
      <c r="AC166" s="44"/>
      <c r="AD166" s="44"/>
      <c r="AE166" s="44"/>
      <c r="AF166" s="44"/>
      <c r="AG166" s="44"/>
    </row>
    <row r="167" spans="1:33" ht="15.75" customHeight="1">
      <c r="A167" s="44"/>
      <c r="B167" s="44" t="s">
        <v>39</v>
      </c>
      <c r="C167" s="44" t="s">
        <v>519</v>
      </c>
      <c r="D167" s="44" t="s">
        <v>537</v>
      </c>
      <c r="E167" s="44" t="str">
        <f t="shared" si="56"/>
        <v>solar PV</v>
      </c>
      <c r="F167" s="44">
        <v>502132.01740000001</v>
      </c>
      <c r="G167" s="44">
        <f t="shared" ref="G167:G180" si="69">AVERAGE(F167,H167)</f>
        <v>612590.1054</v>
      </c>
      <c r="H167" s="44">
        <v>723048.19339999999</v>
      </c>
      <c r="I167" s="44">
        <f t="shared" ref="I167:I180" si="70">AVERAGE(H167,J167)</f>
        <v>723048.19339999999</v>
      </c>
      <c r="J167" s="44">
        <v>723048.19339999999</v>
      </c>
      <c r="K167" s="44">
        <f t="shared" ref="K167:K180" si="71">AVERAGE(J167,L167)</f>
        <v>719446.39489999996</v>
      </c>
      <c r="L167" s="44">
        <v>715844.59640000004</v>
      </c>
      <c r="M167" s="44">
        <f t="shared" ref="M167:M180" si="72">AVERAGE(L167,N167)</f>
        <v>712278.16485000006</v>
      </c>
      <c r="N167" s="44">
        <v>708711.73329999996</v>
      </c>
      <c r="O167" s="44">
        <f t="shared" ref="O167:O180" si="73">AVERAGE(N167,P167)</f>
        <v>705171.25304999994</v>
      </c>
      <c r="P167" s="44">
        <v>701630.77280000004</v>
      </c>
      <c r="Q167" s="44">
        <f t="shared" ref="Q167:Q180" si="74">AVERAGE(P167,R167)</f>
        <v>698126.82019999996</v>
      </c>
      <c r="R167" s="44">
        <v>694622.8676</v>
      </c>
      <c r="S167" s="44"/>
      <c r="T167" s="44"/>
      <c r="U167" s="44"/>
      <c r="V167" s="44"/>
      <c r="W167" s="44"/>
      <c r="X167" s="44"/>
      <c r="Y167" s="44"/>
      <c r="Z167" s="44"/>
      <c r="AA167" s="44"/>
      <c r="AB167" s="44"/>
      <c r="AC167" s="44"/>
      <c r="AD167" s="44"/>
      <c r="AE167" s="44"/>
      <c r="AF167" s="44"/>
      <c r="AG167" s="44"/>
    </row>
    <row r="168" spans="1:33" ht="15.75" customHeight="1">
      <c r="A168" s="44"/>
      <c r="B168" s="44" t="s">
        <v>43</v>
      </c>
      <c r="C168" s="44" t="s">
        <v>519</v>
      </c>
      <c r="D168" s="44" t="s">
        <v>522</v>
      </c>
      <c r="E168" s="44" t="str">
        <f t="shared" si="56"/>
        <v>biomass</v>
      </c>
      <c r="F168" s="44">
        <v>0</v>
      </c>
      <c r="G168" s="44">
        <f t="shared" si="69"/>
        <v>0</v>
      </c>
      <c r="H168" s="44">
        <v>0</v>
      </c>
      <c r="I168" s="44">
        <f t="shared" si="70"/>
        <v>0</v>
      </c>
      <c r="J168" s="44">
        <v>0</v>
      </c>
      <c r="K168" s="44">
        <f t="shared" si="71"/>
        <v>0</v>
      </c>
      <c r="L168" s="44">
        <v>0</v>
      </c>
      <c r="M168" s="44">
        <f t="shared" si="72"/>
        <v>2050.8115385000001</v>
      </c>
      <c r="N168" s="44">
        <v>4101.6230770000002</v>
      </c>
      <c r="O168" s="44">
        <f t="shared" si="73"/>
        <v>6985.7349810000005</v>
      </c>
      <c r="P168" s="44">
        <v>9869.8468850000008</v>
      </c>
      <c r="Q168" s="44">
        <f t="shared" si="74"/>
        <v>15858.155942500001</v>
      </c>
      <c r="R168" s="44">
        <v>21846.465</v>
      </c>
      <c r="S168" s="44"/>
      <c r="T168" s="44"/>
      <c r="U168" s="44"/>
      <c r="V168" s="44"/>
      <c r="W168" s="44"/>
      <c r="X168" s="44"/>
      <c r="Y168" s="44"/>
      <c r="Z168" s="44"/>
      <c r="AA168" s="44"/>
      <c r="AB168" s="44"/>
      <c r="AC168" s="44"/>
      <c r="AD168" s="44"/>
      <c r="AE168" s="44"/>
      <c r="AF168" s="44"/>
      <c r="AG168" s="44"/>
    </row>
    <row r="169" spans="1:33" ht="15.75" customHeight="1">
      <c r="A169" s="44"/>
      <c r="B169" s="44" t="s">
        <v>43</v>
      </c>
      <c r="C169" s="44" t="s">
        <v>519</v>
      </c>
      <c r="D169" s="44" t="s">
        <v>523</v>
      </c>
      <c r="E169" s="44" t="str">
        <f t="shared" si="56"/>
        <v>hard coal</v>
      </c>
      <c r="F169" s="44">
        <v>48416116.299999997</v>
      </c>
      <c r="G169" s="44">
        <f t="shared" si="69"/>
        <v>46507134.204999998</v>
      </c>
      <c r="H169" s="44">
        <v>44598152.109999999</v>
      </c>
      <c r="I169" s="44">
        <f t="shared" si="70"/>
        <v>45696404.32</v>
      </c>
      <c r="J169" s="44">
        <v>46794656.530000001</v>
      </c>
      <c r="K169" s="44">
        <f t="shared" si="71"/>
        <v>48426041.424999997</v>
      </c>
      <c r="L169" s="44">
        <v>50057426.32</v>
      </c>
      <c r="M169" s="44">
        <f t="shared" si="72"/>
        <v>49898666.734999999</v>
      </c>
      <c r="N169" s="44">
        <v>49739907.149999999</v>
      </c>
      <c r="O169" s="44">
        <f t="shared" si="73"/>
        <v>49686361.284999996</v>
      </c>
      <c r="P169" s="44">
        <v>49632815.420000002</v>
      </c>
      <c r="Q169" s="44">
        <f t="shared" si="74"/>
        <v>49693420.630000003</v>
      </c>
      <c r="R169" s="44">
        <v>49754025.840000004</v>
      </c>
      <c r="S169" s="44"/>
      <c r="T169" s="44"/>
      <c r="U169" s="44"/>
      <c r="V169" s="44"/>
      <c r="W169" s="44"/>
      <c r="X169" s="44"/>
      <c r="Y169" s="44"/>
      <c r="Z169" s="44"/>
      <c r="AA169" s="44"/>
      <c r="AB169" s="44"/>
      <c r="AC169" s="44"/>
      <c r="AD169" s="44"/>
      <c r="AE169" s="44"/>
      <c r="AF169" s="44"/>
      <c r="AG169" s="44"/>
    </row>
    <row r="170" spans="1:33" ht="15.75" customHeight="1">
      <c r="A170" s="44"/>
      <c r="B170" s="44" t="s">
        <v>43</v>
      </c>
      <c r="C170" s="44" t="s">
        <v>519</v>
      </c>
      <c r="D170" s="44" t="s">
        <v>524</v>
      </c>
      <c r="E170" s="44" t="str">
        <f t="shared" si="56"/>
        <v>solar thermal</v>
      </c>
      <c r="F170" s="44">
        <v>0</v>
      </c>
      <c r="G170" s="44">
        <f t="shared" si="69"/>
        <v>0</v>
      </c>
      <c r="H170" s="44">
        <v>0</v>
      </c>
      <c r="I170" s="44">
        <f t="shared" si="70"/>
        <v>0</v>
      </c>
      <c r="J170" s="44">
        <v>0</v>
      </c>
      <c r="K170" s="44">
        <f t="shared" si="71"/>
        <v>0</v>
      </c>
      <c r="L170" s="44">
        <v>0</v>
      </c>
      <c r="M170" s="44">
        <f t="shared" si="72"/>
        <v>0</v>
      </c>
      <c r="N170" s="44">
        <v>0</v>
      </c>
      <c r="O170" s="44">
        <f t="shared" si="73"/>
        <v>0</v>
      </c>
      <c r="P170" s="44">
        <v>0</v>
      </c>
      <c r="Q170" s="44">
        <f t="shared" si="74"/>
        <v>0</v>
      </c>
      <c r="R170" s="44">
        <v>0</v>
      </c>
      <c r="S170" s="44"/>
      <c r="T170" s="44"/>
      <c r="U170" s="44"/>
      <c r="V170" s="44"/>
      <c r="W170" s="44"/>
      <c r="X170" s="44"/>
      <c r="Y170" s="44"/>
      <c r="Z170" s="44"/>
      <c r="AA170" s="44"/>
      <c r="AB170" s="44"/>
      <c r="AC170" s="44"/>
      <c r="AD170" s="44"/>
      <c r="AE170" s="44"/>
      <c r="AF170" s="44"/>
      <c r="AG170" s="44"/>
    </row>
    <row r="171" spans="1:33" ht="15.75" customHeight="1">
      <c r="A171" s="44"/>
      <c r="B171" s="44" t="s">
        <v>43</v>
      </c>
      <c r="C171" s="44" t="s">
        <v>519</v>
      </c>
      <c r="D171" s="44" t="s">
        <v>525</v>
      </c>
      <c r="E171" s="44" t="str">
        <f t="shared" si="56"/>
        <v>geothermal</v>
      </c>
      <c r="F171" s="44">
        <v>0</v>
      </c>
      <c r="G171" s="44">
        <f t="shared" si="69"/>
        <v>0</v>
      </c>
      <c r="H171" s="44">
        <v>0</v>
      </c>
      <c r="I171" s="44">
        <f t="shared" si="70"/>
        <v>0</v>
      </c>
      <c r="J171" s="44">
        <v>0</v>
      </c>
      <c r="K171" s="44">
        <f t="shared" si="71"/>
        <v>0</v>
      </c>
      <c r="L171" s="44">
        <v>0</v>
      </c>
      <c r="M171" s="44">
        <f t="shared" si="72"/>
        <v>0</v>
      </c>
      <c r="N171" s="44">
        <v>0</v>
      </c>
      <c r="O171" s="44">
        <f t="shared" si="73"/>
        <v>0</v>
      </c>
      <c r="P171" s="44">
        <v>0</v>
      </c>
      <c r="Q171" s="44">
        <f t="shared" si="74"/>
        <v>0</v>
      </c>
      <c r="R171" s="44">
        <v>0</v>
      </c>
      <c r="S171" s="44"/>
      <c r="T171" s="44"/>
      <c r="U171" s="44"/>
      <c r="V171" s="44"/>
      <c r="W171" s="44"/>
      <c r="X171" s="44"/>
      <c r="Y171" s="44"/>
      <c r="Z171" s="44"/>
      <c r="AA171" s="44"/>
      <c r="AB171" s="44"/>
      <c r="AC171" s="44"/>
      <c r="AD171" s="44"/>
      <c r="AE171" s="44"/>
      <c r="AF171" s="44"/>
      <c r="AG171" s="44"/>
    </row>
    <row r="172" spans="1:33" ht="15.75" customHeight="1">
      <c r="A172" s="44"/>
      <c r="B172" s="44" t="s">
        <v>43</v>
      </c>
      <c r="C172" s="44" t="s">
        <v>519</v>
      </c>
      <c r="D172" s="44" t="s">
        <v>526</v>
      </c>
      <c r="E172" s="44" t="str">
        <f t="shared" si="56"/>
        <v>hydro</v>
      </c>
      <c r="F172" s="44">
        <v>128511.997</v>
      </c>
      <c r="G172" s="44">
        <f t="shared" si="69"/>
        <v>128511.997</v>
      </c>
      <c r="H172" s="44">
        <v>128511.997</v>
      </c>
      <c r="I172" s="44">
        <f t="shared" si="70"/>
        <v>128511.997</v>
      </c>
      <c r="J172" s="44">
        <v>128511.997</v>
      </c>
      <c r="K172" s="44">
        <f t="shared" si="71"/>
        <v>128511.997</v>
      </c>
      <c r="L172" s="44">
        <v>128511.997</v>
      </c>
      <c r="M172" s="44">
        <f t="shared" si="72"/>
        <v>128511.997</v>
      </c>
      <c r="N172" s="44">
        <v>128511.997</v>
      </c>
      <c r="O172" s="44">
        <f t="shared" si="73"/>
        <v>128511.997</v>
      </c>
      <c r="P172" s="44">
        <v>128511.997</v>
      </c>
      <c r="Q172" s="44">
        <f t="shared" si="74"/>
        <v>128511.997</v>
      </c>
      <c r="R172" s="44">
        <v>128511.997</v>
      </c>
      <c r="S172" s="44"/>
      <c r="T172" s="44"/>
      <c r="U172" s="44"/>
      <c r="V172" s="44"/>
      <c r="W172" s="44"/>
      <c r="X172" s="44"/>
      <c r="Y172" s="44"/>
      <c r="Z172" s="44"/>
      <c r="AA172" s="44"/>
      <c r="AB172" s="44"/>
      <c r="AC172" s="44"/>
      <c r="AD172" s="44"/>
      <c r="AE172" s="44"/>
      <c r="AF172" s="44"/>
      <c r="AG172" s="44"/>
    </row>
    <row r="173" spans="1:33" ht="15.75" customHeight="1">
      <c r="A173" s="44"/>
      <c r="B173" s="44" t="s">
        <v>43</v>
      </c>
      <c r="C173" s="44" t="s">
        <v>519</v>
      </c>
      <c r="D173" s="44" t="s">
        <v>528</v>
      </c>
      <c r="E173" s="44" t="str">
        <f t="shared" si="56"/>
        <v>hydro</v>
      </c>
      <c r="F173" s="44">
        <v>0</v>
      </c>
      <c r="G173" s="44">
        <f t="shared" si="69"/>
        <v>0</v>
      </c>
      <c r="H173" s="44">
        <v>0</v>
      </c>
      <c r="I173" s="44">
        <f t="shared" si="70"/>
        <v>0</v>
      </c>
      <c r="J173" s="44">
        <v>0</v>
      </c>
      <c r="K173" s="44">
        <f t="shared" si="71"/>
        <v>0</v>
      </c>
      <c r="L173" s="44">
        <v>0</v>
      </c>
      <c r="M173" s="44">
        <f t="shared" si="72"/>
        <v>0</v>
      </c>
      <c r="N173" s="44">
        <v>0</v>
      </c>
      <c r="O173" s="44">
        <f t="shared" si="73"/>
        <v>0</v>
      </c>
      <c r="P173" s="44">
        <v>0</v>
      </c>
      <c r="Q173" s="44">
        <f t="shared" si="74"/>
        <v>0</v>
      </c>
      <c r="R173" s="44">
        <v>0</v>
      </c>
      <c r="S173" s="44"/>
      <c r="T173" s="44"/>
      <c r="U173" s="44"/>
      <c r="V173" s="44"/>
      <c r="W173" s="44"/>
      <c r="X173" s="44"/>
      <c r="Y173" s="44"/>
      <c r="Z173" s="44"/>
      <c r="AA173" s="44"/>
      <c r="AB173" s="44"/>
      <c r="AC173" s="44"/>
      <c r="AD173" s="44"/>
      <c r="AE173" s="44"/>
      <c r="AF173" s="44"/>
      <c r="AG173" s="44"/>
    </row>
    <row r="174" spans="1:33" ht="15.75" customHeight="1">
      <c r="A174" s="44"/>
      <c r="B174" s="44" t="s">
        <v>43</v>
      </c>
      <c r="C174" s="44" t="s">
        <v>519</v>
      </c>
      <c r="D174" s="44" t="s">
        <v>527</v>
      </c>
      <c r="E174" s="44" t="str">
        <f t="shared" si="56"/>
        <v>onshore wind</v>
      </c>
      <c r="F174" s="44">
        <v>13652574.77</v>
      </c>
      <c r="G174" s="44">
        <f t="shared" si="69"/>
        <v>16608493.59</v>
      </c>
      <c r="H174" s="44">
        <v>19564412.41</v>
      </c>
      <c r="I174" s="44">
        <f t="shared" si="70"/>
        <v>19561493.829999998</v>
      </c>
      <c r="J174" s="44">
        <v>19558575.25</v>
      </c>
      <c r="K174" s="44">
        <f t="shared" si="71"/>
        <v>19562080.045000002</v>
      </c>
      <c r="L174" s="44">
        <v>19565584.84</v>
      </c>
      <c r="M174" s="44">
        <f t="shared" si="72"/>
        <v>19566161.899999999</v>
      </c>
      <c r="N174" s="44">
        <v>19566738.960000001</v>
      </c>
      <c r="O174" s="44">
        <f t="shared" si="73"/>
        <v>19566962.5</v>
      </c>
      <c r="P174" s="44">
        <v>19567186.039999999</v>
      </c>
      <c r="Q174" s="44">
        <f t="shared" si="74"/>
        <v>19567624.920000002</v>
      </c>
      <c r="R174" s="44">
        <v>19568063.800000001</v>
      </c>
      <c r="S174" s="44"/>
      <c r="T174" s="44"/>
      <c r="U174" s="44"/>
      <c r="V174" s="44"/>
      <c r="W174" s="44"/>
      <c r="X174" s="44"/>
      <c r="Y174" s="44"/>
      <c r="Z174" s="44"/>
      <c r="AA174" s="44"/>
      <c r="AB174" s="44"/>
      <c r="AC174" s="44"/>
      <c r="AD174" s="44"/>
      <c r="AE174" s="44"/>
      <c r="AF174" s="44"/>
      <c r="AG174" s="44"/>
    </row>
    <row r="175" spans="1:33" ht="15.75" customHeight="1">
      <c r="A175" s="44"/>
      <c r="B175" s="44" t="s">
        <v>43</v>
      </c>
      <c r="C175" s="44" t="s">
        <v>519</v>
      </c>
      <c r="D175" s="44" t="s">
        <v>529</v>
      </c>
      <c r="E175" s="44" t="str">
        <f t="shared" si="56"/>
        <v>natural gas nonpeaker</v>
      </c>
      <c r="F175" s="44">
        <v>16639783.310000001</v>
      </c>
      <c r="G175" s="44">
        <f t="shared" si="69"/>
        <v>16652992.805</v>
      </c>
      <c r="H175" s="44">
        <v>16666202.300000001</v>
      </c>
      <c r="I175" s="44">
        <f t="shared" si="70"/>
        <v>16395568.755000001</v>
      </c>
      <c r="J175" s="44">
        <v>16124935.210000001</v>
      </c>
      <c r="K175" s="44">
        <f t="shared" si="71"/>
        <v>18279521.204999998</v>
      </c>
      <c r="L175" s="44">
        <v>20434107.199999999</v>
      </c>
      <c r="M175" s="44">
        <f t="shared" si="72"/>
        <v>20720952.990000002</v>
      </c>
      <c r="N175" s="44">
        <v>21007798.780000001</v>
      </c>
      <c r="O175" s="44">
        <f t="shared" si="73"/>
        <v>20545264.745000001</v>
      </c>
      <c r="P175" s="44">
        <v>20082730.710000001</v>
      </c>
      <c r="Q175" s="44">
        <f t="shared" si="74"/>
        <v>19961862.039999999</v>
      </c>
      <c r="R175" s="44">
        <v>19840993.370000001</v>
      </c>
      <c r="S175" s="44"/>
      <c r="T175" s="44"/>
      <c r="U175" s="44"/>
      <c r="V175" s="44"/>
      <c r="W175" s="44"/>
      <c r="X175" s="44"/>
      <c r="Y175" s="44"/>
      <c r="Z175" s="44"/>
      <c r="AA175" s="44"/>
      <c r="AB175" s="44"/>
      <c r="AC175" s="44"/>
      <c r="AD175" s="44"/>
      <c r="AE175" s="44"/>
      <c r="AF175" s="44"/>
      <c r="AG175" s="44"/>
    </row>
    <row r="176" spans="1:33" ht="15.75" customHeight="1">
      <c r="A176" s="44"/>
      <c r="B176" s="44" t="s">
        <v>43</v>
      </c>
      <c r="C176" s="44" t="s">
        <v>519</v>
      </c>
      <c r="D176" s="44" t="s">
        <v>530</v>
      </c>
      <c r="E176" s="44" t="str">
        <f t="shared" si="56"/>
        <v>natural gas peaker</v>
      </c>
      <c r="F176" s="44">
        <v>1187504.9410000001</v>
      </c>
      <c r="G176" s="44">
        <f t="shared" si="69"/>
        <v>1158134.9775</v>
      </c>
      <c r="H176" s="44">
        <v>1128765.014</v>
      </c>
      <c r="I176" s="44">
        <f t="shared" si="70"/>
        <v>1090712.7955</v>
      </c>
      <c r="J176" s="44">
        <v>1052660.577</v>
      </c>
      <c r="K176" s="44">
        <f t="shared" si="71"/>
        <v>841160.02630000003</v>
      </c>
      <c r="L176" s="44">
        <v>629659.47560000001</v>
      </c>
      <c r="M176" s="44">
        <f t="shared" si="72"/>
        <v>617553.76475000009</v>
      </c>
      <c r="N176" s="44">
        <v>605448.05390000006</v>
      </c>
      <c r="O176" s="44">
        <f t="shared" si="73"/>
        <v>589118.9421000001</v>
      </c>
      <c r="P176" s="44">
        <v>572789.83030000003</v>
      </c>
      <c r="Q176" s="44">
        <f t="shared" si="74"/>
        <v>602604.90870000003</v>
      </c>
      <c r="R176" s="44">
        <v>632419.98710000003</v>
      </c>
      <c r="S176" s="44"/>
      <c r="T176" s="44"/>
      <c r="U176" s="44"/>
      <c r="V176" s="44"/>
      <c r="W176" s="44"/>
      <c r="X176" s="44"/>
      <c r="Y176" s="44"/>
      <c r="Z176" s="44"/>
      <c r="AA176" s="44"/>
      <c r="AB176" s="44"/>
      <c r="AC176" s="44"/>
      <c r="AD176" s="44"/>
      <c r="AE176" s="44"/>
      <c r="AF176" s="44"/>
      <c r="AG176" s="44"/>
    </row>
    <row r="177" spans="1:33" ht="15.75" customHeight="1">
      <c r="A177" s="44"/>
      <c r="B177" s="44" t="s">
        <v>43</v>
      </c>
      <c r="C177" s="44" t="s">
        <v>519</v>
      </c>
      <c r="D177" s="44" t="s">
        <v>531</v>
      </c>
      <c r="E177" s="44" t="str">
        <f t="shared" si="56"/>
        <v>nuclear</v>
      </c>
      <c r="F177" s="44">
        <v>91520458.430000007</v>
      </c>
      <c r="G177" s="44">
        <f t="shared" si="69"/>
        <v>91520458.430000007</v>
      </c>
      <c r="H177" s="44">
        <v>91520458.430000007</v>
      </c>
      <c r="I177" s="44">
        <f t="shared" si="70"/>
        <v>91520458.430000007</v>
      </c>
      <c r="J177" s="44">
        <v>91520458.430000007</v>
      </c>
      <c r="K177" s="44">
        <f t="shared" si="71"/>
        <v>91520458.430000007</v>
      </c>
      <c r="L177" s="44">
        <v>91520458.430000007</v>
      </c>
      <c r="M177" s="44">
        <f t="shared" si="72"/>
        <v>91520458.430000007</v>
      </c>
      <c r="N177" s="44">
        <v>91520458.430000007</v>
      </c>
      <c r="O177" s="44">
        <f t="shared" si="73"/>
        <v>91520458.430000007</v>
      </c>
      <c r="P177" s="44">
        <v>91520458.430000007</v>
      </c>
      <c r="Q177" s="44">
        <f t="shared" si="74"/>
        <v>87955260.135000005</v>
      </c>
      <c r="R177" s="44">
        <v>84390061.840000004</v>
      </c>
      <c r="S177" s="44"/>
      <c r="T177" s="44"/>
      <c r="U177" s="44"/>
      <c r="V177" s="44"/>
      <c r="W177" s="44"/>
      <c r="X177" s="44"/>
      <c r="Y177" s="44"/>
      <c r="Z177" s="44"/>
      <c r="AA177" s="44"/>
      <c r="AB177" s="44"/>
      <c r="AC177" s="44"/>
      <c r="AD177" s="44"/>
      <c r="AE177" s="44"/>
      <c r="AF177" s="44"/>
      <c r="AG177" s="44"/>
    </row>
    <row r="178" spans="1:33" ht="15.75" customHeight="1">
      <c r="A178" s="44"/>
      <c r="B178" s="44" t="s">
        <v>43</v>
      </c>
      <c r="C178" s="44" t="s">
        <v>519</v>
      </c>
      <c r="D178" s="44" t="s">
        <v>532</v>
      </c>
      <c r="E178" s="44" t="str">
        <f t="shared" si="56"/>
        <v>offshore wind</v>
      </c>
      <c r="F178" s="44">
        <v>0</v>
      </c>
      <c r="G178" s="44">
        <f t="shared" si="69"/>
        <v>0</v>
      </c>
      <c r="H178" s="44">
        <v>0</v>
      </c>
      <c r="I178" s="44">
        <f t="shared" si="70"/>
        <v>0</v>
      </c>
      <c r="J178" s="44">
        <v>0</v>
      </c>
      <c r="K178" s="44">
        <f t="shared" si="71"/>
        <v>0</v>
      </c>
      <c r="L178" s="44">
        <v>0</v>
      </c>
      <c r="M178" s="44">
        <f t="shared" si="72"/>
        <v>0</v>
      </c>
      <c r="N178" s="44">
        <v>0</v>
      </c>
      <c r="O178" s="44">
        <f t="shared" si="73"/>
        <v>0</v>
      </c>
      <c r="P178" s="44">
        <v>0</v>
      </c>
      <c r="Q178" s="44">
        <f t="shared" si="74"/>
        <v>0</v>
      </c>
      <c r="R178" s="44">
        <v>0</v>
      </c>
      <c r="S178" s="44"/>
      <c r="T178" s="44"/>
      <c r="U178" s="44"/>
      <c r="V178" s="44"/>
      <c r="W178" s="44"/>
      <c r="X178" s="44"/>
      <c r="Y178" s="44"/>
      <c r="Z178" s="44"/>
      <c r="AA178" s="44"/>
      <c r="AB178" s="44"/>
      <c r="AC178" s="44"/>
      <c r="AD178" s="44"/>
      <c r="AE178" s="44"/>
      <c r="AF178" s="44"/>
      <c r="AG178" s="44"/>
    </row>
    <row r="179" spans="1:33" ht="15.75" customHeight="1">
      <c r="A179" s="44"/>
      <c r="B179" s="44" t="s">
        <v>43</v>
      </c>
      <c r="C179" s="44" t="s">
        <v>519</v>
      </c>
      <c r="D179" s="44" t="s">
        <v>533</v>
      </c>
      <c r="E179" s="44" t="str">
        <f t="shared" si="56"/>
        <v>crude oil</v>
      </c>
      <c r="F179" s="44">
        <v>430685.01020000002</v>
      </c>
      <c r="G179" s="44">
        <f t="shared" si="69"/>
        <v>430685.01020000002</v>
      </c>
      <c r="H179" s="44">
        <v>430685.01020000002</v>
      </c>
      <c r="I179" s="44">
        <f t="shared" si="70"/>
        <v>430685.01020000002</v>
      </c>
      <c r="J179" s="44">
        <v>430685.01020000002</v>
      </c>
      <c r="K179" s="44">
        <f t="shared" si="71"/>
        <v>430685.01020000002</v>
      </c>
      <c r="L179" s="44">
        <v>430685.01020000002</v>
      </c>
      <c r="M179" s="44">
        <f t="shared" si="72"/>
        <v>430685.01020000002</v>
      </c>
      <c r="N179" s="44">
        <v>430685.01020000002</v>
      </c>
      <c r="O179" s="44">
        <f t="shared" si="73"/>
        <v>430685.01020000002</v>
      </c>
      <c r="P179" s="44">
        <v>430685.01020000002</v>
      </c>
      <c r="Q179" s="44">
        <f t="shared" si="74"/>
        <v>430685.01020000002</v>
      </c>
      <c r="R179" s="44">
        <v>430685.01020000002</v>
      </c>
      <c r="S179" s="44"/>
      <c r="T179" s="44"/>
      <c r="U179" s="44"/>
      <c r="V179" s="44"/>
      <c r="W179" s="44"/>
      <c r="X179" s="44"/>
      <c r="Y179" s="44"/>
      <c r="Z179" s="44"/>
      <c r="AA179" s="44"/>
      <c r="AB179" s="44"/>
      <c r="AC179" s="44"/>
      <c r="AD179" s="44"/>
      <c r="AE179" s="44"/>
      <c r="AF179" s="44"/>
      <c r="AG179" s="44"/>
    </row>
    <row r="180" spans="1:33" ht="15.75" customHeight="1">
      <c r="A180" s="44"/>
      <c r="B180" s="44" t="s">
        <v>43</v>
      </c>
      <c r="C180" s="44" t="s">
        <v>519</v>
      </c>
      <c r="D180" s="44" t="s">
        <v>534</v>
      </c>
      <c r="E180" s="44" t="str">
        <f t="shared" si="56"/>
        <v>solar PV</v>
      </c>
      <c r="F180" s="44">
        <v>89680.734179999999</v>
      </c>
      <c r="G180" s="44">
        <f t="shared" si="69"/>
        <v>92959.712785000011</v>
      </c>
      <c r="H180" s="44">
        <v>96238.691390000007</v>
      </c>
      <c r="I180" s="44">
        <f t="shared" si="70"/>
        <v>102027.040995</v>
      </c>
      <c r="J180" s="44">
        <v>107815.3906</v>
      </c>
      <c r="K180" s="44">
        <f t="shared" si="71"/>
        <v>121593.95155</v>
      </c>
      <c r="L180" s="44">
        <v>135372.51250000001</v>
      </c>
      <c r="M180" s="44">
        <f t="shared" si="72"/>
        <v>161150.79399999999</v>
      </c>
      <c r="N180" s="44">
        <v>186929.07550000001</v>
      </c>
      <c r="O180" s="44">
        <f t="shared" si="73"/>
        <v>230360.89035</v>
      </c>
      <c r="P180" s="44">
        <v>273792.70520000003</v>
      </c>
      <c r="Q180" s="44">
        <f t="shared" si="74"/>
        <v>343644.27190000005</v>
      </c>
      <c r="R180" s="44">
        <v>413495.83860000002</v>
      </c>
      <c r="S180" s="44"/>
      <c r="T180" s="44"/>
      <c r="U180" s="44"/>
      <c r="V180" s="44"/>
      <c r="W180" s="44"/>
      <c r="X180" s="44"/>
      <c r="Y180" s="44"/>
      <c r="Z180" s="44"/>
      <c r="AA180" s="44"/>
      <c r="AB180" s="44"/>
      <c r="AC180" s="44"/>
      <c r="AD180" s="44"/>
      <c r="AE180" s="44"/>
      <c r="AF180" s="44"/>
      <c r="AG180" s="44"/>
    </row>
    <row r="181" spans="1:33" ht="15.75" customHeight="1">
      <c r="A181" s="44"/>
      <c r="B181" s="44" t="s">
        <v>43</v>
      </c>
      <c r="C181" s="44" t="s">
        <v>519</v>
      </c>
      <c r="D181" s="44" t="s">
        <v>535</v>
      </c>
      <c r="E181" s="44" t="str">
        <f t="shared" si="56"/>
        <v>storage</v>
      </c>
      <c r="F181" s="44">
        <v>0</v>
      </c>
      <c r="G181" s="44">
        <v>0</v>
      </c>
      <c r="H181" s="44">
        <v>0</v>
      </c>
      <c r="I181" s="44">
        <v>0</v>
      </c>
      <c r="J181" s="44">
        <v>0</v>
      </c>
      <c r="K181" s="44">
        <v>0</v>
      </c>
      <c r="L181" s="44">
        <v>0</v>
      </c>
      <c r="M181" s="44">
        <v>0</v>
      </c>
      <c r="N181" s="44">
        <v>0</v>
      </c>
      <c r="O181" s="44">
        <v>0</v>
      </c>
      <c r="P181" s="44">
        <v>0</v>
      </c>
      <c r="Q181" s="44">
        <v>0</v>
      </c>
      <c r="R181" s="44">
        <v>0</v>
      </c>
      <c r="S181" s="44"/>
      <c r="T181" s="44"/>
      <c r="U181" s="44"/>
      <c r="V181" s="44"/>
      <c r="W181" s="44"/>
      <c r="X181" s="44"/>
      <c r="Y181" s="44"/>
      <c r="Z181" s="44"/>
      <c r="AA181" s="44"/>
      <c r="AB181" s="44"/>
      <c r="AC181" s="44"/>
      <c r="AD181" s="44"/>
      <c r="AE181" s="44"/>
      <c r="AF181" s="44"/>
      <c r="AG181" s="44"/>
    </row>
    <row r="182" spans="1:33" ht="15.75" customHeight="1">
      <c r="A182" s="44"/>
      <c r="B182" s="44" t="s">
        <v>43</v>
      </c>
      <c r="C182" s="44" t="s">
        <v>519</v>
      </c>
      <c r="D182" s="44" t="s">
        <v>537</v>
      </c>
      <c r="E182" s="44" t="str">
        <f t="shared" si="56"/>
        <v>solar PV</v>
      </c>
      <c r="F182" s="44">
        <v>67405.284610000002</v>
      </c>
      <c r="G182" s="44">
        <f t="shared" ref="G182:G195" si="75">AVERAGE(F182,H182)</f>
        <v>78366.06773000001</v>
      </c>
      <c r="H182" s="44">
        <v>89326.850850000003</v>
      </c>
      <c r="I182" s="44">
        <f t="shared" ref="I182:I195" si="76">AVERAGE(H182,J182)</f>
        <v>405072.81742500002</v>
      </c>
      <c r="J182" s="44">
        <v>720818.78399999999</v>
      </c>
      <c r="K182" s="44">
        <f t="shared" ref="K182:K195" si="77">AVERAGE(J182,L182)</f>
        <v>717215.13764999993</v>
      </c>
      <c r="L182" s="44">
        <v>713611.49129999999</v>
      </c>
      <c r="M182" s="44">
        <f t="shared" ref="M182:M195" si="78">AVERAGE(L182,N182)</f>
        <v>905907.59214999992</v>
      </c>
      <c r="N182" s="44">
        <v>1098203.693</v>
      </c>
      <c r="O182" s="44">
        <f t="shared" ref="O182:O195" si="79">AVERAGE(N182,P182)</f>
        <v>1092745.4610000001</v>
      </c>
      <c r="P182" s="44">
        <v>1087287.2290000001</v>
      </c>
      <c r="Q182" s="44">
        <f t="shared" ref="Q182:Q195" si="80">AVERAGE(P182,R182)</f>
        <v>1212282.196</v>
      </c>
      <c r="R182" s="44">
        <v>1337277.1629999999</v>
      </c>
      <c r="S182" s="44"/>
      <c r="T182" s="44"/>
      <c r="U182" s="44"/>
      <c r="V182" s="44"/>
      <c r="W182" s="44"/>
      <c r="X182" s="44"/>
      <c r="Y182" s="44"/>
      <c r="Z182" s="44"/>
      <c r="AA182" s="44"/>
      <c r="AB182" s="44"/>
      <c r="AC182" s="44"/>
      <c r="AD182" s="44"/>
      <c r="AE182" s="44"/>
      <c r="AF182" s="44"/>
      <c r="AG182" s="44"/>
    </row>
    <row r="183" spans="1:33" ht="15.75" customHeight="1">
      <c r="A183" s="44"/>
      <c r="B183" s="44" t="s">
        <v>46</v>
      </c>
      <c r="C183" s="44" t="s">
        <v>519</v>
      </c>
      <c r="D183" s="44" t="s">
        <v>522</v>
      </c>
      <c r="E183" s="44" t="str">
        <f t="shared" si="56"/>
        <v>biomass</v>
      </c>
      <c r="F183" s="44">
        <v>0</v>
      </c>
      <c r="G183" s="44">
        <f t="shared" si="75"/>
        <v>0</v>
      </c>
      <c r="H183" s="44">
        <v>0</v>
      </c>
      <c r="I183" s="44">
        <f t="shared" si="76"/>
        <v>0</v>
      </c>
      <c r="J183" s="44">
        <v>0</v>
      </c>
      <c r="K183" s="44">
        <f t="shared" si="77"/>
        <v>0</v>
      </c>
      <c r="L183" s="44">
        <v>0</v>
      </c>
      <c r="M183" s="44">
        <f t="shared" si="78"/>
        <v>0</v>
      </c>
      <c r="N183" s="44">
        <v>0</v>
      </c>
      <c r="O183" s="44">
        <f t="shared" si="79"/>
        <v>0</v>
      </c>
      <c r="P183" s="44">
        <v>0</v>
      </c>
      <c r="Q183" s="44">
        <f t="shared" si="80"/>
        <v>0</v>
      </c>
      <c r="R183" s="44">
        <v>0</v>
      </c>
      <c r="S183" s="44"/>
      <c r="T183" s="44"/>
      <c r="U183" s="44"/>
      <c r="V183" s="44"/>
      <c r="W183" s="44"/>
      <c r="X183" s="44"/>
      <c r="Y183" s="44"/>
      <c r="Z183" s="44"/>
      <c r="AA183" s="44"/>
      <c r="AB183" s="44"/>
      <c r="AC183" s="44"/>
      <c r="AD183" s="44"/>
      <c r="AE183" s="44"/>
      <c r="AF183" s="44"/>
      <c r="AG183" s="44"/>
    </row>
    <row r="184" spans="1:33" ht="15.75" customHeight="1">
      <c r="A184" s="44"/>
      <c r="B184" s="44" t="s">
        <v>46</v>
      </c>
      <c r="C184" s="44" t="s">
        <v>519</v>
      </c>
      <c r="D184" s="44" t="s">
        <v>523</v>
      </c>
      <c r="E184" s="44" t="str">
        <f t="shared" si="56"/>
        <v>hard coal</v>
      </c>
      <c r="F184" s="44">
        <v>86666994.140000001</v>
      </c>
      <c r="G184" s="44">
        <f t="shared" si="75"/>
        <v>80355178.325000003</v>
      </c>
      <c r="H184" s="44">
        <v>74043362.510000005</v>
      </c>
      <c r="I184" s="44">
        <f t="shared" si="76"/>
        <v>75188208.939999998</v>
      </c>
      <c r="J184" s="44">
        <v>76333055.370000005</v>
      </c>
      <c r="K184" s="44">
        <f t="shared" si="77"/>
        <v>81293059.980000004</v>
      </c>
      <c r="L184" s="44">
        <v>86253064.590000004</v>
      </c>
      <c r="M184" s="44">
        <f t="shared" si="78"/>
        <v>86156457.064999998</v>
      </c>
      <c r="N184" s="44">
        <v>86059849.540000007</v>
      </c>
      <c r="O184" s="44">
        <f t="shared" si="79"/>
        <v>85923685.86500001</v>
      </c>
      <c r="P184" s="44">
        <v>85787522.189999998</v>
      </c>
      <c r="Q184" s="44">
        <f t="shared" si="80"/>
        <v>85549351.144999996</v>
      </c>
      <c r="R184" s="44">
        <v>85311180.099999994</v>
      </c>
      <c r="S184" s="44"/>
      <c r="T184" s="44"/>
      <c r="U184" s="44"/>
      <c r="V184" s="44"/>
      <c r="W184" s="44"/>
      <c r="X184" s="44"/>
      <c r="Y184" s="44"/>
      <c r="Z184" s="44"/>
      <c r="AA184" s="44"/>
      <c r="AB184" s="44"/>
      <c r="AC184" s="44"/>
      <c r="AD184" s="44"/>
      <c r="AE184" s="44"/>
      <c r="AF184" s="44"/>
      <c r="AG184" s="44"/>
    </row>
    <row r="185" spans="1:33" ht="15.75" customHeight="1">
      <c r="A185" s="44"/>
      <c r="B185" s="44" t="s">
        <v>46</v>
      </c>
      <c r="C185" s="44" t="s">
        <v>519</v>
      </c>
      <c r="D185" s="44" t="s">
        <v>524</v>
      </c>
      <c r="E185" s="44" t="str">
        <f t="shared" si="56"/>
        <v>solar thermal</v>
      </c>
      <c r="F185" s="44">
        <v>0</v>
      </c>
      <c r="G185" s="44">
        <f t="shared" si="75"/>
        <v>0</v>
      </c>
      <c r="H185" s="44">
        <v>0</v>
      </c>
      <c r="I185" s="44">
        <f t="shared" si="76"/>
        <v>0</v>
      </c>
      <c r="J185" s="44">
        <v>0</v>
      </c>
      <c r="K185" s="44">
        <f t="shared" si="77"/>
        <v>0</v>
      </c>
      <c r="L185" s="44">
        <v>0</v>
      </c>
      <c r="M185" s="44">
        <f t="shared" si="78"/>
        <v>0</v>
      </c>
      <c r="N185" s="44">
        <v>0</v>
      </c>
      <c r="O185" s="44">
        <f t="shared" si="79"/>
        <v>0</v>
      </c>
      <c r="P185" s="44">
        <v>0</v>
      </c>
      <c r="Q185" s="44">
        <f t="shared" si="80"/>
        <v>0</v>
      </c>
      <c r="R185" s="44">
        <v>0</v>
      </c>
      <c r="S185" s="44"/>
      <c r="T185" s="44"/>
      <c r="U185" s="44"/>
      <c r="V185" s="44"/>
      <c r="W185" s="44"/>
      <c r="X185" s="44"/>
      <c r="Y185" s="44"/>
      <c r="Z185" s="44"/>
      <c r="AA185" s="44"/>
      <c r="AB185" s="44"/>
      <c r="AC185" s="44"/>
      <c r="AD185" s="44"/>
      <c r="AE185" s="44"/>
      <c r="AF185" s="44"/>
      <c r="AG185" s="44"/>
    </row>
    <row r="186" spans="1:33" ht="15.75" customHeight="1">
      <c r="A186" s="44"/>
      <c r="B186" s="44" t="s">
        <v>46</v>
      </c>
      <c r="C186" s="44" t="s">
        <v>519</v>
      </c>
      <c r="D186" s="44" t="s">
        <v>525</v>
      </c>
      <c r="E186" s="44" t="str">
        <f t="shared" si="56"/>
        <v>geothermal</v>
      </c>
      <c r="F186" s="44">
        <v>0</v>
      </c>
      <c r="G186" s="44">
        <f t="shared" si="75"/>
        <v>0</v>
      </c>
      <c r="H186" s="44">
        <v>0</v>
      </c>
      <c r="I186" s="44">
        <f t="shared" si="76"/>
        <v>0</v>
      </c>
      <c r="J186" s="44">
        <v>0</v>
      </c>
      <c r="K186" s="44">
        <f t="shared" si="77"/>
        <v>0</v>
      </c>
      <c r="L186" s="44">
        <v>0</v>
      </c>
      <c r="M186" s="44">
        <f t="shared" si="78"/>
        <v>0</v>
      </c>
      <c r="N186" s="44">
        <v>0</v>
      </c>
      <c r="O186" s="44">
        <f t="shared" si="79"/>
        <v>0</v>
      </c>
      <c r="P186" s="44">
        <v>0</v>
      </c>
      <c r="Q186" s="44">
        <f t="shared" si="80"/>
        <v>0</v>
      </c>
      <c r="R186" s="44">
        <v>0</v>
      </c>
      <c r="S186" s="44"/>
      <c r="T186" s="44"/>
      <c r="U186" s="44"/>
      <c r="V186" s="44"/>
      <c r="W186" s="44"/>
      <c r="X186" s="44"/>
      <c r="Y186" s="44"/>
      <c r="Z186" s="44"/>
      <c r="AA186" s="44"/>
      <c r="AB186" s="44"/>
      <c r="AC186" s="44"/>
      <c r="AD186" s="44"/>
      <c r="AE186" s="44"/>
      <c r="AF186" s="44"/>
      <c r="AG186" s="44"/>
    </row>
    <row r="187" spans="1:33" ht="15.75" customHeight="1">
      <c r="A187" s="44"/>
      <c r="B187" s="44" t="s">
        <v>46</v>
      </c>
      <c r="C187" s="44" t="s">
        <v>519</v>
      </c>
      <c r="D187" s="44" t="s">
        <v>526</v>
      </c>
      <c r="E187" s="44" t="str">
        <f t="shared" si="56"/>
        <v>hydro</v>
      </c>
      <c r="F187" s="44">
        <v>404408.6899</v>
      </c>
      <c r="G187" s="44">
        <f t="shared" si="75"/>
        <v>404408.6899</v>
      </c>
      <c r="H187" s="44">
        <v>404408.6899</v>
      </c>
      <c r="I187" s="44">
        <f t="shared" si="76"/>
        <v>404408.6899</v>
      </c>
      <c r="J187" s="44">
        <v>404408.6899</v>
      </c>
      <c r="K187" s="44">
        <f t="shared" si="77"/>
        <v>404408.6899</v>
      </c>
      <c r="L187" s="44">
        <v>404408.6899</v>
      </c>
      <c r="M187" s="44">
        <f t="shared" si="78"/>
        <v>404408.6899</v>
      </c>
      <c r="N187" s="44">
        <v>404408.6899</v>
      </c>
      <c r="O187" s="44">
        <f t="shared" si="79"/>
        <v>404408.6899</v>
      </c>
      <c r="P187" s="44">
        <v>404408.6899</v>
      </c>
      <c r="Q187" s="44">
        <f t="shared" si="80"/>
        <v>404408.6899</v>
      </c>
      <c r="R187" s="44">
        <v>404408.6899</v>
      </c>
      <c r="S187" s="44"/>
      <c r="T187" s="44"/>
      <c r="U187" s="44"/>
      <c r="V187" s="44"/>
      <c r="W187" s="44"/>
      <c r="X187" s="44"/>
      <c r="Y187" s="44"/>
      <c r="Z187" s="44"/>
      <c r="AA187" s="44"/>
      <c r="AB187" s="44"/>
      <c r="AC187" s="44"/>
      <c r="AD187" s="44"/>
      <c r="AE187" s="44"/>
      <c r="AF187" s="44"/>
      <c r="AG187" s="44"/>
    </row>
    <row r="188" spans="1:33" ht="15.75" customHeight="1">
      <c r="A188" s="44"/>
      <c r="B188" s="44" t="s">
        <v>46</v>
      </c>
      <c r="C188" s="44" t="s">
        <v>519</v>
      </c>
      <c r="D188" s="44" t="s">
        <v>528</v>
      </c>
      <c r="E188" s="44" t="str">
        <f t="shared" si="56"/>
        <v>hydro</v>
      </c>
      <c r="F188" s="44">
        <v>0</v>
      </c>
      <c r="G188" s="44">
        <f t="shared" si="75"/>
        <v>0</v>
      </c>
      <c r="H188" s="44">
        <v>0</v>
      </c>
      <c r="I188" s="44">
        <f t="shared" si="76"/>
        <v>0</v>
      </c>
      <c r="J188" s="44">
        <v>0</v>
      </c>
      <c r="K188" s="44">
        <f t="shared" si="77"/>
        <v>0</v>
      </c>
      <c r="L188" s="44">
        <v>0</v>
      </c>
      <c r="M188" s="44">
        <f t="shared" si="78"/>
        <v>0</v>
      </c>
      <c r="N188" s="44">
        <v>0</v>
      </c>
      <c r="O188" s="44">
        <f t="shared" si="79"/>
        <v>0</v>
      </c>
      <c r="P188" s="44">
        <v>0</v>
      </c>
      <c r="Q188" s="44">
        <f t="shared" si="80"/>
        <v>0</v>
      </c>
      <c r="R188" s="44">
        <v>0</v>
      </c>
      <c r="S188" s="44"/>
      <c r="T188" s="44"/>
      <c r="U188" s="44"/>
      <c r="V188" s="44"/>
      <c r="W188" s="44"/>
      <c r="X188" s="44"/>
      <c r="Y188" s="44"/>
      <c r="Z188" s="44"/>
      <c r="AA188" s="44"/>
      <c r="AB188" s="44"/>
      <c r="AC188" s="44"/>
      <c r="AD188" s="44"/>
      <c r="AE188" s="44"/>
      <c r="AF188" s="44"/>
      <c r="AG188" s="44"/>
    </row>
    <row r="189" spans="1:33" ht="15.75" customHeight="1">
      <c r="A189" s="44"/>
      <c r="B189" s="44" t="s">
        <v>46</v>
      </c>
      <c r="C189" s="44" t="s">
        <v>519</v>
      </c>
      <c r="D189" s="44" t="s">
        <v>527</v>
      </c>
      <c r="E189" s="44" t="str">
        <f t="shared" si="56"/>
        <v>onshore wind</v>
      </c>
      <c r="F189" s="44">
        <v>6619232.4100000001</v>
      </c>
      <c r="G189" s="44">
        <f t="shared" si="75"/>
        <v>8229929.0015000002</v>
      </c>
      <c r="H189" s="44">
        <v>9840625.5930000003</v>
      </c>
      <c r="I189" s="44">
        <f t="shared" si="76"/>
        <v>9842192.1165000014</v>
      </c>
      <c r="J189" s="44">
        <v>9843758.6400000006</v>
      </c>
      <c r="K189" s="44">
        <f t="shared" si="77"/>
        <v>9843191.6550000012</v>
      </c>
      <c r="L189" s="44">
        <v>9842624.6699999999</v>
      </c>
      <c r="M189" s="44">
        <f t="shared" si="78"/>
        <v>9843102.3249999993</v>
      </c>
      <c r="N189" s="44">
        <v>9843579.9800000004</v>
      </c>
      <c r="O189" s="44">
        <f t="shared" si="79"/>
        <v>9843522.6770000011</v>
      </c>
      <c r="P189" s="44">
        <v>9843465.3739999998</v>
      </c>
      <c r="Q189" s="44">
        <f t="shared" si="80"/>
        <v>9843632.1195</v>
      </c>
      <c r="R189" s="44">
        <v>9843798.8650000002</v>
      </c>
      <c r="S189" s="44"/>
      <c r="T189" s="44"/>
      <c r="U189" s="44"/>
      <c r="V189" s="44"/>
      <c r="W189" s="44"/>
      <c r="X189" s="44"/>
      <c r="Y189" s="44"/>
      <c r="Z189" s="44"/>
      <c r="AA189" s="44"/>
      <c r="AB189" s="44"/>
      <c r="AC189" s="44"/>
      <c r="AD189" s="44"/>
      <c r="AE189" s="44"/>
      <c r="AF189" s="44"/>
      <c r="AG189" s="44"/>
    </row>
    <row r="190" spans="1:33" ht="15.75" customHeight="1">
      <c r="A190" s="44"/>
      <c r="B190" s="44" t="s">
        <v>46</v>
      </c>
      <c r="C190" s="44" t="s">
        <v>519</v>
      </c>
      <c r="D190" s="44" t="s">
        <v>529</v>
      </c>
      <c r="E190" s="44" t="str">
        <f t="shared" si="56"/>
        <v>natural gas nonpeaker</v>
      </c>
      <c r="F190" s="44">
        <v>23818600.870000001</v>
      </c>
      <c r="G190" s="44">
        <f t="shared" si="75"/>
        <v>23769608.215</v>
      </c>
      <c r="H190" s="44">
        <v>23720615.559999999</v>
      </c>
      <c r="I190" s="44">
        <f t="shared" si="76"/>
        <v>23732608.390000001</v>
      </c>
      <c r="J190" s="44">
        <v>23744601.219999999</v>
      </c>
      <c r="K190" s="44">
        <f t="shared" si="77"/>
        <v>23777021.035</v>
      </c>
      <c r="L190" s="44">
        <v>23809440.850000001</v>
      </c>
      <c r="M190" s="44">
        <f t="shared" si="78"/>
        <v>23383552.18</v>
      </c>
      <c r="N190" s="44">
        <v>22957663.510000002</v>
      </c>
      <c r="O190" s="44">
        <f t="shared" si="79"/>
        <v>22371806.43</v>
      </c>
      <c r="P190" s="44">
        <v>21785949.350000001</v>
      </c>
      <c r="Q190" s="44">
        <f t="shared" si="80"/>
        <v>21347911.990000002</v>
      </c>
      <c r="R190" s="44">
        <v>20909874.629999999</v>
      </c>
      <c r="S190" s="44"/>
      <c r="T190" s="44"/>
      <c r="U190" s="44"/>
      <c r="V190" s="44"/>
      <c r="W190" s="44"/>
      <c r="X190" s="44"/>
      <c r="Y190" s="44"/>
      <c r="Z190" s="44"/>
      <c r="AA190" s="44"/>
      <c r="AB190" s="44"/>
      <c r="AC190" s="44"/>
      <c r="AD190" s="44"/>
      <c r="AE190" s="44"/>
      <c r="AF190" s="44"/>
      <c r="AG190" s="44"/>
    </row>
    <row r="191" spans="1:33" ht="15.75" customHeight="1">
      <c r="A191" s="44"/>
      <c r="B191" s="44" t="s">
        <v>46</v>
      </c>
      <c r="C191" s="44" t="s">
        <v>519</v>
      </c>
      <c r="D191" s="44" t="s">
        <v>530</v>
      </c>
      <c r="E191" s="44" t="str">
        <f t="shared" si="56"/>
        <v>natural gas peaker</v>
      </c>
      <c r="F191" s="44">
        <v>157413.36360000001</v>
      </c>
      <c r="G191" s="44">
        <f t="shared" si="75"/>
        <v>124092.98180000001</v>
      </c>
      <c r="H191" s="44">
        <v>90772.6</v>
      </c>
      <c r="I191" s="44">
        <f t="shared" si="76"/>
        <v>120593.32255</v>
      </c>
      <c r="J191" s="44">
        <v>150414.04509999999</v>
      </c>
      <c r="K191" s="44">
        <f t="shared" si="77"/>
        <v>131505.82254999998</v>
      </c>
      <c r="L191" s="44">
        <v>112597.6</v>
      </c>
      <c r="M191" s="44">
        <f t="shared" si="78"/>
        <v>106849.745</v>
      </c>
      <c r="N191" s="44">
        <v>101101.89</v>
      </c>
      <c r="O191" s="44">
        <f t="shared" si="79"/>
        <v>106036.27795</v>
      </c>
      <c r="P191" s="44">
        <v>110970.66590000001</v>
      </c>
      <c r="Q191" s="44">
        <f t="shared" si="80"/>
        <v>104584.253425</v>
      </c>
      <c r="R191" s="44">
        <v>98197.840949999998</v>
      </c>
      <c r="S191" s="44"/>
      <c r="T191" s="44"/>
      <c r="U191" s="44"/>
      <c r="V191" s="44"/>
      <c r="W191" s="44"/>
      <c r="X191" s="44"/>
      <c r="Y191" s="44"/>
      <c r="Z191" s="44"/>
      <c r="AA191" s="44"/>
      <c r="AB191" s="44"/>
      <c r="AC191" s="44"/>
      <c r="AD191" s="44"/>
      <c r="AE191" s="44"/>
      <c r="AF191" s="44"/>
      <c r="AG191" s="44"/>
    </row>
    <row r="192" spans="1:33" ht="15.75" customHeight="1">
      <c r="A192" s="44"/>
      <c r="B192" s="44" t="s">
        <v>46</v>
      </c>
      <c r="C192" s="44" t="s">
        <v>519</v>
      </c>
      <c r="D192" s="44" t="s">
        <v>531</v>
      </c>
      <c r="E192" s="44" t="str">
        <f t="shared" si="56"/>
        <v>nuclear</v>
      </c>
      <c r="F192" s="44">
        <v>0</v>
      </c>
      <c r="G192" s="44">
        <f t="shared" si="75"/>
        <v>0</v>
      </c>
      <c r="H192" s="44">
        <v>0</v>
      </c>
      <c r="I192" s="44">
        <f t="shared" si="76"/>
        <v>0</v>
      </c>
      <c r="J192" s="44">
        <v>0</v>
      </c>
      <c r="K192" s="44">
        <f t="shared" si="77"/>
        <v>0</v>
      </c>
      <c r="L192" s="44">
        <v>0</v>
      </c>
      <c r="M192" s="44">
        <f t="shared" si="78"/>
        <v>0</v>
      </c>
      <c r="N192" s="44">
        <v>0</v>
      </c>
      <c r="O192" s="44">
        <f t="shared" si="79"/>
        <v>0</v>
      </c>
      <c r="P192" s="44">
        <v>0</v>
      </c>
      <c r="Q192" s="44">
        <f t="shared" si="80"/>
        <v>0</v>
      </c>
      <c r="R192" s="44">
        <v>0</v>
      </c>
      <c r="S192" s="44"/>
      <c r="T192" s="44"/>
      <c r="U192" s="44"/>
      <c r="V192" s="44"/>
      <c r="W192" s="44"/>
      <c r="X192" s="44"/>
      <c r="Y192" s="44"/>
      <c r="Z192" s="44"/>
      <c r="AA192" s="44"/>
      <c r="AB192" s="44"/>
      <c r="AC192" s="44"/>
      <c r="AD192" s="44"/>
      <c r="AE192" s="44"/>
      <c r="AF192" s="44"/>
      <c r="AG192" s="44"/>
    </row>
    <row r="193" spans="1:33" ht="15.75" customHeight="1">
      <c r="A193" s="44"/>
      <c r="B193" s="44" t="s">
        <v>46</v>
      </c>
      <c r="C193" s="44" t="s">
        <v>519</v>
      </c>
      <c r="D193" s="44" t="s">
        <v>532</v>
      </c>
      <c r="E193" s="44" t="str">
        <f t="shared" si="56"/>
        <v>offshore wind</v>
      </c>
      <c r="F193" s="44">
        <v>0</v>
      </c>
      <c r="G193" s="44">
        <f t="shared" si="75"/>
        <v>0</v>
      </c>
      <c r="H193" s="44">
        <v>0</v>
      </c>
      <c r="I193" s="44">
        <f t="shared" si="76"/>
        <v>0</v>
      </c>
      <c r="J193" s="44">
        <v>0</v>
      </c>
      <c r="K193" s="44">
        <f t="shared" si="77"/>
        <v>0</v>
      </c>
      <c r="L193" s="44">
        <v>0</v>
      </c>
      <c r="M193" s="44">
        <f t="shared" si="78"/>
        <v>0</v>
      </c>
      <c r="N193" s="44">
        <v>0</v>
      </c>
      <c r="O193" s="44">
        <f t="shared" si="79"/>
        <v>0</v>
      </c>
      <c r="P193" s="44">
        <v>0</v>
      </c>
      <c r="Q193" s="44">
        <f t="shared" si="80"/>
        <v>0</v>
      </c>
      <c r="R193" s="44">
        <v>0</v>
      </c>
      <c r="S193" s="44"/>
      <c r="T193" s="44"/>
      <c r="U193" s="44"/>
      <c r="V193" s="44"/>
      <c r="W193" s="44"/>
      <c r="X193" s="44"/>
      <c r="Y193" s="44"/>
      <c r="Z193" s="44"/>
      <c r="AA193" s="44"/>
      <c r="AB193" s="44"/>
      <c r="AC193" s="44"/>
      <c r="AD193" s="44"/>
      <c r="AE193" s="44"/>
      <c r="AF193" s="44"/>
      <c r="AG193" s="44"/>
    </row>
    <row r="194" spans="1:33" ht="15.75" customHeight="1">
      <c r="A194" s="44"/>
      <c r="B194" s="44" t="s">
        <v>46</v>
      </c>
      <c r="C194" s="44" t="s">
        <v>519</v>
      </c>
      <c r="D194" s="44" t="s">
        <v>533</v>
      </c>
      <c r="E194" s="44" t="str">
        <f t="shared" si="56"/>
        <v>crude oil</v>
      </c>
      <c r="F194" s="44">
        <v>269120.9203</v>
      </c>
      <c r="G194" s="44">
        <f t="shared" si="75"/>
        <v>269120.9203</v>
      </c>
      <c r="H194" s="44">
        <v>269120.9203</v>
      </c>
      <c r="I194" s="44">
        <f t="shared" si="76"/>
        <v>269120.9203</v>
      </c>
      <c r="J194" s="44">
        <v>269120.9203</v>
      </c>
      <c r="K194" s="44">
        <f t="shared" si="77"/>
        <v>269120.9203</v>
      </c>
      <c r="L194" s="44">
        <v>269120.9203</v>
      </c>
      <c r="M194" s="44">
        <f t="shared" si="78"/>
        <v>269120.9203</v>
      </c>
      <c r="N194" s="44">
        <v>269120.9203</v>
      </c>
      <c r="O194" s="44">
        <f t="shared" si="79"/>
        <v>269120.9203</v>
      </c>
      <c r="P194" s="44">
        <v>269120.9203</v>
      </c>
      <c r="Q194" s="44">
        <f t="shared" si="80"/>
        <v>269120.9203</v>
      </c>
      <c r="R194" s="44">
        <v>269120.9203</v>
      </c>
      <c r="S194" s="44"/>
      <c r="T194" s="44"/>
      <c r="U194" s="44"/>
      <c r="V194" s="44"/>
      <c r="W194" s="44"/>
      <c r="X194" s="44"/>
      <c r="Y194" s="44"/>
      <c r="Z194" s="44"/>
      <c r="AA194" s="44"/>
      <c r="AB194" s="44"/>
      <c r="AC194" s="44"/>
      <c r="AD194" s="44"/>
      <c r="AE194" s="44"/>
      <c r="AF194" s="44"/>
      <c r="AG194" s="44"/>
    </row>
    <row r="195" spans="1:33" ht="15.75" customHeight="1">
      <c r="A195" s="44"/>
      <c r="B195" s="44" t="s">
        <v>46</v>
      </c>
      <c r="C195" s="44" t="s">
        <v>519</v>
      </c>
      <c r="D195" s="44" t="s">
        <v>534</v>
      </c>
      <c r="E195" s="44" t="str">
        <f t="shared" ref="E195:E258" si="81">LOOKUP(D195,$U$2:$V$15,$V$2:$V$15)</f>
        <v>solar PV</v>
      </c>
      <c r="F195" s="44">
        <v>98572.468710000001</v>
      </c>
      <c r="G195" s="44">
        <f t="shared" si="75"/>
        <v>138998.03520499999</v>
      </c>
      <c r="H195" s="44">
        <v>179423.6017</v>
      </c>
      <c r="I195" s="44">
        <f t="shared" si="76"/>
        <v>233667.58170000001</v>
      </c>
      <c r="J195" s="44">
        <v>287911.56170000002</v>
      </c>
      <c r="K195" s="44">
        <f t="shared" si="77"/>
        <v>304510.36774999998</v>
      </c>
      <c r="L195" s="44">
        <v>321109.17379999999</v>
      </c>
      <c r="M195" s="44">
        <f t="shared" si="78"/>
        <v>348515.49219999998</v>
      </c>
      <c r="N195" s="44">
        <v>375921.81060000003</v>
      </c>
      <c r="O195" s="44">
        <f t="shared" si="79"/>
        <v>418295.4424</v>
      </c>
      <c r="P195" s="44">
        <v>460669.07419999997</v>
      </c>
      <c r="Q195" s="44">
        <f t="shared" si="80"/>
        <v>523535.64480000001</v>
      </c>
      <c r="R195" s="44">
        <v>586402.21539999999</v>
      </c>
      <c r="S195" s="44"/>
      <c r="T195" s="44"/>
      <c r="U195" s="44"/>
      <c r="V195" s="44"/>
      <c r="W195" s="44"/>
      <c r="X195" s="44"/>
      <c r="Y195" s="44"/>
      <c r="Z195" s="44"/>
      <c r="AA195" s="44"/>
      <c r="AB195" s="44"/>
      <c r="AC195" s="44"/>
      <c r="AD195" s="44"/>
      <c r="AE195" s="44"/>
      <c r="AF195" s="44"/>
      <c r="AG195" s="44"/>
    </row>
    <row r="196" spans="1:33" ht="15.75" customHeight="1">
      <c r="A196" s="44"/>
      <c r="B196" s="44" t="s">
        <v>46</v>
      </c>
      <c r="C196" s="44" t="s">
        <v>519</v>
      </c>
      <c r="D196" s="44" t="s">
        <v>535</v>
      </c>
      <c r="E196" s="44" t="str">
        <f t="shared" si="81"/>
        <v>storage</v>
      </c>
      <c r="F196" s="44">
        <v>0</v>
      </c>
      <c r="G196" s="44">
        <v>0</v>
      </c>
      <c r="H196" s="44">
        <v>0</v>
      </c>
      <c r="I196" s="44">
        <v>0</v>
      </c>
      <c r="J196" s="44">
        <v>0</v>
      </c>
      <c r="K196" s="44">
        <v>0</v>
      </c>
      <c r="L196" s="44">
        <v>0</v>
      </c>
      <c r="M196" s="44">
        <v>0</v>
      </c>
      <c r="N196" s="44">
        <v>0</v>
      </c>
      <c r="O196" s="44">
        <v>0</v>
      </c>
      <c r="P196" s="44">
        <v>0</v>
      </c>
      <c r="Q196" s="44">
        <v>0</v>
      </c>
      <c r="R196" s="44">
        <v>0</v>
      </c>
      <c r="S196" s="44"/>
      <c r="T196" s="44"/>
      <c r="U196" s="44"/>
      <c r="V196" s="44"/>
      <c r="W196" s="44"/>
      <c r="X196" s="44"/>
      <c r="Y196" s="44"/>
      <c r="Z196" s="44"/>
      <c r="AA196" s="44"/>
      <c r="AB196" s="44"/>
      <c r="AC196" s="44"/>
      <c r="AD196" s="44"/>
      <c r="AE196" s="44"/>
      <c r="AF196" s="44"/>
      <c r="AG196" s="44"/>
    </row>
    <row r="197" spans="1:33" ht="15.75" customHeight="1">
      <c r="A197" s="44"/>
      <c r="B197" s="44" t="s">
        <v>46</v>
      </c>
      <c r="C197" s="44" t="s">
        <v>519</v>
      </c>
      <c r="D197" s="44" t="s">
        <v>537</v>
      </c>
      <c r="E197" s="44" t="str">
        <f t="shared" si="81"/>
        <v>solar PV</v>
      </c>
      <c r="F197" s="44">
        <v>451067.06689999998</v>
      </c>
      <c r="G197" s="44">
        <f t="shared" ref="G197:G210" si="82">AVERAGE(F197,H197)</f>
        <v>451071.92479999998</v>
      </c>
      <c r="H197" s="44">
        <v>451076.78269999998</v>
      </c>
      <c r="I197" s="44">
        <f t="shared" ref="I197:I210" si="83">AVERAGE(H197,J197)</f>
        <v>451081.54244999995</v>
      </c>
      <c r="J197" s="44">
        <v>451086.30219999998</v>
      </c>
      <c r="K197" s="44">
        <f t="shared" ref="K197:K210" si="84">AVERAGE(J197,L197)</f>
        <v>448837.85395000002</v>
      </c>
      <c r="L197" s="44">
        <v>446589.4057</v>
      </c>
      <c r="M197" s="44">
        <f t="shared" ref="M197:M210" si="85">AVERAGE(L197,N197)</f>
        <v>1022018.07485</v>
      </c>
      <c r="N197" s="44">
        <v>1597446.7439999999</v>
      </c>
      <c r="O197" s="44">
        <f t="shared" ref="O197:O210" si="86">AVERAGE(N197,P197)</f>
        <v>2730639.8640000001</v>
      </c>
      <c r="P197" s="44">
        <v>3863832.9840000002</v>
      </c>
      <c r="Q197" s="44">
        <f t="shared" ref="Q197:Q210" si="87">AVERAGE(P197,R197)</f>
        <v>3965927.1145000001</v>
      </c>
      <c r="R197" s="44">
        <v>4068021.2450000001</v>
      </c>
      <c r="S197" s="44"/>
      <c r="T197" s="44"/>
      <c r="U197" s="44"/>
      <c r="V197" s="44"/>
      <c r="W197" s="44"/>
      <c r="X197" s="44"/>
      <c r="Y197" s="44"/>
      <c r="Z197" s="44"/>
      <c r="AA197" s="44"/>
      <c r="AB197" s="44"/>
      <c r="AC197" s="44"/>
      <c r="AD197" s="44"/>
      <c r="AE197" s="44"/>
      <c r="AF197" s="44"/>
      <c r="AG197" s="44"/>
    </row>
    <row r="198" spans="1:33" ht="15.75" customHeight="1">
      <c r="A198" s="44"/>
      <c r="B198" s="44" t="s">
        <v>53</v>
      </c>
      <c r="C198" s="44" t="s">
        <v>519</v>
      </c>
      <c r="D198" s="44" t="s">
        <v>522</v>
      </c>
      <c r="E198" s="44" t="str">
        <f t="shared" si="81"/>
        <v>biomass</v>
      </c>
      <c r="F198" s="44">
        <v>0</v>
      </c>
      <c r="G198" s="44">
        <f t="shared" si="82"/>
        <v>0</v>
      </c>
      <c r="H198" s="44">
        <v>0</v>
      </c>
      <c r="I198" s="44">
        <f t="shared" si="83"/>
        <v>0</v>
      </c>
      <c r="J198" s="44">
        <v>0</v>
      </c>
      <c r="K198" s="44">
        <f t="shared" si="84"/>
        <v>0</v>
      </c>
      <c r="L198" s="44">
        <v>0</v>
      </c>
      <c r="M198" s="44">
        <f t="shared" si="85"/>
        <v>0</v>
      </c>
      <c r="N198" s="44">
        <v>0</v>
      </c>
      <c r="O198" s="44">
        <f t="shared" si="86"/>
        <v>0</v>
      </c>
      <c r="P198" s="44">
        <v>0</v>
      </c>
      <c r="Q198" s="44">
        <f t="shared" si="87"/>
        <v>0</v>
      </c>
      <c r="R198" s="44">
        <v>0</v>
      </c>
      <c r="S198" s="44"/>
      <c r="T198" s="44"/>
      <c r="U198" s="44"/>
      <c r="V198" s="44"/>
      <c r="W198" s="44"/>
      <c r="X198" s="44"/>
      <c r="Y198" s="44"/>
      <c r="Z198" s="44"/>
      <c r="AA198" s="44"/>
      <c r="AB198" s="44"/>
      <c r="AC198" s="44"/>
      <c r="AD198" s="44"/>
      <c r="AE198" s="44"/>
      <c r="AF198" s="44"/>
      <c r="AG198" s="44"/>
    </row>
    <row r="199" spans="1:33" ht="15.75" customHeight="1">
      <c r="A199" s="44"/>
      <c r="B199" s="44" t="s">
        <v>53</v>
      </c>
      <c r="C199" s="44" t="s">
        <v>519</v>
      </c>
      <c r="D199" s="44" t="s">
        <v>523</v>
      </c>
      <c r="E199" s="44" t="str">
        <f t="shared" si="81"/>
        <v>hard coal</v>
      </c>
      <c r="F199" s="44">
        <v>32726137.170000002</v>
      </c>
      <c r="G199" s="44">
        <f t="shared" si="82"/>
        <v>31788069.125</v>
      </c>
      <c r="H199" s="44">
        <v>30850001.079999998</v>
      </c>
      <c r="I199" s="44">
        <f t="shared" si="83"/>
        <v>31443788</v>
      </c>
      <c r="J199" s="44">
        <v>32037574.920000002</v>
      </c>
      <c r="K199" s="44">
        <f t="shared" si="84"/>
        <v>32448995.640000001</v>
      </c>
      <c r="L199" s="44">
        <v>32860416.359999999</v>
      </c>
      <c r="M199" s="44">
        <f t="shared" si="85"/>
        <v>32832458.954999998</v>
      </c>
      <c r="N199" s="44">
        <v>32804501.550000001</v>
      </c>
      <c r="O199" s="44">
        <f t="shared" si="86"/>
        <v>32799500.210000001</v>
      </c>
      <c r="P199" s="44">
        <v>32794498.870000001</v>
      </c>
      <c r="Q199" s="44">
        <f t="shared" si="87"/>
        <v>32610485.170000002</v>
      </c>
      <c r="R199" s="44">
        <v>32426471.469999999</v>
      </c>
      <c r="S199" s="44"/>
      <c r="T199" s="44"/>
      <c r="U199" s="44"/>
      <c r="V199" s="44"/>
      <c r="W199" s="44"/>
      <c r="X199" s="44"/>
      <c r="Y199" s="44"/>
      <c r="Z199" s="44"/>
      <c r="AA199" s="44"/>
      <c r="AB199" s="44"/>
      <c r="AC199" s="44"/>
      <c r="AD199" s="44"/>
      <c r="AE199" s="44"/>
      <c r="AF199" s="44"/>
      <c r="AG199" s="44"/>
    </row>
    <row r="200" spans="1:33" ht="15.75" customHeight="1">
      <c r="A200" s="44"/>
      <c r="B200" s="44" t="s">
        <v>53</v>
      </c>
      <c r="C200" s="44" t="s">
        <v>519</v>
      </c>
      <c r="D200" s="44" t="s">
        <v>524</v>
      </c>
      <c r="E200" s="44" t="str">
        <f t="shared" si="81"/>
        <v>solar thermal</v>
      </c>
      <c r="F200" s="44">
        <v>0</v>
      </c>
      <c r="G200" s="44">
        <f t="shared" si="82"/>
        <v>0</v>
      </c>
      <c r="H200" s="44">
        <v>0</v>
      </c>
      <c r="I200" s="44">
        <f t="shared" si="83"/>
        <v>0</v>
      </c>
      <c r="J200" s="44">
        <v>0</v>
      </c>
      <c r="K200" s="44">
        <f t="shared" si="84"/>
        <v>0</v>
      </c>
      <c r="L200" s="44">
        <v>0</v>
      </c>
      <c r="M200" s="44">
        <f t="shared" si="85"/>
        <v>0</v>
      </c>
      <c r="N200" s="44">
        <v>0</v>
      </c>
      <c r="O200" s="44">
        <f t="shared" si="86"/>
        <v>0</v>
      </c>
      <c r="P200" s="44">
        <v>0</v>
      </c>
      <c r="Q200" s="44">
        <f t="shared" si="87"/>
        <v>0</v>
      </c>
      <c r="R200" s="44">
        <v>0</v>
      </c>
      <c r="S200" s="44"/>
      <c r="T200" s="44"/>
      <c r="U200" s="44"/>
      <c r="V200" s="44"/>
      <c r="W200" s="44"/>
      <c r="X200" s="44"/>
      <c r="Y200" s="44"/>
      <c r="Z200" s="44"/>
      <c r="AA200" s="44"/>
      <c r="AB200" s="44"/>
      <c r="AC200" s="44"/>
      <c r="AD200" s="44"/>
      <c r="AE200" s="44"/>
      <c r="AF200" s="44"/>
      <c r="AG200" s="44"/>
    </row>
    <row r="201" spans="1:33" ht="15.75" customHeight="1">
      <c r="A201" s="44"/>
      <c r="B201" s="44" t="s">
        <v>53</v>
      </c>
      <c r="C201" s="44" t="s">
        <v>519</v>
      </c>
      <c r="D201" s="44" t="s">
        <v>525</v>
      </c>
      <c r="E201" s="44" t="str">
        <f t="shared" si="81"/>
        <v>geothermal</v>
      </c>
      <c r="F201" s="44">
        <v>0</v>
      </c>
      <c r="G201" s="44">
        <f t="shared" si="82"/>
        <v>0</v>
      </c>
      <c r="H201" s="44">
        <v>0</v>
      </c>
      <c r="I201" s="44">
        <f t="shared" si="83"/>
        <v>0</v>
      </c>
      <c r="J201" s="44">
        <v>0</v>
      </c>
      <c r="K201" s="44">
        <f t="shared" si="84"/>
        <v>0</v>
      </c>
      <c r="L201" s="44">
        <v>0</v>
      </c>
      <c r="M201" s="44">
        <f t="shared" si="85"/>
        <v>0</v>
      </c>
      <c r="N201" s="44">
        <v>0</v>
      </c>
      <c r="O201" s="44">
        <f t="shared" si="86"/>
        <v>0</v>
      </c>
      <c r="P201" s="44">
        <v>0</v>
      </c>
      <c r="Q201" s="44">
        <f t="shared" si="87"/>
        <v>0</v>
      </c>
      <c r="R201" s="44">
        <v>0</v>
      </c>
      <c r="S201" s="44"/>
      <c r="T201" s="44"/>
      <c r="U201" s="44"/>
      <c r="V201" s="44"/>
      <c r="W201" s="44"/>
      <c r="X201" s="44"/>
      <c r="Y201" s="44"/>
      <c r="Z201" s="44"/>
      <c r="AA201" s="44"/>
      <c r="AB201" s="44"/>
      <c r="AC201" s="44"/>
      <c r="AD201" s="44"/>
      <c r="AE201" s="44"/>
      <c r="AF201" s="44"/>
      <c r="AG201" s="44"/>
    </row>
    <row r="202" spans="1:33" ht="15.75" customHeight="1">
      <c r="A202" s="44"/>
      <c r="B202" s="44" t="s">
        <v>53</v>
      </c>
      <c r="C202" s="44" t="s">
        <v>519</v>
      </c>
      <c r="D202" s="44" t="s">
        <v>526</v>
      </c>
      <c r="E202" s="44" t="str">
        <f t="shared" si="81"/>
        <v>hydro</v>
      </c>
      <c r="F202" s="44">
        <v>32079.681840000001</v>
      </c>
      <c r="G202" s="44">
        <f t="shared" si="82"/>
        <v>32079.681840000001</v>
      </c>
      <c r="H202" s="44">
        <v>32079.681840000001</v>
      </c>
      <c r="I202" s="44">
        <f t="shared" si="83"/>
        <v>32079.681840000001</v>
      </c>
      <c r="J202" s="44">
        <v>32079.681840000001</v>
      </c>
      <c r="K202" s="44">
        <f t="shared" si="84"/>
        <v>32079.681840000001</v>
      </c>
      <c r="L202" s="44">
        <v>32079.681840000001</v>
      </c>
      <c r="M202" s="44">
        <f t="shared" si="85"/>
        <v>32079.681840000001</v>
      </c>
      <c r="N202" s="44">
        <v>32079.681840000001</v>
      </c>
      <c r="O202" s="44">
        <f t="shared" si="86"/>
        <v>32079.681840000001</v>
      </c>
      <c r="P202" s="44">
        <v>32079.681840000001</v>
      </c>
      <c r="Q202" s="44">
        <f t="shared" si="87"/>
        <v>32079.681840000001</v>
      </c>
      <c r="R202" s="44">
        <v>32079.681840000001</v>
      </c>
      <c r="S202" s="44"/>
      <c r="T202" s="44"/>
      <c r="U202" s="44"/>
      <c r="V202" s="44"/>
      <c r="W202" s="44"/>
      <c r="X202" s="44"/>
      <c r="Y202" s="44"/>
      <c r="Z202" s="44"/>
      <c r="AA202" s="44"/>
      <c r="AB202" s="44"/>
      <c r="AC202" s="44"/>
      <c r="AD202" s="44"/>
      <c r="AE202" s="44"/>
      <c r="AF202" s="44"/>
      <c r="AG202" s="44"/>
    </row>
    <row r="203" spans="1:33" ht="15.75" customHeight="1">
      <c r="A203" s="44"/>
      <c r="B203" s="44" t="s">
        <v>53</v>
      </c>
      <c r="C203" s="44" t="s">
        <v>519</v>
      </c>
      <c r="D203" s="44" t="s">
        <v>528</v>
      </c>
      <c r="E203" s="44" t="str">
        <f t="shared" si="81"/>
        <v>hydro</v>
      </c>
      <c r="F203" s="44">
        <v>0</v>
      </c>
      <c r="G203" s="44">
        <f t="shared" si="82"/>
        <v>0</v>
      </c>
      <c r="H203" s="44">
        <v>0</v>
      </c>
      <c r="I203" s="44">
        <f t="shared" si="83"/>
        <v>0</v>
      </c>
      <c r="J203" s="44">
        <v>0</v>
      </c>
      <c r="K203" s="44">
        <f t="shared" si="84"/>
        <v>0</v>
      </c>
      <c r="L203" s="44">
        <v>0</v>
      </c>
      <c r="M203" s="44">
        <f t="shared" si="85"/>
        <v>0</v>
      </c>
      <c r="N203" s="44">
        <v>0</v>
      </c>
      <c r="O203" s="44">
        <f t="shared" si="86"/>
        <v>0</v>
      </c>
      <c r="P203" s="44">
        <v>0</v>
      </c>
      <c r="Q203" s="44">
        <f t="shared" si="87"/>
        <v>0</v>
      </c>
      <c r="R203" s="44">
        <v>0</v>
      </c>
      <c r="S203" s="44"/>
      <c r="T203" s="44"/>
      <c r="U203" s="44"/>
      <c r="V203" s="44"/>
      <c r="W203" s="44"/>
      <c r="X203" s="44"/>
      <c r="Y203" s="44"/>
      <c r="Z203" s="44"/>
      <c r="AA203" s="44"/>
      <c r="AB203" s="44"/>
      <c r="AC203" s="44"/>
      <c r="AD203" s="44"/>
      <c r="AE203" s="44"/>
      <c r="AF203" s="44"/>
      <c r="AG203" s="44"/>
    </row>
    <row r="204" spans="1:33" ht="15.75" customHeight="1">
      <c r="A204" s="44"/>
      <c r="B204" s="44" t="s">
        <v>53</v>
      </c>
      <c r="C204" s="44" t="s">
        <v>519</v>
      </c>
      <c r="D204" s="44" t="s">
        <v>527</v>
      </c>
      <c r="E204" s="44" t="str">
        <f t="shared" si="81"/>
        <v>onshore wind</v>
      </c>
      <c r="F204" s="44">
        <v>17672620.170000002</v>
      </c>
      <c r="G204" s="44">
        <f t="shared" si="82"/>
        <v>18422701.024999999</v>
      </c>
      <c r="H204" s="44">
        <v>19172781.879999999</v>
      </c>
      <c r="I204" s="44">
        <f t="shared" si="83"/>
        <v>19091133.285</v>
      </c>
      <c r="J204" s="44">
        <v>19009484.690000001</v>
      </c>
      <c r="K204" s="44">
        <f t="shared" si="84"/>
        <v>18789016.375</v>
      </c>
      <c r="L204" s="44">
        <v>18568548.059999999</v>
      </c>
      <c r="M204" s="44">
        <f t="shared" si="85"/>
        <v>18463170.949999999</v>
      </c>
      <c r="N204" s="44">
        <v>18357793.84</v>
      </c>
      <c r="O204" s="44">
        <f t="shared" si="86"/>
        <v>18377450.605</v>
      </c>
      <c r="P204" s="44">
        <v>18397107.370000001</v>
      </c>
      <c r="Q204" s="44">
        <f t="shared" si="87"/>
        <v>18389810.07</v>
      </c>
      <c r="R204" s="44">
        <v>18382512.77</v>
      </c>
      <c r="S204" s="44"/>
      <c r="T204" s="44"/>
      <c r="U204" s="44"/>
      <c r="V204" s="44"/>
      <c r="W204" s="44"/>
      <c r="X204" s="44"/>
      <c r="Y204" s="44"/>
      <c r="Z204" s="44"/>
      <c r="AA204" s="44"/>
      <c r="AB204" s="44"/>
      <c r="AC204" s="44"/>
      <c r="AD204" s="44"/>
      <c r="AE204" s="44"/>
      <c r="AF204" s="44"/>
      <c r="AG204" s="44"/>
    </row>
    <row r="205" spans="1:33" ht="15.75" customHeight="1">
      <c r="A205" s="44"/>
      <c r="B205" s="44" t="s">
        <v>53</v>
      </c>
      <c r="C205" s="44" t="s">
        <v>519</v>
      </c>
      <c r="D205" s="44" t="s">
        <v>529</v>
      </c>
      <c r="E205" s="44" t="str">
        <f t="shared" si="81"/>
        <v>natural gas nonpeaker</v>
      </c>
      <c r="F205" s="44">
        <v>1634143.189</v>
      </c>
      <c r="G205" s="44">
        <f t="shared" si="82"/>
        <v>1439244.513</v>
      </c>
      <c r="H205" s="44">
        <v>1244345.8370000001</v>
      </c>
      <c r="I205" s="44">
        <f t="shared" si="83"/>
        <v>1339408.1354999999</v>
      </c>
      <c r="J205" s="44">
        <v>1434470.4339999999</v>
      </c>
      <c r="K205" s="44">
        <f t="shared" si="84"/>
        <v>1190770.9941499999</v>
      </c>
      <c r="L205" s="44">
        <v>947071.55429999996</v>
      </c>
      <c r="M205" s="44">
        <f t="shared" si="85"/>
        <v>927148.53509999998</v>
      </c>
      <c r="N205" s="44">
        <v>907225.5159</v>
      </c>
      <c r="O205" s="44">
        <f t="shared" si="86"/>
        <v>811026.3639</v>
      </c>
      <c r="P205" s="44">
        <v>714827.21189999999</v>
      </c>
      <c r="Q205" s="44">
        <f t="shared" si="87"/>
        <v>663062.63189999992</v>
      </c>
      <c r="R205" s="44">
        <v>611298.05189999996</v>
      </c>
      <c r="S205" s="44"/>
      <c r="T205" s="44"/>
      <c r="U205" s="44"/>
      <c r="V205" s="44"/>
      <c r="W205" s="44"/>
      <c r="X205" s="44"/>
      <c r="Y205" s="44"/>
      <c r="Z205" s="44"/>
      <c r="AA205" s="44"/>
      <c r="AB205" s="44"/>
      <c r="AC205" s="44"/>
      <c r="AD205" s="44"/>
      <c r="AE205" s="44"/>
      <c r="AF205" s="44"/>
      <c r="AG205" s="44"/>
    </row>
    <row r="206" spans="1:33" ht="15.75" customHeight="1">
      <c r="A206" s="44"/>
      <c r="B206" s="44" t="s">
        <v>53</v>
      </c>
      <c r="C206" s="44" t="s">
        <v>519</v>
      </c>
      <c r="D206" s="44" t="s">
        <v>530</v>
      </c>
      <c r="E206" s="44" t="str">
        <f t="shared" si="81"/>
        <v>natural gas peaker</v>
      </c>
      <c r="F206" s="44">
        <v>100356.2724</v>
      </c>
      <c r="G206" s="44">
        <f t="shared" si="82"/>
        <v>98433.574950000009</v>
      </c>
      <c r="H206" s="44">
        <v>96510.877500000002</v>
      </c>
      <c r="I206" s="44">
        <f t="shared" si="83"/>
        <v>95833.938750000001</v>
      </c>
      <c r="J206" s="44">
        <v>95157</v>
      </c>
      <c r="K206" s="44">
        <f t="shared" si="84"/>
        <v>74148.740000000005</v>
      </c>
      <c r="L206" s="44">
        <v>53140.480000000003</v>
      </c>
      <c r="M206" s="44">
        <f t="shared" si="85"/>
        <v>53082.28</v>
      </c>
      <c r="N206" s="44">
        <v>53024.08</v>
      </c>
      <c r="O206" s="44">
        <f t="shared" si="86"/>
        <v>53024.08</v>
      </c>
      <c r="P206" s="44">
        <v>53024.08</v>
      </c>
      <c r="Q206" s="44">
        <f t="shared" si="87"/>
        <v>53008.56</v>
      </c>
      <c r="R206" s="44">
        <v>52993.04</v>
      </c>
      <c r="S206" s="44"/>
      <c r="T206" s="44"/>
      <c r="U206" s="44"/>
      <c r="V206" s="44"/>
      <c r="W206" s="44"/>
      <c r="X206" s="44"/>
      <c r="Y206" s="44"/>
      <c r="Z206" s="44"/>
      <c r="AA206" s="44"/>
      <c r="AB206" s="44"/>
      <c r="AC206" s="44"/>
      <c r="AD206" s="44"/>
      <c r="AE206" s="44"/>
      <c r="AF206" s="44"/>
      <c r="AG206" s="44"/>
    </row>
    <row r="207" spans="1:33" ht="15.75" customHeight="1">
      <c r="A207" s="44"/>
      <c r="B207" s="44" t="s">
        <v>53</v>
      </c>
      <c r="C207" s="44" t="s">
        <v>519</v>
      </c>
      <c r="D207" s="44" t="s">
        <v>531</v>
      </c>
      <c r="E207" s="44" t="str">
        <f t="shared" si="81"/>
        <v>nuclear</v>
      </c>
      <c r="F207" s="44">
        <v>9683742.5999999996</v>
      </c>
      <c r="G207" s="44">
        <f t="shared" si="82"/>
        <v>9683742.5999999996</v>
      </c>
      <c r="H207" s="44">
        <v>9683742.5999999996</v>
      </c>
      <c r="I207" s="44">
        <f t="shared" si="83"/>
        <v>9683742.5999999996</v>
      </c>
      <c r="J207" s="44">
        <v>9683742.5999999996</v>
      </c>
      <c r="K207" s="44">
        <f t="shared" si="84"/>
        <v>9683742.5999999996</v>
      </c>
      <c r="L207" s="44">
        <v>9683742.5999999996</v>
      </c>
      <c r="M207" s="44">
        <f t="shared" si="85"/>
        <v>9683742.5999999996</v>
      </c>
      <c r="N207" s="44">
        <v>9683742.5999999996</v>
      </c>
      <c r="O207" s="44">
        <f t="shared" si="86"/>
        <v>9683742.5999999996</v>
      </c>
      <c r="P207" s="44">
        <v>9683742.5999999996</v>
      </c>
      <c r="Q207" s="44">
        <f t="shared" si="87"/>
        <v>9683742.5999999996</v>
      </c>
      <c r="R207" s="44">
        <v>9683742.5999999996</v>
      </c>
      <c r="S207" s="44"/>
      <c r="T207" s="44"/>
      <c r="U207" s="44"/>
      <c r="V207" s="44"/>
      <c r="W207" s="44"/>
      <c r="X207" s="44"/>
      <c r="Y207" s="44"/>
      <c r="Z207" s="44"/>
      <c r="AA207" s="44"/>
      <c r="AB207" s="44"/>
      <c r="AC207" s="44"/>
      <c r="AD207" s="44"/>
      <c r="AE207" s="44"/>
      <c r="AF207" s="44"/>
      <c r="AG207" s="44"/>
    </row>
    <row r="208" spans="1:33" ht="15.75" customHeight="1">
      <c r="A208" s="44"/>
      <c r="B208" s="44" t="s">
        <v>53</v>
      </c>
      <c r="C208" s="44" t="s">
        <v>519</v>
      </c>
      <c r="D208" s="44" t="s">
        <v>532</v>
      </c>
      <c r="E208" s="44" t="str">
        <f t="shared" si="81"/>
        <v>offshore wind</v>
      </c>
      <c r="F208" s="44">
        <v>0</v>
      </c>
      <c r="G208" s="44">
        <f t="shared" si="82"/>
        <v>0</v>
      </c>
      <c r="H208" s="44">
        <v>0</v>
      </c>
      <c r="I208" s="44">
        <f t="shared" si="83"/>
        <v>0</v>
      </c>
      <c r="J208" s="44">
        <v>0</v>
      </c>
      <c r="K208" s="44">
        <f t="shared" si="84"/>
        <v>0</v>
      </c>
      <c r="L208" s="44">
        <v>0</v>
      </c>
      <c r="M208" s="44">
        <f t="shared" si="85"/>
        <v>0</v>
      </c>
      <c r="N208" s="44">
        <v>0</v>
      </c>
      <c r="O208" s="44">
        <f t="shared" si="86"/>
        <v>0</v>
      </c>
      <c r="P208" s="44">
        <v>0</v>
      </c>
      <c r="Q208" s="44">
        <f t="shared" si="87"/>
        <v>0</v>
      </c>
      <c r="R208" s="44">
        <v>0</v>
      </c>
      <c r="S208" s="44"/>
      <c r="T208" s="44"/>
      <c r="U208" s="44"/>
      <c r="V208" s="44"/>
      <c r="W208" s="44"/>
      <c r="X208" s="44"/>
      <c r="Y208" s="44"/>
      <c r="Z208" s="44"/>
      <c r="AA208" s="44"/>
      <c r="AB208" s="44"/>
      <c r="AC208" s="44"/>
      <c r="AD208" s="44"/>
      <c r="AE208" s="44"/>
      <c r="AF208" s="44"/>
      <c r="AG208" s="44"/>
    </row>
    <row r="209" spans="1:33" ht="15.75" customHeight="1">
      <c r="A209" s="44"/>
      <c r="B209" s="44" t="s">
        <v>53</v>
      </c>
      <c r="C209" s="44" t="s">
        <v>519</v>
      </c>
      <c r="D209" s="44" t="s">
        <v>533</v>
      </c>
      <c r="E209" s="44" t="str">
        <f t="shared" si="81"/>
        <v>crude oil</v>
      </c>
      <c r="F209" s="44">
        <v>41191.977599999998</v>
      </c>
      <c r="G209" s="44">
        <f t="shared" si="82"/>
        <v>41191.977599999998</v>
      </c>
      <c r="H209" s="44">
        <v>41191.977599999998</v>
      </c>
      <c r="I209" s="44">
        <f t="shared" si="83"/>
        <v>41191.977599999998</v>
      </c>
      <c r="J209" s="44">
        <v>41191.977599999998</v>
      </c>
      <c r="K209" s="44">
        <f t="shared" si="84"/>
        <v>41191.977599999998</v>
      </c>
      <c r="L209" s="44">
        <v>41191.977599999998</v>
      </c>
      <c r="M209" s="44">
        <f t="shared" si="85"/>
        <v>41191.977599999998</v>
      </c>
      <c r="N209" s="44">
        <v>41191.977599999998</v>
      </c>
      <c r="O209" s="44">
        <f t="shared" si="86"/>
        <v>41191.977599999998</v>
      </c>
      <c r="P209" s="44">
        <v>41191.977599999998</v>
      </c>
      <c r="Q209" s="44">
        <f t="shared" si="87"/>
        <v>41191.977599999998</v>
      </c>
      <c r="R209" s="44">
        <v>41191.977599999998</v>
      </c>
      <c r="S209" s="44"/>
      <c r="T209" s="44"/>
      <c r="U209" s="44"/>
      <c r="V209" s="44"/>
      <c r="W209" s="44"/>
      <c r="X209" s="44"/>
      <c r="Y209" s="44"/>
      <c r="Z209" s="44"/>
      <c r="AA209" s="44"/>
      <c r="AB209" s="44"/>
      <c r="AC209" s="44"/>
      <c r="AD209" s="44"/>
      <c r="AE209" s="44"/>
      <c r="AF209" s="44"/>
      <c r="AG209" s="44"/>
    </row>
    <row r="210" spans="1:33" ht="15.75" customHeight="1">
      <c r="A210" s="44"/>
      <c r="B210" s="44" t="s">
        <v>53</v>
      </c>
      <c r="C210" s="44" t="s">
        <v>519</v>
      </c>
      <c r="D210" s="44" t="s">
        <v>534</v>
      </c>
      <c r="E210" s="44" t="str">
        <f t="shared" si="81"/>
        <v>solar PV</v>
      </c>
      <c r="F210" s="44">
        <v>81275.640050000002</v>
      </c>
      <c r="G210" s="44">
        <f t="shared" si="82"/>
        <v>88334.728544999991</v>
      </c>
      <c r="H210" s="44">
        <v>95393.817039999994</v>
      </c>
      <c r="I210" s="44">
        <f t="shared" si="83"/>
        <v>101562.32342</v>
      </c>
      <c r="J210" s="44">
        <v>107730.82980000001</v>
      </c>
      <c r="K210" s="44">
        <f t="shared" si="84"/>
        <v>114980.4001</v>
      </c>
      <c r="L210" s="44">
        <v>122229.97040000001</v>
      </c>
      <c r="M210" s="44">
        <f t="shared" si="85"/>
        <v>132840.63</v>
      </c>
      <c r="N210" s="44">
        <v>143451.28959999999</v>
      </c>
      <c r="O210" s="44">
        <f t="shared" si="86"/>
        <v>157282.76624999999</v>
      </c>
      <c r="P210" s="44">
        <v>171114.24290000001</v>
      </c>
      <c r="Q210" s="44">
        <f t="shared" si="87"/>
        <v>188916.19880000001</v>
      </c>
      <c r="R210" s="44">
        <v>206718.15470000001</v>
      </c>
      <c r="S210" s="44"/>
      <c r="T210" s="44"/>
      <c r="U210" s="44"/>
      <c r="V210" s="44"/>
      <c r="W210" s="44"/>
      <c r="X210" s="44"/>
      <c r="Y210" s="44"/>
      <c r="Z210" s="44"/>
      <c r="AA210" s="44"/>
      <c r="AB210" s="44"/>
      <c r="AC210" s="44"/>
      <c r="AD210" s="44"/>
      <c r="AE210" s="44"/>
      <c r="AF210" s="44"/>
      <c r="AG210" s="44"/>
    </row>
    <row r="211" spans="1:33" ht="15.75" customHeight="1">
      <c r="A211" s="44"/>
      <c r="B211" s="44" t="s">
        <v>53</v>
      </c>
      <c r="C211" s="44" t="s">
        <v>519</v>
      </c>
      <c r="D211" s="44" t="s">
        <v>535</v>
      </c>
      <c r="E211" s="44" t="str">
        <f t="shared" si="81"/>
        <v>storage</v>
      </c>
      <c r="F211" s="44">
        <v>0</v>
      </c>
      <c r="G211" s="44">
        <v>0</v>
      </c>
      <c r="H211" s="44">
        <v>0</v>
      </c>
      <c r="I211" s="44">
        <v>0</v>
      </c>
      <c r="J211" s="44">
        <v>0</v>
      </c>
      <c r="K211" s="44">
        <v>0</v>
      </c>
      <c r="L211" s="44">
        <v>0</v>
      </c>
      <c r="M211" s="44">
        <v>0</v>
      </c>
      <c r="N211" s="44">
        <v>0</v>
      </c>
      <c r="O211" s="44">
        <v>0</v>
      </c>
      <c r="P211" s="44">
        <v>0</v>
      </c>
      <c r="Q211" s="44">
        <v>0</v>
      </c>
      <c r="R211" s="44">
        <v>0</v>
      </c>
      <c r="S211" s="44"/>
      <c r="T211" s="44"/>
      <c r="U211" s="44"/>
      <c r="V211" s="44"/>
      <c r="W211" s="44"/>
      <c r="X211" s="44"/>
      <c r="Y211" s="44"/>
      <c r="Z211" s="44"/>
      <c r="AA211" s="44"/>
      <c r="AB211" s="44"/>
      <c r="AC211" s="44"/>
      <c r="AD211" s="44"/>
      <c r="AE211" s="44"/>
      <c r="AF211" s="44"/>
      <c r="AG211" s="44"/>
    </row>
    <row r="212" spans="1:33" ht="15.75" customHeight="1">
      <c r="A212" s="44"/>
      <c r="B212" s="44" t="s">
        <v>53</v>
      </c>
      <c r="C212" s="44" t="s">
        <v>519</v>
      </c>
      <c r="D212" s="44" t="s">
        <v>537</v>
      </c>
      <c r="E212" s="44" t="str">
        <f t="shared" si="81"/>
        <v>solar PV</v>
      </c>
      <c r="F212" s="44">
        <v>10547.345289999999</v>
      </c>
      <c r="G212" s="44">
        <f t="shared" ref="G212:G225" si="88">AVERAGE(F212,H212)</f>
        <v>10547.345289999999</v>
      </c>
      <c r="H212" s="44">
        <v>10547.345289999999</v>
      </c>
      <c r="I212" s="44">
        <f t="shared" ref="I212:I225" si="89">AVERAGE(H212,J212)</f>
        <v>10547.345289999999</v>
      </c>
      <c r="J212" s="44">
        <v>10547.345289999999</v>
      </c>
      <c r="K212" s="44">
        <f t="shared" ref="K212:K225" si="90">AVERAGE(J212,L212)</f>
        <v>4142984.1016449998</v>
      </c>
      <c r="L212" s="44">
        <v>8275420.858</v>
      </c>
      <c r="M212" s="44">
        <f t="shared" ref="M212:M225" si="91">AVERAGE(L212,N212)</f>
        <v>10153343.539000001</v>
      </c>
      <c r="N212" s="44">
        <v>12031266.220000001</v>
      </c>
      <c r="O212" s="44">
        <f t="shared" ref="O212:O225" si="92">AVERAGE(N212,P212)</f>
        <v>12473801.300000001</v>
      </c>
      <c r="P212" s="44">
        <v>12916336.380000001</v>
      </c>
      <c r="Q212" s="44">
        <f t="shared" ref="Q212:Q225" si="93">AVERAGE(P212,R212)</f>
        <v>13238972.760000002</v>
      </c>
      <c r="R212" s="44">
        <v>13561609.140000001</v>
      </c>
      <c r="S212" s="44"/>
      <c r="T212" s="44"/>
      <c r="U212" s="44"/>
      <c r="V212" s="44"/>
      <c r="W212" s="44"/>
      <c r="X212" s="44"/>
      <c r="Y212" s="44"/>
      <c r="Z212" s="44"/>
      <c r="AA212" s="44"/>
      <c r="AB212" s="44"/>
      <c r="AC212" s="44"/>
      <c r="AD212" s="44"/>
      <c r="AE212" s="44"/>
      <c r="AF212" s="44"/>
      <c r="AG212" s="44"/>
    </row>
    <row r="213" spans="1:33" ht="15.75" customHeight="1">
      <c r="A213" s="44"/>
      <c r="B213" s="44" t="s">
        <v>57</v>
      </c>
      <c r="C213" s="44" t="s">
        <v>519</v>
      </c>
      <c r="D213" s="44" t="s">
        <v>522</v>
      </c>
      <c r="E213" s="44" t="str">
        <f t="shared" si="81"/>
        <v>biomass</v>
      </c>
      <c r="F213" s="44">
        <v>0</v>
      </c>
      <c r="G213" s="44">
        <f t="shared" si="88"/>
        <v>0</v>
      </c>
      <c r="H213" s="44">
        <v>0</v>
      </c>
      <c r="I213" s="44">
        <f t="shared" si="89"/>
        <v>0</v>
      </c>
      <c r="J213" s="44">
        <v>0</v>
      </c>
      <c r="K213" s="44">
        <f t="shared" si="90"/>
        <v>0</v>
      </c>
      <c r="L213" s="44">
        <v>0</v>
      </c>
      <c r="M213" s="44">
        <f t="shared" si="91"/>
        <v>0</v>
      </c>
      <c r="N213" s="44">
        <v>0</v>
      </c>
      <c r="O213" s="44">
        <f t="shared" si="92"/>
        <v>0</v>
      </c>
      <c r="P213" s="44">
        <v>0</v>
      </c>
      <c r="Q213" s="44">
        <f t="shared" si="93"/>
        <v>0</v>
      </c>
      <c r="R213" s="44">
        <v>0</v>
      </c>
      <c r="S213" s="44"/>
      <c r="T213" s="44"/>
      <c r="U213" s="44"/>
      <c r="V213" s="44"/>
      <c r="W213" s="44"/>
      <c r="X213" s="44"/>
      <c r="Y213" s="44"/>
      <c r="Z213" s="44"/>
      <c r="AA213" s="44"/>
      <c r="AB213" s="44"/>
      <c r="AC213" s="44"/>
      <c r="AD213" s="44"/>
      <c r="AE213" s="44"/>
      <c r="AF213" s="44"/>
      <c r="AG213" s="44"/>
    </row>
    <row r="214" spans="1:33" ht="15.75" customHeight="1">
      <c r="A214" s="44"/>
      <c r="B214" s="44" t="s">
        <v>57</v>
      </c>
      <c r="C214" s="44" t="s">
        <v>519</v>
      </c>
      <c r="D214" s="44" t="s">
        <v>523</v>
      </c>
      <c r="E214" s="44" t="str">
        <f t="shared" si="81"/>
        <v>hard coal</v>
      </c>
      <c r="F214" s="44">
        <v>64090128.619999997</v>
      </c>
      <c r="G214" s="44">
        <f t="shared" si="88"/>
        <v>59176360.049999997</v>
      </c>
      <c r="H214" s="44">
        <v>54262591.479999997</v>
      </c>
      <c r="I214" s="44">
        <f t="shared" si="89"/>
        <v>56682439.479999997</v>
      </c>
      <c r="J214" s="44">
        <v>59102287.479999997</v>
      </c>
      <c r="K214" s="44">
        <f t="shared" si="90"/>
        <v>62605322.689999998</v>
      </c>
      <c r="L214" s="44">
        <v>66108357.899999999</v>
      </c>
      <c r="M214" s="44">
        <f t="shared" si="91"/>
        <v>65156869.989999995</v>
      </c>
      <c r="N214" s="44">
        <v>64205382.079999998</v>
      </c>
      <c r="O214" s="44">
        <f t="shared" si="92"/>
        <v>63745607.189999998</v>
      </c>
      <c r="P214" s="44">
        <v>63285832.299999997</v>
      </c>
      <c r="Q214" s="44">
        <f t="shared" si="93"/>
        <v>62521102.234999999</v>
      </c>
      <c r="R214" s="44">
        <v>61756372.170000002</v>
      </c>
      <c r="S214" s="44"/>
      <c r="T214" s="44"/>
      <c r="U214" s="44"/>
      <c r="V214" s="44"/>
      <c r="W214" s="44"/>
      <c r="X214" s="44"/>
      <c r="Y214" s="44"/>
      <c r="Z214" s="44"/>
      <c r="AA214" s="44"/>
      <c r="AB214" s="44"/>
      <c r="AC214" s="44"/>
      <c r="AD214" s="44"/>
      <c r="AE214" s="44"/>
      <c r="AF214" s="44"/>
      <c r="AG214" s="44"/>
    </row>
    <row r="215" spans="1:33" ht="15.75" customHeight="1">
      <c r="A215" s="44"/>
      <c r="B215" s="44" t="s">
        <v>57</v>
      </c>
      <c r="C215" s="44" t="s">
        <v>519</v>
      </c>
      <c r="D215" s="44" t="s">
        <v>524</v>
      </c>
      <c r="E215" s="44" t="str">
        <f t="shared" si="81"/>
        <v>solar thermal</v>
      </c>
      <c r="F215" s="44">
        <v>0</v>
      </c>
      <c r="G215" s="44">
        <f t="shared" si="88"/>
        <v>0</v>
      </c>
      <c r="H215" s="44">
        <v>0</v>
      </c>
      <c r="I215" s="44">
        <f t="shared" si="89"/>
        <v>0</v>
      </c>
      <c r="J215" s="44">
        <v>0</v>
      </c>
      <c r="K215" s="44">
        <f t="shared" si="90"/>
        <v>0</v>
      </c>
      <c r="L215" s="44">
        <v>0</v>
      </c>
      <c r="M215" s="44">
        <f t="shared" si="91"/>
        <v>0</v>
      </c>
      <c r="N215" s="44">
        <v>0</v>
      </c>
      <c r="O215" s="44">
        <f t="shared" si="92"/>
        <v>0</v>
      </c>
      <c r="P215" s="44">
        <v>0</v>
      </c>
      <c r="Q215" s="44">
        <f t="shared" si="93"/>
        <v>0</v>
      </c>
      <c r="R215" s="44">
        <v>0</v>
      </c>
      <c r="S215" s="44"/>
      <c r="T215" s="44"/>
      <c r="U215" s="44"/>
      <c r="V215" s="44"/>
      <c r="W215" s="44"/>
      <c r="X215" s="44"/>
      <c r="Y215" s="44"/>
      <c r="Z215" s="44"/>
      <c r="AA215" s="44"/>
      <c r="AB215" s="44"/>
      <c r="AC215" s="44"/>
      <c r="AD215" s="44"/>
      <c r="AE215" s="44"/>
      <c r="AF215" s="44"/>
      <c r="AG215" s="44"/>
    </row>
    <row r="216" spans="1:33" ht="15.75" customHeight="1">
      <c r="A216" s="44"/>
      <c r="B216" s="44" t="s">
        <v>57</v>
      </c>
      <c r="C216" s="44" t="s">
        <v>519</v>
      </c>
      <c r="D216" s="44" t="s">
        <v>525</v>
      </c>
      <c r="E216" s="44" t="str">
        <f t="shared" si="81"/>
        <v>geothermal</v>
      </c>
      <c r="F216" s="44">
        <v>0</v>
      </c>
      <c r="G216" s="44">
        <f t="shared" si="88"/>
        <v>0</v>
      </c>
      <c r="H216" s="44">
        <v>0</v>
      </c>
      <c r="I216" s="44">
        <f t="shared" si="89"/>
        <v>0</v>
      </c>
      <c r="J216" s="44">
        <v>0</v>
      </c>
      <c r="K216" s="44">
        <f t="shared" si="90"/>
        <v>0</v>
      </c>
      <c r="L216" s="44">
        <v>0</v>
      </c>
      <c r="M216" s="44">
        <f t="shared" si="91"/>
        <v>0</v>
      </c>
      <c r="N216" s="44">
        <v>0</v>
      </c>
      <c r="O216" s="44">
        <f t="shared" si="92"/>
        <v>0</v>
      </c>
      <c r="P216" s="44">
        <v>0</v>
      </c>
      <c r="Q216" s="44">
        <f t="shared" si="93"/>
        <v>0</v>
      </c>
      <c r="R216" s="44">
        <v>0</v>
      </c>
      <c r="S216" s="44"/>
      <c r="T216" s="44"/>
      <c r="U216" s="44"/>
      <c r="V216" s="44"/>
      <c r="W216" s="44"/>
      <c r="X216" s="44"/>
      <c r="Y216" s="44"/>
      <c r="Z216" s="44"/>
      <c r="AA216" s="44"/>
      <c r="AB216" s="44"/>
      <c r="AC216" s="44"/>
      <c r="AD216" s="44"/>
      <c r="AE216" s="44"/>
      <c r="AF216" s="44"/>
      <c r="AG216" s="44"/>
    </row>
    <row r="217" spans="1:33" ht="15.75" customHeight="1">
      <c r="A217" s="44"/>
      <c r="B217" s="44" t="s">
        <v>57</v>
      </c>
      <c r="C217" s="44" t="s">
        <v>519</v>
      </c>
      <c r="D217" s="44" t="s">
        <v>526</v>
      </c>
      <c r="E217" s="44" t="str">
        <f t="shared" si="81"/>
        <v>hydro</v>
      </c>
      <c r="F217" s="44">
        <v>3562150.8539999998</v>
      </c>
      <c r="G217" s="44">
        <f t="shared" si="88"/>
        <v>3599899.0924999998</v>
      </c>
      <c r="H217" s="44">
        <v>3637647.3309999998</v>
      </c>
      <c r="I217" s="44">
        <f t="shared" si="89"/>
        <v>3635499.3624999998</v>
      </c>
      <c r="J217" s="44">
        <v>3633351.3939999999</v>
      </c>
      <c r="K217" s="44">
        <f t="shared" si="90"/>
        <v>3633311.7960000001</v>
      </c>
      <c r="L217" s="44">
        <v>3633272.1979999999</v>
      </c>
      <c r="M217" s="44">
        <f t="shared" si="91"/>
        <v>3633196.2275</v>
      </c>
      <c r="N217" s="44">
        <v>3633120.2570000002</v>
      </c>
      <c r="O217" s="44">
        <f t="shared" si="92"/>
        <v>3635652.909</v>
      </c>
      <c r="P217" s="44">
        <v>3638185.5610000002</v>
      </c>
      <c r="Q217" s="44">
        <f t="shared" si="93"/>
        <v>3638185.5610000002</v>
      </c>
      <c r="R217" s="44">
        <v>3638185.5610000002</v>
      </c>
      <c r="S217" s="44"/>
      <c r="T217" s="44"/>
      <c r="U217" s="44"/>
      <c r="V217" s="44"/>
      <c r="W217" s="44"/>
      <c r="X217" s="44"/>
      <c r="Y217" s="44"/>
      <c r="Z217" s="44"/>
      <c r="AA217" s="44"/>
      <c r="AB217" s="44"/>
      <c r="AC217" s="44"/>
      <c r="AD217" s="44"/>
      <c r="AE217" s="44"/>
      <c r="AF217" s="44"/>
      <c r="AG217" s="44"/>
    </row>
    <row r="218" spans="1:33" ht="15.75" customHeight="1">
      <c r="A218" s="44"/>
      <c r="B218" s="44" t="s">
        <v>57</v>
      </c>
      <c r="C218" s="44" t="s">
        <v>519</v>
      </c>
      <c r="D218" s="44" t="s">
        <v>528</v>
      </c>
      <c r="E218" s="44" t="str">
        <f t="shared" si="81"/>
        <v>hydro</v>
      </c>
      <c r="F218" s="44">
        <v>0</v>
      </c>
      <c r="G218" s="44">
        <f t="shared" si="88"/>
        <v>0</v>
      </c>
      <c r="H218" s="44">
        <v>0</v>
      </c>
      <c r="I218" s="44">
        <f t="shared" si="89"/>
        <v>0</v>
      </c>
      <c r="J218" s="44">
        <v>0</v>
      </c>
      <c r="K218" s="44">
        <f t="shared" si="90"/>
        <v>0</v>
      </c>
      <c r="L218" s="44">
        <v>0</v>
      </c>
      <c r="M218" s="44">
        <f t="shared" si="91"/>
        <v>0</v>
      </c>
      <c r="N218" s="44">
        <v>0</v>
      </c>
      <c r="O218" s="44">
        <f t="shared" si="92"/>
        <v>0</v>
      </c>
      <c r="P218" s="44">
        <v>0</v>
      </c>
      <c r="Q218" s="44">
        <f t="shared" si="93"/>
        <v>0</v>
      </c>
      <c r="R218" s="44">
        <v>0</v>
      </c>
      <c r="S218" s="44"/>
      <c r="T218" s="44"/>
      <c r="U218" s="44"/>
      <c r="V218" s="44"/>
      <c r="W218" s="44"/>
      <c r="X218" s="44"/>
      <c r="Y218" s="44"/>
      <c r="Z218" s="44"/>
      <c r="AA218" s="44"/>
      <c r="AB218" s="44"/>
      <c r="AC218" s="44"/>
      <c r="AD218" s="44"/>
      <c r="AE218" s="44"/>
      <c r="AF218" s="44"/>
      <c r="AG218" s="44"/>
    </row>
    <row r="219" spans="1:33" ht="15.75" customHeight="1">
      <c r="A219" s="44"/>
      <c r="B219" s="44" t="s">
        <v>57</v>
      </c>
      <c r="C219" s="44" t="s">
        <v>519</v>
      </c>
      <c r="D219" s="44" t="s">
        <v>527</v>
      </c>
      <c r="E219" s="44" t="str">
        <f t="shared" si="81"/>
        <v>onshore wind</v>
      </c>
      <c r="F219" s="44">
        <v>0</v>
      </c>
      <c r="G219" s="44">
        <f t="shared" si="88"/>
        <v>0</v>
      </c>
      <c r="H219" s="44">
        <v>0</v>
      </c>
      <c r="I219" s="44">
        <f t="shared" si="89"/>
        <v>0</v>
      </c>
      <c r="J219" s="44">
        <v>0</v>
      </c>
      <c r="K219" s="44">
        <f t="shared" si="90"/>
        <v>0</v>
      </c>
      <c r="L219" s="44">
        <v>0</v>
      </c>
      <c r="M219" s="44">
        <f t="shared" si="91"/>
        <v>0</v>
      </c>
      <c r="N219" s="44">
        <v>0</v>
      </c>
      <c r="O219" s="44">
        <f t="shared" si="92"/>
        <v>0</v>
      </c>
      <c r="P219" s="44">
        <v>0</v>
      </c>
      <c r="Q219" s="44">
        <f t="shared" si="93"/>
        <v>0</v>
      </c>
      <c r="R219" s="44">
        <v>0</v>
      </c>
      <c r="S219" s="44"/>
      <c r="T219" s="44"/>
      <c r="U219" s="44"/>
      <c r="V219" s="44"/>
      <c r="W219" s="44"/>
      <c r="X219" s="44"/>
      <c r="Y219" s="44"/>
      <c r="Z219" s="44"/>
      <c r="AA219" s="44"/>
      <c r="AB219" s="44"/>
      <c r="AC219" s="44"/>
      <c r="AD219" s="44"/>
      <c r="AE219" s="44"/>
      <c r="AF219" s="44"/>
      <c r="AG219" s="44"/>
    </row>
    <row r="220" spans="1:33" ht="15.75" customHeight="1">
      <c r="A220" s="44"/>
      <c r="B220" s="44" t="s">
        <v>57</v>
      </c>
      <c r="C220" s="44" t="s">
        <v>519</v>
      </c>
      <c r="D220" s="44" t="s">
        <v>529</v>
      </c>
      <c r="E220" s="44" t="str">
        <f t="shared" si="81"/>
        <v>natural gas nonpeaker</v>
      </c>
      <c r="F220" s="44">
        <v>13936684.25</v>
      </c>
      <c r="G220" s="44">
        <f t="shared" si="88"/>
        <v>16688374.435000001</v>
      </c>
      <c r="H220" s="44">
        <v>19440064.620000001</v>
      </c>
      <c r="I220" s="44">
        <f t="shared" si="89"/>
        <v>21544898.225000001</v>
      </c>
      <c r="J220" s="44">
        <v>23649731.829999998</v>
      </c>
      <c r="K220" s="44">
        <f t="shared" si="90"/>
        <v>28927692.215</v>
      </c>
      <c r="L220" s="44">
        <v>34205652.600000001</v>
      </c>
      <c r="M220" s="44">
        <f t="shared" si="91"/>
        <v>35367442.025000006</v>
      </c>
      <c r="N220" s="44">
        <v>36529231.450000003</v>
      </c>
      <c r="O220" s="44">
        <f t="shared" si="92"/>
        <v>36550426.469999999</v>
      </c>
      <c r="P220" s="44">
        <v>36571621.490000002</v>
      </c>
      <c r="Q220" s="44">
        <f t="shared" si="93"/>
        <v>36571621.490000002</v>
      </c>
      <c r="R220" s="44">
        <v>36571621.490000002</v>
      </c>
      <c r="S220" s="44"/>
      <c r="T220" s="44"/>
      <c r="U220" s="44"/>
      <c r="V220" s="44"/>
      <c r="W220" s="44"/>
      <c r="X220" s="44"/>
      <c r="Y220" s="44"/>
      <c r="Z220" s="44"/>
      <c r="AA220" s="44"/>
      <c r="AB220" s="44"/>
      <c r="AC220" s="44"/>
      <c r="AD220" s="44"/>
      <c r="AE220" s="44"/>
      <c r="AF220" s="44"/>
      <c r="AG220" s="44"/>
    </row>
    <row r="221" spans="1:33" ht="15.75" customHeight="1">
      <c r="A221" s="44"/>
      <c r="B221" s="44" t="s">
        <v>57</v>
      </c>
      <c r="C221" s="44" t="s">
        <v>519</v>
      </c>
      <c r="D221" s="44" t="s">
        <v>530</v>
      </c>
      <c r="E221" s="44" t="str">
        <f t="shared" si="81"/>
        <v>natural gas peaker</v>
      </c>
      <c r="F221" s="44">
        <v>388830.9339</v>
      </c>
      <c r="G221" s="44">
        <f t="shared" si="88"/>
        <v>341026.6703</v>
      </c>
      <c r="H221" s="44">
        <v>293222.40669999999</v>
      </c>
      <c r="I221" s="44">
        <f t="shared" si="89"/>
        <v>271620.17830000003</v>
      </c>
      <c r="J221" s="44">
        <v>250017.94990000001</v>
      </c>
      <c r="K221" s="44">
        <f t="shared" si="90"/>
        <v>241268.32524999999</v>
      </c>
      <c r="L221" s="44">
        <v>232518.70060000001</v>
      </c>
      <c r="M221" s="44">
        <f t="shared" si="91"/>
        <v>231420.32860000001</v>
      </c>
      <c r="N221" s="44">
        <v>230321.9566</v>
      </c>
      <c r="O221" s="44">
        <f t="shared" si="92"/>
        <v>230990.09895000001</v>
      </c>
      <c r="P221" s="44">
        <v>231658.24129999999</v>
      </c>
      <c r="Q221" s="44">
        <f t="shared" si="93"/>
        <v>234130.3536</v>
      </c>
      <c r="R221" s="44">
        <v>236602.46590000001</v>
      </c>
      <c r="S221" s="44"/>
      <c r="T221" s="44"/>
      <c r="U221" s="44"/>
      <c r="V221" s="44"/>
      <c r="W221" s="44"/>
      <c r="X221" s="44"/>
      <c r="Y221" s="44"/>
      <c r="Z221" s="44"/>
      <c r="AA221" s="44"/>
      <c r="AB221" s="44"/>
      <c r="AC221" s="44"/>
      <c r="AD221" s="44"/>
      <c r="AE221" s="44"/>
      <c r="AF221" s="44"/>
      <c r="AG221" s="44"/>
    </row>
    <row r="222" spans="1:33" ht="15.75" customHeight="1">
      <c r="A222" s="44"/>
      <c r="B222" s="44" t="s">
        <v>57</v>
      </c>
      <c r="C222" s="44" t="s">
        <v>519</v>
      </c>
      <c r="D222" s="44" t="s">
        <v>531</v>
      </c>
      <c r="E222" s="44" t="str">
        <f t="shared" si="81"/>
        <v>nuclear</v>
      </c>
      <c r="F222" s="44">
        <v>0</v>
      </c>
      <c r="G222" s="44">
        <f t="shared" si="88"/>
        <v>0</v>
      </c>
      <c r="H222" s="44">
        <v>0</v>
      </c>
      <c r="I222" s="44">
        <f t="shared" si="89"/>
        <v>0</v>
      </c>
      <c r="J222" s="44">
        <v>0</v>
      </c>
      <c r="K222" s="44">
        <f t="shared" si="90"/>
        <v>0</v>
      </c>
      <c r="L222" s="44">
        <v>0</v>
      </c>
      <c r="M222" s="44">
        <f t="shared" si="91"/>
        <v>0</v>
      </c>
      <c r="N222" s="44">
        <v>0</v>
      </c>
      <c r="O222" s="44">
        <f t="shared" si="92"/>
        <v>0</v>
      </c>
      <c r="P222" s="44">
        <v>0</v>
      </c>
      <c r="Q222" s="44">
        <f t="shared" si="93"/>
        <v>0</v>
      </c>
      <c r="R222" s="44">
        <v>0</v>
      </c>
      <c r="S222" s="44"/>
      <c r="T222" s="44"/>
      <c r="U222" s="44"/>
      <c r="V222" s="44"/>
      <c r="W222" s="44"/>
      <c r="X222" s="44"/>
      <c r="Y222" s="44"/>
      <c r="Z222" s="44"/>
      <c r="AA222" s="44"/>
      <c r="AB222" s="44"/>
      <c r="AC222" s="44"/>
      <c r="AD222" s="44"/>
      <c r="AE222" s="44"/>
      <c r="AF222" s="44"/>
      <c r="AG222" s="44"/>
    </row>
    <row r="223" spans="1:33" ht="15.75" customHeight="1">
      <c r="A223" s="44"/>
      <c r="B223" s="44" t="s">
        <v>57</v>
      </c>
      <c r="C223" s="44" t="s">
        <v>519</v>
      </c>
      <c r="D223" s="44" t="s">
        <v>532</v>
      </c>
      <c r="E223" s="44" t="str">
        <f t="shared" si="81"/>
        <v>offshore wind</v>
      </c>
      <c r="F223" s="44">
        <v>0</v>
      </c>
      <c r="G223" s="44">
        <f t="shared" si="88"/>
        <v>0</v>
      </c>
      <c r="H223" s="44">
        <v>0</v>
      </c>
      <c r="I223" s="44">
        <f t="shared" si="89"/>
        <v>0</v>
      </c>
      <c r="J223" s="44">
        <v>0</v>
      </c>
      <c r="K223" s="44">
        <f t="shared" si="90"/>
        <v>0</v>
      </c>
      <c r="L223" s="44">
        <v>0</v>
      </c>
      <c r="M223" s="44">
        <f t="shared" si="91"/>
        <v>0</v>
      </c>
      <c r="N223" s="44">
        <v>0</v>
      </c>
      <c r="O223" s="44">
        <f t="shared" si="92"/>
        <v>0</v>
      </c>
      <c r="P223" s="44">
        <v>0</v>
      </c>
      <c r="Q223" s="44">
        <f t="shared" si="93"/>
        <v>0</v>
      </c>
      <c r="R223" s="44">
        <v>0</v>
      </c>
      <c r="S223" s="44"/>
      <c r="T223" s="44"/>
      <c r="U223" s="44"/>
      <c r="V223" s="44"/>
      <c r="W223" s="44"/>
      <c r="X223" s="44"/>
      <c r="Y223" s="44"/>
      <c r="Z223" s="44"/>
      <c r="AA223" s="44"/>
      <c r="AB223" s="44"/>
      <c r="AC223" s="44"/>
      <c r="AD223" s="44"/>
      <c r="AE223" s="44"/>
      <c r="AF223" s="44"/>
      <c r="AG223" s="44"/>
    </row>
    <row r="224" spans="1:33" ht="15.75" customHeight="1">
      <c r="A224" s="44"/>
      <c r="B224" s="44" t="s">
        <v>57</v>
      </c>
      <c r="C224" s="44" t="s">
        <v>519</v>
      </c>
      <c r="D224" s="44" t="s">
        <v>533</v>
      </c>
      <c r="E224" s="44" t="str">
        <f t="shared" si="81"/>
        <v>crude oil</v>
      </c>
      <c r="F224" s="44">
        <v>95656.925759999998</v>
      </c>
      <c r="G224" s="44">
        <f t="shared" si="88"/>
        <v>97487.680319999999</v>
      </c>
      <c r="H224" s="44">
        <v>99318.434880000001</v>
      </c>
      <c r="I224" s="44">
        <f t="shared" si="89"/>
        <v>99318.434880000001</v>
      </c>
      <c r="J224" s="44">
        <v>99318.434880000001</v>
      </c>
      <c r="K224" s="44">
        <f t="shared" si="90"/>
        <v>99318.434880000001</v>
      </c>
      <c r="L224" s="44">
        <v>99318.434880000001</v>
      </c>
      <c r="M224" s="44">
        <f t="shared" si="91"/>
        <v>99318.434880000001</v>
      </c>
      <c r="N224" s="44">
        <v>99318.434880000001</v>
      </c>
      <c r="O224" s="44">
        <f t="shared" si="92"/>
        <v>99318.434880000001</v>
      </c>
      <c r="P224" s="44">
        <v>99318.434880000001</v>
      </c>
      <c r="Q224" s="44">
        <f t="shared" si="93"/>
        <v>99318.434880000001</v>
      </c>
      <c r="R224" s="44">
        <v>99318.434880000001</v>
      </c>
      <c r="S224" s="44"/>
      <c r="T224" s="44"/>
      <c r="U224" s="44"/>
      <c r="V224" s="44"/>
      <c r="W224" s="44"/>
      <c r="X224" s="44"/>
      <c r="Y224" s="44"/>
      <c r="Z224" s="44"/>
      <c r="AA224" s="44"/>
      <c r="AB224" s="44"/>
      <c r="AC224" s="44"/>
      <c r="AD224" s="44"/>
      <c r="AE224" s="44"/>
      <c r="AF224" s="44"/>
      <c r="AG224" s="44"/>
    </row>
    <row r="225" spans="1:33" ht="15.75" customHeight="1">
      <c r="A225" s="44"/>
      <c r="B225" s="44" t="s">
        <v>57</v>
      </c>
      <c r="C225" s="44" t="s">
        <v>519</v>
      </c>
      <c r="D225" s="44" t="s">
        <v>534</v>
      </c>
      <c r="E225" s="44" t="str">
        <f t="shared" si="81"/>
        <v>solar PV</v>
      </c>
      <c r="F225" s="44">
        <v>22589.737880000001</v>
      </c>
      <c r="G225" s="44">
        <f t="shared" si="88"/>
        <v>25390.068025</v>
      </c>
      <c r="H225" s="44">
        <v>28190.39817</v>
      </c>
      <c r="I225" s="44">
        <f t="shared" si="89"/>
        <v>31272.612345000001</v>
      </c>
      <c r="J225" s="44">
        <v>34354.826520000002</v>
      </c>
      <c r="K225" s="44">
        <f t="shared" si="90"/>
        <v>38561.034849999996</v>
      </c>
      <c r="L225" s="44">
        <v>42767.243179999998</v>
      </c>
      <c r="M225" s="44">
        <f t="shared" si="91"/>
        <v>49362.215595000001</v>
      </c>
      <c r="N225" s="44">
        <v>55957.188009999998</v>
      </c>
      <c r="O225" s="44">
        <f t="shared" si="92"/>
        <v>65943.321824999992</v>
      </c>
      <c r="P225" s="44">
        <v>75929.45564</v>
      </c>
      <c r="Q225" s="44">
        <f t="shared" si="93"/>
        <v>90809.299870000003</v>
      </c>
      <c r="R225" s="44">
        <v>105689.1441</v>
      </c>
      <c r="S225" s="44"/>
      <c r="T225" s="44"/>
      <c r="U225" s="44"/>
      <c r="V225" s="44"/>
      <c r="W225" s="44"/>
      <c r="X225" s="44"/>
      <c r="Y225" s="44"/>
      <c r="Z225" s="44"/>
      <c r="AA225" s="44"/>
      <c r="AB225" s="44"/>
      <c r="AC225" s="44"/>
      <c r="AD225" s="44"/>
      <c r="AE225" s="44"/>
      <c r="AF225" s="44"/>
      <c r="AG225" s="44"/>
    </row>
    <row r="226" spans="1:33" ht="15.75" customHeight="1">
      <c r="A226" s="44"/>
      <c r="B226" s="44" t="s">
        <v>57</v>
      </c>
      <c r="C226" s="44" t="s">
        <v>519</v>
      </c>
      <c r="D226" s="44" t="s">
        <v>535</v>
      </c>
      <c r="E226" s="44" t="str">
        <f t="shared" si="81"/>
        <v>storage</v>
      </c>
      <c r="F226" s="44">
        <v>0</v>
      </c>
      <c r="G226" s="44">
        <v>0</v>
      </c>
      <c r="H226" s="44">
        <v>0</v>
      </c>
      <c r="I226" s="44">
        <v>0</v>
      </c>
      <c r="J226" s="44">
        <v>0</v>
      </c>
      <c r="K226" s="44">
        <v>0</v>
      </c>
      <c r="L226" s="44">
        <v>0</v>
      </c>
      <c r="M226" s="44">
        <v>0</v>
      </c>
      <c r="N226" s="44">
        <v>0</v>
      </c>
      <c r="O226" s="44">
        <v>0</v>
      </c>
      <c r="P226" s="44">
        <v>0</v>
      </c>
      <c r="Q226" s="44">
        <v>0</v>
      </c>
      <c r="R226" s="44">
        <v>0</v>
      </c>
      <c r="S226" s="44"/>
      <c r="T226" s="44"/>
      <c r="U226" s="44"/>
      <c r="V226" s="44"/>
      <c r="W226" s="44"/>
      <c r="X226" s="44"/>
      <c r="Y226" s="44"/>
      <c r="Z226" s="44"/>
      <c r="AA226" s="44"/>
      <c r="AB226" s="44"/>
      <c r="AC226" s="44"/>
      <c r="AD226" s="44"/>
      <c r="AE226" s="44"/>
      <c r="AF226" s="44"/>
      <c r="AG226" s="44"/>
    </row>
    <row r="227" spans="1:33" ht="15.75" customHeight="1">
      <c r="A227" s="44"/>
      <c r="B227" s="44" t="s">
        <v>57</v>
      </c>
      <c r="C227" s="44" t="s">
        <v>519</v>
      </c>
      <c r="D227" s="44" t="s">
        <v>537</v>
      </c>
      <c r="E227" s="44" t="str">
        <f t="shared" si="81"/>
        <v>solar PV</v>
      </c>
      <c r="F227" s="44">
        <v>54716.081599999998</v>
      </c>
      <c r="G227" s="44">
        <f t="shared" ref="G227:G240" si="94">AVERAGE(F227,H227)</f>
        <v>54720.091495000001</v>
      </c>
      <c r="H227" s="44">
        <v>54724.101390000003</v>
      </c>
      <c r="I227" s="44">
        <f t="shared" ref="I227:I240" si="95">AVERAGE(H227,J227)</f>
        <v>54724.123070000001</v>
      </c>
      <c r="J227" s="44">
        <v>54724.144749999999</v>
      </c>
      <c r="K227" s="44">
        <f t="shared" ref="K227:K240" si="96">AVERAGE(J227,L227)</f>
        <v>54452.288929999995</v>
      </c>
      <c r="L227" s="44">
        <v>54180.433109999998</v>
      </c>
      <c r="M227" s="44">
        <f t="shared" ref="M227:M240" si="97">AVERAGE(L227,N227)</f>
        <v>598342.22555500001</v>
      </c>
      <c r="N227" s="44">
        <v>1142504.0179999999</v>
      </c>
      <c r="O227" s="44">
        <f t="shared" ref="O227:O240" si="98">AVERAGE(N227,P227)</f>
        <v>2153975.355</v>
      </c>
      <c r="P227" s="44">
        <v>3165446.6919999998</v>
      </c>
      <c r="Q227" s="44">
        <f t="shared" ref="Q227:Q240" si="99">AVERAGE(P227,R227)</f>
        <v>3465232.6335</v>
      </c>
      <c r="R227" s="44">
        <v>3765018.5750000002</v>
      </c>
      <c r="S227" s="44"/>
      <c r="T227" s="44"/>
      <c r="U227" s="44"/>
      <c r="V227" s="44"/>
      <c r="W227" s="44"/>
      <c r="X227" s="44"/>
      <c r="Y227" s="44"/>
      <c r="Z227" s="44"/>
      <c r="AA227" s="44"/>
      <c r="AB227" s="44"/>
      <c r="AC227" s="44"/>
      <c r="AD227" s="44"/>
      <c r="AE227" s="44"/>
      <c r="AF227" s="44"/>
      <c r="AG227" s="44"/>
    </row>
    <row r="228" spans="1:33" ht="15.75" customHeight="1">
      <c r="A228" s="44"/>
      <c r="B228" s="44" t="s">
        <v>60</v>
      </c>
      <c r="C228" s="44" t="s">
        <v>519</v>
      </c>
      <c r="D228" s="44" t="s">
        <v>522</v>
      </c>
      <c r="E228" s="44" t="str">
        <f t="shared" si="81"/>
        <v>biomass</v>
      </c>
      <c r="F228" s="44">
        <v>0</v>
      </c>
      <c r="G228" s="44">
        <f t="shared" si="94"/>
        <v>0</v>
      </c>
      <c r="H228" s="44">
        <v>0</v>
      </c>
      <c r="I228" s="44">
        <f t="shared" si="95"/>
        <v>0</v>
      </c>
      <c r="J228" s="44">
        <v>0</v>
      </c>
      <c r="K228" s="44">
        <f t="shared" si="96"/>
        <v>0</v>
      </c>
      <c r="L228" s="44">
        <v>0</v>
      </c>
      <c r="M228" s="44">
        <f t="shared" si="97"/>
        <v>0</v>
      </c>
      <c r="N228" s="44">
        <v>0</v>
      </c>
      <c r="O228" s="44">
        <f t="shared" si="98"/>
        <v>0</v>
      </c>
      <c r="P228" s="44">
        <v>0</v>
      </c>
      <c r="Q228" s="44">
        <f t="shared" si="99"/>
        <v>0</v>
      </c>
      <c r="R228" s="44">
        <v>0</v>
      </c>
      <c r="S228" s="44"/>
      <c r="T228" s="44"/>
      <c r="U228" s="44"/>
      <c r="V228" s="44"/>
      <c r="W228" s="44"/>
      <c r="X228" s="44"/>
      <c r="Y228" s="44"/>
      <c r="Z228" s="44"/>
      <c r="AA228" s="44"/>
      <c r="AB228" s="44"/>
      <c r="AC228" s="44"/>
      <c r="AD228" s="44"/>
      <c r="AE228" s="44"/>
      <c r="AF228" s="44"/>
      <c r="AG228" s="44"/>
    </row>
    <row r="229" spans="1:33" ht="15.75" customHeight="1">
      <c r="A229" s="44"/>
      <c r="B229" s="44" t="s">
        <v>60</v>
      </c>
      <c r="C229" s="44" t="s">
        <v>519</v>
      </c>
      <c r="D229" s="44" t="s">
        <v>523</v>
      </c>
      <c r="E229" s="44" t="str">
        <f t="shared" si="81"/>
        <v>hard coal</v>
      </c>
      <c r="F229" s="44">
        <v>5401593.2709999997</v>
      </c>
      <c r="G229" s="44">
        <f t="shared" si="94"/>
        <v>5052102.7774999999</v>
      </c>
      <c r="H229" s="44">
        <v>4702612.284</v>
      </c>
      <c r="I229" s="44">
        <f t="shared" si="95"/>
        <v>3033775.9254999999</v>
      </c>
      <c r="J229" s="44">
        <v>1364939.567</v>
      </c>
      <c r="K229" s="44">
        <f t="shared" si="96"/>
        <v>1364084.7015</v>
      </c>
      <c r="L229" s="44">
        <v>1363229.8359999999</v>
      </c>
      <c r="M229" s="44">
        <f t="shared" si="97"/>
        <v>1159783.2980499999</v>
      </c>
      <c r="N229" s="44">
        <v>956336.76009999996</v>
      </c>
      <c r="O229" s="44">
        <f t="shared" si="98"/>
        <v>1103273.48055</v>
      </c>
      <c r="P229" s="44">
        <v>1250210.2009999999</v>
      </c>
      <c r="Q229" s="44">
        <f t="shared" si="99"/>
        <v>1584735.2535000001</v>
      </c>
      <c r="R229" s="44">
        <v>1919260.3060000001</v>
      </c>
      <c r="S229" s="44"/>
      <c r="T229" s="44"/>
      <c r="U229" s="44"/>
      <c r="V229" s="44"/>
      <c r="W229" s="44"/>
      <c r="X229" s="44"/>
      <c r="Y229" s="44"/>
      <c r="Z229" s="44"/>
      <c r="AA229" s="44"/>
      <c r="AB229" s="44"/>
      <c r="AC229" s="44"/>
      <c r="AD229" s="44"/>
      <c r="AE229" s="44"/>
      <c r="AF229" s="44"/>
      <c r="AG229" s="44"/>
    </row>
    <row r="230" spans="1:33" ht="15.75" customHeight="1">
      <c r="A230" s="44"/>
      <c r="B230" s="44" t="s">
        <v>60</v>
      </c>
      <c r="C230" s="44" t="s">
        <v>519</v>
      </c>
      <c r="D230" s="44" t="s">
        <v>524</v>
      </c>
      <c r="E230" s="44" t="str">
        <f t="shared" si="81"/>
        <v>solar thermal</v>
      </c>
      <c r="F230" s="44">
        <v>0</v>
      </c>
      <c r="G230" s="44">
        <f t="shared" si="94"/>
        <v>0</v>
      </c>
      <c r="H230" s="44">
        <v>0</v>
      </c>
      <c r="I230" s="44">
        <f t="shared" si="95"/>
        <v>0</v>
      </c>
      <c r="J230" s="44">
        <v>0</v>
      </c>
      <c r="K230" s="44">
        <f t="shared" si="96"/>
        <v>0</v>
      </c>
      <c r="L230" s="44">
        <v>0</v>
      </c>
      <c r="M230" s="44">
        <f t="shared" si="97"/>
        <v>0</v>
      </c>
      <c r="N230" s="44">
        <v>0</v>
      </c>
      <c r="O230" s="44">
        <f t="shared" si="98"/>
        <v>0</v>
      </c>
      <c r="P230" s="44">
        <v>0</v>
      </c>
      <c r="Q230" s="44">
        <f t="shared" si="99"/>
        <v>0</v>
      </c>
      <c r="R230" s="44">
        <v>0</v>
      </c>
      <c r="S230" s="44"/>
      <c r="T230" s="44"/>
      <c r="U230" s="44"/>
      <c r="V230" s="44"/>
      <c r="W230" s="44"/>
      <c r="X230" s="44"/>
      <c r="Y230" s="44"/>
      <c r="Z230" s="44"/>
      <c r="AA230" s="44"/>
      <c r="AB230" s="44"/>
      <c r="AC230" s="44"/>
      <c r="AD230" s="44"/>
      <c r="AE230" s="44"/>
      <c r="AF230" s="44"/>
      <c r="AG230" s="44"/>
    </row>
    <row r="231" spans="1:33" ht="15.75" customHeight="1">
      <c r="A231" s="44"/>
      <c r="B231" s="44" t="s">
        <v>60</v>
      </c>
      <c r="C231" s="44" t="s">
        <v>519</v>
      </c>
      <c r="D231" s="44" t="s">
        <v>525</v>
      </c>
      <c r="E231" s="44" t="str">
        <f t="shared" si="81"/>
        <v>geothermal</v>
      </c>
      <c r="F231" s="44">
        <v>0</v>
      </c>
      <c r="G231" s="44">
        <f t="shared" si="94"/>
        <v>0</v>
      </c>
      <c r="H231" s="44">
        <v>0</v>
      </c>
      <c r="I231" s="44">
        <f t="shared" si="95"/>
        <v>0</v>
      </c>
      <c r="J231" s="44">
        <v>0</v>
      </c>
      <c r="K231" s="44">
        <f t="shared" si="96"/>
        <v>0</v>
      </c>
      <c r="L231" s="44">
        <v>0</v>
      </c>
      <c r="M231" s="44">
        <f t="shared" si="97"/>
        <v>0</v>
      </c>
      <c r="N231" s="44">
        <v>0</v>
      </c>
      <c r="O231" s="44">
        <f t="shared" si="98"/>
        <v>0</v>
      </c>
      <c r="P231" s="44">
        <v>0</v>
      </c>
      <c r="Q231" s="44">
        <f t="shared" si="99"/>
        <v>0</v>
      </c>
      <c r="R231" s="44">
        <v>0</v>
      </c>
      <c r="S231" s="44"/>
      <c r="T231" s="44"/>
      <c r="U231" s="44"/>
      <c r="V231" s="44"/>
      <c r="W231" s="44"/>
      <c r="X231" s="44"/>
      <c r="Y231" s="44"/>
      <c r="Z231" s="44"/>
      <c r="AA231" s="44"/>
      <c r="AB231" s="44"/>
      <c r="AC231" s="44"/>
      <c r="AD231" s="44"/>
      <c r="AE231" s="44"/>
      <c r="AF231" s="44"/>
      <c r="AG231" s="44"/>
    </row>
    <row r="232" spans="1:33" ht="15.75" customHeight="1">
      <c r="A232" s="44"/>
      <c r="B232" s="44" t="s">
        <v>60</v>
      </c>
      <c r="C232" s="44" t="s">
        <v>519</v>
      </c>
      <c r="D232" s="44" t="s">
        <v>526</v>
      </c>
      <c r="E232" s="44" t="str">
        <f t="shared" si="81"/>
        <v>hydro</v>
      </c>
      <c r="F232" s="44">
        <v>888522.73289999994</v>
      </c>
      <c r="G232" s="44">
        <f t="shared" si="94"/>
        <v>888522.73289999994</v>
      </c>
      <c r="H232" s="44">
        <v>888522.73289999994</v>
      </c>
      <c r="I232" s="44">
        <f t="shared" si="95"/>
        <v>888522.73289999994</v>
      </c>
      <c r="J232" s="44">
        <v>888522.73289999994</v>
      </c>
      <c r="K232" s="44">
        <f t="shared" si="96"/>
        <v>888522.73289999994</v>
      </c>
      <c r="L232" s="44">
        <v>888522.73289999994</v>
      </c>
      <c r="M232" s="44">
        <f t="shared" si="97"/>
        <v>888522.73289999994</v>
      </c>
      <c r="N232" s="44">
        <v>888522.73289999994</v>
      </c>
      <c r="O232" s="44">
        <f t="shared" si="98"/>
        <v>888522.73289999994</v>
      </c>
      <c r="P232" s="44">
        <v>888522.73289999994</v>
      </c>
      <c r="Q232" s="44">
        <f t="shared" si="99"/>
        <v>888522.73289999994</v>
      </c>
      <c r="R232" s="44">
        <v>888522.73289999994</v>
      </c>
      <c r="S232" s="44"/>
      <c r="T232" s="44"/>
      <c r="U232" s="44"/>
      <c r="V232" s="44"/>
      <c r="W232" s="44"/>
      <c r="X232" s="44"/>
      <c r="Y232" s="44"/>
      <c r="Z232" s="44"/>
      <c r="AA232" s="44"/>
      <c r="AB232" s="44"/>
      <c r="AC232" s="44"/>
      <c r="AD232" s="44"/>
      <c r="AE232" s="44"/>
      <c r="AF232" s="44"/>
      <c r="AG232" s="44"/>
    </row>
    <row r="233" spans="1:33" ht="15.75" customHeight="1">
      <c r="A233" s="44"/>
      <c r="B233" s="44" t="s">
        <v>60</v>
      </c>
      <c r="C233" s="44" t="s">
        <v>519</v>
      </c>
      <c r="D233" s="44" t="s">
        <v>528</v>
      </c>
      <c r="E233" s="44" t="str">
        <f t="shared" si="81"/>
        <v>hydro</v>
      </c>
      <c r="F233" s="44">
        <v>0</v>
      </c>
      <c r="G233" s="44">
        <f t="shared" si="94"/>
        <v>0</v>
      </c>
      <c r="H233" s="44">
        <v>0</v>
      </c>
      <c r="I233" s="44">
        <f t="shared" si="95"/>
        <v>0</v>
      </c>
      <c r="J233" s="44">
        <v>0</v>
      </c>
      <c r="K233" s="44">
        <f t="shared" si="96"/>
        <v>0</v>
      </c>
      <c r="L233" s="44">
        <v>0</v>
      </c>
      <c r="M233" s="44">
        <f t="shared" si="97"/>
        <v>0</v>
      </c>
      <c r="N233" s="44">
        <v>0</v>
      </c>
      <c r="O233" s="44">
        <f t="shared" si="98"/>
        <v>0</v>
      </c>
      <c r="P233" s="44">
        <v>0</v>
      </c>
      <c r="Q233" s="44">
        <f t="shared" si="99"/>
        <v>0</v>
      </c>
      <c r="R233" s="44">
        <v>0</v>
      </c>
      <c r="S233" s="44"/>
      <c r="T233" s="44"/>
      <c r="U233" s="44"/>
      <c r="V233" s="44"/>
      <c r="W233" s="44"/>
      <c r="X233" s="44"/>
      <c r="Y233" s="44"/>
      <c r="Z233" s="44"/>
      <c r="AA233" s="44"/>
      <c r="AB233" s="44"/>
      <c r="AC233" s="44"/>
      <c r="AD233" s="44"/>
      <c r="AE233" s="44"/>
      <c r="AF233" s="44"/>
      <c r="AG233" s="44"/>
    </row>
    <row r="234" spans="1:33" ht="15.75" customHeight="1">
      <c r="A234" s="44"/>
      <c r="B234" s="44" t="s">
        <v>60</v>
      </c>
      <c r="C234" s="44" t="s">
        <v>519</v>
      </c>
      <c r="D234" s="44" t="s">
        <v>527</v>
      </c>
      <c r="E234" s="44" t="str">
        <f t="shared" si="81"/>
        <v>onshore wind</v>
      </c>
      <c r="F234" s="44">
        <v>0</v>
      </c>
      <c r="G234" s="44">
        <f t="shared" si="94"/>
        <v>0</v>
      </c>
      <c r="H234" s="44">
        <v>0</v>
      </c>
      <c r="I234" s="44">
        <f t="shared" si="95"/>
        <v>0</v>
      </c>
      <c r="J234" s="44">
        <v>0</v>
      </c>
      <c r="K234" s="44">
        <f t="shared" si="96"/>
        <v>0</v>
      </c>
      <c r="L234" s="44">
        <v>0</v>
      </c>
      <c r="M234" s="44">
        <f t="shared" si="97"/>
        <v>0</v>
      </c>
      <c r="N234" s="44">
        <v>0</v>
      </c>
      <c r="O234" s="44">
        <f t="shared" si="98"/>
        <v>0</v>
      </c>
      <c r="P234" s="44">
        <v>0</v>
      </c>
      <c r="Q234" s="44">
        <f t="shared" si="99"/>
        <v>0</v>
      </c>
      <c r="R234" s="44">
        <v>0</v>
      </c>
      <c r="S234" s="44"/>
      <c r="T234" s="44"/>
      <c r="U234" s="44"/>
      <c r="V234" s="44"/>
      <c r="W234" s="44"/>
      <c r="X234" s="44"/>
      <c r="Y234" s="44"/>
      <c r="Z234" s="44"/>
      <c r="AA234" s="44"/>
      <c r="AB234" s="44"/>
      <c r="AC234" s="44"/>
      <c r="AD234" s="44"/>
      <c r="AE234" s="44"/>
      <c r="AF234" s="44"/>
      <c r="AG234" s="44"/>
    </row>
    <row r="235" spans="1:33" ht="15.75" customHeight="1">
      <c r="A235" s="44"/>
      <c r="B235" s="44" t="s">
        <v>60</v>
      </c>
      <c r="C235" s="44" t="s">
        <v>519</v>
      </c>
      <c r="D235" s="44" t="s">
        <v>529</v>
      </c>
      <c r="E235" s="44" t="str">
        <f t="shared" si="81"/>
        <v>natural gas nonpeaker</v>
      </c>
      <c r="F235" s="44">
        <v>30243175.469999999</v>
      </c>
      <c r="G235" s="44">
        <f t="shared" si="94"/>
        <v>40205490.07</v>
      </c>
      <c r="H235" s="44">
        <v>50167804.670000002</v>
      </c>
      <c r="I235" s="44">
        <f t="shared" si="95"/>
        <v>68874809.900000006</v>
      </c>
      <c r="J235" s="44">
        <v>87581815.129999995</v>
      </c>
      <c r="K235" s="44">
        <f t="shared" si="96"/>
        <v>95146304.914999992</v>
      </c>
      <c r="L235" s="44">
        <v>102710794.7</v>
      </c>
      <c r="M235" s="44">
        <f t="shared" si="97"/>
        <v>105720914.55000001</v>
      </c>
      <c r="N235" s="44">
        <v>108731034.40000001</v>
      </c>
      <c r="O235" s="44">
        <f t="shared" si="98"/>
        <v>109970462.30000001</v>
      </c>
      <c r="P235" s="44">
        <v>111209890.2</v>
      </c>
      <c r="Q235" s="44">
        <f t="shared" si="99"/>
        <v>111283266.5</v>
      </c>
      <c r="R235" s="44">
        <v>111356642.8</v>
      </c>
      <c r="S235" s="44"/>
      <c r="T235" s="44"/>
      <c r="U235" s="44"/>
      <c r="V235" s="44"/>
      <c r="W235" s="44"/>
      <c r="X235" s="44"/>
      <c r="Y235" s="44"/>
      <c r="Z235" s="44"/>
      <c r="AA235" s="44"/>
      <c r="AB235" s="44"/>
      <c r="AC235" s="44"/>
      <c r="AD235" s="44"/>
      <c r="AE235" s="44"/>
      <c r="AF235" s="44"/>
      <c r="AG235" s="44"/>
    </row>
    <row r="236" spans="1:33" ht="15.75" customHeight="1">
      <c r="A236" s="44"/>
      <c r="B236" s="44" t="s">
        <v>60</v>
      </c>
      <c r="C236" s="44" t="s">
        <v>519</v>
      </c>
      <c r="D236" s="44" t="s">
        <v>530</v>
      </c>
      <c r="E236" s="44" t="str">
        <f t="shared" si="81"/>
        <v>natural gas peaker</v>
      </c>
      <c r="F236" s="44">
        <v>81234.613769999996</v>
      </c>
      <c r="G236" s="44">
        <f t="shared" si="94"/>
        <v>103565.382585</v>
      </c>
      <c r="H236" s="44">
        <v>125896.1514</v>
      </c>
      <c r="I236" s="44">
        <f t="shared" si="95"/>
        <v>116365.62295</v>
      </c>
      <c r="J236" s="44">
        <v>106835.09450000001</v>
      </c>
      <c r="K236" s="44">
        <f t="shared" si="96"/>
        <v>79983.907250000004</v>
      </c>
      <c r="L236" s="44">
        <v>53132.72</v>
      </c>
      <c r="M236" s="44">
        <f t="shared" si="97"/>
        <v>52337.32</v>
      </c>
      <c r="N236" s="44">
        <v>51541.919999999998</v>
      </c>
      <c r="O236" s="44">
        <f t="shared" si="98"/>
        <v>51541.919999999998</v>
      </c>
      <c r="P236" s="44">
        <v>51541.919999999998</v>
      </c>
      <c r="Q236" s="44">
        <f t="shared" si="99"/>
        <v>47894.720000000001</v>
      </c>
      <c r="R236" s="44">
        <v>44247.519999999997</v>
      </c>
      <c r="S236" s="44"/>
      <c r="T236" s="44"/>
      <c r="U236" s="44"/>
      <c r="V236" s="44"/>
      <c r="W236" s="44"/>
      <c r="X236" s="44"/>
      <c r="Y236" s="44"/>
      <c r="Z236" s="44"/>
      <c r="AA236" s="44"/>
      <c r="AB236" s="44"/>
      <c r="AC236" s="44"/>
      <c r="AD236" s="44"/>
      <c r="AE236" s="44"/>
      <c r="AF236" s="44"/>
      <c r="AG236" s="44"/>
    </row>
    <row r="237" spans="1:33" ht="15.75" customHeight="1">
      <c r="A237" s="44"/>
      <c r="B237" s="44" t="s">
        <v>60</v>
      </c>
      <c r="C237" s="44" t="s">
        <v>519</v>
      </c>
      <c r="D237" s="44" t="s">
        <v>531</v>
      </c>
      <c r="E237" s="44" t="str">
        <f t="shared" si="81"/>
        <v>nuclear</v>
      </c>
      <c r="F237" s="44">
        <v>16860779.260000002</v>
      </c>
      <c r="G237" s="44">
        <f t="shared" si="94"/>
        <v>16860779.260000002</v>
      </c>
      <c r="H237" s="44">
        <v>16860779.260000002</v>
      </c>
      <c r="I237" s="44">
        <f t="shared" si="95"/>
        <v>16860779.260000002</v>
      </c>
      <c r="J237" s="44">
        <v>16860779.260000002</v>
      </c>
      <c r="K237" s="44">
        <f t="shared" si="96"/>
        <v>16860779.260000002</v>
      </c>
      <c r="L237" s="44">
        <v>16860779.260000002</v>
      </c>
      <c r="M237" s="44">
        <f t="shared" si="97"/>
        <v>16860779.260000002</v>
      </c>
      <c r="N237" s="44">
        <v>16860779.260000002</v>
      </c>
      <c r="O237" s="44">
        <f t="shared" si="98"/>
        <v>16860779.260000002</v>
      </c>
      <c r="P237" s="44">
        <v>16860779.260000002</v>
      </c>
      <c r="Q237" s="44">
        <f t="shared" si="99"/>
        <v>16860779.260000002</v>
      </c>
      <c r="R237" s="44">
        <v>16860779.260000002</v>
      </c>
      <c r="S237" s="44"/>
      <c r="T237" s="44"/>
      <c r="U237" s="44"/>
      <c r="V237" s="44"/>
      <c r="W237" s="44"/>
      <c r="X237" s="44"/>
      <c r="Y237" s="44"/>
      <c r="Z237" s="44"/>
      <c r="AA237" s="44"/>
      <c r="AB237" s="44"/>
      <c r="AC237" s="44"/>
      <c r="AD237" s="44"/>
      <c r="AE237" s="44"/>
      <c r="AF237" s="44"/>
      <c r="AG237" s="44"/>
    </row>
    <row r="238" spans="1:33" ht="15.75" customHeight="1">
      <c r="A238" s="44"/>
      <c r="B238" s="44" t="s">
        <v>60</v>
      </c>
      <c r="C238" s="44" t="s">
        <v>519</v>
      </c>
      <c r="D238" s="44" t="s">
        <v>532</v>
      </c>
      <c r="E238" s="44" t="str">
        <f t="shared" si="81"/>
        <v>offshore wind</v>
      </c>
      <c r="F238" s="44">
        <v>0</v>
      </c>
      <c r="G238" s="44">
        <f t="shared" si="94"/>
        <v>0</v>
      </c>
      <c r="H238" s="44">
        <v>0</v>
      </c>
      <c r="I238" s="44">
        <f t="shared" si="95"/>
        <v>0</v>
      </c>
      <c r="J238" s="44">
        <v>0</v>
      </c>
      <c r="K238" s="44">
        <f t="shared" si="96"/>
        <v>0</v>
      </c>
      <c r="L238" s="44">
        <v>0</v>
      </c>
      <c r="M238" s="44">
        <f t="shared" si="97"/>
        <v>0</v>
      </c>
      <c r="N238" s="44">
        <v>0</v>
      </c>
      <c r="O238" s="44">
        <f t="shared" si="98"/>
        <v>0</v>
      </c>
      <c r="P238" s="44">
        <v>0</v>
      </c>
      <c r="Q238" s="44">
        <f t="shared" si="99"/>
        <v>0</v>
      </c>
      <c r="R238" s="44">
        <v>0</v>
      </c>
      <c r="S238" s="44"/>
      <c r="T238" s="44"/>
      <c r="U238" s="44"/>
      <c r="V238" s="44"/>
      <c r="W238" s="44"/>
      <c r="X238" s="44"/>
      <c r="Y238" s="44"/>
      <c r="Z238" s="44"/>
      <c r="AA238" s="44"/>
      <c r="AB238" s="44"/>
      <c r="AC238" s="44"/>
      <c r="AD238" s="44"/>
      <c r="AE238" s="44"/>
      <c r="AF238" s="44"/>
      <c r="AG238" s="44"/>
    </row>
    <row r="239" spans="1:33" ht="15.75" customHeight="1">
      <c r="A239" s="44"/>
      <c r="B239" s="44" t="s">
        <v>60</v>
      </c>
      <c r="C239" s="44" t="s">
        <v>519</v>
      </c>
      <c r="D239" s="44" t="s">
        <v>533</v>
      </c>
      <c r="E239" s="44" t="str">
        <f t="shared" si="81"/>
        <v>crude oil</v>
      </c>
      <c r="F239" s="44">
        <v>906227.49919999996</v>
      </c>
      <c r="G239" s="44">
        <f t="shared" si="94"/>
        <v>453113.74959999998</v>
      </c>
      <c r="H239" s="44">
        <v>0</v>
      </c>
      <c r="I239" s="44">
        <f t="shared" si="95"/>
        <v>0</v>
      </c>
      <c r="J239" s="44">
        <v>0</v>
      </c>
      <c r="K239" s="44">
        <f t="shared" si="96"/>
        <v>0</v>
      </c>
      <c r="L239" s="44">
        <v>0</v>
      </c>
      <c r="M239" s="44">
        <f t="shared" si="97"/>
        <v>0</v>
      </c>
      <c r="N239" s="44">
        <v>0</v>
      </c>
      <c r="O239" s="44">
        <f t="shared" si="98"/>
        <v>0</v>
      </c>
      <c r="P239" s="44">
        <v>0</v>
      </c>
      <c r="Q239" s="44">
        <f t="shared" si="99"/>
        <v>0</v>
      </c>
      <c r="R239" s="44">
        <v>0</v>
      </c>
      <c r="S239" s="44"/>
      <c r="T239" s="44"/>
      <c r="U239" s="44"/>
      <c r="V239" s="44"/>
      <c r="W239" s="44"/>
      <c r="X239" s="44"/>
      <c r="Y239" s="44"/>
      <c r="Z239" s="44"/>
      <c r="AA239" s="44"/>
      <c r="AB239" s="44"/>
      <c r="AC239" s="44"/>
      <c r="AD239" s="44"/>
      <c r="AE239" s="44"/>
      <c r="AF239" s="44"/>
      <c r="AG239" s="44"/>
    </row>
    <row r="240" spans="1:33" ht="15.75" customHeight="1">
      <c r="A240" s="44"/>
      <c r="B240" s="44" t="s">
        <v>60</v>
      </c>
      <c r="C240" s="44" t="s">
        <v>519</v>
      </c>
      <c r="D240" s="44" t="s">
        <v>534</v>
      </c>
      <c r="E240" s="44" t="str">
        <f t="shared" si="81"/>
        <v>solar PV</v>
      </c>
      <c r="F240" s="44">
        <v>133241.57490000001</v>
      </c>
      <c r="G240" s="44">
        <f t="shared" si="94"/>
        <v>266869.21380000003</v>
      </c>
      <c r="H240" s="44">
        <v>400496.85269999999</v>
      </c>
      <c r="I240" s="44">
        <f t="shared" si="95"/>
        <v>409798.96919999999</v>
      </c>
      <c r="J240" s="44">
        <v>419101.0857</v>
      </c>
      <c r="K240" s="44">
        <f t="shared" si="96"/>
        <v>427879.6446</v>
      </c>
      <c r="L240" s="44">
        <v>436658.2035</v>
      </c>
      <c r="M240" s="44">
        <f t="shared" si="97"/>
        <v>482288.89555000002</v>
      </c>
      <c r="N240" s="44">
        <v>527919.58759999997</v>
      </c>
      <c r="O240" s="44">
        <f t="shared" si="98"/>
        <v>612418.36459999997</v>
      </c>
      <c r="P240" s="44">
        <v>696917.14159999997</v>
      </c>
      <c r="Q240" s="44">
        <f t="shared" si="99"/>
        <v>815679.99789999996</v>
      </c>
      <c r="R240" s="44">
        <v>934442.85419999994</v>
      </c>
      <c r="S240" s="44"/>
      <c r="T240" s="44"/>
      <c r="U240" s="44"/>
      <c r="V240" s="44"/>
      <c r="W240" s="44"/>
      <c r="X240" s="44"/>
      <c r="Y240" s="44"/>
      <c r="Z240" s="44"/>
      <c r="AA240" s="44"/>
      <c r="AB240" s="44"/>
      <c r="AC240" s="44"/>
      <c r="AD240" s="44"/>
      <c r="AE240" s="44"/>
      <c r="AF240" s="44"/>
      <c r="AG240" s="44"/>
    </row>
    <row r="241" spans="1:33" ht="15.75" customHeight="1">
      <c r="A241" s="44"/>
      <c r="B241" s="44" t="s">
        <v>60</v>
      </c>
      <c r="C241" s="44" t="s">
        <v>519</v>
      </c>
      <c r="D241" s="44" t="s">
        <v>535</v>
      </c>
      <c r="E241" s="44" t="str">
        <f t="shared" si="81"/>
        <v>storage</v>
      </c>
      <c r="F241" s="44">
        <v>0</v>
      </c>
      <c r="G241" s="44">
        <v>0</v>
      </c>
      <c r="H241" s="44">
        <v>0</v>
      </c>
      <c r="I241" s="44">
        <v>0</v>
      </c>
      <c r="J241" s="44">
        <v>0</v>
      </c>
      <c r="K241" s="44">
        <v>0</v>
      </c>
      <c r="L241" s="44">
        <v>0</v>
      </c>
      <c r="M241" s="44">
        <v>0</v>
      </c>
      <c r="N241" s="44">
        <v>0</v>
      </c>
      <c r="O241" s="44">
        <v>0</v>
      </c>
      <c r="P241" s="44">
        <v>0</v>
      </c>
      <c r="Q241" s="44">
        <v>0</v>
      </c>
      <c r="R241" s="44">
        <v>0</v>
      </c>
      <c r="S241" s="44"/>
      <c r="T241" s="44"/>
      <c r="U241" s="44"/>
      <c r="V241" s="44"/>
      <c r="W241" s="44"/>
      <c r="X241" s="44"/>
      <c r="Y241" s="44"/>
      <c r="Z241" s="44"/>
      <c r="AA241" s="44"/>
      <c r="AB241" s="44"/>
      <c r="AC241" s="44"/>
      <c r="AD241" s="44"/>
      <c r="AE241" s="44"/>
      <c r="AF241" s="44"/>
      <c r="AG241" s="44"/>
    </row>
    <row r="242" spans="1:33" ht="15.75" customHeight="1">
      <c r="A242" s="44"/>
      <c r="B242" s="44" t="s">
        <v>60</v>
      </c>
      <c r="C242" s="44" t="s">
        <v>519</v>
      </c>
      <c r="D242" s="44" t="s">
        <v>537</v>
      </c>
      <c r="E242" s="44" t="str">
        <f t="shared" si="81"/>
        <v>solar PV</v>
      </c>
      <c r="F242" s="44">
        <v>2523.141478</v>
      </c>
      <c r="G242" s="44">
        <f t="shared" ref="G242:G255" si="100">AVERAGE(F242,H242)</f>
        <v>59867.265989</v>
      </c>
      <c r="H242" s="44">
        <v>117211.39049999999</v>
      </c>
      <c r="I242" s="44">
        <f t="shared" ref="I242:I255" si="101">AVERAGE(H242,J242)</f>
        <v>117211.39049999999</v>
      </c>
      <c r="J242" s="44">
        <v>117211.39049999999</v>
      </c>
      <c r="K242" s="44">
        <f t="shared" ref="K242:K255" si="102">AVERAGE(J242,L242)</f>
        <v>116625.33984999999</v>
      </c>
      <c r="L242" s="44">
        <v>116039.2892</v>
      </c>
      <c r="M242" s="44">
        <f t="shared" ref="M242:M255" si="103">AVERAGE(L242,N242)</f>
        <v>821993.55960000004</v>
      </c>
      <c r="N242" s="44">
        <v>1527947.83</v>
      </c>
      <c r="O242" s="44">
        <f t="shared" ref="O242:O255" si="104">AVERAGE(N242,P242)</f>
        <v>1540504.1510000001</v>
      </c>
      <c r="P242" s="44">
        <v>1553060.4720000001</v>
      </c>
      <c r="Q242" s="44">
        <f t="shared" ref="Q242:Q255" si="105">AVERAGE(P242,R242)</f>
        <v>1573650.764</v>
      </c>
      <c r="R242" s="44">
        <v>1594241.0560000001</v>
      </c>
      <c r="S242" s="44"/>
      <c r="T242" s="44"/>
      <c r="U242" s="44"/>
      <c r="V242" s="44"/>
      <c r="W242" s="44"/>
      <c r="X242" s="44"/>
      <c r="Y242" s="44"/>
      <c r="Z242" s="44"/>
      <c r="AA242" s="44"/>
      <c r="AB242" s="44"/>
      <c r="AC242" s="44"/>
      <c r="AD242" s="44"/>
      <c r="AE242" s="44"/>
      <c r="AF242" s="44"/>
      <c r="AG242" s="44"/>
    </row>
    <row r="243" spans="1:33" ht="15.75" customHeight="1">
      <c r="A243" s="44"/>
      <c r="B243" s="44" t="s">
        <v>69</v>
      </c>
      <c r="C243" s="44" t="s">
        <v>519</v>
      </c>
      <c r="D243" s="44" t="s">
        <v>522</v>
      </c>
      <c r="E243" s="44" t="str">
        <f t="shared" si="81"/>
        <v>biomass</v>
      </c>
      <c r="F243" s="44">
        <v>0</v>
      </c>
      <c r="G243" s="44">
        <f t="shared" si="100"/>
        <v>0</v>
      </c>
      <c r="H243" s="44">
        <v>0</v>
      </c>
      <c r="I243" s="44">
        <f t="shared" si="101"/>
        <v>0</v>
      </c>
      <c r="J243" s="44">
        <v>0</v>
      </c>
      <c r="K243" s="44">
        <f t="shared" si="102"/>
        <v>0</v>
      </c>
      <c r="L243" s="44">
        <v>0</v>
      </c>
      <c r="M243" s="44">
        <f t="shared" si="103"/>
        <v>0</v>
      </c>
      <c r="N243" s="44">
        <v>0</v>
      </c>
      <c r="O243" s="44">
        <f t="shared" si="104"/>
        <v>0</v>
      </c>
      <c r="P243" s="44">
        <v>0</v>
      </c>
      <c r="Q243" s="44">
        <f t="shared" si="105"/>
        <v>0</v>
      </c>
      <c r="R243" s="44">
        <v>0</v>
      </c>
      <c r="S243" s="44"/>
      <c r="T243" s="44"/>
      <c r="U243" s="44"/>
      <c r="V243" s="44"/>
      <c r="W243" s="44"/>
      <c r="X243" s="44"/>
      <c r="Y243" s="44"/>
      <c r="Z243" s="44"/>
      <c r="AA243" s="44"/>
      <c r="AB243" s="44"/>
      <c r="AC243" s="44"/>
      <c r="AD243" s="44"/>
      <c r="AE243" s="44"/>
      <c r="AF243" s="44"/>
      <c r="AG243" s="44"/>
    </row>
    <row r="244" spans="1:33" ht="15.75" customHeight="1">
      <c r="A244" s="44"/>
      <c r="B244" s="44" t="s">
        <v>69</v>
      </c>
      <c r="C244" s="44" t="s">
        <v>519</v>
      </c>
      <c r="D244" s="44" t="s">
        <v>523</v>
      </c>
      <c r="E244" s="44" t="str">
        <f t="shared" si="81"/>
        <v>hard coal</v>
      </c>
      <c r="F244" s="44">
        <v>0</v>
      </c>
      <c r="G244" s="44">
        <f t="shared" si="100"/>
        <v>0</v>
      </c>
      <c r="H244" s="44">
        <v>0</v>
      </c>
      <c r="I244" s="44">
        <f t="shared" si="101"/>
        <v>0</v>
      </c>
      <c r="J244" s="44">
        <v>0</v>
      </c>
      <c r="K244" s="44">
        <f t="shared" si="102"/>
        <v>0</v>
      </c>
      <c r="L244" s="44">
        <v>0</v>
      </c>
      <c r="M244" s="44">
        <f t="shared" si="103"/>
        <v>0</v>
      </c>
      <c r="N244" s="44">
        <v>0</v>
      </c>
      <c r="O244" s="44">
        <f t="shared" si="104"/>
        <v>0</v>
      </c>
      <c r="P244" s="44">
        <v>0</v>
      </c>
      <c r="Q244" s="44">
        <f t="shared" si="105"/>
        <v>0</v>
      </c>
      <c r="R244" s="44">
        <v>0</v>
      </c>
      <c r="S244" s="44"/>
      <c r="T244" s="44"/>
      <c r="U244" s="44"/>
      <c r="V244" s="44"/>
      <c r="W244" s="44"/>
      <c r="X244" s="44"/>
      <c r="Y244" s="44"/>
      <c r="Z244" s="44"/>
      <c r="AA244" s="44"/>
      <c r="AB244" s="44"/>
      <c r="AC244" s="44"/>
      <c r="AD244" s="44"/>
      <c r="AE244" s="44"/>
      <c r="AF244" s="44"/>
      <c r="AG244" s="44"/>
    </row>
    <row r="245" spans="1:33" ht="15.75" customHeight="1">
      <c r="A245" s="44"/>
      <c r="B245" s="44" t="s">
        <v>69</v>
      </c>
      <c r="C245" s="44" t="s">
        <v>519</v>
      </c>
      <c r="D245" s="44" t="s">
        <v>524</v>
      </c>
      <c r="E245" s="44" t="str">
        <f t="shared" si="81"/>
        <v>solar thermal</v>
      </c>
      <c r="F245" s="44">
        <v>0</v>
      </c>
      <c r="G245" s="44">
        <f t="shared" si="100"/>
        <v>0</v>
      </c>
      <c r="H245" s="44">
        <v>0</v>
      </c>
      <c r="I245" s="44">
        <f t="shared" si="101"/>
        <v>0</v>
      </c>
      <c r="J245" s="44">
        <v>0</v>
      </c>
      <c r="K245" s="44">
        <f t="shared" si="102"/>
        <v>0</v>
      </c>
      <c r="L245" s="44">
        <v>0</v>
      </c>
      <c r="M245" s="44">
        <f t="shared" si="103"/>
        <v>0</v>
      </c>
      <c r="N245" s="44">
        <v>0</v>
      </c>
      <c r="O245" s="44">
        <f t="shared" si="104"/>
        <v>0</v>
      </c>
      <c r="P245" s="44">
        <v>0</v>
      </c>
      <c r="Q245" s="44">
        <f t="shared" si="105"/>
        <v>0</v>
      </c>
      <c r="R245" s="44">
        <v>0</v>
      </c>
      <c r="S245" s="44"/>
      <c r="T245" s="44"/>
      <c r="U245" s="44"/>
      <c r="V245" s="44"/>
      <c r="W245" s="44"/>
      <c r="X245" s="44"/>
      <c r="Y245" s="44"/>
      <c r="Z245" s="44"/>
      <c r="AA245" s="44"/>
      <c r="AB245" s="44"/>
      <c r="AC245" s="44"/>
      <c r="AD245" s="44"/>
      <c r="AE245" s="44"/>
      <c r="AF245" s="44"/>
      <c r="AG245" s="44"/>
    </row>
    <row r="246" spans="1:33" ht="15.75" customHeight="1">
      <c r="A246" s="44"/>
      <c r="B246" s="44" t="s">
        <v>69</v>
      </c>
      <c r="C246" s="44" t="s">
        <v>519</v>
      </c>
      <c r="D246" s="44" t="s">
        <v>525</v>
      </c>
      <c r="E246" s="44" t="str">
        <f t="shared" si="81"/>
        <v>geothermal</v>
      </c>
      <c r="F246" s="44">
        <v>0</v>
      </c>
      <c r="G246" s="44">
        <f t="shared" si="100"/>
        <v>0</v>
      </c>
      <c r="H246" s="44">
        <v>0</v>
      </c>
      <c r="I246" s="44">
        <f t="shared" si="101"/>
        <v>0</v>
      </c>
      <c r="J246" s="44">
        <v>0</v>
      </c>
      <c r="K246" s="44">
        <f t="shared" si="102"/>
        <v>0</v>
      </c>
      <c r="L246" s="44">
        <v>0</v>
      </c>
      <c r="M246" s="44">
        <f t="shared" si="103"/>
        <v>0</v>
      </c>
      <c r="N246" s="44">
        <v>0</v>
      </c>
      <c r="O246" s="44">
        <f t="shared" si="104"/>
        <v>0</v>
      </c>
      <c r="P246" s="44">
        <v>0</v>
      </c>
      <c r="Q246" s="44">
        <f t="shared" si="105"/>
        <v>0</v>
      </c>
      <c r="R246" s="44">
        <v>0</v>
      </c>
      <c r="S246" s="44"/>
      <c r="T246" s="44"/>
      <c r="U246" s="44"/>
      <c r="V246" s="44"/>
      <c r="W246" s="44"/>
      <c r="X246" s="44"/>
      <c r="Y246" s="44"/>
      <c r="Z246" s="44"/>
      <c r="AA246" s="44"/>
      <c r="AB246" s="44"/>
      <c r="AC246" s="44"/>
      <c r="AD246" s="44"/>
      <c r="AE246" s="44"/>
      <c r="AF246" s="44"/>
      <c r="AG246" s="44"/>
    </row>
    <row r="247" spans="1:33" ht="15.75" customHeight="1">
      <c r="A247" s="44"/>
      <c r="B247" s="44" t="s">
        <v>69</v>
      </c>
      <c r="C247" s="44" t="s">
        <v>519</v>
      </c>
      <c r="D247" s="44" t="s">
        <v>526</v>
      </c>
      <c r="E247" s="44" t="str">
        <f t="shared" si="81"/>
        <v>hydro</v>
      </c>
      <c r="F247" s="44">
        <v>1014286.456</v>
      </c>
      <c r="G247" s="44">
        <f t="shared" si="100"/>
        <v>1014535.4909999999</v>
      </c>
      <c r="H247" s="44">
        <v>1014784.526</v>
      </c>
      <c r="I247" s="44">
        <f t="shared" si="101"/>
        <v>1014784.526</v>
      </c>
      <c r="J247" s="44">
        <v>1014784.526</v>
      </c>
      <c r="K247" s="44">
        <f t="shared" si="102"/>
        <v>1014784.526</v>
      </c>
      <c r="L247" s="44">
        <v>1014784.526</v>
      </c>
      <c r="M247" s="44">
        <f t="shared" si="103"/>
        <v>1014784.526</v>
      </c>
      <c r="N247" s="44">
        <v>1014784.526</v>
      </c>
      <c r="O247" s="44">
        <f t="shared" si="104"/>
        <v>1014784.526</v>
      </c>
      <c r="P247" s="44">
        <v>1014784.526</v>
      </c>
      <c r="Q247" s="44">
        <f t="shared" si="105"/>
        <v>1014784.526</v>
      </c>
      <c r="R247" s="44">
        <v>1014784.526</v>
      </c>
      <c r="S247" s="44"/>
      <c r="T247" s="44"/>
      <c r="U247" s="44"/>
      <c r="V247" s="44"/>
      <c r="W247" s="44"/>
      <c r="X247" s="44"/>
      <c r="Y247" s="44"/>
      <c r="Z247" s="44"/>
      <c r="AA247" s="44"/>
      <c r="AB247" s="44"/>
      <c r="AC247" s="44"/>
      <c r="AD247" s="44"/>
      <c r="AE247" s="44"/>
      <c r="AF247" s="44"/>
      <c r="AG247" s="44"/>
    </row>
    <row r="248" spans="1:33" ht="15.75" customHeight="1">
      <c r="A248" s="44"/>
      <c r="B248" s="44" t="s">
        <v>69</v>
      </c>
      <c r="C248" s="44" t="s">
        <v>519</v>
      </c>
      <c r="D248" s="44" t="s">
        <v>528</v>
      </c>
      <c r="E248" s="44" t="str">
        <f t="shared" si="81"/>
        <v>hydro</v>
      </c>
      <c r="F248" s="44">
        <v>0</v>
      </c>
      <c r="G248" s="44">
        <f t="shared" si="100"/>
        <v>0</v>
      </c>
      <c r="H248" s="44">
        <v>0</v>
      </c>
      <c r="I248" s="44">
        <f t="shared" si="101"/>
        <v>0</v>
      </c>
      <c r="J248" s="44">
        <v>0</v>
      </c>
      <c r="K248" s="44">
        <f t="shared" si="102"/>
        <v>0</v>
      </c>
      <c r="L248" s="44">
        <v>0</v>
      </c>
      <c r="M248" s="44">
        <f t="shared" si="103"/>
        <v>0</v>
      </c>
      <c r="N248" s="44">
        <v>0</v>
      </c>
      <c r="O248" s="44">
        <f t="shared" si="104"/>
        <v>0</v>
      </c>
      <c r="P248" s="44">
        <v>0</v>
      </c>
      <c r="Q248" s="44">
        <f t="shared" si="105"/>
        <v>0</v>
      </c>
      <c r="R248" s="44">
        <v>0</v>
      </c>
      <c r="S248" s="44"/>
      <c r="T248" s="44"/>
      <c r="U248" s="44"/>
      <c r="V248" s="44"/>
      <c r="W248" s="44"/>
      <c r="X248" s="44"/>
      <c r="Y248" s="44"/>
      <c r="Z248" s="44"/>
      <c r="AA248" s="44"/>
      <c r="AB248" s="44"/>
      <c r="AC248" s="44"/>
      <c r="AD248" s="44"/>
      <c r="AE248" s="44"/>
      <c r="AF248" s="44"/>
      <c r="AG248" s="44"/>
    </row>
    <row r="249" spans="1:33" ht="15.75" customHeight="1">
      <c r="A249" s="44"/>
      <c r="B249" s="44" t="s">
        <v>69</v>
      </c>
      <c r="C249" s="44" t="s">
        <v>519</v>
      </c>
      <c r="D249" s="44" t="s">
        <v>527</v>
      </c>
      <c r="E249" s="44" t="str">
        <f t="shared" si="81"/>
        <v>onshore wind</v>
      </c>
      <c r="F249" s="44">
        <v>276974.1727</v>
      </c>
      <c r="G249" s="44">
        <f t="shared" si="100"/>
        <v>276974.1727</v>
      </c>
      <c r="H249" s="44">
        <v>276974.1727</v>
      </c>
      <c r="I249" s="44">
        <f t="shared" si="101"/>
        <v>276974.1727</v>
      </c>
      <c r="J249" s="44">
        <v>276974.1727</v>
      </c>
      <c r="K249" s="44">
        <f t="shared" si="102"/>
        <v>276974.1727</v>
      </c>
      <c r="L249" s="44">
        <v>276974.1727</v>
      </c>
      <c r="M249" s="44">
        <f t="shared" si="103"/>
        <v>276974.1727</v>
      </c>
      <c r="N249" s="44">
        <v>276974.1727</v>
      </c>
      <c r="O249" s="44">
        <f t="shared" si="104"/>
        <v>276974.1727</v>
      </c>
      <c r="P249" s="44">
        <v>276974.1727</v>
      </c>
      <c r="Q249" s="44">
        <f t="shared" si="105"/>
        <v>276974.1727</v>
      </c>
      <c r="R249" s="44">
        <v>276974.1727</v>
      </c>
      <c r="S249" s="44"/>
      <c r="T249" s="44"/>
      <c r="U249" s="44"/>
      <c r="V249" s="44"/>
      <c r="W249" s="44"/>
      <c r="X249" s="44"/>
      <c r="Y249" s="44"/>
      <c r="Z249" s="44"/>
      <c r="AA249" s="44"/>
      <c r="AB249" s="44"/>
      <c r="AC249" s="44"/>
      <c r="AD249" s="44"/>
      <c r="AE249" s="44"/>
      <c r="AF249" s="44"/>
      <c r="AG249" s="44"/>
    </row>
    <row r="250" spans="1:33" ht="15.75" customHeight="1">
      <c r="A250" s="44"/>
      <c r="B250" s="44" t="s">
        <v>69</v>
      </c>
      <c r="C250" s="44" t="s">
        <v>519</v>
      </c>
      <c r="D250" s="44" t="s">
        <v>529</v>
      </c>
      <c r="E250" s="44" t="str">
        <f t="shared" si="81"/>
        <v>natural gas nonpeaker</v>
      </c>
      <c r="F250" s="44">
        <v>15238814.43</v>
      </c>
      <c r="G250" s="44">
        <f t="shared" si="100"/>
        <v>19240329.960000001</v>
      </c>
      <c r="H250" s="44">
        <v>23241845.489999998</v>
      </c>
      <c r="I250" s="44">
        <f t="shared" si="101"/>
        <v>24496491.074999999</v>
      </c>
      <c r="J250" s="44">
        <v>25751136.66</v>
      </c>
      <c r="K250" s="44">
        <f t="shared" si="102"/>
        <v>21993662.310000002</v>
      </c>
      <c r="L250" s="44">
        <v>18236187.960000001</v>
      </c>
      <c r="M250" s="44">
        <f t="shared" si="103"/>
        <v>16229942.66</v>
      </c>
      <c r="N250" s="44">
        <v>14223697.359999999</v>
      </c>
      <c r="O250" s="44">
        <f t="shared" si="104"/>
        <v>13094294.050000001</v>
      </c>
      <c r="P250" s="44">
        <v>11964890.74</v>
      </c>
      <c r="Q250" s="44">
        <f t="shared" si="105"/>
        <v>11164468.525</v>
      </c>
      <c r="R250" s="44">
        <v>10364046.310000001</v>
      </c>
      <c r="S250" s="44"/>
      <c r="T250" s="44"/>
      <c r="U250" s="44"/>
      <c r="V250" s="44"/>
      <c r="W250" s="44"/>
      <c r="X250" s="44"/>
      <c r="Y250" s="44"/>
      <c r="Z250" s="44"/>
      <c r="AA250" s="44"/>
      <c r="AB250" s="44"/>
      <c r="AC250" s="44"/>
      <c r="AD250" s="44"/>
      <c r="AE250" s="44"/>
      <c r="AF250" s="44"/>
      <c r="AG250" s="44"/>
    </row>
    <row r="251" spans="1:33" ht="15.75" customHeight="1">
      <c r="A251" s="44"/>
      <c r="B251" s="44" t="s">
        <v>69</v>
      </c>
      <c r="C251" s="44" t="s">
        <v>519</v>
      </c>
      <c r="D251" s="44" t="s">
        <v>530</v>
      </c>
      <c r="E251" s="44" t="str">
        <f t="shared" si="81"/>
        <v>natural gas peaker</v>
      </c>
      <c r="F251" s="44">
        <v>16074.917600000001</v>
      </c>
      <c r="G251" s="44">
        <f t="shared" si="100"/>
        <v>22325.171425</v>
      </c>
      <c r="H251" s="44">
        <v>28575.42525</v>
      </c>
      <c r="I251" s="44">
        <f t="shared" si="101"/>
        <v>28143.231424999998</v>
      </c>
      <c r="J251" s="44">
        <v>27711.0376</v>
      </c>
      <c r="K251" s="44">
        <f t="shared" si="102"/>
        <v>27711.0376</v>
      </c>
      <c r="L251" s="44">
        <v>27711.0376</v>
      </c>
      <c r="M251" s="44">
        <f t="shared" si="103"/>
        <v>27711.0376</v>
      </c>
      <c r="N251" s="44">
        <v>27711.0376</v>
      </c>
      <c r="O251" s="44">
        <f t="shared" si="104"/>
        <v>27711.0376</v>
      </c>
      <c r="P251" s="44">
        <v>27711.0376</v>
      </c>
      <c r="Q251" s="44">
        <f t="shared" si="105"/>
        <v>24071.558799999999</v>
      </c>
      <c r="R251" s="44">
        <v>20432.080000000002</v>
      </c>
      <c r="S251" s="44"/>
      <c r="T251" s="44"/>
      <c r="U251" s="44"/>
      <c r="V251" s="44"/>
      <c r="W251" s="44"/>
      <c r="X251" s="44"/>
      <c r="Y251" s="44"/>
      <c r="Z251" s="44"/>
      <c r="AA251" s="44"/>
      <c r="AB251" s="44"/>
      <c r="AC251" s="44"/>
      <c r="AD251" s="44"/>
      <c r="AE251" s="44"/>
      <c r="AF251" s="44"/>
      <c r="AG251" s="44"/>
    </row>
    <row r="252" spans="1:33" ht="15.75" customHeight="1">
      <c r="A252" s="44"/>
      <c r="B252" s="44" t="s">
        <v>69</v>
      </c>
      <c r="C252" s="44" t="s">
        <v>519</v>
      </c>
      <c r="D252" s="44" t="s">
        <v>531</v>
      </c>
      <c r="E252" s="44" t="str">
        <f t="shared" si="81"/>
        <v>nuclear</v>
      </c>
      <c r="F252" s="44">
        <v>5353331.0109999999</v>
      </c>
      <c r="G252" s="44">
        <f t="shared" si="100"/>
        <v>2676665.5055</v>
      </c>
      <c r="H252" s="44">
        <v>0</v>
      </c>
      <c r="I252" s="44">
        <f t="shared" si="101"/>
        <v>0</v>
      </c>
      <c r="J252" s="44">
        <v>0</v>
      </c>
      <c r="K252" s="44">
        <f t="shared" si="102"/>
        <v>0</v>
      </c>
      <c r="L252" s="44">
        <v>0</v>
      </c>
      <c r="M252" s="44">
        <f t="shared" si="103"/>
        <v>0</v>
      </c>
      <c r="N252" s="44">
        <v>0</v>
      </c>
      <c r="O252" s="44">
        <f t="shared" si="104"/>
        <v>0</v>
      </c>
      <c r="P252" s="44">
        <v>0</v>
      </c>
      <c r="Q252" s="44">
        <f t="shared" si="105"/>
        <v>0</v>
      </c>
      <c r="R252" s="44">
        <v>0</v>
      </c>
      <c r="S252" s="44"/>
      <c r="T252" s="44"/>
      <c r="U252" s="44"/>
      <c r="V252" s="44"/>
      <c r="W252" s="44"/>
      <c r="X252" s="44"/>
      <c r="Y252" s="44"/>
      <c r="Z252" s="44"/>
      <c r="AA252" s="44"/>
      <c r="AB252" s="44"/>
      <c r="AC252" s="44"/>
      <c r="AD252" s="44"/>
      <c r="AE252" s="44"/>
      <c r="AF252" s="44"/>
      <c r="AG252" s="44"/>
    </row>
    <row r="253" spans="1:33" ht="15.75" customHeight="1">
      <c r="A253" s="44"/>
      <c r="B253" s="44" t="s">
        <v>69</v>
      </c>
      <c r="C253" s="44" t="s">
        <v>519</v>
      </c>
      <c r="D253" s="44" t="s">
        <v>532</v>
      </c>
      <c r="E253" s="44" t="str">
        <f t="shared" si="81"/>
        <v>offshore wind</v>
      </c>
      <c r="F253" s="44">
        <v>0</v>
      </c>
      <c r="G253" s="44">
        <f t="shared" si="100"/>
        <v>0</v>
      </c>
      <c r="H253" s="44">
        <v>0</v>
      </c>
      <c r="I253" s="44">
        <f t="shared" si="101"/>
        <v>1614520.976</v>
      </c>
      <c r="J253" s="44">
        <v>3229041.952</v>
      </c>
      <c r="K253" s="44">
        <f t="shared" si="102"/>
        <v>3229041.952</v>
      </c>
      <c r="L253" s="44">
        <v>3229041.952</v>
      </c>
      <c r="M253" s="44">
        <f t="shared" si="103"/>
        <v>4859802.4184999997</v>
      </c>
      <c r="N253" s="44">
        <v>6490562.8849999998</v>
      </c>
      <c r="O253" s="44">
        <f t="shared" si="104"/>
        <v>8128888.4780000001</v>
      </c>
      <c r="P253" s="44">
        <v>9767214.0710000005</v>
      </c>
      <c r="Q253" s="44">
        <f t="shared" si="105"/>
        <v>11412735.045499999</v>
      </c>
      <c r="R253" s="44">
        <v>13058256.02</v>
      </c>
      <c r="S253" s="44"/>
      <c r="T253" s="44"/>
      <c r="U253" s="44"/>
      <c r="V253" s="44"/>
      <c r="W253" s="44"/>
      <c r="X253" s="44"/>
      <c r="Y253" s="44"/>
      <c r="Z253" s="44"/>
      <c r="AA253" s="44"/>
      <c r="AB253" s="44"/>
      <c r="AC253" s="44"/>
      <c r="AD253" s="44"/>
      <c r="AE253" s="44"/>
      <c r="AF253" s="44"/>
      <c r="AG253" s="44"/>
    </row>
    <row r="254" spans="1:33" ht="15.75" customHeight="1">
      <c r="A254" s="44"/>
      <c r="B254" s="44" t="s">
        <v>69</v>
      </c>
      <c r="C254" s="44" t="s">
        <v>519</v>
      </c>
      <c r="D254" s="44" t="s">
        <v>533</v>
      </c>
      <c r="E254" s="44" t="str">
        <f t="shared" si="81"/>
        <v>crude oil</v>
      </c>
      <c r="F254" s="44">
        <v>1191363.53</v>
      </c>
      <c r="G254" s="44">
        <f t="shared" si="100"/>
        <v>1191363.53</v>
      </c>
      <c r="H254" s="44">
        <v>1191363.53</v>
      </c>
      <c r="I254" s="44">
        <f t="shared" si="101"/>
        <v>1191363.53</v>
      </c>
      <c r="J254" s="44">
        <v>1191363.53</v>
      </c>
      <c r="K254" s="44">
        <f t="shared" si="102"/>
        <v>1191363.53</v>
      </c>
      <c r="L254" s="44">
        <v>1191363.53</v>
      </c>
      <c r="M254" s="44">
        <f t="shared" si="103"/>
        <v>1191363.53</v>
      </c>
      <c r="N254" s="44">
        <v>1191363.53</v>
      </c>
      <c r="O254" s="44">
        <f t="shared" si="104"/>
        <v>1191363.53</v>
      </c>
      <c r="P254" s="44">
        <v>1191363.53</v>
      </c>
      <c r="Q254" s="44">
        <f t="shared" si="105"/>
        <v>1191363.53</v>
      </c>
      <c r="R254" s="44">
        <v>1191363.53</v>
      </c>
      <c r="S254" s="44"/>
      <c r="T254" s="44"/>
      <c r="U254" s="44"/>
      <c r="V254" s="44"/>
      <c r="W254" s="44"/>
      <c r="X254" s="44"/>
      <c r="Y254" s="44"/>
      <c r="Z254" s="44"/>
      <c r="AA254" s="44"/>
      <c r="AB254" s="44"/>
      <c r="AC254" s="44"/>
      <c r="AD254" s="44"/>
      <c r="AE254" s="44"/>
      <c r="AF254" s="44"/>
      <c r="AG254" s="44"/>
    </row>
    <row r="255" spans="1:33" ht="15.75" customHeight="1">
      <c r="A255" s="44"/>
      <c r="B255" s="44" t="s">
        <v>69</v>
      </c>
      <c r="C255" s="44" t="s">
        <v>519</v>
      </c>
      <c r="D255" s="44" t="s">
        <v>534</v>
      </c>
      <c r="E255" s="44" t="str">
        <f t="shared" si="81"/>
        <v>solar PV</v>
      </c>
      <c r="F255" s="44">
        <v>3027471.6039999998</v>
      </c>
      <c r="G255" s="44">
        <f t="shared" si="100"/>
        <v>3190067.0805000002</v>
      </c>
      <c r="H255" s="44">
        <v>3352662.557</v>
      </c>
      <c r="I255" s="44">
        <f t="shared" si="101"/>
        <v>3476113.8904999997</v>
      </c>
      <c r="J255" s="44">
        <v>3599565.2239999999</v>
      </c>
      <c r="K255" s="44">
        <f t="shared" si="102"/>
        <v>3624524.352</v>
      </c>
      <c r="L255" s="44">
        <v>3649483.48</v>
      </c>
      <c r="M255" s="44">
        <f t="shared" si="103"/>
        <v>3675504.4685</v>
      </c>
      <c r="N255" s="44">
        <v>3701525.4569999999</v>
      </c>
      <c r="O255" s="44">
        <f t="shared" si="104"/>
        <v>3733977.2735000001</v>
      </c>
      <c r="P255" s="44">
        <v>3766429.09</v>
      </c>
      <c r="Q255" s="44">
        <f t="shared" si="105"/>
        <v>3806103.2115000002</v>
      </c>
      <c r="R255" s="44">
        <v>3845777.3330000001</v>
      </c>
      <c r="S255" s="44"/>
      <c r="T255" s="44"/>
      <c r="U255" s="44"/>
      <c r="V255" s="44"/>
      <c r="W255" s="44"/>
      <c r="X255" s="44"/>
      <c r="Y255" s="44"/>
      <c r="Z255" s="44"/>
      <c r="AA255" s="44"/>
      <c r="AB255" s="44"/>
      <c r="AC255" s="44"/>
      <c r="AD255" s="44"/>
      <c r="AE255" s="44"/>
      <c r="AF255" s="44"/>
      <c r="AG255" s="44"/>
    </row>
    <row r="256" spans="1:33" ht="15.75" customHeight="1">
      <c r="A256" s="44"/>
      <c r="B256" s="44" t="s">
        <v>69</v>
      </c>
      <c r="C256" s="44" t="s">
        <v>519</v>
      </c>
      <c r="D256" s="44" t="s">
        <v>535</v>
      </c>
      <c r="E256" s="44" t="str">
        <f t="shared" si="81"/>
        <v>storage</v>
      </c>
      <c r="F256" s="44">
        <v>0</v>
      </c>
      <c r="G256" s="44">
        <v>0</v>
      </c>
      <c r="H256" s="44">
        <v>0</v>
      </c>
      <c r="I256" s="44">
        <v>0</v>
      </c>
      <c r="J256" s="44">
        <v>0</v>
      </c>
      <c r="K256" s="44">
        <v>0</v>
      </c>
      <c r="L256" s="44">
        <v>0</v>
      </c>
      <c r="M256" s="44">
        <v>0</v>
      </c>
      <c r="N256" s="44">
        <v>0</v>
      </c>
      <c r="O256" s="44">
        <v>0</v>
      </c>
      <c r="P256" s="44">
        <v>0</v>
      </c>
      <c r="Q256" s="44">
        <v>0</v>
      </c>
      <c r="R256" s="44">
        <v>0</v>
      </c>
      <c r="S256" s="44"/>
      <c r="T256" s="44"/>
      <c r="U256" s="44"/>
      <c r="V256" s="44"/>
      <c r="W256" s="44"/>
      <c r="X256" s="44"/>
      <c r="Y256" s="44"/>
      <c r="Z256" s="44"/>
      <c r="AA256" s="44"/>
      <c r="AB256" s="44"/>
      <c r="AC256" s="44"/>
      <c r="AD256" s="44"/>
      <c r="AE256" s="44"/>
      <c r="AF256" s="44"/>
      <c r="AG256" s="44"/>
    </row>
    <row r="257" spans="1:33" ht="15.75" customHeight="1">
      <c r="A257" s="44"/>
      <c r="B257" s="44" t="s">
        <v>69</v>
      </c>
      <c r="C257" s="44" t="s">
        <v>519</v>
      </c>
      <c r="D257" s="44" t="s">
        <v>537</v>
      </c>
      <c r="E257" s="44" t="str">
        <f t="shared" si="81"/>
        <v>solar PV</v>
      </c>
      <c r="F257" s="44">
        <v>1219219.9010000001</v>
      </c>
      <c r="G257" s="44">
        <f t="shared" ref="G257:G270" si="106">AVERAGE(F257,H257)</f>
        <v>1219220.5975000001</v>
      </c>
      <c r="H257" s="44">
        <v>1219221.294</v>
      </c>
      <c r="I257" s="44">
        <f t="shared" ref="I257:I270" si="107">AVERAGE(H257,J257)</f>
        <v>1219221.9125000001</v>
      </c>
      <c r="J257" s="44">
        <v>1219222.531</v>
      </c>
      <c r="K257" s="44">
        <f t="shared" ref="K257:K270" si="108">AVERAGE(J257,L257)</f>
        <v>1213145.7779999999</v>
      </c>
      <c r="L257" s="44">
        <v>1207069.0249999999</v>
      </c>
      <c r="M257" s="44">
        <f t="shared" ref="M257:M270" si="109">AVERAGE(L257,N257)</f>
        <v>1201039.5430000001</v>
      </c>
      <c r="N257" s="44">
        <v>1195010.061</v>
      </c>
      <c r="O257" s="44">
        <f t="shared" ref="O257:O270" si="110">AVERAGE(N257,P257)</f>
        <v>1189043.5455</v>
      </c>
      <c r="P257" s="44">
        <v>1183077.03</v>
      </c>
      <c r="Q257" s="44">
        <f t="shared" ref="Q257:Q270" si="111">AVERAGE(P257,R257)</f>
        <v>1177172.8725000001</v>
      </c>
      <c r="R257" s="44">
        <v>1171268.7150000001</v>
      </c>
      <c r="S257" s="44"/>
      <c r="T257" s="44"/>
      <c r="U257" s="44"/>
      <c r="V257" s="44"/>
      <c r="W257" s="44"/>
      <c r="X257" s="44"/>
      <c r="Y257" s="44"/>
      <c r="Z257" s="44"/>
      <c r="AA257" s="44"/>
      <c r="AB257" s="44"/>
      <c r="AC257" s="44"/>
      <c r="AD257" s="44"/>
      <c r="AE257" s="44"/>
      <c r="AF257" s="44"/>
      <c r="AG257" s="44"/>
    </row>
    <row r="258" spans="1:33" ht="15.75" customHeight="1">
      <c r="A258" s="44"/>
      <c r="B258" s="44" t="s">
        <v>66</v>
      </c>
      <c r="C258" s="44" t="s">
        <v>519</v>
      </c>
      <c r="D258" s="44" t="s">
        <v>522</v>
      </c>
      <c r="E258" s="44" t="str">
        <f t="shared" si="81"/>
        <v>biomass</v>
      </c>
      <c r="F258" s="44">
        <v>0</v>
      </c>
      <c r="G258" s="44">
        <f t="shared" si="106"/>
        <v>0</v>
      </c>
      <c r="H258" s="44">
        <v>0</v>
      </c>
      <c r="I258" s="44">
        <f t="shared" si="107"/>
        <v>0</v>
      </c>
      <c r="J258" s="44">
        <v>0</v>
      </c>
      <c r="K258" s="44">
        <f t="shared" si="108"/>
        <v>0</v>
      </c>
      <c r="L258" s="44">
        <v>0</v>
      </c>
      <c r="M258" s="44">
        <f t="shared" si="109"/>
        <v>0</v>
      </c>
      <c r="N258" s="44">
        <v>0</v>
      </c>
      <c r="O258" s="44">
        <f t="shared" si="110"/>
        <v>0</v>
      </c>
      <c r="P258" s="44">
        <v>0</v>
      </c>
      <c r="Q258" s="44">
        <f t="shared" si="111"/>
        <v>0</v>
      </c>
      <c r="R258" s="44">
        <v>0</v>
      </c>
      <c r="S258" s="44"/>
      <c r="T258" s="44"/>
      <c r="U258" s="44"/>
      <c r="V258" s="44"/>
      <c r="W258" s="44"/>
      <c r="X258" s="44"/>
      <c r="Y258" s="44"/>
      <c r="Z258" s="44"/>
      <c r="AA258" s="44"/>
      <c r="AB258" s="44"/>
      <c r="AC258" s="44"/>
      <c r="AD258" s="44"/>
      <c r="AE258" s="44"/>
      <c r="AF258" s="44"/>
      <c r="AG258" s="44"/>
    </row>
    <row r="259" spans="1:33" ht="15.75" customHeight="1">
      <c r="A259" s="44"/>
      <c r="B259" s="44" t="s">
        <v>66</v>
      </c>
      <c r="C259" s="44" t="s">
        <v>519</v>
      </c>
      <c r="D259" s="44" t="s">
        <v>523</v>
      </c>
      <c r="E259" s="44" t="str">
        <f t="shared" ref="E259:E322" si="112">LOOKUP(D259,$U$2:$V$15,$V$2:$V$15)</f>
        <v>hard coal</v>
      </c>
      <c r="F259" s="44">
        <v>1369326.621</v>
      </c>
      <c r="G259" s="44">
        <f t="shared" si="106"/>
        <v>2490096.9785000002</v>
      </c>
      <c r="H259" s="44">
        <v>3610867.3360000001</v>
      </c>
      <c r="I259" s="44">
        <f t="shared" si="107"/>
        <v>2160689.5770999999</v>
      </c>
      <c r="J259" s="44">
        <v>710511.81819999998</v>
      </c>
      <c r="K259" s="44">
        <f t="shared" si="108"/>
        <v>2149773.8270999999</v>
      </c>
      <c r="L259" s="44">
        <v>3589035.8360000001</v>
      </c>
      <c r="M259" s="44">
        <f t="shared" si="109"/>
        <v>3625303.3859999999</v>
      </c>
      <c r="N259" s="44">
        <v>3661570.9360000002</v>
      </c>
      <c r="O259" s="44">
        <f t="shared" si="110"/>
        <v>3542877.1359999999</v>
      </c>
      <c r="P259" s="44">
        <v>3424183.3360000001</v>
      </c>
      <c r="Q259" s="44">
        <f t="shared" si="111"/>
        <v>3431667.182</v>
      </c>
      <c r="R259" s="44">
        <v>3439151.0279999999</v>
      </c>
      <c r="S259" s="44"/>
      <c r="T259" s="44"/>
      <c r="U259" s="44"/>
      <c r="V259" s="44"/>
      <c r="W259" s="44"/>
      <c r="X259" s="44"/>
      <c r="Y259" s="44"/>
      <c r="Z259" s="44"/>
      <c r="AA259" s="44"/>
      <c r="AB259" s="44"/>
      <c r="AC259" s="44"/>
      <c r="AD259" s="44"/>
      <c r="AE259" s="44"/>
      <c r="AF259" s="44"/>
      <c r="AG259" s="44"/>
    </row>
    <row r="260" spans="1:33" ht="15.75" customHeight="1">
      <c r="A260" s="44"/>
      <c r="B260" s="44" t="s">
        <v>66</v>
      </c>
      <c r="C260" s="44" t="s">
        <v>519</v>
      </c>
      <c r="D260" s="44" t="s">
        <v>524</v>
      </c>
      <c r="E260" s="44" t="str">
        <f t="shared" si="112"/>
        <v>solar thermal</v>
      </c>
      <c r="F260" s="44">
        <v>0</v>
      </c>
      <c r="G260" s="44">
        <f t="shared" si="106"/>
        <v>0</v>
      </c>
      <c r="H260" s="44">
        <v>0</v>
      </c>
      <c r="I260" s="44">
        <f t="shared" si="107"/>
        <v>0</v>
      </c>
      <c r="J260" s="44">
        <v>0</v>
      </c>
      <c r="K260" s="44">
        <f t="shared" si="108"/>
        <v>0</v>
      </c>
      <c r="L260" s="44">
        <v>0</v>
      </c>
      <c r="M260" s="44">
        <f t="shared" si="109"/>
        <v>0</v>
      </c>
      <c r="N260" s="44">
        <v>0</v>
      </c>
      <c r="O260" s="44">
        <f t="shared" si="110"/>
        <v>0</v>
      </c>
      <c r="P260" s="44">
        <v>0</v>
      </c>
      <c r="Q260" s="44">
        <f t="shared" si="111"/>
        <v>0</v>
      </c>
      <c r="R260" s="44">
        <v>0</v>
      </c>
      <c r="S260" s="44"/>
      <c r="T260" s="44"/>
      <c r="U260" s="44"/>
      <c r="V260" s="44"/>
      <c r="W260" s="44"/>
      <c r="X260" s="44"/>
      <c r="Y260" s="44"/>
      <c r="Z260" s="44"/>
      <c r="AA260" s="44"/>
      <c r="AB260" s="44"/>
      <c r="AC260" s="44"/>
      <c r="AD260" s="44"/>
      <c r="AE260" s="44"/>
      <c r="AF260" s="44"/>
      <c r="AG260" s="44"/>
    </row>
    <row r="261" spans="1:33" ht="15.75" customHeight="1">
      <c r="A261" s="44"/>
      <c r="B261" s="44" t="s">
        <v>66</v>
      </c>
      <c r="C261" s="44" t="s">
        <v>519</v>
      </c>
      <c r="D261" s="44" t="s">
        <v>525</v>
      </c>
      <c r="E261" s="44" t="str">
        <f t="shared" si="112"/>
        <v>geothermal</v>
      </c>
      <c r="F261" s="44">
        <v>0</v>
      </c>
      <c r="G261" s="44">
        <f t="shared" si="106"/>
        <v>0</v>
      </c>
      <c r="H261" s="44">
        <v>0</v>
      </c>
      <c r="I261" s="44">
        <f t="shared" si="107"/>
        <v>0</v>
      </c>
      <c r="J261" s="44">
        <v>0</v>
      </c>
      <c r="K261" s="44">
        <f t="shared" si="108"/>
        <v>0</v>
      </c>
      <c r="L261" s="44">
        <v>0</v>
      </c>
      <c r="M261" s="44">
        <f t="shared" si="109"/>
        <v>0</v>
      </c>
      <c r="N261" s="44">
        <v>0</v>
      </c>
      <c r="O261" s="44">
        <f t="shared" si="110"/>
        <v>0</v>
      </c>
      <c r="P261" s="44">
        <v>0</v>
      </c>
      <c r="Q261" s="44">
        <f t="shared" si="111"/>
        <v>0</v>
      </c>
      <c r="R261" s="44">
        <v>0</v>
      </c>
      <c r="S261" s="44"/>
      <c r="T261" s="44"/>
      <c r="U261" s="44"/>
      <c r="V261" s="44"/>
      <c r="W261" s="44"/>
      <c r="X261" s="44"/>
      <c r="Y261" s="44"/>
      <c r="Z261" s="44"/>
      <c r="AA261" s="44"/>
      <c r="AB261" s="44"/>
      <c r="AC261" s="44"/>
      <c r="AD261" s="44"/>
      <c r="AE261" s="44"/>
      <c r="AF261" s="44"/>
      <c r="AG261" s="44"/>
    </row>
    <row r="262" spans="1:33" ht="15.75" customHeight="1">
      <c r="A262" s="44"/>
      <c r="B262" s="44" t="s">
        <v>66</v>
      </c>
      <c r="C262" s="44" t="s">
        <v>519</v>
      </c>
      <c r="D262" s="44" t="s">
        <v>526</v>
      </c>
      <c r="E262" s="44" t="str">
        <f t="shared" si="112"/>
        <v>hydro</v>
      </c>
      <c r="F262" s="44">
        <v>1707223.692</v>
      </c>
      <c r="G262" s="44">
        <f t="shared" si="106"/>
        <v>1785147.3305000002</v>
      </c>
      <c r="H262" s="44">
        <v>1863070.969</v>
      </c>
      <c r="I262" s="44">
        <f t="shared" si="107"/>
        <v>1863070.969</v>
      </c>
      <c r="J262" s="44">
        <v>1863070.969</v>
      </c>
      <c r="K262" s="44">
        <f t="shared" si="108"/>
        <v>1863070.969</v>
      </c>
      <c r="L262" s="44">
        <v>1863070.969</v>
      </c>
      <c r="M262" s="44">
        <f t="shared" si="109"/>
        <v>1863070.969</v>
      </c>
      <c r="N262" s="44">
        <v>1863070.969</v>
      </c>
      <c r="O262" s="44">
        <f t="shared" si="110"/>
        <v>1863070.969</v>
      </c>
      <c r="P262" s="44">
        <v>1863070.969</v>
      </c>
      <c r="Q262" s="44">
        <f t="shared" si="111"/>
        <v>1863070.969</v>
      </c>
      <c r="R262" s="44">
        <v>1863070.969</v>
      </c>
      <c r="S262" s="44"/>
      <c r="T262" s="44"/>
      <c r="U262" s="44"/>
      <c r="V262" s="44"/>
      <c r="W262" s="44"/>
      <c r="X262" s="44"/>
      <c r="Y262" s="44"/>
      <c r="Z262" s="44"/>
      <c r="AA262" s="44"/>
      <c r="AB262" s="44"/>
      <c r="AC262" s="44"/>
      <c r="AD262" s="44"/>
      <c r="AE262" s="44"/>
      <c r="AF262" s="44"/>
      <c r="AG262" s="44"/>
    </row>
    <row r="263" spans="1:33" ht="15.75" customHeight="1">
      <c r="A263" s="44"/>
      <c r="B263" s="44" t="s">
        <v>66</v>
      </c>
      <c r="C263" s="44" t="s">
        <v>519</v>
      </c>
      <c r="D263" s="44" t="s">
        <v>528</v>
      </c>
      <c r="E263" s="44" t="str">
        <f t="shared" si="112"/>
        <v>hydro</v>
      </c>
      <c r="F263" s="44">
        <v>0</v>
      </c>
      <c r="G263" s="44">
        <f t="shared" si="106"/>
        <v>0</v>
      </c>
      <c r="H263" s="44">
        <v>0</v>
      </c>
      <c r="I263" s="44">
        <f t="shared" si="107"/>
        <v>0</v>
      </c>
      <c r="J263" s="44">
        <v>0</v>
      </c>
      <c r="K263" s="44">
        <f t="shared" si="108"/>
        <v>0</v>
      </c>
      <c r="L263" s="44">
        <v>0</v>
      </c>
      <c r="M263" s="44">
        <f t="shared" si="109"/>
        <v>0</v>
      </c>
      <c r="N263" s="44">
        <v>0</v>
      </c>
      <c r="O263" s="44">
        <f t="shared" si="110"/>
        <v>0</v>
      </c>
      <c r="P263" s="44">
        <v>0</v>
      </c>
      <c r="Q263" s="44">
        <f t="shared" si="111"/>
        <v>0</v>
      </c>
      <c r="R263" s="44">
        <v>0</v>
      </c>
      <c r="S263" s="44"/>
      <c r="T263" s="44"/>
      <c r="U263" s="44"/>
      <c r="V263" s="44"/>
      <c r="W263" s="44"/>
      <c r="X263" s="44"/>
      <c r="Y263" s="44"/>
      <c r="Z263" s="44"/>
      <c r="AA263" s="44"/>
      <c r="AB263" s="44"/>
      <c r="AC263" s="44"/>
      <c r="AD263" s="44"/>
      <c r="AE263" s="44"/>
      <c r="AF263" s="44"/>
      <c r="AG263" s="44"/>
    </row>
    <row r="264" spans="1:33" ht="15.75" customHeight="1">
      <c r="A264" s="44"/>
      <c r="B264" s="44" t="s">
        <v>66</v>
      </c>
      <c r="C264" s="44" t="s">
        <v>519</v>
      </c>
      <c r="D264" s="44" t="s">
        <v>527</v>
      </c>
      <c r="E264" s="44" t="str">
        <f t="shared" si="112"/>
        <v>onshore wind</v>
      </c>
      <c r="F264" s="44">
        <v>670259.3713</v>
      </c>
      <c r="G264" s="44">
        <f t="shared" si="106"/>
        <v>918249.37714999996</v>
      </c>
      <c r="H264" s="44">
        <v>1166239.3829999999</v>
      </c>
      <c r="I264" s="44">
        <f t="shared" si="107"/>
        <v>1764260.3659999999</v>
      </c>
      <c r="J264" s="44">
        <v>2362281.3489999999</v>
      </c>
      <c r="K264" s="44">
        <f t="shared" si="108"/>
        <v>2362281.3489999999</v>
      </c>
      <c r="L264" s="44">
        <v>2362281.3489999999</v>
      </c>
      <c r="M264" s="44">
        <f t="shared" si="109"/>
        <v>2471158.0894999998</v>
      </c>
      <c r="N264" s="44">
        <v>2580034.83</v>
      </c>
      <c r="O264" s="44">
        <f t="shared" si="110"/>
        <v>2579964.0094999997</v>
      </c>
      <c r="P264" s="44">
        <v>2579893.1889999998</v>
      </c>
      <c r="Q264" s="44">
        <f t="shared" si="111"/>
        <v>2579979.6509999996</v>
      </c>
      <c r="R264" s="44">
        <v>2580066.1129999999</v>
      </c>
      <c r="S264" s="44"/>
      <c r="T264" s="44"/>
      <c r="U264" s="44"/>
      <c r="V264" s="44"/>
      <c r="W264" s="44"/>
      <c r="X264" s="44"/>
      <c r="Y264" s="44"/>
      <c r="Z264" s="44"/>
      <c r="AA264" s="44"/>
      <c r="AB264" s="44"/>
      <c r="AC264" s="44"/>
      <c r="AD264" s="44"/>
      <c r="AE264" s="44"/>
      <c r="AF264" s="44"/>
      <c r="AG264" s="44"/>
    </row>
    <row r="265" spans="1:33" ht="15.75" customHeight="1">
      <c r="A265" s="44"/>
      <c r="B265" s="44" t="s">
        <v>66</v>
      </c>
      <c r="C265" s="44" t="s">
        <v>519</v>
      </c>
      <c r="D265" s="44" t="s">
        <v>529</v>
      </c>
      <c r="E265" s="44" t="str">
        <f t="shared" si="112"/>
        <v>natural gas nonpeaker</v>
      </c>
      <c r="F265" s="44">
        <v>20564731.68</v>
      </c>
      <c r="G265" s="44">
        <f t="shared" si="106"/>
        <v>20561787.68</v>
      </c>
      <c r="H265" s="44">
        <v>20558843.68</v>
      </c>
      <c r="I265" s="44">
        <f t="shared" si="107"/>
        <v>20552207.91</v>
      </c>
      <c r="J265" s="44">
        <v>20545572.140000001</v>
      </c>
      <c r="K265" s="44">
        <f t="shared" si="108"/>
        <v>20532483.109999999</v>
      </c>
      <c r="L265" s="44">
        <v>20519394.079999998</v>
      </c>
      <c r="M265" s="44">
        <f t="shared" si="109"/>
        <v>20519394.079999998</v>
      </c>
      <c r="N265" s="44">
        <v>20519394.079999998</v>
      </c>
      <c r="O265" s="44">
        <f t="shared" si="110"/>
        <v>20519394.079999998</v>
      </c>
      <c r="P265" s="44">
        <v>20519394.079999998</v>
      </c>
      <c r="Q265" s="44">
        <f t="shared" si="111"/>
        <v>20080534.945</v>
      </c>
      <c r="R265" s="44">
        <v>19641675.809999999</v>
      </c>
      <c r="S265" s="44"/>
      <c r="T265" s="44"/>
      <c r="U265" s="44"/>
      <c r="V265" s="44"/>
      <c r="W265" s="44"/>
      <c r="X265" s="44"/>
      <c r="Y265" s="44"/>
      <c r="Z265" s="44"/>
      <c r="AA265" s="44"/>
      <c r="AB265" s="44"/>
      <c r="AC265" s="44"/>
      <c r="AD265" s="44"/>
      <c r="AE265" s="44"/>
      <c r="AF265" s="44"/>
      <c r="AG265" s="44"/>
    </row>
    <row r="266" spans="1:33" ht="15.75" customHeight="1">
      <c r="A266" s="44"/>
      <c r="B266" s="44" t="s">
        <v>66</v>
      </c>
      <c r="C266" s="44" t="s">
        <v>519</v>
      </c>
      <c r="D266" s="44" t="s">
        <v>530</v>
      </c>
      <c r="E266" s="44" t="str">
        <f t="shared" si="112"/>
        <v>natural gas peaker</v>
      </c>
      <c r="F266" s="44">
        <v>70872.08</v>
      </c>
      <c r="G266" s="44">
        <f t="shared" si="106"/>
        <v>66361.58</v>
      </c>
      <c r="H266" s="44">
        <v>61851.08</v>
      </c>
      <c r="I266" s="44">
        <f t="shared" si="107"/>
        <v>61851.08</v>
      </c>
      <c r="J266" s="44">
        <v>61851.08</v>
      </c>
      <c r="K266" s="44">
        <f t="shared" si="108"/>
        <v>48430.16</v>
      </c>
      <c r="L266" s="44">
        <v>35009.24</v>
      </c>
      <c r="M266" s="44">
        <f t="shared" si="109"/>
        <v>35009.24</v>
      </c>
      <c r="N266" s="44">
        <v>35009.24</v>
      </c>
      <c r="O266" s="44">
        <f t="shared" si="110"/>
        <v>35009.24</v>
      </c>
      <c r="P266" s="44">
        <v>35009.24</v>
      </c>
      <c r="Q266" s="44">
        <f t="shared" si="111"/>
        <v>35009.24</v>
      </c>
      <c r="R266" s="44">
        <v>35009.24</v>
      </c>
      <c r="S266" s="44"/>
      <c r="T266" s="44"/>
      <c r="U266" s="44"/>
      <c r="V266" s="44"/>
      <c r="W266" s="44"/>
      <c r="X266" s="44"/>
      <c r="Y266" s="44"/>
      <c r="Z266" s="44"/>
      <c r="AA266" s="44"/>
      <c r="AB266" s="44"/>
      <c r="AC266" s="44"/>
      <c r="AD266" s="44"/>
      <c r="AE266" s="44"/>
      <c r="AF266" s="44"/>
      <c r="AG266" s="44"/>
    </row>
    <row r="267" spans="1:33" ht="15.75" customHeight="1">
      <c r="A267" s="44"/>
      <c r="B267" s="44" t="s">
        <v>66</v>
      </c>
      <c r="C267" s="44" t="s">
        <v>519</v>
      </c>
      <c r="D267" s="44" t="s">
        <v>531</v>
      </c>
      <c r="E267" s="44" t="str">
        <f t="shared" si="112"/>
        <v>nuclear</v>
      </c>
      <c r="F267" s="44">
        <v>13500322.949999999</v>
      </c>
      <c r="G267" s="44">
        <f t="shared" si="106"/>
        <v>13500322.949999999</v>
      </c>
      <c r="H267" s="44">
        <v>13500322.949999999</v>
      </c>
      <c r="I267" s="44">
        <f t="shared" si="107"/>
        <v>13500322.949999999</v>
      </c>
      <c r="J267" s="44">
        <v>13500322.949999999</v>
      </c>
      <c r="K267" s="44">
        <f t="shared" si="108"/>
        <v>13500322.949999999</v>
      </c>
      <c r="L267" s="44">
        <v>13500322.949999999</v>
      </c>
      <c r="M267" s="44">
        <f t="shared" si="109"/>
        <v>13500322.949999999</v>
      </c>
      <c r="N267" s="44">
        <v>13500322.949999999</v>
      </c>
      <c r="O267" s="44">
        <f t="shared" si="110"/>
        <v>13500322.949999999</v>
      </c>
      <c r="P267" s="44">
        <v>13500322.949999999</v>
      </c>
      <c r="Q267" s="44">
        <f t="shared" si="111"/>
        <v>13500322.949999999</v>
      </c>
      <c r="R267" s="44">
        <v>13500322.949999999</v>
      </c>
      <c r="S267" s="44"/>
      <c r="T267" s="44"/>
      <c r="U267" s="44"/>
      <c r="V267" s="44"/>
      <c r="W267" s="44"/>
      <c r="X267" s="44"/>
      <c r="Y267" s="44"/>
      <c r="Z267" s="44"/>
      <c r="AA267" s="44"/>
      <c r="AB267" s="44"/>
      <c r="AC267" s="44"/>
      <c r="AD267" s="44"/>
      <c r="AE267" s="44"/>
      <c r="AF267" s="44"/>
      <c r="AG267" s="44"/>
    </row>
    <row r="268" spans="1:33" ht="15.75" customHeight="1">
      <c r="A268" s="44"/>
      <c r="B268" s="44" t="s">
        <v>66</v>
      </c>
      <c r="C268" s="44" t="s">
        <v>519</v>
      </c>
      <c r="D268" s="44" t="s">
        <v>532</v>
      </c>
      <c r="E268" s="44" t="str">
        <f t="shared" si="112"/>
        <v>offshore wind</v>
      </c>
      <c r="F268" s="44">
        <v>0</v>
      </c>
      <c r="G268" s="44">
        <f t="shared" si="106"/>
        <v>0</v>
      </c>
      <c r="H268" s="44">
        <v>0</v>
      </c>
      <c r="I268" s="44">
        <f t="shared" si="107"/>
        <v>229297.51089999999</v>
      </c>
      <c r="J268" s="44">
        <v>458595.02179999999</v>
      </c>
      <c r="K268" s="44">
        <f t="shared" si="108"/>
        <v>927892.31889999995</v>
      </c>
      <c r="L268" s="44">
        <v>1397189.6159999999</v>
      </c>
      <c r="M268" s="44">
        <f t="shared" si="109"/>
        <v>2151530.9849999999</v>
      </c>
      <c r="N268" s="44">
        <v>2905872.3539999998</v>
      </c>
      <c r="O268" s="44">
        <f t="shared" si="110"/>
        <v>3663873.4684999995</v>
      </c>
      <c r="P268" s="44">
        <v>4421874.5829999996</v>
      </c>
      <c r="Q268" s="44">
        <f t="shared" si="111"/>
        <v>5182659.3329999996</v>
      </c>
      <c r="R268" s="44">
        <v>5943444.0829999996</v>
      </c>
      <c r="S268" s="44"/>
      <c r="T268" s="44"/>
      <c r="U268" s="44"/>
      <c r="V268" s="44"/>
      <c r="W268" s="44"/>
      <c r="X268" s="44"/>
      <c r="Y268" s="44"/>
      <c r="Z268" s="44"/>
      <c r="AA268" s="44"/>
      <c r="AB268" s="44"/>
      <c r="AC268" s="44"/>
      <c r="AD268" s="44"/>
      <c r="AE268" s="44"/>
      <c r="AF268" s="44"/>
      <c r="AG268" s="44"/>
    </row>
    <row r="269" spans="1:33" ht="15.75" customHeight="1">
      <c r="A269" s="44"/>
      <c r="B269" s="44" t="s">
        <v>66</v>
      </c>
      <c r="C269" s="44" t="s">
        <v>519</v>
      </c>
      <c r="D269" s="44" t="s">
        <v>533</v>
      </c>
      <c r="E269" s="44" t="str">
        <f t="shared" si="112"/>
        <v>crude oil</v>
      </c>
      <c r="F269" s="44">
        <v>604149.0048</v>
      </c>
      <c r="G269" s="44">
        <f t="shared" si="106"/>
        <v>604149.0048</v>
      </c>
      <c r="H269" s="44">
        <v>604149.0048</v>
      </c>
      <c r="I269" s="44">
        <f t="shared" si="107"/>
        <v>604149.0048</v>
      </c>
      <c r="J269" s="44">
        <v>604149.0048</v>
      </c>
      <c r="K269" s="44">
        <f t="shared" si="108"/>
        <v>604149.0048</v>
      </c>
      <c r="L269" s="44">
        <v>604149.0048</v>
      </c>
      <c r="M269" s="44">
        <f t="shared" si="109"/>
        <v>604149.0048</v>
      </c>
      <c r="N269" s="44">
        <v>604149.0048</v>
      </c>
      <c r="O269" s="44">
        <f t="shared" si="110"/>
        <v>604149.0048</v>
      </c>
      <c r="P269" s="44">
        <v>604149.0048</v>
      </c>
      <c r="Q269" s="44">
        <f t="shared" si="111"/>
        <v>604149.0048</v>
      </c>
      <c r="R269" s="44">
        <v>604149.0048</v>
      </c>
      <c r="S269" s="44"/>
      <c r="T269" s="44"/>
      <c r="U269" s="44"/>
      <c r="V269" s="44"/>
      <c r="W269" s="44"/>
      <c r="X269" s="44"/>
      <c r="Y269" s="44"/>
      <c r="Z269" s="44"/>
      <c r="AA269" s="44"/>
      <c r="AB269" s="44"/>
      <c r="AC269" s="44"/>
      <c r="AD269" s="44"/>
      <c r="AE269" s="44"/>
      <c r="AF269" s="44"/>
      <c r="AG269" s="44"/>
    </row>
    <row r="270" spans="1:33" ht="15.75" customHeight="1">
      <c r="A270" s="44"/>
      <c r="B270" s="44" t="s">
        <v>66</v>
      </c>
      <c r="C270" s="44" t="s">
        <v>519</v>
      </c>
      <c r="D270" s="44" t="s">
        <v>534</v>
      </c>
      <c r="E270" s="44" t="str">
        <f t="shared" si="112"/>
        <v>solar PV</v>
      </c>
      <c r="F270" s="44">
        <v>1258157.42</v>
      </c>
      <c r="G270" s="44">
        <f t="shared" si="106"/>
        <v>1344378.9479999999</v>
      </c>
      <c r="H270" s="44">
        <v>1430600.476</v>
      </c>
      <c r="I270" s="44">
        <f t="shared" si="107"/>
        <v>1469012.274</v>
      </c>
      <c r="J270" s="44">
        <v>1507424.0719999999</v>
      </c>
      <c r="K270" s="44">
        <f t="shared" si="108"/>
        <v>1532931.7294999999</v>
      </c>
      <c r="L270" s="44">
        <v>1558439.3870000001</v>
      </c>
      <c r="M270" s="44">
        <f t="shared" si="109"/>
        <v>1609085.27</v>
      </c>
      <c r="N270" s="44">
        <v>1659731.1529999999</v>
      </c>
      <c r="O270" s="44">
        <f t="shared" si="110"/>
        <v>1733636.0874999999</v>
      </c>
      <c r="P270" s="44">
        <v>1807541.0220000001</v>
      </c>
      <c r="Q270" s="44">
        <f t="shared" si="111"/>
        <v>1925046.591</v>
      </c>
      <c r="R270" s="44">
        <v>2042552.16</v>
      </c>
      <c r="S270" s="44"/>
      <c r="T270" s="44"/>
      <c r="U270" s="44"/>
      <c r="V270" s="44"/>
      <c r="W270" s="44"/>
      <c r="X270" s="44"/>
      <c r="Y270" s="44"/>
      <c r="Z270" s="44"/>
      <c r="AA270" s="44"/>
      <c r="AB270" s="44"/>
      <c r="AC270" s="44"/>
      <c r="AD270" s="44"/>
      <c r="AE270" s="44"/>
      <c r="AF270" s="44"/>
      <c r="AG270" s="44"/>
    </row>
    <row r="271" spans="1:33" ht="15.75" customHeight="1">
      <c r="A271" s="44"/>
      <c r="B271" s="44" t="s">
        <v>66</v>
      </c>
      <c r="C271" s="44" t="s">
        <v>519</v>
      </c>
      <c r="D271" s="44" t="s">
        <v>535</v>
      </c>
      <c r="E271" s="44" t="str">
        <f t="shared" si="112"/>
        <v>storage</v>
      </c>
      <c r="F271" s="44">
        <v>0</v>
      </c>
      <c r="G271" s="44">
        <v>0</v>
      </c>
      <c r="H271" s="44">
        <v>0</v>
      </c>
      <c r="I271" s="44">
        <v>0</v>
      </c>
      <c r="J271" s="44">
        <v>0</v>
      </c>
      <c r="K271" s="44">
        <v>0</v>
      </c>
      <c r="L271" s="44">
        <v>0</v>
      </c>
      <c r="M271" s="44">
        <v>0</v>
      </c>
      <c r="N271" s="44">
        <v>0</v>
      </c>
      <c r="O271" s="44">
        <v>0</v>
      </c>
      <c r="P271" s="44">
        <v>0</v>
      </c>
      <c r="Q271" s="44">
        <v>0</v>
      </c>
      <c r="R271" s="44">
        <v>0</v>
      </c>
      <c r="S271" s="44"/>
      <c r="T271" s="44"/>
      <c r="U271" s="44"/>
      <c r="V271" s="44"/>
      <c r="W271" s="44"/>
      <c r="X271" s="44"/>
      <c r="Y271" s="44"/>
      <c r="Z271" s="44"/>
      <c r="AA271" s="44"/>
      <c r="AB271" s="44"/>
      <c r="AC271" s="44"/>
      <c r="AD271" s="44"/>
      <c r="AE271" s="44"/>
      <c r="AF271" s="44"/>
      <c r="AG271" s="44"/>
    </row>
    <row r="272" spans="1:33" ht="15.75" customHeight="1">
      <c r="A272" s="44"/>
      <c r="B272" s="44" t="s">
        <v>66</v>
      </c>
      <c r="C272" s="44" t="s">
        <v>519</v>
      </c>
      <c r="D272" s="44" t="s">
        <v>537</v>
      </c>
      <c r="E272" s="44" t="str">
        <f t="shared" si="112"/>
        <v>solar PV</v>
      </c>
      <c r="F272" s="44">
        <v>496088.03350000002</v>
      </c>
      <c r="G272" s="44">
        <f t="shared" ref="G272:G285" si="113">AVERAGE(F272,H272)</f>
        <v>7984095.7067500008</v>
      </c>
      <c r="H272" s="44">
        <v>15472103.380000001</v>
      </c>
      <c r="I272" s="44">
        <f t="shared" ref="I272:I285" si="114">AVERAGE(H272,J272)</f>
        <v>15395656.615</v>
      </c>
      <c r="J272" s="44">
        <v>15319209.85</v>
      </c>
      <c r="K272" s="44">
        <f t="shared" ref="K272:K285" si="115">AVERAGE(J272,L272)</f>
        <v>15243537.844999999</v>
      </c>
      <c r="L272" s="44">
        <v>15167865.84</v>
      </c>
      <c r="M272" s="44">
        <f t="shared" ref="M272:M285" si="116">AVERAGE(L272,N272)</f>
        <v>15092752.030000001</v>
      </c>
      <c r="N272" s="44">
        <v>15017638.220000001</v>
      </c>
      <c r="O272" s="44">
        <f t="shared" ref="O272:O285" si="117">AVERAGE(N272,P272)</f>
        <v>14942615.690000001</v>
      </c>
      <c r="P272" s="44">
        <v>14867593.16</v>
      </c>
      <c r="Q272" s="44">
        <f t="shared" ref="Q272:Q285" si="118">AVERAGE(P272,R272)</f>
        <v>14793311.82</v>
      </c>
      <c r="R272" s="44">
        <v>14719030.48</v>
      </c>
      <c r="S272" s="44"/>
      <c r="T272" s="44"/>
      <c r="U272" s="44"/>
      <c r="V272" s="44"/>
      <c r="W272" s="44"/>
      <c r="X272" s="44"/>
      <c r="Y272" s="44"/>
      <c r="Z272" s="44"/>
      <c r="AA272" s="44"/>
      <c r="AB272" s="44"/>
      <c r="AC272" s="44"/>
      <c r="AD272" s="44"/>
      <c r="AE272" s="44"/>
      <c r="AF272" s="44"/>
      <c r="AG272" s="44"/>
    </row>
    <row r="273" spans="1:33" ht="15.75" customHeight="1">
      <c r="A273" s="44"/>
      <c r="B273" s="44" t="s">
        <v>62</v>
      </c>
      <c r="C273" s="44" t="s">
        <v>519</v>
      </c>
      <c r="D273" s="44" t="s">
        <v>522</v>
      </c>
      <c r="E273" s="44" t="str">
        <f t="shared" si="112"/>
        <v>biomass</v>
      </c>
      <c r="F273" s="44">
        <v>0</v>
      </c>
      <c r="G273" s="44">
        <f t="shared" si="113"/>
        <v>0</v>
      </c>
      <c r="H273" s="44">
        <v>0</v>
      </c>
      <c r="I273" s="44">
        <f t="shared" si="114"/>
        <v>0</v>
      </c>
      <c r="J273" s="44">
        <v>0</v>
      </c>
      <c r="K273" s="44">
        <f t="shared" si="115"/>
        <v>0</v>
      </c>
      <c r="L273" s="44">
        <v>0</v>
      </c>
      <c r="M273" s="44">
        <f t="shared" si="116"/>
        <v>0</v>
      </c>
      <c r="N273" s="44">
        <v>0</v>
      </c>
      <c r="O273" s="44">
        <f t="shared" si="117"/>
        <v>0</v>
      </c>
      <c r="P273" s="44">
        <v>0</v>
      </c>
      <c r="Q273" s="44">
        <f t="shared" si="118"/>
        <v>0</v>
      </c>
      <c r="R273" s="44">
        <v>0</v>
      </c>
      <c r="S273" s="44"/>
      <c r="T273" s="44"/>
      <c r="U273" s="44"/>
      <c r="V273" s="44"/>
      <c r="W273" s="44"/>
      <c r="X273" s="44"/>
      <c r="Y273" s="44"/>
      <c r="Z273" s="44"/>
      <c r="AA273" s="44"/>
      <c r="AB273" s="44"/>
      <c r="AC273" s="44"/>
      <c r="AD273" s="44"/>
      <c r="AE273" s="44"/>
      <c r="AF273" s="44"/>
      <c r="AG273" s="44"/>
    </row>
    <row r="274" spans="1:33" ht="15.75" customHeight="1">
      <c r="A274" s="44"/>
      <c r="B274" s="44" t="s">
        <v>62</v>
      </c>
      <c r="C274" s="44" t="s">
        <v>519</v>
      </c>
      <c r="D274" s="44" t="s">
        <v>523</v>
      </c>
      <c r="E274" s="44" t="str">
        <f t="shared" si="112"/>
        <v>hard coal</v>
      </c>
      <c r="F274" s="44">
        <v>0</v>
      </c>
      <c r="G274" s="44">
        <f t="shared" si="113"/>
        <v>0</v>
      </c>
      <c r="H274" s="44">
        <v>0</v>
      </c>
      <c r="I274" s="44">
        <f t="shared" si="114"/>
        <v>0</v>
      </c>
      <c r="J274" s="44">
        <v>0</v>
      </c>
      <c r="K274" s="44">
        <f t="shared" si="115"/>
        <v>0</v>
      </c>
      <c r="L274" s="44">
        <v>0</v>
      </c>
      <c r="M274" s="44">
        <f t="shared" si="116"/>
        <v>0</v>
      </c>
      <c r="N274" s="44">
        <v>0</v>
      </c>
      <c r="O274" s="44">
        <f t="shared" si="117"/>
        <v>0</v>
      </c>
      <c r="P274" s="44">
        <v>0</v>
      </c>
      <c r="Q274" s="44">
        <f t="shared" si="118"/>
        <v>0</v>
      </c>
      <c r="R274" s="44">
        <v>0</v>
      </c>
      <c r="S274" s="44"/>
      <c r="T274" s="44"/>
      <c r="U274" s="44"/>
      <c r="V274" s="44"/>
      <c r="W274" s="44"/>
      <c r="X274" s="44"/>
      <c r="Y274" s="44"/>
      <c r="Z274" s="44"/>
      <c r="AA274" s="44"/>
      <c r="AB274" s="44"/>
      <c r="AC274" s="44"/>
      <c r="AD274" s="44"/>
      <c r="AE274" s="44"/>
      <c r="AF274" s="44"/>
      <c r="AG274" s="44"/>
    </row>
    <row r="275" spans="1:33" ht="15.75" customHeight="1">
      <c r="A275" s="44"/>
      <c r="B275" s="44" t="s">
        <v>62</v>
      </c>
      <c r="C275" s="44" t="s">
        <v>519</v>
      </c>
      <c r="D275" s="44" t="s">
        <v>524</v>
      </c>
      <c r="E275" s="44" t="str">
        <f t="shared" si="112"/>
        <v>solar thermal</v>
      </c>
      <c r="F275" s="44">
        <v>0</v>
      </c>
      <c r="G275" s="44">
        <f t="shared" si="113"/>
        <v>0</v>
      </c>
      <c r="H275" s="44">
        <v>0</v>
      </c>
      <c r="I275" s="44">
        <f t="shared" si="114"/>
        <v>0</v>
      </c>
      <c r="J275" s="44">
        <v>0</v>
      </c>
      <c r="K275" s="44">
        <f t="shared" si="115"/>
        <v>0</v>
      </c>
      <c r="L275" s="44">
        <v>0</v>
      </c>
      <c r="M275" s="44">
        <f t="shared" si="116"/>
        <v>0</v>
      </c>
      <c r="N275" s="44">
        <v>0</v>
      </c>
      <c r="O275" s="44">
        <f t="shared" si="117"/>
        <v>0</v>
      </c>
      <c r="P275" s="44">
        <v>0</v>
      </c>
      <c r="Q275" s="44">
        <f t="shared" si="118"/>
        <v>0</v>
      </c>
      <c r="R275" s="44">
        <v>0</v>
      </c>
      <c r="S275" s="44"/>
      <c r="T275" s="44"/>
      <c r="U275" s="44"/>
      <c r="V275" s="44"/>
      <c r="W275" s="44"/>
      <c r="X275" s="44"/>
      <c r="Y275" s="44"/>
      <c r="Z275" s="44"/>
      <c r="AA275" s="44"/>
      <c r="AB275" s="44"/>
      <c r="AC275" s="44"/>
      <c r="AD275" s="44"/>
      <c r="AE275" s="44"/>
      <c r="AF275" s="44"/>
      <c r="AG275" s="44"/>
    </row>
    <row r="276" spans="1:33" ht="15.75" customHeight="1">
      <c r="A276" s="44"/>
      <c r="B276" s="44" t="s">
        <v>62</v>
      </c>
      <c r="C276" s="44" t="s">
        <v>519</v>
      </c>
      <c r="D276" s="44" t="s">
        <v>525</v>
      </c>
      <c r="E276" s="44" t="str">
        <f t="shared" si="112"/>
        <v>geothermal</v>
      </c>
      <c r="F276" s="44">
        <v>0</v>
      </c>
      <c r="G276" s="44">
        <f t="shared" si="113"/>
        <v>0</v>
      </c>
      <c r="H276" s="44">
        <v>0</v>
      </c>
      <c r="I276" s="44">
        <f t="shared" si="114"/>
        <v>0</v>
      </c>
      <c r="J276" s="44">
        <v>0</v>
      </c>
      <c r="K276" s="44">
        <f t="shared" si="115"/>
        <v>0</v>
      </c>
      <c r="L276" s="44">
        <v>0</v>
      </c>
      <c r="M276" s="44">
        <f t="shared" si="116"/>
        <v>0</v>
      </c>
      <c r="N276" s="44">
        <v>0</v>
      </c>
      <c r="O276" s="44">
        <f t="shared" si="117"/>
        <v>0</v>
      </c>
      <c r="P276" s="44">
        <v>0</v>
      </c>
      <c r="Q276" s="44">
        <f t="shared" si="118"/>
        <v>0</v>
      </c>
      <c r="R276" s="44">
        <v>0</v>
      </c>
      <c r="S276" s="44"/>
      <c r="T276" s="44"/>
      <c r="U276" s="44"/>
      <c r="V276" s="44"/>
      <c r="W276" s="44"/>
      <c r="X276" s="44"/>
      <c r="Y276" s="44"/>
      <c r="Z276" s="44"/>
      <c r="AA276" s="44"/>
      <c r="AB276" s="44"/>
      <c r="AC276" s="44"/>
      <c r="AD276" s="44"/>
      <c r="AE276" s="44"/>
      <c r="AF276" s="44"/>
      <c r="AG276" s="44"/>
    </row>
    <row r="277" spans="1:33" ht="15.75" customHeight="1">
      <c r="A277" s="44"/>
      <c r="B277" s="44" t="s">
        <v>62</v>
      </c>
      <c r="C277" s="44" t="s">
        <v>519</v>
      </c>
      <c r="D277" s="44" t="s">
        <v>526</v>
      </c>
      <c r="E277" s="44" t="str">
        <f t="shared" si="112"/>
        <v>hydro</v>
      </c>
      <c r="F277" s="44">
        <v>3629670.3509999998</v>
      </c>
      <c r="G277" s="44">
        <f t="shared" si="113"/>
        <v>3780958.6949999998</v>
      </c>
      <c r="H277" s="44">
        <v>3932247.0389999999</v>
      </c>
      <c r="I277" s="44">
        <f t="shared" si="114"/>
        <v>3932247.0389999999</v>
      </c>
      <c r="J277" s="44">
        <v>3932247.0389999999</v>
      </c>
      <c r="K277" s="44">
        <f t="shared" si="115"/>
        <v>3932247.0389999999</v>
      </c>
      <c r="L277" s="44">
        <v>3932247.0389999999</v>
      </c>
      <c r="M277" s="44">
        <f t="shared" si="116"/>
        <v>3932247.0389999999</v>
      </c>
      <c r="N277" s="44">
        <v>3932247.0389999999</v>
      </c>
      <c r="O277" s="44">
        <f t="shared" si="117"/>
        <v>3932247.0389999999</v>
      </c>
      <c r="P277" s="44">
        <v>3932247.0389999999</v>
      </c>
      <c r="Q277" s="44">
        <f t="shared" si="118"/>
        <v>3932247.0389999999</v>
      </c>
      <c r="R277" s="44">
        <v>3932247.0389999999</v>
      </c>
      <c r="S277" s="44"/>
      <c r="T277" s="44"/>
      <c r="U277" s="44"/>
      <c r="V277" s="44"/>
      <c r="W277" s="44"/>
      <c r="X277" s="44"/>
      <c r="Y277" s="44"/>
      <c r="Z277" s="44"/>
      <c r="AA277" s="44"/>
      <c r="AB277" s="44"/>
      <c r="AC277" s="44"/>
      <c r="AD277" s="44"/>
      <c r="AE277" s="44"/>
      <c r="AF277" s="44"/>
      <c r="AG277" s="44"/>
    </row>
    <row r="278" spans="1:33" ht="15.75" customHeight="1">
      <c r="A278" s="44"/>
      <c r="B278" s="44" t="s">
        <v>62</v>
      </c>
      <c r="C278" s="44" t="s">
        <v>519</v>
      </c>
      <c r="D278" s="44" t="s">
        <v>528</v>
      </c>
      <c r="E278" s="44" t="str">
        <f t="shared" si="112"/>
        <v>hydro</v>
      </c>
      <c r="F278" s="44">
        <v>2839540</v>
      </c>
      <c r="G278" s="44">
        <f t="shared" si="113"/>
        <v>2247490</v>
      </c>
      <c r="H278" s="44">
        <v>1655440</v>
      </c>
      <c r="I278" s="44">
        <f t="shared" si="114"/>
        <v>1425480</v>
      </c>
      <c r="J278" s="44">
        <v>1195520</v>
      </c>
      <c r="K278" s="44">
        <f t="shared" si="115"/>
        <v>1203665</v>
      </c>
      <c r="L278" s="44">
        <v>1211810</v>
      </c>
      <c r="M278" s="44">
        <f t="shared" si="116"/>
        <v>1239160</v>
      </c>
      <c r="N278" s="44">
        <v>1266510</v>
      </c>
      <c r="O278" s="44">
        <f t="shared" si="117"/>
        <v>1229250</v>
      </c>
      <c r="P278" s="44">
        <v>1191990</v>
      </c>
      <c r="Q278" s="44">
        <f t="shared" si="118"/>
        <v>1314265</v>
      </c>
      <c r="R278" s="44">
        <v>1436540</v>
      </c>
      <c r="S278" s="44"/>
      <c r="T278" s="44"/>
      <c r="U278" s="44"/>
      <c r="V278" s="44"/>
      <c r="W278" s="44"/>
      <c r="X278" s="44"/>
      <c r="Y278" s="44"/>
      <c r="Z278" s="44"/>
      <c r="AA278" s="44"/>
      <c r="AB278" s="44"/>
      <c r="AC278" s="44"/>
      <c r="AD278" s="44"/>
      <c r="AE278" s="44"/>
      <c r="AF278" s="44"/>
      <c r="AG278" s="44"/>
    </row>
    <row r="279" spans="1:33" ht="15.75" customHeight="1">
      <c r="A279" s="44"/>
      <c r="B279" s="44" t="s">
        <v>62</v>
      </c>
      <c r="C279" s="44" t="s">
        <v>519</v>
      </c>
      <c r="D279" s="44" t="s">
        <v>527</v>
      </c>
      <c r="E279" s="44" t="str">
        <f t="shared" si="112"/>
        <v>onshore wind</v>
      </c>
      <c r="F279" s="44">
        <v>3063096.9750000001</v>
      </c>
      <c r="G279" s="44">
        <f t="shared" si="113"/>
        <v>3063096.9750000001</v>
      </c>
      <c r="H279" s="44">
        <v>3063096.9750000001</v>
      </c>
      <c r="I279" s="44">
        <f t="shared" si="114"/>
        <v>3063096.9750000001</v>
      </c>
      <c r="J279" s="44">
        <v>3063096.9750000001</v>
      </c>
      <c r="K279" s="44">
        <f t="shared" si="115"/>
        <v>3063096.9750000001</v>
      </c>
      <c r="L279" s="44">
        <v>3063096.9750000001</v>
      </c>
      <c r="M279" s="44">
        <f t="shared" si="116"/>
        <v>3063096.9750000001</v>
      </c>
      <c r="N279" s="44">
        <v>3063096.9750000001</v>
      </c>
      <c r="O279" s="44">
        <f t="shared" si="117"/>
        <v>3063096.9750000001</v>
      </c>
      <c r="P279" s="44">
        <v>3063096.9750000001</v>
      </c>
      <c r="Q279" s="44">
        <f t="shared" si="118"/>
        <v>3063096.9750000001</v>
      </c>
      <c r="R279" s="44">
        <v>3063096.9750000001</v>
      </c>
      <c r="S279" s="44"/>
      <c r="T279" s="44"/>
      <c r="U279" s="44"/>
      <c r="V279" s="44"/>
      <c r="W279" s="44"/>
      <c r="X279" s="44"/>
      <c r="Y279" s="44"/>
      <c r="Z279" s="44"/>
      <c r="AA279" s="44"/>
      <c r="AB279" s="44"/>
      <c r="AC279" s="44"/>
      <c r="AD279" s="44"/>
      <c r="AE279" s="44"/>
      <c r="AF279" s="44"/>
      <c r="AG279" s="44"/>
    </row>
    <row r="280" spans="1:33" ht="15.75" customHeight="1">
      <c r="A280" s="44"/>
      <c r="B280" s="44" t="s">
        <v>62</v>
      </c>
      <c r="C280" s="44" t="s">
        <v>519</v>
      </c>
      <c r="D280" s="44" t="s">
        <v>529</v>
      </c>
      <c r="E280" s="44" t="str">
        <f t="shared" si="112"/>
        <v>natural gas nonpeaker</v>
      </c>
      <c r="F280" s="44">
        <v>3436107.56</v>
      </c>
      <c r="G280" s="44">
        <f t="shared" si="113"/>
        <v>4461512.0140000004</v>
      </c>
      <c r="H280" s="44">
        <v>5486916.4680000003</v>
      </c>
      <c r="I280" s="44">
        <f t="shared" si="114"/>
        <v>5693117.4945</v>
      </c>
      <c r="J280" s="44">
        <v>5899318.5209999997</v>
      </c>
      <c r="K280" s="44">
        <f t="shared" si="115"/>
        <v>5277471.284</v>
      </c>
      <c r="L280" s="44">
        <v>4655624.0470000003</v>
      </c>
      <c r="M280" s="44">
        <f t="shared" si="116"/>
        <v>3977938.1845000004</v>
      </c>
      <c r="N280" s="44">
        <v>3300252.3220000002</v>
      </c>
      <c r="O280" s="44">
        <f t="shared" si="117"/>
        <v>2877230.8760000002</v>
      </c>
      <c r="P280" s="44">
        <v>2454209.4300000002</v>
      </c>
      <c r="Q280" s="44">
        <f t="shared" si="118"/>
        <v>2114823.9235</v>
      </c>
      <c r="R280" s="44">
        <v>1775438.4169999999</v>
      </c>
      <c r="S280" s="44"/>
      <c r="T280" s="44"/>
      <c r="U280" s="44"/>
      <c r="V280" s="44"/>
      <c r="W280" s="44"/>
      <c r="X280" s="44"/>
      <c r="Y280" s="44"/>
      <c r="Z280" s="44"/>
      <c r="AA280" s="44"/>
      <c r="AB280" s="44"/>
      <c r="AC280" s="44"/>
      <c r="AD280" s="44"/>
      <c r="AE280" s="44"/>
      <c r="AF280" s="44"/>
      <c r="AG280" s="44"/>
    </row>
    <row r="281" spans="1:33" ht="15.75" customHeight="1">
      <c r="A281" s="44"/>
      <c r="B281" s="44" t="s">
        <v>62</v>
      </c>
      <c r="C281" s="44" t="s">
        <v>519</v>
      </c>
      <c r="D281" s="44" t="s">
        <v>530</v>
      </c>
      <c r="E281" s="44" t="str">
        <f t="shared" si="112"/>
        <v>natural gas peaker</v>
      </c>
      <c r="F281" s="44">
        <v>6083.84</v>
      </c>
      <c r="G281" s="44">
        <f t="shared" si="113"/>
        <v>6083.84</v>
      </c>
      <c r="H281" s="44">
        <v>6083.84</v>
      </c>
      <c r="I281" s="44">
        <f t="shared" si="114"/>
        <v>5231.7566019999995</v>
      </c>
      <c r="J281" s="44">
        <v>4379.6732039999997</v>
      </c>
      <c r="K281" s="44">
        <f t="shared" si="115"/>
        <v>2189.8366019999999</v>
      </c>
      <c r="L281" s="44">
        <v>0</v>
      </c>
      <c r="M281" s="44">
        <f t="shared" si="116"/>
        <v>0</v>
      </c>
      <c r="N281" s="44">
        <v>0</v>
      </c>
      <c r="O281" s="44">
        <f t="shared" si="117"/>
        <v>0</v>
      </c>
      <c r="P281" s="44">
        <v>0</v>
      </c>
      <c r="Q281" s="44">
        <f t="shared" si="118"/>
        <v>0</v>
      </c>
      <c r="R281" s="44">
        <v>0</v>
      </c>
      <c r="S281" s="44"/>
      <c r="T281" s="44"/>
      <c r="U281" s="44"/>
      <c r="V281" s="44"/>
      <c r="W281" s="44"/>
      <c r="X281" s="44"/>
      <c r="Y281" s="44"/>
      <c r="Z281" s="44"/>
      <c r="AA281" s="44"/>
      <c r="AB281" s="44"/>
      <c r="AC281" s="44"/>
      <c r="AD281" s="44"/>
      <c r="AE281" s="44"/>
      <c r="AF281" s="44"/>
      <c r="AG281" s="44"/>
    </row>
    <row r="282" spans="1:33" ht="15.75" customHeight="1">
      <c r="A282" s="44"/>
      <c r="B282" s="44" t="s">
        <v>62</v>
      </c>
      <c r="C282" s="44" t="s">
        <v>519</v>
      </c>
      <c r="D282" s="44" t="s">
        <v>531</v>
      </c>
      <c r="E282" s="44" t="str">
        <f t="shared" si="112"/>
        <v>nuclear</v>
      </c>
      <c r="F282" s="44">
        <v>0</v>
      </c>
      <c r="G282" s="44">
        <f t="shared" si="113"/>
        <v>0</v>
      </c>
      <c r="H282" s="44">
        <v>0</v>
      </c>
      <c r="I282" s="44">
        <f t="shared" si="114"/>
        <v>0</v>
      </c>
      <c r="J282" s="44">
        <v>0</v>
      </c>
      <c r="K282" s="44">
        <f t="shared" si="115"/>
        <v>0</v>
      </c>
      <c r="L282" s="44">
        <v>0</v>
      </c>
      <c r="M282" s="44">
        <f t="shared" si="116"/>
        <v>0</v>
      </c>
      <c r="N282" s="44">
        <v>0</v>
      </c>
      <c r="O282" s="44">
        <f t="shared" si="117"/>
        <v>0</v>
      </c>
      <c r="P282" s="44">
        <v>0</v>
      </c>
      <c r="Q282" s="44">
        <f t="shared" si="118"/>
        <v>0</v>
      </c>
      <c r="R282" s="44">
        <v>0</v>
      </c>
      <c r="S282" s="44"/>
      <c r="T282" s="44"/>
      <c r="U282" s="44"/>
      <c r="V282" s="44"/>
      <c r="W282" s="44"/>
      <c r="X282" s="44"/>
      <c r="Y282" s="44"/>
      <c r="Z282" s="44"/>
      <c r="AA282" s="44"/>
      <c r="AB282" s="44"/>
      <c r="AC282" s="44"/>
      <c r="AD282" s="44"/>
      <c r="AE282" s="44"/>
      <c r="AF282" s="44"/>
      <c r="AG282" s="44"/>
    </row>
    <row r="283" spans="1:33" ht="15.75" customHeight="1">
      <c r="A283" s="44"/>
      <c r="B283" s="44" t="s">
        <v>62</v>
      </c>
      <c r="C283" s="44" t="s">
        <v>519</v>
      </c>
      <c r="D283" s="44" t="s">
        <v>532</v>
      </c>
      <c r="E283" s="44" t="str">
        <f t="shared" si="112"/>
        <v>offshore wind</v>
      </c>
      <c r="F283" s="44">
        <v>0</v>
      </c>
      <c r="G283" s="44">
        <f t="shared" si="113"/>
        <v>0</v>
      </c>
      <c r="H283" s="44">
        <v>0</v>
      </c>
      <c r="I283" s="44">
        <f t="shared" si="114"/>
        <v>0</v>
      </c>
      <c r="J283" s="44">
        <v>0</v>
      </c>
      <c r="K283" s="44">
        <f t="shared" si="115"/>
        <v>0</v>
      </c>
      <c r="L283" s="44">
        <v>0</v>
      </c>
      <c r="M283" s="44">
        <f t="shared" si="116"/>
        <v>0</v>
      </c>
      <c r="N283" s="44">
        <v>0</v>
      </c>
      <c r="O283" s="44">
        <f t="shared" si="117"/>
        <v>0</v>
      </c>
      <c r="P283" s="44">
        <v>0</v>
      </c>
      <c r="Q283" s="44">
        <f t="shared" si="118"/>
        <v>0</v>
      </c>
      <c r="R283" s="44">
        <v>0</v>
      </c>
      <c r="S283" s="44"/>
      <c r="T283" s="44"/>
      <c r="U283" s="44"/>
      <c r="V283" s="44"/>
      <c r="W283" s="44"/>
      <c r="X283" s="44"/>
      <c r="Y283" s="44"/>
      <c r="Z283" s="44"/>
      <c r="AA283" s="44"/>
      <c r="AB283" s="44"/>
      <c r="AC283" s="44"/>
      <c r="AD283" s="44"/>
      <c r="AE283" s="44"/>
      <c r="AF283" s="44"/>
      <c r="AG283" s="44"/>
    </row>
    <row r="284" spans="1:33" ht="15.75" customHeight="1">
      <c r="A284" s="44"/>
      <c r="B284" s="44" t="s">
        <v>62</v>
      </c>
      <c r="C284" s="44" t="s">
        <v>519</v>
      </c>
      <c r="D284" s="44" t="s">
        <v>533</v>
      </c>
      <c r="E284" s="44" t="str">
        <f t="shared" si="112"/>
        <v>crude oil</v>
      </c>
      <c r="F284" s="44">
        <v>79637.823359999995</v>
      </c>
      <c r="G284" s="44">
        <f t="shared" si="113"/>
        <v>79637.823359999995</v>
      </c>
      <c r="H284" s="44">
        <v>79637.823359999995</v>
      </c>
      <c r="I284" s="44">
        <f t="shared" si="114"/>
        <v>79637.823359999995</v>
      </c>
      <c r="J284" s="44">
        <v>79637.823359999995</v>
      </c>
      <c r="K284" s="44">
        <f t="shared" si="115"/>
        <v>79637.823359999995</v>
      </c>
      <c r="L284" s="44">
        <v>79637.823359999995</v>
      </c>
      <c r="M284" s="44">
        <f t="shared" si="116"/>
        <v>79637.823359999995</v>
      </c>
      <c r="N284" s="44">
        <v>79637.823359999995</v>
      </c>
      <c r="O284" s="44">
        <f t="shared" si="117"/>
        <v>79637.823359999995</v>
      </c>
      <c r="P284" s="44">
        <v>79637.823359999995</v>
      </c>
      <c r="Q284" s="44">
        <f t="shared" si="118"/>
        <v>79637.823359999995</v>
      </c>
      <c r="R284" s="44">
        <v>79637.823359999995</v>
      </c>
      <c r="S284" s="44"/>
      <c r="T284" s="44"/>
      <c r="U284" s="44"/>
      <c r="V284" s="44"/>
      <c r="W284" s="44"/>
      <c r="X284" s="44"/>
      <c r="Y284" s="44"/>
      <c r="Z284" s="44"/>
      <c r="AA284" s="44"/>
      <c r="AB284" s="44"/>
      <c r="AC284" s="44"/>
      <c r="AD284" s="44"/>
      <c r="AE284" s="44"/>
      <c r="AF284" s="44"/>
      <c r="AG284" s="44"/>
    </row>
    <row r="285" spans="1:33" ht="15.75" customHeight="1">
      <c r="A285" s="44"/>
      <c r="B285" s="44" t="s">
        <v>62</v>
      </c>
      <c r="C285" s="44" t="s">
        <v>519</v>
      </c>
      <c r="D285" s="44" t="s">
        <v>534</v>
      </c>
      <c r="E285" s="44" t="str">
        <f t="shared" si="112"/>
        <v>solar PV</v>
      </c>
      <c r="F285" s="44">
        <v>69341.360809999998</v>
      </c>
      <c r="G285" s="44">
        <f t="shared" si="113"/>
        <v>77299.595180000004</v>
      </c>
      <c r="H285" s="44">
        <v>85257.829549999995</v>
      </c>
      <c r="I285" s="44">
        <f t="shared" si="114"/>
        <v>93996.660724999994</v>
      </c>
      <c r="J285" s="44">
        <v>102735.49189999999</v>
      </c>
      <c r="K285" s="44">
        <f t="shared" si="115"/>
        <v>112914.3254</v>
      </c>
      <c r="L285" s="44">
        <v>123093.15889999999</v>
      </c>
      <c r="M285" s="44">
        <f t="shared" si="116"/>
        <v>136052.55780000001</v>
      </c>
      <c r="N285" s="44">
        <v>149011.95670000001</v>
      </c>
      <c r="O285" s="44">
        <f t="shared" si="117"/>
        <v>165351.04155000002</v>
      </c>
      <c r="P285" s="44">
        <v>181690.12640000001</v>
      </c>
      <c r="Q285" s="44">
        <f t="shared" si="118"/>
        <v>202213.7323</v>
      </c>
      <c r="R285" s="44">
        <v>222737.3382</v>
      </c>
      <c r="S285" s="44"/>
      <c r="T285" s="44"/>
      <c r="U285" s="44"/>
      <c r="V285" s="44"/>
      <c r="W285" s="44"/>
      <c r="X285" s="44"/>
      <c r="Y285" s="44"/>
      <c r="Z285" s="44"/>
      <c r="AA285" s="44"/>
      <c r="AB285" s="44"/>
      <c r="AC285" s="44"/>
      <c r="AD285" s="44"/>
      <c r="AE285" s="44"/>
      <c r="AF285" s="44"/>
      <c r="AG285" s="44"/>
    </row>
    <row r="286" spans="1:33" ht="15.75" customHeight="1">
      <c r="A286" s="44"/>
      <c r="B286" s="44" t="s">
        <v>62</v>
      </c>
      <c r="C286" s="44" t="s">
        <v>519</v>
      </c>
      <c r="D286" s="44" t="s">
        <v>535</v>
      </c>
      <c r="E286" s="44" t="str">
        <f t="shared" si="112"/>
        <v>storage</v>
      </c>
      <c r="F286" s="44">
        <v>0</v>
      </c>
      <c r="G286" s="44">
        <v>0</v>
      </c>
      <c r="H286" s="44">
        <v>0</v>
      </c>
      <c r="I286" s="44">
        <v>0</v>
      </c>
      <c r="J286" s="44">
        <v>0</v>
      </c>
      <c r="K286" s="44">
        <v>0</v>
      </c>
      <c r="L286" s="44">
        <v>0</v>
      </c>
      <c r="M286" s="44">
        <v>0</v>
      </c>
      <c r="N286" s="44">
        <v>0</v>
      </c>
      <c r="O286" s="44">
        <v>0</v>
      </c>
      <c r="P286" s="44">
        <v>0</v>
      </c>
      <c r="Q286" s="44">
        <v>0</v>
      </c>
      <c r="R286" s="44">
        <v>0</v>
      </c>
      <c r="S286" s="44"/>
      <c r="T286" s="44"/>
      <c r="U286" s="44"/>
      <c r="V286" s="44"/>
      <c r="W286" s="44"/>
      <c r="X286" s="44"/>
      <c r="Y286" s="44"/>
      <c r="Z286" s="44"/>
      <c r="AA286" s="44"/>
      <c r="AB286" s="44"/>
      <c r="AC286" s="44"/>
      <c r="AD286" s="44"/>
      <c r="AE286" s="44"/>
      <c r="AF286" s="44"/>
      <c r="AG286" s="44"/>
    </row>
    <row r="287" spans="1:33" ht="15.75" customHeight="1">
      <c r="A287" s="44"/>
      <c r="B287" s="44" t="s">
        <v>62</v>
      </c>
      <c r="C287" s="44" t="s">
        <v>519</v>
      </c>
      <c r="D287" s="44" t="s">
        <v>537</v>
      </c>
      <c r="E287" s="44" t="str">
        <f t="shared" si="112"/>
        <v>solar PV</v>
      </c>
      <c r="F287" s="44">
        <v>10665.12138</v>
      </c>
      <c r="G287" s="44">
        <f t="shared" ref="G287:G300" si="119">AVERAGE(F287,H287)</f>
        <v>10665.12138</v>
      </c>
      <c r="H287" s="44">
        <v>10665.12138</v>
      </c>
      <c r="I287" s="44">
        <f t="shared" ref="I287:I300" si="120">AVERAGE(H287,J287)</f>
        <v>10665.12138</v>
      </c>
      <c r="J287" s="44">
        <v>10665.12138</v>
      </c>
      <c r="K287" s="44">
        <f t="shared" ref="K287:K300" si="121">AVERAGE(J287,L287)</f>
        <v>10612.334360000001</v>
      </c>
      <c r="L287" s="44">
        <v>10559.547339999999</v>
      </c>
      <c r="M287" s="44">
        <f t="shared" ref="M287:M300" si="122">AVERAGE(L287,N287)</f>
        <v>10506.776320000001</v>
      </c>
      <c r="N287" s="44">
        <v>10454.005300000001</v>
      </c>
      <c r="O287" s="44">
        <f t="shared" ref="O287:O300" si="123">AVERAGE(N287,P287)</f>
        <v>10401.778200000001</v>
      </c>
      <c r="P287" s="44">
        <v>10349.551100000001</v>
      </c>
      <c r="Q287" s="44">
        <f t="shared" ref="Q287:Q300" si="124">AVERAGE(P287,R287)</f>
        <v>10297.862590000001</v>
      </c>
      <c r="R287" s="44">
        <v>10246.174080000001</v>
      </c>
      <c r="S287" s="44"/>
      <c r="T287" s="44"/>
      <c r="U287" s="44"/>
      <c r="V287" s="44"/>
      <c r="W287" s="44"/>
      <c r="X287" s="44"/>
      <c r="Y287" s="44"/>
      <c r="Z287" s="44"/>
      <c r="AA287" s="44"/>
      <c r="AB287" s="44"/>
      <c r="AC287" s="44"/>
      <c r="AD287" s="44"/>
      <c r="AE287" s="44"/>
      <c r="AF287" s="44"/>
      <c r="AG287" s="44"/>
    </row>
    <row r="288" spans="1:33" ht="15.75" customHeight="1">
      <c r="A288" s="44"/>
      <c r="B288" s="44" t="s">
        <v>71</v>
      </c>
      <c r="C288" s="44" t="s">
        <v>519</v>
      </c>
      <c r="D288" s="44" t="s">
        <v>522</v>
      </c>
      <c r="E288" s="44" t="str">
        <f t="shared" si="112"/>
        <v>biomass</v>
      </c>
      <c r="F288" s="44">
        <v>0</v>
      </c>
      <c r="G288" s="44">
        <f t="shared" si="119"/>
        <v>0</v>
      </c>
      <c r="H288" s="44">
        <v>0</v>
      </c>
      <c r="I288" s="44">
        <f t="shared" si="120"/>
        <v>0</v>
      </c>
      <c r="J288" s="44">
        <v>0</v>
      </c>
      <c r="K288" s="44">
        <f t="shared" si="121"/>
        <v>0</v>
      </c>
      <c r="L288" s="44">
        <v>0</v>
      </c>
      <c r="M288" s="44">
        <f t="shared" si="122"/>
        <v>0</v>
      </c>
      <c r="N288" s="44">
        <v>0</v>
      </c>
      <c r="O288" s="44">
        <f t="shared" si="123"/>
        <v>0</v>
      </c>
      <c r="P288" s="44">
        <v>0</v>
      </c>
      <c r="Q288" s="44">
        <f t="shared" si="124"/>
        <v>0</v>
      </c>
      <c r="R288" s="44">
        <v>0</v>
      </c>
      <c r="S288" s="44"/>
      <c r="T288" s="44"/>
      <c r="U288" s="44"/>
      <c r="V288" s="44"/>
      <c r="W288" s="44"/>
      <c r="X288" s="44"/>
      <c r="Y288" s="44"/>
      <c r="Z288" s="44"/>
      <c r="AA288" s="44"/>
      <c r="AB288" s="44"/>
      <c r="AC288" s="44"/>
      <c r="AD288" s="44"/>
      <c r="AE288" s="44"/>
      <c r="AF288" s="44"/>
      <c r="AG288" s="44"/>
    </row>
    <row r="289" spans="1:33" ht="15.75" customHeight="1">
      <c r="A289" s="44"/>
      <c r="B289" s="44" t="s">
        <v>71</v>
      </c>
      <c r="C289" s="44" t="s">
        <v>519</v>
      </c>
      <c r="D289" s="44" t="s">
        <v>523</v>
      </c>
      <c r="E289" s="44" t="str">
        <f t="shared" si="112"/>
        <v>hard coal</v>
      </c>
      <c r="F289" s="44">
        <v>61886088.950000003</v>
      </c>
      <c r="G289" s="44">
        <f t="shared" si="119"/>
        <v>60796339.005000003</v>
      </c>
      <c r="H289" s="44">
        <v>59706589.060000002</v>
      </c>
      <c r="I289" s="44">
        <f t="shared" si="120"/>
        <v>54353245.465000004</v>
      </c>
      <c r="J289" s="44">
        <v>48999901.869999997</v>
      </c>
      <c r="K289" s="44">
        <f t="shared" si="121"/>
        <v>49323045.730000004</v>
      </c>
      <c r="L289" s="44">
        <v>49646189.590000004</v>
      </c>
      <c r="M289" s="44">
        <f t="shared" si="122"/>
        <v>49650466.375</v>
      </c>
      <c r="N289" s="44">
        <v>49654743.159999996</v>
      </c>
      <c r="O289" s="44">
        <f t="shared" si="123"/>
        <v>49651384.524999999</v>
      </c>
      <c r="P289" s="44">
        <v>49648025.890000001</v>
      </c>
      <c r="Q289" s="44">
        <f t="shared" si="124"/>
        <v>49709594.450000003</v>
      </c>
      <c r="R289" s="44">
        <v>49771163.009999998</v>
      </c>
      <c r="S289" s="44"/>
      <c r="T289" s="44"/>
      <c r="U289" s="44"/>
      <c r="V289" s="44"/>
      <c r="W289" s="44"/>
      <c r="X289" s="44"/>
      <c r="Y289" s="44"/>
      <c r="Z289" s="44"/>
      <c r="AA289" s="44"/>
      <c r="AB289" s="44"/>
      <c r="AC289" s="44"/>
      <c r="AD289" s="44"/>
      <c r="AE289" s="44"/>
      <c r="AF289" s="44"/>
      <c r="AG289" s="44"/>
    </row>
    <row r="290" spans="1:33" ht="15.75" customHeight="1">
      <c r="A290" s="44"/>
      <c r="B290" s="44" t="s">
        <v>71</v>
      </c>
      <c r="C290" s="44" t="s">
        <v>519</v>
      </c>
      <c r="D290" s="44" t="s">
        <v>524</v>
      </c>
      <c r="E290" s="44" t="str">
        <f t="shared" si="112"/>
        <v>solar thermal</v>
      </c>
      <c r="F290" s="44">
        <v>0</v>
      </c>
      <c r="G290" s="44">
        <f t="shared" si="119"/>
        <v>0</v>
      </c>
      <c r="H290" s="44">
        <v>0</v>
      </c>
      <c r="I290" s="44">
        <f t="shared" si="120"/>
        <v>0</v>
      </c>
      <c r="J290" s="44">
        <v>0</v>
      </c>
      <c r="K290" s="44">
        <f t="shared" si="121"/>
        <v>0</v>
      </c>
      <c r="L290" s="44">
        <v>0</v>
      </c>
      <c r="M290" s="44">
        <f t="shared" si="122"/>
        <v>0</v>
      </c>
      <c r="N290" s="44">
        <v>0</v>
      </c>
      <c r="O290" s="44">
        <f t="shared" si="123"/>
        <v>0</v>
      </c>
      <c r="P290" s="44">
        <v>0</v>
      </c>
      <c r="Q290" s="44">
        <f t="shared" si="124"/>
        <v>0</v>
      </c>
      <c r="R290" s="44">
        <v>0</v>
      </c>
      <c r="S290" s="44"/>
      <c r="T290" s="44"/>
      <c r="U290" s="44"/>
      <c r="V290" s="44"/>
      <c r="W290" s="44"/>
      <c r="X290" s="44"/>
      <c r="Y290" s="44"/>
      <c r="Z290" s="44"/>
      <c r="AA290" s="44"/>
      <c r="AB290" s="44"/>
      <c r="AC290" s="44"/>
      <c r="AD290" s="44"/>
      <c r="AE290" s="44"/>
      <c r="AF290" s="44"/>
      <c r="AG290" s="44"/>
    </row>
    <row r="291" spans="1:33" ht="15.75" customHeight="1">
      <c r="A291" s="44"/>
      <c r="B291" s="44" t="s">
        <v>71</v>
      </c>
      <c r="C291" s="44" t="s">
        <v>519</v>
      </c>
      <c r="D291" s="44" t="s">
        <v>525</v>
      </c>
      <c r="E291" s="44" t="str">
        <f t="shared" si="112"/>
        <v>geothermal</v>
      </c>
      <c r="F291" s="44">
        <v>0</v>
      </c>
      <c r="G291" s="44">
        <f t="shared" si="119"/>
        <v>0</v>
      </c>
      <c r="H291" s="44">
        <v>0</v>
      </c>
      <c r="I291" s="44">
        <f t="shared" si="120"/>
        <v>0</v>
      </c>
      <c r="J291" s="44">
        <v>0</v>
      </c>
      <c r="K291" s="44">
        <f t="shared" si="121"/>
        <v>0</v>
      </c>
      <c r="L291" s="44">
        <v>0</v>
      </c>
      <c r="M291" s="44">
        <f t="shared" si="122"/>
        <v>0</v>
      </c>
      <c r="N291" s="44">
        <v>0</v>
      </c>
      <c r="O291" s="44">
        <f t="shared" si="123"/>
        <v>0</v>
      </c>
      <c r="P291" s="44">
        <v>0</v>
      </c>
      <c r="Q291" s="44">
        <f t="shared" si="124"/>
        <v>0</v>
      </c>
      <c r="R291" s="44">
        <v>0</v>
      </c>
      <c r="S291" s="44"/>
      <c r="T291" s="44"/>
      <c r="U291" s="44"/>
      <c r="V291" s="44"/>
      <c r="W291" s="44"/>
      <c r="X291" s="44"/>
      <c r="Y291" s="44"/>
      <c r="Z291" s="44"/>
      <c r="AA291" s="44"/>
      <c r="AB291" s="44"/>
      <c r="AC291" s="44"/>
      <c r="AD291" s="44"/>
      <c r="AE291" s="44"/>
      <c r="AF291" s="44"/>
      <c r="AG291" s="44"/>
    </row>
    <row r="292" spans="1:33" ht="15.75" customHeight="1">
      <c r="A292" s="44"/>
      <c r="B292" s="44" t="s">
        <v>71</v>
      </c>
      <c r="C292" s="44" t="s">
        <v>519</v>
      </c>
      <c r="D292" s="44" t="s">
        <v>526</v>
      </c>
      <c r="E292" s="44" t="str">
        <f t="shared" si="112"/>
        <v>hydro</v>
      </c>
      <c r="F292" s="44">
        <v>1350046.871</v>
      </c>
      <c r="G292" s="44">
        <f t="shared" si="119"/>
        <v>1350491.0315</v>
      </c>
      <c r="H292" s="44">
        <v>1350935.192</v>
      </c>
      <c r="I292" s="44">
        <f t="shared" si="120"/>
        <v>1350194.7375</v>
      </c>
      <c r="J292" s="44">
        <v>1349454.2830000001</v>
      </c>
      <c r="K292" s="44">
        <f t="shared" si="121"/>
        <v>1350409.0315</v>
      </c>
      <c r="L292" s="44">
        <v>1351363.78</v>
      </c>
      <c r="M292" s="44">
        <f t="shared" si="122"/>
        <v>1351363.78</v>
      </c>
      <c r="N292" s="44">
        <v>1351363.78</v>
      </c>
      <c r="O292" s="44">
        <f t="shared" si="123"/>
        <v>1351363.78</v>
      </c>
      <c r="P292" s="44">
        <v>1351363.78</v>
      </c>
      <c r="Q292" s="44">
        <f t="shared" si="124"/>
        <v>1352766.6885000002</v>
      </c>
      <c r="R292" s="44">
        <v>1354169.5970000001</v>
      </c>
      <c r="S292" s="44"/>
      <c r="T292" s="44"/>
      <c r="U292" s="44"/>
      <c r="V292" s="44"/>
      <c r="W292" s="44"/>
      <c r="X292" s="44"/>
      <c r="Y292" s="44"/>
      <c r="Z292" s="44"/>
      <c r="AA292" s="44"/>
      <c r="AB292" s="44"/>
      <c r="AC292" s="44"/>
      <c r="AD292" s="44"/>
      <c r="AE292" s="44"/>
      <c r="AF292" s="44"/>
      <c r="AG292" s="44"/>
    </row>
    <row r="293" spans="1:33" ht="15.75" customHeight="1">
      <c r="A293" s="44"/>
      <c r="B293" s="44" t="s">
        <v>71</v>
      </c>
      <c r="C293" s="44" t="s">
        <v>519</v>
      </c>
      <c r="D293" s="44" t="s">
        <v>528</v>
      </c>
      <c r="E293" s="44" t="str">
        <f t="shared" si="112"/>
        <v>hydro</v>
      </c>
      <c r="F293" s="44">
        <v>6225354.9419999998</v>
      </c>
      <c r="G293" s="44">
        <f t="shared" si="119"/>
        <v>5193354.9325000001</v>
      </c>
      <c r="H293" s="44">
        <v>4161354.923</v>
      </c>
      <c r="I293" s="44">
        <f t="shared" si="120"/>
        <v>2675284.9615000002</v>
      </c>
      <c r="J293" s="44">
        <v>1189215</v>
      </c>
      <c r="K293" s="44">
        <f t="shared" si="121"/>
        <v>1435919.9709999999</v>
      </c>
      <c r="L293" s="44">
        <v>1682624.942</v>
      </c>
      <c r="M293" s="44">
        <f t="shared" si="122"/>
        <v>1134417.4709999999</v>
      </c>
      <c r="N293" s="44">
        <v>586210</v>
      </c>
      <c r="O293" s="44">
        <f t="shared" si="123"/>
        <v>1905304.9855</v>
      </c>
      <c r="P293" s="44">
        <v>3224399.9709999999</v>
      </c>
      <c r="Q293" s="44">
        <f t="shared" si="124"/>
        <v>3184324.9855</v>
      </c>
      <c r="R293" s="44">
        <v>3144250</v>
      </c>
      <c r="S293" s="44"/>
      <c r="T293" s="44"/>
      <c r="U293" s="44"/>
      <c r="V293" s="44"/>
      <c r="W293" s="44"/>
      <c r="X293" s="44"/>
      <c r="Y293" s="44"/>
      <c r="Z293" s="44"/>
      <c r="AA293" s="44"/>
      <c r="AB293" s="44"/>
      <c r="AC293" s="44"/>
      <c r="AD293" s="44"/>
      <c r="AE293" s="44"/>
      <c r="AF293" s="44"/>
      <c r="AG293" s="44"/>
    </row>
    <row r="294" spans="1:33" ht="15.75" customHeight="1">
      <c r="A294" s="44"/>
      <c r="B294" s="44" t="s">
        <v>71</v>
      </c>
      <c r="C294" s="44" t="s">
        <v>519</v>
      </c>
      <c r="D294" s="44" t="s">
        <v>527</v>
      </c>
      <c r="E294" s="44" t="str">
        <f t="shared" si="112"/>
        <v>onshore wind</v>
      </c>
      <c r="F294" s="44">
        <v>6133357.9610000001</v>
      </c>
      <c r="G294" s="44">
        <f t="shared" si="119"/>
        <v>6380082.9910000004</v>
      </c>
      <c r="H294" s="44">
        <v>6626808.0209999997</v>
      </c>
      <c r="I294" s="44">
        <f t="shared" si="120"/>
        <v>6626947.148</v>
      </c>
      <c r="J294" s="44">
        <v>6627086.2750000004</v>
      </c>
      <c r="K294" s="44">
        <f t="shared" si="121"/>
        <v>6627206.4890000001</v>
      </c>
      <c r="L294" s="44">
        <v>6627326.7029999997</v>
      </c>
      <c r="M294" s="44">
        <f t="shared" si="122"/>
        <v>6627411.1559999995</v>
      </c>
      <c r="N294" s="44">
        <v>6627495.6090000002</v>
      </c>
      <c r="O294" s="44">
        <f t="shared" si="123"/>
        <v>6627457.9280000003</v>
      </c>
      <c r="P294" s="44">
        <v>6627420.2470000004</v>
      </c>
      <c r="Q294" s="44">
        <f t="shared" si="124"/>
        <v>6938242.7185000004</v>
      </c>
      <c r="R294" s="44">
        <v>7249065.1900000004</v>
      </c>
      <c r="S294" s="44"/>
      <c r="T294" s="44"/>
      <c r="U294" s="44"/>
      <c r="V294" s="44"/>
      <c r="W294" s="44"/>
      <c r="X294" s="44"/>
      <c r="Y294" s="44"/>
      <c r="Z294" s="44"/>
      <c r="AA294" s="44"/>
      <c r="AB294" s="44"/>
      <c r="AC294" s="44"/>
      <c r="AD294" s="44"/>
      <c r="AE294" s="44"/>
      <c r="AF294" s="44"/>
      <c r="AG294" s="44"/>
    </row>
    <row r="295" spans="1:33" ht="15.75" customHeight="1">
      <c r="A295" s="44"/>
      <c r="B295" s="44" t="s">
        <v>71</v>
      </c>
      <c r="C295" s="44" t="s">
        <v>519</v>
      </c>
      <c r="D295" s="44" t="s">
        <v>529</v>
      </c>
      <c r="E295" s="44" t="str">
        <f t="shared" si="112"/>
        <v>natural gas nonpeaker</v>
      </c>
      <c r="F295" s="44">
        <v>13039007.18</v>
      </c>
      <c r="G295" s="44">
        <f t="shared" si="119"/>
        <v>13939077.77</v>
      </c>
      <c r="H295" s="44">
        <v>14839148.359999999</v>
      </c>
      <c r="I295" s="44">
        <f t="shared" si="120"/>
        <v>24703920.16</v>
      </c>
      <c r="J295" s="44">
        <v>34568691.960000001</v>
      </c>
      <c r="K295" s="44">
        <f t="shared" si="121"/>
        <v>35858948.469999999</v>
      </c>
      <c r="L295" s="44">
        <v>37149204.979999997</v>
      </c>
      <c r="M295" s="44">
        <f t="shared" si="122"/>
        <v>37907038.994999997</v>
      </c>
      <c r="N295" s="44">
        <v>38664873.009999998</v>
      </c>
      <c r="O295" s="44">
        <f t="shared" si="123"/>
        <v>38245281.849999994</v>
      </c>
      <c r="P295" s="44">
        <v>37825690.689999998</v>
      </c>
      <c r="Q295" s="44">
        <f t="shared" si="124"/>
        <v>37708322.945</v>
      </c>
      <c r="R295" s="44">
        <v>37590955.200000003</v>
      </c>
      <c r="S295" s="44"/>
      <c r="T295" s="44"/>
      <c r="U295" s="44"/>
      <c r="V295" s="44"/>
      <c r="W295" s="44"/>
      <c r="X295" s="44"/>
      <c r="Y295" s="44"/>
      <c r="Z295" s="44"/>
      <c r="AA295" s="44"/>
      <c r="AB295" s="44"/>
      <c r="AC295" s="44"/>
      <c r="AD295" s="44"/>
      <c r="AE295" s="44"/>
      <c r="AF295" s="44"/>
      <c r="AG295" s="44"/>
    </row>
    <row r="296" spans="1:33" ht="15.75" customHeight="1">
      <c r="A296" s="44"/>
      <c r="B296" s="44" t="s">
        <v>71</v>
      </c>
      <c r="C296" s="44" t="s">
        <v>519</v>
      </c>
      <c r="D296" s="44" t="s">
        <v>530</v>
      </c>
      <c r="E296" s="44" t="str">
        <f t="shared" si="112"/>
        <v>natural gas peaker</v>
      </c>
      <c r="F296" s="44">
        <v>191328.7844</v>
      </c>
      <c r="G296" s="44">
        <f t="shared" si="119"/>
        <v>190518.56255</v>
      </c>
      <c r="H296" s="44">
        <v>189708.3407</v>
      </c>
      <c r="I296" s="44">
        <f t="shared" si="120"/>
        <v>207617.867</v>
      </c>
      <c r="J296" s="44">
        <v>225527.3933</v>
      </c>
      <c r="K296" s="44">
        <f t="shared" si="121"/>
        <v>219257.19605</v>
      </c>
      <c r="L296" s="44">
        <v>212986.9988</v>
      </c>
      <c r="M296" s="44">
        <f t="shared" si="122"/>
        <v>182949.39600000001</v>
      </c>
      <c r="N296" s="44">
        <v>152911.79319999999</v>
      </c>
      <c r="O296" s="44">
        <f t="shared" si="123"/>
        <v>148815.31624999997</v>
      </c>
      <c r="P296" s="44">
        <v>144718.83929999999</v>
      </c>
      <c r="Q296" s="44">
        <f t="shared" si="124"/>
        <v>157295.7628</v>
      </c>
      <c r="R296" s="44">
        <v>169872.6863</v>
      </c>
      <c r="S296" s="44"/>
      <c r="T296" s="44"/>
      <c r="U296" s="44"/>
      <c r="V296" s="44"/>
      <c r="W296" s="44"/>
      <c r="X296" s="44"/>
      <c r="Y296" s="44"/>
      <c r="Z296" s="44"/>
      <c r="AA296" s="44"/>
      <c r="AB296" s="44"/>
      <c r="AC296" s="44"/>
      <c r="AD296" s="44"/>
      <c r="AE296" s="44"/>
      <c r="AF296" s="44"/>
      <c r="AG296" s="44"/>
    </row>
    <row r="297" spans="1:33" ht="15.75" customHeight="1">
      <c r="A297" s="44"/>
      <c r="B297" s="44" t="s">
        <v>71</v>
      </c>
      <c r="C297" s="44" t="s">
        <v>519</v>
      </c>
      <c r="D297" s="44" t="s">
        <v>531</v>
      </c>
      <c r="E297" s="44" t="str">
        <f t="shared" si="112"/>
        <v>nuclear</v>
      </c>
      <c r="F297" s="44">
        <v>32567414.5</v>
      </c>
      <c r="G297" s="44">
        <f t="shared" si="119"/>
        <v>32567414.5</v>
      </c>
      <c r="H297" s="44">
        <v>32567414.5</v>
      </c>
      <c r="I297" s="44">
        <f t="shared" si="120"/>
        <v>29398261.515000001</v>
      </c>
      <c r="J297" s="44">
        <v>26229108.530000001</v>
      </c>
      <c r="K297" s="44">
        <f t="shared" si="121"/>
        <v>26229108.530000001</v>
      </c>
      <c r="L297" s="44">
        <v>26229108.530000001</v>
      </c>
      <c r="M297" s="44">
        <f t="shared" si="122"/>
        <v>26229108.530000001</v>
      </c>
      <c r="N297" s="44">
        <v>26229108.530000001</v>
      </c>
      <c r="O297" s="44">
        <f t="shared" si="123"/>
        <v>26229108.530000001</v>
      </c>
      <c r="P297" s="44">
        <v>26229108.530000001</v>
      </c>
      <c r="Q297" s="44">
        <f t="shared" si="124"/>
        <v>26229108.530000001</v>
      </c>
      <c r="R297" s="44">
        <v>26229108.530000001</v>
      </c>
      <c r="S297" s="44"/>
      <c r="T297" s="44"/>
      <c r="U297" s="44"/>
      <c r="V297" s="44"/>
      <c r="W297" s="44"/>
      <c r="X297" s="44"/>
      <c r="Y297" s="44"/>
      <c r="Z297" s="44"/>
      <c r="AA297" s="44"/>
      <c r="AB297" s="44"/>
      <c r="AC297" s="44"/>
      <c r="AD297" s="44"/>
      <c r="AE297" s="44"/>
      <c r="AF297" s="44"/>
      <c r="AG297" s="44"/>
    </row>
    <row r="298" spans="1:33" ht="15.75" customHeight="1">
      <c r="A298" s="44"/>
      <c r="B298" s="44" t="s">
        <v>71</v>
      </c>
      <c r="C298" s="44" t="s">
        <v>519</v>
      </c>
      <c r="D298" s="44" t="s">
        <v>532</v>
      </c>
      <c r="E298" s="44" t="str">
        <f t="shared" si="112"/>
        <v>offshore wind</v>
      </c>
      <c r="F298" s="44">
        <v>0</v>
      </c>
      <c r="G298" s="44">
        <f t="shared" si="119"/>
        <v>0</v>
      </c>
      <c r="H298" s="44">
        <v>0</v>
      </c>
      <c r="I298" s="44">
        <f t="shared" si="120"/>
        <v>0</v>
      </c>
      <c r="J298" s="44">
        <v>0</v>
      </c>
      <c r="K298" s="44">
        <f t="shared" si="121"/>
        <v>0</v>
      </c>
      <c r="L298" s="44">
        <v>0</v>
      </c>
      <c r="M298" s="44">
        <f t="shared" si="122"/>
        <v>0</v>
      </c>
      <c r="N298" s="44">
        <v>0</v>
      </c>
      <c r="O298" s="44">
        <f t="shared" si="123"/>
        <v>0</v>
      </c>
      <c r="P298" s="44">
        <v>0</v>
      </c>
      <c r="Q298" s="44">
        <f t="shared" si="124"/>
        <v>0</v>
      </c>
      <c r="R298" s="44">
        <v>0</v>
      </c>
      <c r="S298" s="44"/>
      <c r="T298" s="44"/>
      <c r="U298" s="44"/>
      <c r="V298" s="44"/>
      <c r="W298" s="44"/>
      <c r="X298" s="44"/>
      <c r="Y298" s="44"/>
      <c r="Z298" s="44"/>
      <c r="AA298" s="44"/>
      <c r="AB298" s="44"/>
      <c r="AC298" s="44"/>
      <c r="AD298" s="44"/>
      <c r="AE298" s="44"/>
      <c r="AF298" s="44"/>
      <c r="AG298" s="44"/>
    </row>
    <row r="299" spans="1:33" ht="15.75" customHeight="1">
      <c r="A299" s="44"/>
      <c r="B299" s="44" t="s">
        <v>71</v>
      </c>
      <c r="C299" s="44" t="s">
        <v>519</v>
      </c>
      <c r="D299" s="44" t="s">
        <v>533</v>
      </c>
      <c r="E299" s="44" t="str">
        <f t="shared" si="112"/>
        <v>crude oil</v>
      </c>
      <c r="F299" s="44">
        <v>622456.55039999995</v>
      </c>
      <c r="G299" s="44">
        <f t="shared" si="119"/>
        <v>609641.26850000001</v>
      </c>
      <c r="H299" s="44">
        <v>596825.98659999995</v>
      </c>
      <c r="I299" s="44">
        <f t="shared" si="120"/>
        <v>596825.98659999995</v>
      </c>
      <c r="J299" s="44">
        <v>596825.98659999995</v>
      </c>
      <c r="K299" s="44">
        <f t="shared" si="121"/>
        <v>596825.98659999995</v>
      </c>
      <c r="L299" s="44">
        <v>596825.98659999995</v>
      </c>
      <c r="M299" s="44">
        <f t="shared" si="122"/>
        <v>596825.98659999995</v>
      </c>
      <c r="N299" s="44">
        <v>596825.98659999995</v>
      </c>
      <c r="O299" s="44">
        <f t="shared" si="123"/>
        <v>596825.98659999995</v>
      </c>
      <c r="P299" s="44">
        <v>596825.98659999995</v>
      </c>
      <c r="Q299" s="44">
        <f t="shared" si="124"/>
        <v>596825.98659999995</v>
      </c>
      <c r="R299" s="44">
        <v>596825.98659999995</v>
      </c>
      <c r="S299" s="44"/>
      <c r="T299" s="44"/>
      <c r="U299" s="44"/>
      <c r="V299" s="44"/>
      <c r="W299" s="44"/>
      <c r="X299" s="44"/>
      <c r="Y299" s="44"/>
      <c r="Z299" s="44"/>
      <c r="AA299" s="44"/>
      <c r="AB299" s="44"/>
      <c r="AC299" s="44"/>
      <c r="AD299" s="44"/>
      <c r="AE299" s="44"/>
      <c r="AF299" s="44"/>
      <c r="AG299" s="44"/>
    </row>
    <row r="300" spans="1:33" ht="15.75" customHeight="1">
      <c r="A300" s="44"/>
      <c r="B300" s="44" t="s">
        <v>71</v>
      </c>
      <c r="C300" s="44" t="s">
        <v>519</v>
      </c>
      <c r="D300" s="44" t="s">
        <v>534</v>
      </c>
      <c r="E300" s="44" t="str">
        <f t="shared" si="112"/>
        <v>solar PV</v>
      </c>
      <c r="F300" s="44">
        <v>61264.583729999998</v>
      </c>
      <c r="G300" s="44">
        <f t="shared" si="119"/>
        <v>69424.790665000008</v>
      </c>
      <c r="H300" s="44">
        <v>77584.997600000002</v>
      </c>
      <c r="I300" s="44">
        <f t="shared" si="120"/>
        <v>90043.062250000003</v>
      </c>
      <c r="J300" s="44">
        <v>102501.1269</v>
      </c>
      <c r="K300" s="44">
        <f t="shared" si="121"/>
        <v>124578.71325</v>
      </c>
      <c r="L300" s="44">
        <v>146656.2996</v>
      </c>
      <c r="M300" s="44">
        <f t="shared" si="122"/>
        <v>187680.5239</v>
      </c>
      <c r="N300" s="44">
        <v>228704.7482</v>
      </c>
      <c r="O300" s="44">
        <f t="shared" si="123"/>
        <v>302701.62255000003</v>
      </c>
      <c r="P300" s="44">
        <v>376698.49690000003</v>
      </c>
      <c r="Q300" s="44">
        <f t="shared" si="124"/>
        <v>494375.09075000003</v>
      </c>
      <c r="R300" s="44">
        <v>612051.68460000004</v>
      </c>
      <c r="S300" s="44"/>
      <c r="T300" s="44"/>
      <c r="U300" s="44"/>
      <c r="V300" s="44"/>
      <c r="W300" s="44"/>
      <c r="X300" s="44"/>
      <c r="Y300" s="44"/>
      <c r="Z300" s="44"/>
      <c r="AA300" s="44"/>
      <c r="AB300" s="44"/>
      <c r="AC300" s="44"/>
      <c r="AD300" s="44"/>
      <c r="AE300" s="44"/>
      <c r="AF300" s="44"/>
      <c r="AG300" s="44"/>
    </row>
    <row r="301" spans="1:33" ht="15.75" customHeight="1">
      <c r="A301" s="44"/>
      <c r="B301" s="44" t="s">
        <v>71</v>
      </c>
      <c r="C301" s="44" t="s">
        <v>519</v>
      </c>
      <c r="D301" s="44" t="s">
        <v>535</v>
      </c>
      <c r="E301" s="44" t="str">
        <f t="shared" si="112"/>
        <v>storage</v>
      </c>
      <c r="F301" s="44">
        <v>0</v>
      </c>
      <c r="G301" s="44">
        <v>0</v>
      </c>
      <c r="H301" s="44">
        <v>0</v>
      </c>
      <c r="I301" s="44">
        <v>0</v>
      </c>
      <c r="J301" s="44">
        <v>0</v>
      </c>
      <c r="K301" s="44">
        <v>0</v>
      </c>
      <c r="L301" s="44">
        <v>0</v>
      </c>
      <c r="M301" s="44">
        <v>0</v>
      </c>
      <c r="N301" s="44">
        <v>0</v>
      </c>
      <c r="O301" s="44">
        <v>0</v>
      </c>
      <c r="P301" s="44">
        <v>0</v>
      </c>
      <c r="Q301" s="44">
        <v>0</v>
      </c>
      <c r="R301" s="44">
        <v>0</v>
      </c>
      <c r="S301" s="44"/>
      <c r="T301" s="44"/>
      <c r="U301" s="44"/>
      <c r="V301" s="44"/>
      <c r="W301" s="44"/>
      <c r="X301" s="44"/>
      <c r="Y301" s="44"/>
      <c r="Z301" s="44"/>
      <c r="AA301" s="44"/>
      <c r="AB301" s="44"/>
      <c r="AC301" s="44"/>
      <c r="AD301" s="44"/>
      <c r="AE301" s="44"/>
      <c r="AF301" s="44"/>
      <c r="AG301" s="44"/>
    </row>
    <row r="302" spans="1:33" ht="15.75" customHeight="1">
      <c r="A302" s="44"/>
      <c r="B302" s="44" t="s">
        <v>71</v>
      </c>
      <c r="C302" s="44" t="s">
        <v>519</v>
      </c>
      <c r="D302" s="44" t="s">
        <v>537</v>
      </c>
      <c r="E302" s="44" t="str">
        <f t="shared" si="112"/>
        <v>solar PV</v>
      </c>
      <c r="F302" s="44">
        <v>198201.68659999999</v>
      </c>
      <c r="G302" s="44">
        <f t="shared" ref="G302:G315" si="125">AVERAGE(F302,H302)</f>
        <v>198201.68659999999</v>
      </c>
      <c r="H302" s="44">
        <v>198201.68659999999</v>
      </c>
      <c r="I302" s="44">
        <f t="shared" ref="I302:I315" si="126">AVERAGE(H302,J302)</f>
        <v>198201.68659999999</v>
      </c>
      <c r="J302" s="44">
        <v>198201.68659999999</v>
      </c>
      <c r="K302" s="44">
        <f t="shared" ref="K302:K315" si="127">AVERAGE(J302,L302)</f>
        <v>197219.46119999999</v>
      </c>
      <c r="L302" s="44">
        <v>196237.23579999999</v>
      </c>
      <c r="M302" s="44">
        <f t="shared" ref="M302:M315" si="128">AVERAGE(L302,N302)</f>
        <v>195256.58494999999</v>
      </c>
      <c r="N302" s="44">
        <v>194275.93410000001</v>
      </c>
      <c r="O302" s="44">
        <f t="shared" ref="O302:O315" si="129">AVERAGE(N302,P302)</f>
        <v>579279.90654999996</v>
      </c>
      <c r="P302" s="44">
        <v>964283.87899999996</v>
      </c>
      <c r="Q302" s="44">
        <f t="shared" ref="Q302:Q315" si="130">AVERAGE(P302,R302)</f>
        <v>2172079.6809999999</v>
      </c>
      <c r="R302" s="44">
        <v>3379875.483</v>
      </c>
      <c r="S302" s="44"/>
      <c r="T302" s="44"/>
      <c r="U302" s="44"/>
      <c r="V302" s="44"/>
      <c r="W302" s="44"/>
      <c r="X302" s="44"/>
      <c r="Y302" s="44"/>
      <c r="Z302" s="44"/>
      <c r="AA302" s="44"/>
      <c r="AB302" s="44"/>
      <c r="AC302" s="44"/>
      <c r="AD302" s="44"/>
      <c r="AE302" s="44"/>
      <c r="AF302" s="44"/>
      <c r="AG302" s="44"/>
    </row>
    <row r="303" spans="1:33" ht="15.75" customHeight="1">
      <c r="A303" s="44"/>
      <c r="B303" s="44" t="s">
        <v>74</v>
      </c>
      <c r="C303" s="44" t="s">
        <v>519</v>
      </c>
      <c r="D303" s="44" t="s">
        <v>522</v>
      </c>
      <c r="E303" s="44" t="str">
        <f t="shared" si="112"/>
        <v>biomass</v>
      </c>
      <c r="F303" s="44">
        <v>0</v>
      </c>
      <c r="G303" s="44">
        <f t="shared" si="125"/>
        <v>0</v>
      </c>
      <c r="H303" s="44">
        <v>0</v>
      </c>
      <c r="I303" s="44">
        <f t="shared" si="126"/>
        <v>0</v>
      </c>
      <c r="J303" s="44">
        <v>0</v>
      </c>
      <c r="K303" s="44">
        <f t="shared" si="127"/>
        <v>0</v>
      </c>
      <c r="L303" s="44">
        <v>0</v>
      </c>
      <c r="M303" s="44">
        <f t="shared" si="128"/>
        <v>0</v>
      </c>
      <c r="N303" s="44">
        <v>0</v>
      </c>
      <c r="O303" s="44">
        <f t="shared" si="129"/>
        <v>0</v>
      </c>
      <c r="P303" s="44">
        <v>0</v>
      </c>
      <c r="Q303" s="44">
        <f t="shared" si="130"/>
        <v>0</v>
      </c>
      <c r="R303" s="44">
        <v>0</v>
      </c>
      <c r="S303" s="44"/>
      <c r="T303" s="44"/>
      <c r="U303" s="44"/>
      <c r="V303" s="44"/>
      <c r="W303" s="44"/>
      <c r="X303" s="44"/>
      <c r="Y303" s="44"/>
      <c r="Z303" s="44"/>
      <c r="AA303" s="44"/>
      <c r="AB303" s="44"/>
      <c r="AC303" s="44"/>
      <c r="AD303" s="44"/>
      <c r="AE303" s="44"/>
      <c r="AF303" s="44"/>
      <c r="AG303" s="44"/>
    </row>
    <row r="304" spans="1:33" ht="15.75" customHeight="1">
      <c r="A304" s="44"/>
      <c r="B304" s="44" t="s">
        <v>74</v>
      </c>
      <c r="C304" s="44" t="s">
        <v>519</v>
      </c>
      <c r="D304" s="44" t="s">
        <v>523</v>
      </c>
      <c r="E304" s="44" t="str">
        <f t="shared" si="112"/>
        <v>hard coal</v>
      </c>
      <c r="F304" s="44">
        <v>25410930.539999999</v>
      </c>
      <c r="G304" s="44">
        <f t="shared" si="125"/>
        <v>25236949.710000001</v>
      </c>
      <c r="H304" s="44">
        <v>25062968.879999999</v>
      </c>
      <c r="I304" s="44">
        <f t="shared" si="126"/>
        <v>22725920.559999999</v>
      </c>
      <c r="J304" s="44">
        <v>20388872.239999998</v>
      </c>
      <c r="K304" s="44">
        <f t="shared" si="127"/>
        <v>18078616.934999999</v>
      </c>
      <c r="L304" s="44">
        <v>15768361.630000001</v>
      </c>
      <c r="M304" s="44">
        <f t="shared" si="128"/>
        <v>15747466.315000001</v>
      </c>
      <c r="N304" s="44">
        <v>15726571</v>
      </c>
      <c r="O304" s="44">
        <f t="shared" si="129"/>
        <v>15731158.550000001</v>
      </c>
      <c r="P304" s="44">
        <v>15735746.1</v>
      </c>
      <c r="Q304" s="44">
        <f t="shared" si="130"/>
        <v>15766060.395</v>
      </c>
      <c r="R304" s="44">
        <v>15796374.689999999</v>
      </c>
      <c r="S304" s="44"/>
      <c r="T304" s="44"/>
      <c r="U304" s="44"/>
      <c r="V304" s="44"/>
      <c r="W304" s="44"/>
      <c r="X304" s="44"/>
      <c r="Y304" s="44"/>
      <c r="Z304" s="44"/>
      <c r="AA304" s="44"/>
      <c r="AB304" s="44"/>
      <c r="AC304" s="44"/>
      <c r="AD304" s="44"/>
      <c r="AE304" s="44"/>
      <c r="AF304" s="44"/>
      <c r="AG304" s="44"/>
    </row>
    <row r="305" spans="1:33" ht="15.75" customHeight="1">
      <c r="A305" s="44"/>
      <c r="B305" s="44" t="s">
        <v>74</v>
      </c>
      <c r="C305" s="44" t="s">
        <v>519</v>
      </c>
      <c r="D305" s="44" t="s">
        <v>524</v>
      </c>
      <c r="E305" s="44" t="str">
        <f t="shared" si="112"/>
        <v>solar thermal</v>
      </c>
      <c r="F305" s="44">
        <v>0</v>
      </c>
      <c r="G305" s="44">
        <f t="shared" si="125"/>
        <v>0</v>
      </c>
      <c r="H305" s="44">
        <v>0</v>
      </c>
      <c r="I305" s="44">
        <f t="shared" si="126"/>
        <v>0</v>
      </c>
      <c r="J305" s="44">
        <v>0</v>
      </c>
      <c r="K305" s="44">
        <f t="shared" si="127"/>
        <v>0</v>
      </c>
      <c r="L305" s="44">
        <v>0</v>
      </c>
      <c r="M305" s="44">
        <f t="shared" si="128"/>
        <v>0</v>
      </c>
      <c r="N305" s="44">
        <v>0</v>
      </c>
      <c r="O305" s="44">
        <f t="shared" si="129"/>
        <v>0</v>
      </c>
      <c r="P305" s="44">
        <v>0</v>
      </c>
      <c r="Q305" s="44">
        <f t="shared" si="130"/>
        <v>0</v>
      </c>
      <c r="R305" s="44">
        <v>0</v>
      </c>
      <c r="S305" s="44"/>
      <c r="T305" s="44"/>
      <c r="U305" s="44"/>
      <c r="V305" s="44"/>
      <c r="W305" s="44"/>
      <c r="X305" s="44"/>
      <c r="Y305" s="44"/>
      <c r="Z305" s="44"/>
      <c r="AA305" s="44"/>
      <c r="AB305" s="44"/>
      <c r="AC305" s="44"/>
      <c r="AD305" s="44"/>
      <c r="AE305" s="44"/>
      <c r="AF305" s="44"/>
      <c r="AG305" s="44"/>
    </row>
    <row r="306" spans="1:33" ht="15.75" customHeight="1">
      <c r="A306" s="44"/>
      <c r="B306" s="44" t="s">
        <v>74</v>
      </c>
      <c r="C306" s="44" t="s">
        <v>519</v>
      </c>
      <c r="D306" s="44" t="s">
        <v>525</v>
      </c>
      <c r="E306" s="44" t="str">
        <f t="shared" si="112"/>
        <v>geothermal</v>
      </c>
      <c r="F306" s="44">
        <v>0</v>
      </c>
      <c r="G306" s="44">
        <f t="shared" si="125"/>
        <v>0</v>
      </c>
      <c r="H306" s="44">
        <v>0</v>
      </c>
      <c r="I306" s="44">
        <f t="shared" si="126"/>
        <v>0</v>
      </c>
      <c r="J306" s="44">
        <v>0</v>
      </c>
      <c r="K306" s="44">
        <f t="shared" si="127"/>
        <v>0</v>
      </c>
      <c r="L306" s="44">
        <v>0</v>
      </c>
      <c r="M306" s="44">
        <f t="shared" si="128"/>
        <v>0</v>
      </c>
      <c r="N306" s="44">
        <v>0</v>
      </c>
      <c r="O306" s="44">
        <f t="shared" si="129"/>
        <v>0</v>
      </c>
      <c r="P306" s="44">
        <v>0</v>
      </c>
      <c r="Q306" s="44">
        <f t="shared" si="130"/>
        <v>0</v>
      </c>
      <c r="R306" s="44">
        <v>0</v>
      </c>
      <c r="S306" s="44"/>
      <c r="T306" s="44"/>
      <c r="U306" s="44"/>
      <c r="V306" s="44"/>
      <c r="W306" s="44"/>
      <c r="X306" s="44"/>
      <c r="Y306" s="44"/>
      <c r="Z306" s="44"/>
      <c r="AA306" s="44"/>
      <c r="AB306" s="44"/>
      <c r="AC306" s="44"/>
      <c r="AD306" s="44"/>
      <c r="AE306" s="44"/>
      <c r="AF306" s="44"/>
      <c r="AG306" s="44"/>
    </row>
    <row r="307" spans="1:33" ht="15.75" customHeight="1">
      <c r="A307" s="44"/>
      <c r="B307" s="44" t="s">
        <v>74</v>
      </c>
      <c r="C307" s="44" t="s">
        <v>519</v>
      </c>
      <c r="D307" s="44" t="s">
        <v>526</v>
      </c>
      <c r="E307" s="44" t="str">
        <f t="shared" si="112"/>
        <v>hydro</v>
      </c>
      <c r="F307" s="44">
        <v>780717.83600000001</v>
      </c>
      <c r="G307" s="44">
        <f t="shared" si="125"/>
        <v>803895.39350000001</v>
      </c>
      <c r="H307" s="44">
        <v>827072.951</v>
      </c>
      <c r="I307" s="44">
        <f t="shared" si="126"/>
        <v>828962.56004999997</v>
      </c>
      <c r="J307" s="44">
        <v>830852.16910000006</v>
      </c>
      <c r="K307" s="44">
        <f t="shared" si="127"/>
        <v>830852.16910000006</v>
      </c>
      <c r="L307" s="44">
        <v>830852.16910000006</v>
      </c>
      <c r="M307" s="44">
        <f t="shared" si="128"/>
        <v>830852.16910000006</v>
      </c>
      <c r="N307" s="44">
        <v>830852.16910000006</v>
      </c>
      <c r="O307" s="44">
        <f t="shared" si="129"/>
        <v>830852.16910000006</v>
      </c>
      <c r="P307" s="44">
        <v>830852.16910000006</v>
      </c>
      <c r="Q307" s="44">
        <f t="shared" si="130"/>
        <v>828962.56004999997</v>
      </c>
      <c r="R307" s="44">
        <v>827072.951</v>
      </c>
      <c r="S307" s="44"/>
      <c r="T307" s="44"/>
      <c r="U307" s="44"/>
      <c r="V307" s="44"/>
      <c r="W307" s="44"/>
      <c r="X307" s="44"/>
      <c r="Y307" s="44"/>
      <c r="Z307" s="44"/>
      <c r="AA307" s="44"/>
      <c r="AB307" s="44"/>
      <c r="AC307" s="44"/>
      <c r="AD307" s="44"/>
      <c r="AE307" s="44"/>
      <c r="AF307" s="44"/>
      <c r="AG307" s="44"/>
    </row>
    <row r="308" spans="1:33" ht="15.75" customHeight="1">
      <c r="A308" s="44"/>
      <c r="B308" s="44" t="s">
        <v>74</v>
      </c>
      <c r="C308" s="44" t="s">
        <v>519</v>
      </c>
      <c r="D308" s="44" t="s">
        <v>528</v>
      </c>
      <c r="E308" s="44" t="str">
        <f t="shared" si="112"/>
        <v>hydro</v>
      </c>
      <c r="F308" s="44">
        <v>5855585</v>
      </c>
      <c r="G308" s="44">
        <f t="shared" si="125"/>
        <v>6455455</v>
      </c>
      <c r="H308" s="44">
        <v>7055325</v>
      </c>
      <c r="I308" s="44">
        <f t="shared" si="126"/>
        <v>7200240</v>
      </c>
      <c r="J308" s="44">
        <v>7345155</v>
      </c>
      <c r="K308" s="44">
        <f t="shared" si="127"/>
        <v>7337437.4615000002</v>
      </c>
      <c r="L308" s="44">
        <v>7329719.9230000004</v>
      </c>
      <c r="M308" s="44">
        <f t="shared" si="128"/>
        <v>7073209.9615000002</v>
      </c>
      <c r="N308" s="44">
        <v>6816700</v>
      </c>
      <c r="O308" s="44">
        <f t="shared" si="129"/>
        <v>7681402.4469999997</v>
      </c>
      <c r="P308" s="44">
        <v>8546104.8939999994</v>
      </c>
      <c r="Q308" s="44">
        <f t="shared" si="130"/>
        <v>9367034.9470000006</v>
      </c>
      <c r="R308" s="44">
        <v>10187965</v>
      </c>
      <c r="S308" s="44"/>
      <c r="T308" s="44"/>
      <c r="U308" s="44"/>
      <c r="V308" s="44"/>
      <c r="W308" s="44"/>
      <c r="X308" s="44"/>
      <c r="Y308" s="44"/>
      <c r="Z308" s="44"/>
      <c r="AA308" s="44"/>
      <c r="AB308" s="44"/>
      <c r="AC308" s="44"/>
      <c r="AD308" s="44"/>
      <c r="AE308" s="44"/>
      <c r="AF308" s="44"/>
      <c r="AG308" s="44"/>
    </row>
    <row r="309" spans="1:33" ht="15.75" customHeight="1">
      <c r="A309" s="44"/>
      <c r="B309" s="44" t="s">
        <v>74</v>
      </c>
      <c r="C309" s="44" t="s">
        <v>519</v>
      </c>
      <c r="D309" s="44" t="s">
        <v>527</v>
      </c>
      <c r="E309" s="44" t="str">
        <f t="shared" si="112"/>
        <v>onshore wind</v>
      </c>
      <c r="F309" s="44">
        <v>11338005.35</v>
      </c>
      <c r="G309" s="44">
        <f t="shared" si="125"/>
        <v>12227353.01</v>
      </c>
      <c r="H309" s="44">
        <v>13116700.67</v>
      </c>
      <c r="I309" s="44">
        <f t="shared" si="126"/>
        <v>13112819.68</v>
      </c>
      <c r="J309" s="44">
        <v>13108938.689999999</v>
      </c>
      <c r="K309" s="44">
        <f t="shared" si="127"/>
        <v>13117797.85</v>
      </c>
      <c r="L309" s="44">
        <v>13126657.01</v>
      </c>
      <c r="M309" s="44">
        <f t="shared" si="128"/>
        <v>13121649.205</v>
      </c>
      <c r="N309" s="44">
        <v>13116641.4</v>
      </c>
      <c r="O309" s="44">
        <f t="shared" si="129"/>
        <v>12990709.280000001</v>
      </c>
      <c r="P309" s="44">
        <v>12864777.16</v>
      </c>
      <c r="Q309" s="44">
        <f t="shared" si="130"/>
        <v>12677430.535</v>
      </c>
      <c r="R309" s="44">
        <v>12490083.91</v>
      </c>
      <c r="S309" s="44"/>
      <c r="T309" s="44"/>
      <c r="U309" s="44"/>
      <c r="V309" s="44"/>
      <c r="W309" s="44"/>
      <c r="X309" s="44"/>
      <c r="Y309" s="44"/>
      <c r="Z309" s="44"/>
      <c r="AA309" s="44"/>
      <c r="AB309" s="44"/>
      <c r="AC309" s="44"/>
      <c r="AD309" s="44"/>
      <c r="AE309" s="44"/>
      <c r="AF309" s="44"/>
      <c r="AG309" s="44"/>
    </row>
    <row r="310" spans="1:33" ht="15.75" customHeight="1">
      <c r="A310" s="44"/>
      <c r="B310" s="44" t="s">
        <v>74</v>
      </c>
      <c r="C310" s="44" t="s">
        <v>519</v>
      </c>
      <c r="D310" s="44" t="s">
        <v>529</v>
      </c>
      <c r="E310" s="44" t="str">
        <f t="shared" si="112"/>
        <v>natural gas nonpeaker</v>
      </c>
      <c r="F310" s="44">
        <v>5539588.5379999997</v>
      </c>
      <c r="G310" s="44">
        <f t="shared" si="125"/>
        <v>5596615.7484999998</v>
      </c>
      <c r="H310" s="44">
        <v>5653642.9589999998</v>
      </c>
      <c r="I310" s="44">
        <f t="shared" si="126"/>
        <v>5965849.6384999994</v>
      </c>
      <c r="J310" s="44">
        <v>6278056.318</v>
      </c>
      <c r="K310" s="44">
        <f t="shared" si="127"/>
        <v>5017882.8820000002</v>
      </c>
      <c r="L310" s="44">
        <v>3757709.446</v>
      </c>
      <c r="M310" s="44">
        <f t="shared" si="128"/>
        <v>3584983.8600000003</v>
      </c>
      <c r="N310" s="44">
        <v>3412258.2740000002</v>
      </c>
      <c r="O310" s="44">
        <f t="shared" si="129"/>
        <v>3228566.091</v>
      </c>
      <c r="P310" s="44">
        <v>3044873.9079999998</v>
      </c>
      <c r="Q310" s="44">
        <f t="shared" si="130"/>
        <v>2747633.929</v>
      </c>
      <c r="R310" s="44">
        <v>2450393.9500000002</v>
      </c>
      <c r="S310" s="44"/>
      <c r="T310" s="44"/>
      <c r="U310" s="44"/>
      <c r="V310" s="44"/>
      <c r="W310" s="44"/>
      <c r="X310" s="44"/>
      <c r="Y310" s="44"/>
      <c r="Z310" s="44"/>
      <c r="AA310" s="44"/>
      <c r="AB310" s="44"/>
      <c r="AC310" s="44"/>
      <c r="AD310" s="44"/>
      <c r="AE310" s="44"/>
      <c r="AF310" s="44"/>
      <c r="AG310" s="44"/>
    </row>
    <row r="311" spans="1:33" ht="15.75" customHeight="1">
      <c r="A311" s="44"/>
      <c r="B311" s="44" t="s">
        <v>74</v>
      </c>
      <c r="C311" s="44" t="s">
        <v>519</v>
      </c>
      <c r="D311" s="44" t="s">
        <v>530</v>
      </c>
      <c r="E311" s="44" t="str">
        <f t="shared" si="112"/>
        <v>natural gas peaker</v>
      </c>
      <c r="F311" s="44">
        <v>199019.4351</v>
      </c>
      <c r="G311" s="44">
        <f t="shared" si="125"/>
        <v>192187.25750000001</v>
      </c>
      <c r="H311" s="44">
        <v>185355.07990000001</v>
      </c>
      <c r="I311" s="44">
        <f t="shared" si="126"/>
        <v>188308.76504999999</v>
      </c>
      <c r="J311" s="44">
        <v>191262.45019999999</v>
      </c>
      <c r="K311" s="44">
        <f t="shared" si="127"/>
        <v>166550.41725</v>
      </c>
      <c r="L311" s="44">
        <v>141838.38430000001</v>
      </c>
      <c r="M311" s="44">
        <f t="shared" si="128"/>
        <v>134388.71715000001</v>
      </c>
      <c r="N311" s="44">
        <v>126939.05</v>
      </c>
      <c r="O311" s="44">
        <f t="shared" si="129"/>
        <v>125987.3149</v>
      </c>
      <c r="P311" s="44">
        <v>125035.57980000001</v>
      </c>
      <c r="Q311" s="44">
        <f t="shared" si="130"/>
        <v>128285.1756</v>
      </c>
      <c r="R311" s="44">
        <v>131534.7714</v>
      </c>
      <c r="S311" s="44"/>
      <c r="T311" s="44"/>
      <c r="U311" s="44"/>
      <c r="V311" s="44"/>
      <c r="W311" s="44"/>
      <c r="X311" s="44"/>
      <c r="Y311" s="44"/>
      <c r="Z311" s="44"/>
      <c r="AA311" s="44"/>
      <c r="AB311" s="44"/>
      <c r="AC311" s="44"/>
      <c r="AD311" s="44"/>
      <c r="AE311" s="44"/>
      <c r="AF311" s="44"/>
      <c r="AG311" s="44"/>
    </row>
    <row r="312" spans="1:33" ht="15.75" customHeight="1">
      <c r="A312" s="44"/>
      <c r="B312" s="44" t="s">
        <v>74</v>
      </c>
      <c r="C312" s="44" t="s">
        <v>519</v>
      </c>
      <c r="D312" s="44" t="s">
        <v>531</v>
      </c>
      <c r="E312" s="44" t="str">
        <f t="shared" si="112"/>
        <v>nuclear</v>
      </c>
      <c r="F312" s="44">
        <v>13098744.07</v>
      </c>
      <c r="G312" s="44">
        <f t="shared" si="125"/>
        <v>13098744.07</v>
      </c>
      <c r="H312" s="44">
        <v>13098744.07</v>
      </c>
      <c r="I312" s="44">
        <f t="shared" si="126"/>
        <v>13098744.07</v>
      </c>
      <c r="J312" s="44">
        <v>13098744.07</v>
      </c>
      <c r="K312" s="44">
        <f t="shared" si="127"/>
        <v>13098744.07</v>
      </c>
      <c r="L312" s="44">
        <v>13098744.07</v>
      </c>
      <c r="M312" s="44">
        <f t="shared" si="128"/>
        <v>13098744.07</v>
      </c>
      <c r="N312" s="44">
        <v>13098744.07</v>
      </c>
      <c r="O312" s="44">
        <f t="shared" si="129"/>
        <v>13098744.07</v>
      </c>
      <c r="P312" s="44">
        <v>13098744.07</v>
      </c>
      <c r="Q312" s="44">
        <f t="shared" si="130"/>
        <v>13098744.07</v>
      </c>
      <c r="R312" s="44">
        <v>13098744.07</v>
      </c>
      <c r="S312" s="44"/>
      <c r="T312" s="44"/>
      <c r="U312" s="44"/>
      <c r="V312" s="44"/>
      <c r="W312" s="44"/>
      <c r="X312" s="44"/>
      <c r="Y312" s="44"/>
      <c r="Z312" s="44"/>
      <c r="AA312" s="44"/>
      <c r="AB312" s="44"/>
      <c r="AC312" s="44"/>
      <c r="AD312" s="44"/>
      <c r="AE312" s="44"/>
      <c r="AF312" s="44"/>
      <c r="AG312" s="44"/>
    </row>
    <row r="313" spans="1:33" ht="15.75" customHeight="1">
      <c r="A313" s="44"/>
      <c r="B313" s="44" t="s">
        <v>74</v>
      </c>
      <c r="C313" s="44" t="s">
        <v>519</v>
      </c>
      <c r="D313" s="44" t="s">
        <v>532</v>
      </c>
      <c r="E313" s="44" t="str">
        <f t="shared" si="112"/>
        <v>offshore wind</v>
      </c>
      <c r="F313" s="44">
        <v>0</v>
      </c>
      <c r="G313" s="44">
        <f t="shared" si="125"/>
        <v>0</v>
      </c>
      <c r="H313" s="44">
        <v>0</v>
      </c>
      <c r="I313" s="44">
        <f t="shared" si="126"/>
        <v>0</v>
      </c>
      <c r="J313" s="44">
        <v>0</v>
      </c>
      <c r="K313" s="44">
        <f t="shared" si="127"/>
        <v>0</v>
      </c>
      <c r="L313" s="44">
        <v>0</v>
      </c>
      <c r="M313" s="44">
        <f t="shared" si="128"/>
        <v>0</v>
      </c>
      <c r="N313" s="44">
        <v>0</v>
      </c>
      <c r="O313" s="44">
        <f t="shared" si="129"/>
        <v>0</v>
      </c>
      <c r="P313" s="44">
        <v>0</v>
      </c>
      <c r="Q313" s="44">
        <f t="shared" si="130"/>
        <v>0</v>
      </c>
      <c r="R313" s="44">
        <v>0</v>
      </c>
      <c r="S313" s="44"/>
      <c r="T313" s="44"/>
      <c r="U313" s="44"/>
      <c r="V313" s="44"/>
      <c r="W313" s="44"/>
      <c r="X313" s="44"/>
      <c r="Y313" s="44"/>
      <c r="Z313" s="44"/>
      <c r="AA313" s="44"/>
      <c r="AB313" s="44"/>
      <c r="AC313" s="44"/>
      <c r="AD313" s="44"/>
      <c r="AE313" s="44"/>
      <c r="AF313" s="44"/>
      <c r="AG313" s="44"/>
    </row>
    <row r="314" spans="1:33" ht="15.75" customHeight="1">
      <c r="A314" s="44"/>
      <c r="B314" s="44" t="s">
        <v>74</v>
      </c>
      <c r="C314" s="44" t="s">
        <v>519</v>
      </c>
      <c r="D314" s="44" t="s">
        <v>533</v>
      </c>
      <c r="E314" s="44" t="str">
        <f t="shared" si="112"/>
        <v>crude oil</v>
      </c>
      <c r="F314" s="44">
        <v>273240.11810000002</v>
      </c>
      <c r="G314" s="44">
        <f t="shared" si="125"/>
        <v>273240.11810000002</v>
      </c>
      <c r="H314" s="44">
        <v>273240.11810000002</v>
      </c>
      <c r="I314" s="44">
        <f t="shared" si="126"/>
        <v>273240.11810000002</v>
      </c>
      <c r="J314" s="44">
        <v>273240.11810000002</v>
      </c>
      <c r="K314" s="44">
        <f t="shared" si="127"/>
        <v>273240.11810000002</v>
      </c>
      <c r="L314" s="44">
        <v>273240.11810000002</v>
      </c>
      <c r="M314" s="44">
        <f t="shared" si="128"/>
        <v>273240.11810000002</v>
      </c>
      <c r="N314" s="44">
        <v>273240.11810000002</v>
      </c>
      <c r="O314" s="44">
        <f t="shared" si="129"/>
        <v>273240.11810000002</v>
      </c>
      <c r="P314" s="44">
        <v>273240.11810000002</v>
      </c>
      <c r="Q314" s="44">
        <f t="shared" si="130"/>
        <v>273240.11810000002</v>
      </c>
      <c r="R314" s="44">
        <v>273240.11810000002</v>
      </c>
      <c r="S314" s="44"/>
      <c r="T314" s="44"/>
      <c r="U314" s="44"/>
      <c r="V314" s="44"/>
      <c r="W314" s="44"/>
      <c r="X314" s="44"/>
      <c r="Y314" s="44"/>
      <c r="Z314" s="44"/>
      <c r="AA314" s="44"/>
      <c r="AB314" s="44"/>
      <c r="AC314" s="44"/>
      <c r="AD314" s="44"/>
      <c r="AE314" s="44"/>
      <c r="AF314" s="44"/>
      <c r="AG314" s="44"/>
    </row>
    <row r="315" spans="1:33" ht="15.75" customHeight="1">
      <c r="A315" s="44"/>
      <c r="B315" s="44" t="s">
        <v>74</v>
      </c>
      <c r="C315" s="44" t="s">
        <v>519</v>
      </c>
      <c r="D315" s="44" t="s">
        <v>534</v>
      </c>
      <c r="E315" s="44" t="str">
        <f t="shared" si="112"/>
        <v>solar PV</v>
      </c>
      <c r="F315" s="44">
        <v>838487.66639999999</v>
      </c>
      <c r="G315" s="44">
        <f t="shared" si="125"/>
        <v>862319.1</v>
      </c>
      <c r="H315" s="44">
        <v>886150.53359999997</v>
      </c>
      <c r="I315" s="44">
        <f t="shared" si="126"/>
        <v>926711.66540000006</v>
      </c>
      <c r="J315" s="44">
        <v>967272.79720000003</v>
      </c>
      <c r="K315" s="44">
        <f t="shared" si="127"/>
        <v>1030845.3156000001</v>
      </c>
      <c r="L315" s="44">
        <v>1094417.834</v>
      </c>
      <c r="M315" s="44">
        <f t="shared" si="128"/>
        <v>1190441.0490000001</v>
      </c>
      <c r="N315" s="44">
        <v>1286464.264</v>
      </c>
      <c r="O315" s="44">
        <f t="shared" si="129"/>
        <v>1421267.541</v>
      </c>
      <c r="P315" s="44">
        <v>1556070.818</v>
      </c>
      <c r="Q315" s="44">
        <f t="shared" si="130"/>
        <v>1733671.3875</v>
      </c>
      <c r="R315" s="44">
        <v>1911271.9569999999</v>
      </c>
      <c r="S315" s="44"/>
      <c r="T315" s="44"/>
      <c r="U315" s="44"/>
      <c r="V315" s="44"/>
      <c r="W315" s="44"/>
      <c r="X315" s="44"/>
      <c r="Y315" s="44"/>
      <c r="Z315" s="44"/>
      <c r="AA315" s="44"/>
      <c r="AB315" s="44"/>
      <c r="AC315" s="44"/>
      <c r="AD315" s="44"/>
      <c r="AE315" s="44"/>
      <c r="AF315" s="44"/>
      <c r="AG315" s="44"/>
    </row>
    <row r="316" spans="1:33" ht="15.75" customHeight="1">
      <c r="A316" s="44"/>
      <c r="B316" s="44" t="s">
        <v>74</v>
      </c>
      <c r="C316" s="44" t="s">
        <v>519</v>
      </c>
      <c r="D316" s="44" t="s">
        <v>535</v>
      </c>
      <c r="E316" s="44" t="str">
        <f t="shared" si="112"/>
        <v>storage</v>
      </c>
      <c r="F316" s="44">
        <v>0</v>
      </c>
      <c r="G316" s="44">
        <v>0</v>
      </c>
      <c r="H316" s="44">
        <v>0</v>
      </c>
      <c r="I316" s="44">
        <v>0</v>
      </c>
      <c r="J316" s="44">
        <v>0</v>
      </c>
      <c r="K316" s="44">
        <v>0</v>
      </c>
      <c r="L316" s="44">
        <v>0</v>
      </c>
      <c r="M316" s="44">
        <v>0</v>
      </c>
      <c r="N316" s="44">
        <v>0</v>
      </c>
      <c r="O316" s="44">
        <v>0</v>
      </c>
      <c r="P316" s="44">
        <v>0</v>
      </c>
      <c r="Q316" s="44">
        <v>0</v>
      </c>
      <c r="R316" s="44">
        <v>0</v>
      </c>
      <c r="S316" s="44"/>
      <c r="T316" s="44"/>
      <c r="U316" s="44"/>
      <c r="V316" s="44"/>
      <c r="W316" s="44"/>
      <c r="X316" s="44"/>
      <c r="Y316" s="44"/>
      <c r="Z316" s="44"/>
      <c r="AA316" s="44"/>
      <c r="AB316" s="44"/>
      <c r="AC316" s="44"/>
      <c r="AD316" s="44"/>
      <c r="AE316" s="44"/>
      <c r="AF316" s="44"/>
      <c r="AG316" s="44"/>
    </row>
    <row r="317" spans="1:33" ht="15.75" customHeight="1">
      <c r="A317" s="44"/>
      <c r="B317" s="44" t="s">
        <v>74</v>
      </c>
      <c r="C317" s="44" t="s">
        <v>519</v>
      </c>
      <c r="D317" s="44" t="s">
        <v>537</v>
      </c>
      <c r="E317" s="44" t="str">
        <f t="shared" si="112"/>
        <v>solar PV</v>
      </c>
      <c r="F317" s="44">
        <v>1386514.85</v>
      </c>
      <c r="G317" s="44">
        <f t="shared" ref="G317:G330" si="131">AVERAGE(F317,H317)</f>
        <v>1395196.8570000001</v>
      </c>
      <c r="H317" s="44">
        <v>1403878.8640000001</v>
      </c>
      <c r="I317" s="44">
        <f t="shared" ref="I317:I330" si="132">AVERAGE(H317,J317)</f>
        <v>1403878.061</v>
      </c>
      <c r="J317" s="44">
        <v>1403877.2579999999</v>
      </c>
      <c r="K317" s="44">
        <f t="shared" ref="K317:K330" si="133">AVERAGE(J317,L317)</f>
        <v>1396903.477</v>
      </c>
      <c r="L317" s="44">
        <v>1389929.696</v>
      </c>
      <c r="M317" s="44">
        <f t="shared" ref="M317:M330" si="134">AVERAGE(L317,N317)</f>
        <v>1382985.1779999998</v>
      </c>
      <c r="N317" s="44">
        <v>1376040.66</v>
      </c>
      <c r="O317" s="44">
        <f t="shared" ref="O317:O330" si="135">AVERAGE(N317,P317)</f>
        <v>1369167.1225000001</v>
      </c>
      <c r="P317" s="44">
        <v>1362293.585</v>
      </c>
      <c r="Q317" s="44">
        <f t="shared" ref="Q317:Q330" si="136">AVERAGE(P317,R317)</f>
        <v>1355491.1910000001</v>
      </c>
      <c r="R317" s="44">
        <v>1348688.797</v>
      </c>
      <c r="S317" s="44"/>
      <c r="T317" s="44"/>
      <c r="U317" s="44"/>
      <c r="V317" s="44"/>
      <c r="W317" s="44"/>
      <c r="X317" s="44"/>
      <c r="Y317" s="44"/>
      <c r="Z317" s="44"/>
      <c r="AA317" s="44"/>
      <c r="AB317" s="44"/>
      <c r="AC317" s="44"/>
      <c r="AD317" s="44"/>
      <c r="AE317" s="44"/>
      <c r="AF317" s="44"/>
      <c r="AG317" s="44"/>
    </row>
    <row r="318" spans="1:33" ht="15.75" customHeight="1">
      <c r="A318" s="44"/>
      <c r="B318" s="44" t="s">
        <v>82</v>
      </c>
      <c r="C318" s="44" t="s">
        <v>519</v>
      </c>
      <c r="D318" s="44" t="s">
        <v>522</v>
      </c>
      <c r="E318" s="44" t="str">
        <f t="shared" si="112"/>
        <v>biomass</v>
      </c>
      <c r="F318" s="44">
        <v>0</v>
      </c>
      <c r="G318" s="44">
        <f t="shared" si="131"/>
        <v>0</v>
      </c>
      <c r="H318" s="44">
        <v>0</v>
      </c>
      <c r="I318" s="44">
        <f t="shared" si="132"/>
        <v>0</v>
      </c>
      <c r="J318" s="44">
        <v>0</v>
      </c>
      <c r="K318" s="44">
        <f t="shared" si="133"/>
        <v>0</v>
      </c>
      <c r="L318" s="44">
        <v>0</v>
      </c>
      <c r="M318" s="44">
        <f t="shared" si="134"/>
        <v>0</v>
      </c>
      <c r="N318" s="44">
        <v>0</v>
      </c>
      <c r="O318" s="44">
        <f t="shared" si="135"/>
        <v>0</v>
      </c>
      <c r="P318" s="44">
        <v>0</v>
      </c>
      <c r="Q318" s="44">
        <f t="shared" si="136"/>
        <v>0</v>
      </c>
      <c r="R318" s="44">
        <v>0</v>
      </c>
      <c r="S318" s="44"/>
      <c r="T318" s="44"/>
      <c r="U318" s="44"/>
      <c r="V318" s="44"/>
      <c r="W318" s="44"/>
      <c r="X318" s="44"/>
      <c r="Y318" s="44"/>
      <c r="Z318" s="44"/>
      <c r="AA318" s="44"/>
      <c r="AB318" s="44"/>
      <c r="AC318" s="44"/>
      <c r="AD318" s="44"/>
      <c r="AE318" s="44"/>
      <c r="AF318" s="44"/>
      <c r="AG318" s="44"/>
    </row>
    <row r="319" spans="1:33" ht="15.75" customHeight="1">
      <c r="A319" s="44"/>
      <c r="B319" s="44" t="s">
        <v>82</v>
      </c>
      <c r="C319" s="44" t="s">
        <v>519</v>
      </c>
      <c r="D319" s="44" t="s">
        <v>523</v>
      </c>
      <c r="E319" s="44" t="str">
        <f t="shared" si="112"/>
        <v>hard coal</v>
      </c>
      <c r="F319" s="44">
        <v>62927567.200000003</v>
      </c>
      <c r="G319" s="44">
        <f t="shared" si="131"/>
        <v>62965707.665000007</v>
      </c>
      <c r="H319" s="44">
        <v>63003848.130000003</v>
      </c>
      <c r="I319" s="44">
        <f t="shared" si="132"/>
        <v>62976227.265000001</v>
      </c>
      <c r="J319" s="44">
        <v>62948606.399999999</v>
      </c>
      <c r="K319" s="44">
        <f t="shared" si="133"/>
        <v>63089162.965000004</v>
      </c>
      <c r="L319" s="44">
        <v>63229719.530000001</v>
      </c>
      <c r="M319" s="44">
        <f t="shared" si="134"/>
        <v>63201139.894999996</v>
      </c>
      <c r="N319" s="44">
        <v>63172560.259999998</v>
      </c>
      <c r="O319" s="44">
        <f t="shared" si="135"/>
        <v>63362413.864999995</v>
      </c>
      <c r="P319" s="44">
        <v>63552267.469999999</v>
      </c>
      <c r="Q319" s="44">
        <f t="shared" si="136"/>
        <v>63980361.689999998</v>
      </c>
      <c r="R319" s="44">
        <v>64408455.909999996</v>
      </c>
      <c r="S319" s="44"/>
      <c r="T319" s="44"/>
      <c r="U319" s="44"/>
      <c r="V319" s="44"/>
      <c r="W319" s="44"/>
      <c r="X319" s="44"/>
      <c r="Y319" s="44"/>
      <c r="Z319" s="44"/>
      <c r="AA319" s="44"/>
      <c r="AB319" s="44"/>
      <c r="AC319" s="44"/>
      <c r="AD319" s="44"/>
      <c r="AE319" s="44"/>
      <c r="AF319" s="44"/>
      <c r="AG319" s="44"/>
    </row>
    <row r="320" spans="1:33" ht="15.75" customHeight="1">
      <c r="A320" s="44"/>
      <c r="B320" s="44" t="s">
        <v>82</v>
      </c>
      <c r="C320" s="44" t="s">
        <v>519</v>
      </c>
      <c r="D320" s="44" t="s">
        <v>524</v>
      </c>
      <c r="E320" s="44" t="str">
        <f t="shared" si="112"/>
        <v>solar thermal</v>
      </c>
      <c r="F320" s="44">
        <v>0</v>
      </c>
      <c r="G320" s="44">
        <f t="shared" si="131"/>
        <v>0</v>
      </c>
      <c r="H320" s="44">
        <v>0</v>
      </c>
      <c r="I320" s="44">
        <f t="shared" si="132"/>
        <v>0</v>
      </c>
      <c r="J320" s="44">
        <v>0</v>
      </c>
      <c r="K320" s="44">
        <f t="shared" si="133"/>
        <v>0</v>
      </c>
      <c r="L320" s="44">
        <v>0</v>
      </c>
      <c r="M320" s="44">
        <f t="shared" si="134"/>
        <v>0</v>
      </c>
      <c r="N320" s="44">
        <v>0</v>
      </c>
      <c r="O320" s="44">
        <f t="shared" si="135"/>
        <v>0</v>
      </c>
      <c r="P320" s="44">
        <v>0</v>
      </c>
      <c r="Q320" s="44">
        <f t="shared" si="136"/>
        <v>0</v>
      </c>
      <c r="R320" s="44">
        <v>0</v>
      </c>
      <c r="S320" s="44"/>
      <c r="T320" s="44"/>
      <c r="U320" s="44"/>
      <c r="V320" s="44"/>
      <c r="W320" s="44"/>
      <c r="X320" s="44"/>
      <c r="Y320" s="44"/>
      <c r="Z320" s="44"/>
      <c r="AA320" s="44"/>
      <c r="AB320" s="44"/>
      <c r="AC320" s="44"/>
      <c r="AD320" s="44"/>
      <c r="AE320" s="44"/>
      <c r="AF320" s="44"/>
      <c r="AG320" s="44"/>
    </row>
    <row r="321" spans="1:33" ht="15.75" customHeight="1">
      <c r="A321" s="44"/>
      <c r="B321" s="44" t="s">
        <v>82</v>
      </c>
      <c r="C321" s="44" t="s">
        <v>519</v>
      </c>
      <c r="D321" s="44" t="s">
        <v>525</v>
      </c>
      <c r="E321" s="44" t="str">
        <f t="shared" si="112"/>
        <v>geothermal</v>
      </c>
      <c r="F321" s="44">
        <v>0</v>
      </c>
      <c r="G321" s="44">
        <f t="shared" si="131"/>
        <v>0</v>
      </c>
      <c r="H321" s="44">
        <v>0</v>
      </c>
      <c r="I321" s="44">
        <f t="shared" si="132"/>
        <v>0</v>
      </c>
      <c r="J321" s="44">
        <v>0</v>
      </c>
      <c r="K321" s="44">
        <f t="shared" si="133"/>
        <v>0</v>
      </c>
      <c r="L321" s="44">
        <v>0</v>
      </c>
      <c r="M321" s="44">
        <f t="shared" si="134"/>
        <v>0</v>
      </c>
      <c r="N321" s="44">
        <v>0</v>
      </c>
      <c r="O321" s="44">
        <f t="shared" si="135"/>
        <v>0</v>
      </c>
      <c r="P321" s="44">
        <v>0</v>
      </c>
      <c r="Q321" s="44">
        <f t="shared" si="136"/>
        <v>0</v>
      </c>
      <c r="R321" s="44">
        <v>0</v>
      </c>
      <c r="S321" s="44"/>
      <c r="T321" s="44"/>
      <c r="U321" s="44"/>
      <c r="V321" s="44"/>
      <c r="W321" s="44"/>
      <c r="X321" s="44"/>
      <c r="Y321" s="44"/>
      <c r="Z321" s="44"/>
      <c r="AA321" s="44"/>
      <c r="AB321" s="44"/>
      <c r="AC321" s="44"/>
      <c r="AD321" s="44"/>
      <c r="AE321" s="44"/>
      <c r="AF321" s="44"/>
      <c r="AG321" s="44"/>
    </row>
    <row r="322" spans="1:33" ht="15.75" customHeight="1">
      <c r="A322" s="44"/>
      <c r="B322" s="44" t="s">
        <v>82</v>
      </c>
      <c r="C322" s="44" t="s">
        <v>519</v>
      </c>
      <c r="D322" s="44" t="s">
        <v>526</v>
      </c>
      <c r="E322" s="44" t="str">
        <f t="shared" si="112"/>
        <v>hydro</v>
      </c>
      <c r="F322" s="44">
        <v>1066473.4909999999</v>
      </c>
      <c r="G322" s="44">
        <f t="shared" si="131"/>
        <v>1091395.379</v>
      </c>
      <c r="H322" s="44">
        <v>1116317.267</v>
      </c>
      <c r="I322" s="44">
        <f t="shared" si="132"/>
        <v>1113993.9214999999</v>
      </c>
      <c r="J322" s="44">
        <v>1111670.5759999999</v>
      </c>
      <c r="K322" s="44">
        <f t="shared" si="133"/>
        <v>1114425.4594999999</v>
      </c>
      <c r="L322" s="44">
        <v>1117180.3430000001</v>
      </c>
      <c r="M322" s="44">
        <f t="shared" si="134"/>
        <v>1117543.159</v>
      </c>
      <c r="N322" s="44">
        <v>1117905.9750000001</v>
      </c>
      <c r="O322" s="44">
        <f t="shared" si="135"/>
        <v>1117905.9750000001</v>
      </c>
      <c r="P322" s="44">
        <v>1117905.9750000001</v>
      </c>
      <c r="Q322" s="44">
        <f t="shared" si="136"/>
        <v>1117905.9750000001</v>
      </c>
      <c r="R322" s="44">
        <v>1117905.9750000001</v>
      </c>
      <c r="S322" s="44"/>
      <c r="T322" s="44"/>
      <c r="U322" s="44"/>
      <c r="V322" s="44"/>
      <c r="W322" s="44"/>
      <c r="X322" s="44"/>
      <c r="Y322" s="44"/>
      <c r="Z322" s="44"/>
      <c r="AA322" s="44"/>
      <c r="AB322" s="44"/>
      <c r="AC322" s="44"/>
      <c r="AD322" s="44"/>
      <c r="AE322" s="44"/>
      <c r="AF322" s="44"/>
      <c r="AG322" s="44"/>
    </row>
    <row r="323" spans="1:33" ht="15.75" customHeight="1">
      <c r="A323" s="44"/>
      <c r="B323" s="44" t="s">
        <v>82</v>
      </c>
      <c r="C323" s="44" t="s">
        <v>519</v>
      </c>
      <c r="D323" s="44" t="s">
        <v>528</v>
      </c>
      <c r="E323" s="44" t="str">
        <f t="shared" ref="E323:E386" si="137">LOOKUP(D323,$U$2:$V$15,$V$2:$V$15)</f>
        <v>hydro</v>
      </c>
      <c r="F323" s="44">
        <v>0</v>
      </c>
      <c r="G323" s="44">
        <f t="shared" si="131"/>
        <v>0</v>
      </c>
      <c r="H323" s="44">
        <v>0</v>
      </c>
      <c r="I323" s="44">
        <f t="shared" si="132"/>
        <v>0</v>
      </c>
      <c r="J323" s="44">
        <v>0</v>
      </c>
      <c r="K323" s="44">
        <f t="shared" si="133"/>
        <v>0</v>
      </c>
      <c r="L323" s="44">
        <v>0</v>
      </c>
      <c r="M323" s="44">
        <f t="shared" si="134"/>
        <v>0</v>
      </c>
      <c r="N323" s="44">
        <v>0</v>
      </c>
      <c r="O323" s="44">
        <f t="shared" si="135"/>
        <v>0</v>
      </c>
      <c r="P323" s="44">
        <v>0</v>
      </c>
      <c r="Q323" s="44">
        <f t="shared" si="136"/>
        <v>0</v>
      </c>
      <c r="R323" s="44">
        <v>0</v>
      </c>
      <c r="S323" s="44"/>
      <c r="T323" s="44"/>
      <c r="U323" s="44"/>
      <c r="V323" s="44"/>
      <c r="W323" s="44"/>
      <c r="X323" s="44"/>
      <c r="Y323" s="44"/>
      <c r="Z323" s="44"/>
      <c r="AA323" s="44"/>
      <c r="AB323" s="44"/>
      <c r="AC323" s="44"/>
      <c r="AD323" s="44"/>
      <c r="AE323" s="44"/>
      <c r="AF323" s="44"/>
      <c r="AG323" s="44"/>
    </row>
    <row r="324" spans="1:33" ht="15.75" customHeight="1">
      <c r="A324" s="44"/>
      <c r="B324" s="44" t="s">
        <v>82</v>
      </c>
      <c r="C324" s="44" t="s">
        <v>519</v>
      </c>
      <c r="D324" s="44" t="s">
        <v>527</v>
      </c>
      <c r="E324" s="44" t="str">
        <f t="shared" si="137"/>
        <v>onshore wind</v>
      </c>
      <c r="F324" s="44">
        <v>2901902.5159999998</v>
      </c>
      <c r="G324" s="44">
        <f t="shared" si="131"/>
        <v>2903590.571</v>
      </c>
      <c r="H324" s="44">
        <v>2905278.6260000002</v>
      </c>
      <c r="I324" s="44">
        <f t="shared" si="132"/>
        <v>2888665.2810000004</v>
      </c>
      <c r="J324" s="44">
        <v>2872051.9360000002</v>
      </c>
      <c r="K324" s="44">
        <f t="shared" si="133"/>
        <v>2862917.9134999998</v>
      </c>
      <c r="L324" s="44">
        <v>2853783.8909999998</v>
      </c>
      <c r="M324" s="44">
        <f t="shared" si="134"/>
        <v>2845040.1969999997</v>
      </c>
      <c r="N324" s="44">
        <v>2836296.503</v>
      </c>
      <c r="O324" s="44">
        <f t="shared" si="135"/>
        <v>2831186.4534999998</v>
      </c>
      <c r="P324" s="44">
        <v>2826076.4040000001</v>
      </c>
      <c r="Q324" s="44">
        <f t="shared" si="136"/>
        <v>2824035.2135000001</v>
      </c>
      <c r="R324" s="44">
        <v>2821994.023</v>
      </c>
      <c r="S324" s="44"/>
      <c r="T324" s="44"/>
      <c r="U324" s="44"/>
      <c r="V324" s="44"/>
      <c r="W324" s="44"/>
      <c r="X324" s="44"/>
      <c r="Y324" s="44"/>
      <c r="Z324" s="44"/>
      <c r="AA324" s="44"/>
      <c r="AB324" s="44"/>
      <c r="AC324" s="44"/>
      <c r="AD324" s="44"/>
      <c r="AE324" s="44"/>
      <c r="AF324" s="44"/>
      <c r="AG324" s="44"/>
    </row>
    <row r="325" spans="1:33" ht="15.75" customHeight="1">
      <c r="A325" s="44"/>
      <c r="B325" s="44" t="s">
        <v>82</v>
      </c>
      <c r="C325" s="44" t="s">
        <v>519</v>
      </c>
      <c r="D325" s="44" t="s">
        <v>529</v>
      </c>
      <c r="E325" s="44" t="str">
        <f t="shared" si="137"/>
        <v>natural gas nonpeaker</v>
      </c>
      <c r="F325" s="44">
        <v>5496352.0590000004</v>
      </c>
      <c r="G325" s="44">
        <f t="shared" si="131"/>
        <v>5166996.6984999999</v>
      </c>
      <c r="H325" s="44">
        <v>4837641.3380000005</v>
      </c>
      <c r="I325" s="44">
        <f t="shared" si="132"/>
        <v>4514453.5060000001</v>
      </c>
      <c r="J325" s="44">
        <v>4191265.6740000001</v>
      </c>
      <c r="K325" s="44">
        <f t="shared" si="133"/>
        <v>3466869.8909999998</v>
      </c>
      <c r="L325" s="44">
        <v>2742474.108</v>
      </c>
      <c r="M325" s="44">
        <f t="shared" si="134"/>
        <v>2392778.9715</v>
      </c>
      <c r="N325" s="44">
        <v>2043083.835</v>
      </c>
      <c r="O325" s="44">
        <f t="shared" si="135"/>
        <v>1967883.4924999999</v>
      </c>
      <c r="P325" s="44">
        <v>1892683.15</v>
      </c>
      <c r="Q325" s="44">
        <f t="shared" si="136"/>
        <v>1879220.1455000001</v>
      </c>
      <c r="R325" s="44">
        <v>1865757.1410000001</v>
      </c>
      <c r="S325" s="44"/>
      <c r="T325" s="44"/>
      <c r="U325" s="44"/>
      <c r="V325" s="44"/>
      <c r="W325" s="44"/>
      <c r="X325" s="44"/>
      <c r="Y325" s="44"/>
      <c r="Z325" s="44"/>
      <c r="AA325" s="44"/>
      <c r="AB325" s="44"/>
      <c r="AC325" s="44"/>
      <c r="AD325" s="44"/>
      <c r="AE325" s="44"/>
      <c r="AF325" s="44"/>
      <c r="AG325" s="44"/>
    </row>
    <row r="326" spans="1:33" ht="15.75" customHeight="1">
      <c r="A326" s="44"/>
      <c r="B326" s="44" t="s">
        <v>82</v>
      </c>
      <c r="C326" s="44" t="s">
        <v>519</v>
      </c>
      <c r="D326" s="44" t="s">
        <v>530</v>
      </c>
      <c r="E326" s="44" t="str">
        <f t="shared" si="137"/>
        <v>natural gas peaker</v>
      </c>
      <c r="F326" s="44">
        <v>108155</v>
      </c>
      <c r="G326" s="44">
        <f t="shared" si="131"/>
        <v>107340.2</v>
      </c>
      <c r="H326" s="44">
        <v>106525.4</v>
      </c>
      <c r="I326" s="44">
        <f t="shared" si="132"/>
        <v>106197.54</v>
      </c>
      <c r="J326" s="44">
        <v>105869.68</v>
      </c>
      <c r="K326" s="44">
        <f t="shared" si="133"/>
        <v>96113.42</v>
      </c>
      <c r="L326" s="44">
        <v>86357.16</v>
      </c>
      <c r="M326" s="44">
        <f t="shared" si="134"/>
        <v>82628.48000000001</v>
      </c>
      <c r="N326" s="44">
        <v>78899.8</v>
      </c>
      <c r="O326" s="44">
        <f t="shared" si="135"/>
        <v>75892.800000000003</v>
      </c>
      <c r="P326" s="44">
        <v>72885.8</v>
      </c>
      <c r="Q326" s="44">
        <f t="shared" si="136"/>
        <v>58264.020000000004</v>
      </c>
      <c r="R326" s="44">
        <v>43642.239999999998</v>
      </c>
      <c r="S326" s="44"/>
      <c r="T326" s="44"/>
      <c r="U326" s="44"/>
      <c r="V326" s="44"/>
      <c r="W326" s="44"/>
      <c r="X326" s="44"/>
      <c r="Y326" s="44"/>
      <c r="Z326" s="44"/>
      <c r="AA326" s="44"/>
      <c r="AB326" s="44"/>
      <c r="AC326" s="44"/>
      <c r="AD326" s="44"/>
      <c r="AE326" s="44"/>
      <c r="AF326" s="44"/>
      <c r="AG326" s="44"/>
    </row>
    <row r="327" spans="1:33" ht="15.75" customHeight="1">
      <c r="A327" s="44"/>
      <c r="B327" s="44" t="s">
        <v>82</v>
      </c>
      <c r="C327" s="44" t="s">
        <v>519</v>
      </c>
      <c r="D327" s="44" t="s">
        <v>531</v>
      </c>
      <c r="E327" s="44" t="str">
        <f t="shared" si="137"/>
        <v>nuclear</v>
      </c>
      <c r="F327" s="44">
        <v>9407064.2400000002</v>
      </c>
      <c r="G327" s="44">
        <f t="shared" si="131"/>
        <v>9407064.2400000002</v>
      </c>
      <c r="H327" s="44">
        <v>9407064.2400000002</v>
      </c>
      <c r="I327" s="44">
        <f t="shared" si="132"/>
        <v>9407064.2400000002</v>
      </c>
      <c r="J327" s="44">
        <v>9407064.2400000002</v>
      </c>
      <c r="K327" s="44">
        <f t="shared" si="133"/>
        <v>9407064.2400000002</v>
      </c>
      <c r="L327" s="44">
        <v>9407064.2400000002</v>
      </c>
      <c r="M327" s="44">
        <f t="shared" si="134"/>
        <v>9407064.2400000002</v>
      </c>
      <c r="N327" s="44">
        <v>9407064.2400000002</v>
      </c>
      <c r="O327" s="44">
        <f t="shared" si="135"/>
        <v>9407064.2400000002</v>
      </c>
      <c r="P327" s="44">
        <v>9407064.2400000002</v>
      </c>
      <c r="Q327" s="44">
        <f t="shared" si="136"/>
        <v>9407064.2400000002</v>
      </c>
      <c r="R327" s="44">
        <v>9407064.2400000002</v>
      </c>
      <c r="S327" s="44"/>
      <c r="T327" s="44"/>
      <c r="U327" s="44"/>
      <c r="V327" s="44"/>
      <c r="W327" s="44"/>
      <c r="X327" s="44"/>
      <c r="Y327" s="44"/>
      <c r="Z327" s="44"/>
      <c r="AA327" s="44"/>
      <c r="AB327" s="44"/>
      <c r="AC327" s="44"/>
      <c r="AD327" s="44"/>
      <c r="AE327" s="44"/>
      <c r="AF327" s="44"/>
      <c r="AG327" s="44"/>
    </row>
    <row r="328" spans="1:33" ht="15.75" customHeight="1">
      <c r="A328" s="44"/>
      <c r="B328" s="44" t="s">
        <v>82</v>
      </c>
      <c r="C328" s="44" t="s">
        <v>519</v>
      </c>
      <c r="D328" s="44" t="s">
        <v>532</v>
      </c>
      <c r="E328" s="44" t="str">
        <f t="shared" si="137"/>
        <v>offshore wind</v>
      </c>
      <c r="F328" s="44">
        <v>0</v>
      </c>
      <c r="G328" s="44">
        <f t="shared" si="131"/>
        <v>0</v>
      </c>
      <c r="H328" s="44">
        <v>0</v>
      </c>
      <c r="I328" s="44">
        <f t="shared" si="132"/>
        <v>0</v>
      </c>
      <c r="J328" s="44">
        <v>0</v>
      </c>
      <c r="K328" s="44">
        <f t="shared" si="133"/>
        <v>0</v>
      </c>
      <c r="L328" s="44">
        <v>0</v>
      </c>
      <c r="M328" s="44">
        <f t="shared" si="134"/>
        <v>0</v>
      </c>
      <c r="N328" s="44">
        <v>0</v>
      </c>
      <c r="O328" s="44">
        <f t="shared" si="135"/>
        <v>0</v>
      </c>
      <c r="P328" s="44">
        <v>0</v>
      </c>
      <c r="Q328" s="44">
        <f t="shared" si="136"/>
        <v>0</v>
      </c>
      <c r="R328" s="44">
        <v>0</v>
      </c>
      <c r="S328" s="44"/>
      <c r="T328" s="44"/>
      <c r="U328" s="44"/>
      <c r="V328" s="44"/>
      <c r="W328" s="44"/>
      <c r="X328" s="44"/>
      <c r="Y328" s="44"/>
      <c r="Z328" s="44"/>
      <c r="AA328" s="44"/>
      <c r="AB328" s="44"/>
      <c r="AC328" s="44"/>
      <c r="AD328" s="44"/>
      <c r="AE328" s="44"/>
      <c r="AF328" s="44"/>
      <c r="AG328" s="44"/>
    </row>
    <row r="329" spans="1:33" ht="15.75" customHeight="1">
      <c r="A329" s="44"/>
      <c r="B329" s="44" t="s">
        <v>82</v>
      </c>
      <c r="C329" s="44" t="s">
        <v>519</v>
      </c>
      <c r="D329" s="44" t="s">
        <v>533</v>
      </c>
      <c r="E329" s="44" t="str">
        <f t="shared" si="137"/>
        <v>crude oil</v>
      </c>
      <c r="F329" s="44">
        <v>75518.625599999999</v>
      </c>
      <c r="G329" s="44">
        <f t="shared" si="131"/>
        <v>75518.625599999999</v>
      </c>
      <c r="H329" s="44">
        <v>75518.625599999999</v>
      </c>
      <c r="I329" s="44">
        <f t="shared" si="132"/>
        <v>75518.625599999999</v>
      </c>
      <c r="J329" s="44">
        <v>75518.625599999999</v>
      </c>
      <c r="K329" s="44">
        <f t="shared" si="133"/>
        <v>75518.625599999999</v>
      </c>
      <c r="L329" s="44">
        <v>75518.625599999999</v>
      </c>
      <c r="M329" s="44">
        <f t="shared" si="134"/>
        <v>75518.625599999999</v>
      </c>
      <c r="N329" s="44">
        <v>75518.625599999999</v>
      </c>
      <c r="O329" s="44">
        <f t="shared" si="135"/>
        <v>75518.625599999999</v>
      </c>
      <c r="P329" s="44">
        <v>75518.625599999999</v>
      </c>
      <c r="Q329" s="44">
        <f t="shared" si="136"/>
        <v>75518.625599999999</v>
      </c>
      <c r="R329" s="44">
        <v>75518.625599999999</v>
      </c>
      <c r="S329" s="44"/>
      <c r="T329" s="44"/>
      <c r="U329" s="44"/>
      <c r="V329" s="44"/>
      <c r="W329" s="44"/>
      <c r="X329" s="44"/>
      <c r="Y329" s="44"/>
      <c r="Z329" s="44"/>
      <c r="AA329" s="44"/>
      <c r="AB329" s="44"/>
      <c r="AC329" s="44"/>
      <c r="AD329" s="44"/>
      <c r="AE329" s="44"/>
      <c r="AF329" s="44"/>
      <c r="AG329" s="44"/>
    </row>
    <row r="330" spans="1:33" ht="15.75" customHeight="1">
      <c r="A330" s="44"/>
      <c r="B330" s="44" t="s">
        <v>82</v>
      </c>
      <c r="C330" s="44" t="s">
        <v>519</v>
      </c>
      <c r="D330" s="44" t="s">
        <v>534</v>
      </c>
      <c r="E330" s="44" t="str">
        <f t="shared" si="137"/>
        <v>solar PV</v>
      </c>
      <c r="F330" s="44">
        <v>220432.03890000001</v>
      </c>
      <c r="G330" s="44">
        <f t="shared" si="131"/>
        <v>229375.41755000001</v>
      </c>
      <c r="H330" s="44">
        <v>238318.79620000001</v>
      </c>
      <c r="I330" s="44">
        <f t="shared" si="132"/>
        <v>245404.5661</v>
      </c>
      <c r="J330" s="44">
        <v>252490.33600000001</v>
      </c>
      <c r="K330" s="44">
        <f t="shared" si="133"/>
        <v>260132.21595000001</v>
      </c>
      <c r="L330" s="44">
        <v>267774.09590000001</v>
      </c>
      <c r="M330" s="44">
        <f t="shared" si="134"/>
        <v>280338.70519999997</v>
      </c>
      <c r="N330" s="44">
        <v>292903.31449999998</v>
      </c>
      <c r="O330" s="44">
        <f t="shared" si="135"/>
        <v>312804.38394999999</v>
      </c>
      <c r="P330" s="44">
        <v>332705.4534</v>
      </c>
      <c r="Q330" s="44">
        <f t="shared" si="136"/>
        <v>362282.35245000001</v>
      </c>
      <c r="R330" s="44">
        <v>391859.25150000001</v>
      </c>
      <c r="S330" s="44"/>
      <c r="T330" s="44"/>
      <c r="U330" s="44"/>
      <c r="V330" s="44"/>
      <c r="W330" s="44"/>
      <c r="X330" s="44"/>
      <c r="Y330" s="44"/>
      <c r="Z330" s="44"/>
      <c r="AA330" s="44"/>
      <c r="AB330" s="44"/>
      <c r="AC330" s="44"/>
      <c r="AD330" s="44"/>
      <c r="AE330" s="44"/>
      <c r="AF330" s="44"/>
      <c r="AG330" s="44"/>
    </row>
    <row r="331" spans="1:33" ht="15.75" customHeight="1">
      <c r="A331" s="44"/>
      <c r="B331" s="44" t="s">
        <v>82</v>
      </c>
      <c r="C331" s="44" t="s">
        <v>519</v>
      </c>
      <c r="D331" s="44" t="s">
        <v>535</v>
      </c>
      <c r="E331" s="44" t="str">
        <f t="shared" si="137"/>
        <v>storage</v>
      </c>
      <c r="F331" s="44">
        <v>0</v>
      </c>
      <c r="G331" s="44">
        <v>0</v>
      </c>
      <c r="H331" s="44">
        <v>0</v>
      </c>
      <c r="I331" s="44">
        <v>0</v>
      </c>
      <c r="J331" s="44">
        <v>0</v>
      </c>
      <c r="K331" s="44">
        <v>0</v>
      </c>
      <c r="L331" s="44">
        <v>0</v>
      </c>
      <c r="M331" s="44">
        <v>0</v>
      </c>
      <c r="N331" s="44">
        <v>0</v>
      </c>
      <c r="O331" s="44">
        <v>0</v>
      </c>
      <c r="P331" s="44">
        <v>0</v>
      </c>
      <c r="Q331" s="44">
        <v>0</v>
      </c>
      <c r="R331" s="44">
        <v>0</v>
      </c>
      <c r="S331" s="44"/>
      <c r="T331" s="44"/>
      <c r="U331" s="44"/>
      <c r="V331" s="44"/>
      <c r="W331" s="44"/>
      <c r="X331" s="44"/>
      <c r="Y331" s="44"/>
      <c r="Z331" s="44"/>
      <c r="AA331" s="44"/>
      <c r="AB331" s="44"/>
      <c r="AC331" s="44"/>
      <c r="AD331" s="44"/>
      <c r="AE331" s="44"/>
      <c r="AF331" s="44"/>
      <c r="AG331" s="44"/>
    </row>
    <row r="332" spans="1:33" ht="15.75" customHeight="1">
      <c r="A332" s="44"/>
      <c r="B332" s="44" t="s">
        <v>82</v>
      </c>
      <c r="C332" s="44" t="s">
        <v>519</v>
      </c>
      <c r="D332" s="44" t="s">
        <v>537</v>
      </c>
      <c r="E332" s="44" t="str">
        <f t="shared" si="137"/>
        <v>solar PV</v>
      </c>
      <c r="F332" s="44">
        <v>133721.80119999999</v>
      </c>
      <c r="G332" s="44">
        <f t="shared" ref="G332:G345" si="138">AVERAGE(F332,H332)</f>
        <v>133725.91310000001</v>
      </c>
      <c r="H332" s="44">
        <v>133730.02499999999</v>
      </c>
      <c r="I332" s="44">
        <f t="shared" ref="I332:I345" si="139">AVERAGE(H332,J332)</f>
        <v>133734.09629999998</v>
      </c>
      <c r="J332" s="44">
        <v>133738.16759999999</v>
      </c>
      <c r="K332" s="44">
        <f t="shared" ref="K332:K345" si="140">AVERAGE(J332,L332)</f>
        <v>133073.21064999999</v>
      </c>
      <c r="L332" s="44">
        <v>132408.2537</v>
      </c>
      <c r="M332" s="44">
        <f t="shared" ref="M332:M345" si="141">AVERAGE(L332,N332)</f>
        <v>131746.70084999999</v>
      </c>
      <c r="N332" s="44">
        <v>131085.14799999999</v>
      </c>
      <c r="O332" s="44">
        <f t="shared" ref="O332:O345" si="142">AVERAGE(N332,P332)</f>
        <v>130430.46109999999</v>
      </c>
      <c r="P332" s="44">
        <v>129775.7742</v>
      </c>
      <c r="Q332" s="44">
        <f t="shared" ref="Q332:Q345" si="143">AVERAGE(P332,R332)</f>
        <v>129127.8863</v>
      </c>
      <c r="R332" s="44">
        <v>128479.9984</v>
      </c>
      <c r="S332" s="44"/>
      <c r="T332" s="44"/>
      <c r="U332" s="44"/>
      <c r="V332" s="44"/>
      <c r="W332" s="44"/>
      <c r="X332" s="44"/>
      <c r="Y332" s="44"/>
      <c r="Z332" s="44"/>
      <c r="AA332" s="44"/>
      <c r="AB332" s="44"/>
      <c r="AC332" s="44"/>
      <c r="AD332" s="44"/>
      <c r="AE332" s="44"/>
      <c r="AF332" s="44"/>
      <c r="AG332" s="44"/>
    </row>
    <row r="333" spans="1:33" ht="15.75" customHeight="1">
      <c r="A333" s="44"/>
      <c r="B333" s="44" t="s">
        <v>78</v>
      </c>
      <c r="C333" s="44" t="s">
        <v>519</v>
      </c>
      <c r="D333" s="44" t="s">
        <v>522</v>
      </c>
      <c r="E333" s="44" t="str">
        <f t="shared" si="137"/>
        <v>biomass</v>
      </c>
      <c r="F333" s="44">
        <v>0</v>
      </c>
      <c r="G333" s="44">
        <f t="shared" si="138"/>
        <v>0</v>
      </c>
      <c r="H333" s="44">
        <v>0</v>
      </c>
      <c r="I333" s="44">
        <f t="shared" si="139"/>
        <v>0</v>
      </c>
      <c r="J333" s="44">
        <v>0</v>
      </c>
      <c r="K333" s="44">
        <f t="shared" si="140"/>
        <v>0</v>
      </c>
      <c r="L333" s="44">
        <v>0</v>
      </c>
      <c r="M333" s="44">
        <f t="shared" si="141"/>
        <v>0</v>
      </c>
      <c r="N333" s="44">
        <v>0</v>
      </c>
      <c r="O333" s="44">
        <f t="shared" si="142"/>
        <v>0</v>
      </c>
      <c r="P333" s="44">
        <v>0</v>
      </c>
      <c r="Q333" s="44">
        <f t="shared" si="143"/>
        <v>0</v>
      </c>
      <c r="R333" s="44">
        <v>0</v>
      </c>
      <c r="S333" s="44"/>
      <c r="T333" s="44"/>
      <c r="U333" s="44"/>
      <c r="V333" s="44"/>
      <c r="W333" s="44"/>
      <c r="X333" s="44"/>
      <c r="Y333" s="44"/>
      <c r="Z333" s="44"/>
      <c r="AA333" s="44"/>
      <c r="AB333" s="44"/>
      <c r="AC333" s="44"/>
      <c r="AD333" s="44"/>
      <c r="AE333" s="44"/>
      <c r="AF333" s="44"/>
      <c r="AG333" s="44"/>
    </row>
    <row r="334" spans="1:33" ht="15.75" customHeight="1">
      <c r="A334" s="44"/>
      <c r="B334" s="44" t="s">
        <v>78</v>
      </c>
      <c r="C334" s="44" t="s">
        <v>519</v>
      </c>
      <c r="D334" s="44" t="s">
        <v>523</v>
      </c>
      <c r="E334" s="44" t="str">
        <f t="shared" si="137"/>
        <v>hard coal</v>
      </c>
      <c r="F334" s="44">
        <v>8269259.3099999996</v>
      </c>
      <c r="G334" s="44">
        <f t="shared" si="138"/>
        <v>6118997.4304999998</v>
      </c>
      <c r="H334" s="44">
        <v>3968735.551</v>
      </c>
      <c r="I334" s="44">
        <f t="shared" si="139"/>
        <v>5091699.6694999998</v>
      </c>
      <c r="J334" s="44">
        <v>6214663.7879999997</v>
      </c>
      <c r="K334" s="44">
        <f t="shared" si="140"/>
        <v>7658564.3760000002</v>
      </c>
      <c r="L334" s="44">
        <v>9102464.9639999997</v>
      </c>
      <c r="M334" s="44">
        <f t="shared" si="141"/>
        <v>9351492.0209999997</v>
      </c>
      <c r="N334" s="44">
        <v>9600519.0779999997</v>
      </c>
      <c r="O334" s="44">
        <f t="shared" si="142"/>
        <v>9491883.0850000009</v>
      </c>
      <c r="P334" s="44">
        <v>9383247.0920000002</v>
      </c>
      <c r="Q334" s="44">
        <f t="shared" si="143"/>
        <v>9517490.5419999994</v>
      </c>
      <c r="R334" s="44">
        <v>9651733.9920000006</v>
      </c>
      <c r="S334" s="44"/>
      <c r="T334" s="44"/>
      <c r="U334" s="44"/>
      <c r="V334" s="44"/>
      <c r="W334" s="44"/>
      <c r="X334" s="44"/>
      <c r="Y334" s="44"/>
      <c r="Z334" s="44"/>
      <c r="AA334" s="44"/>
      <c r="AB334" s="44"/>
      <c r="AC334" s="44"/>
      <c r="AD334" s="44"/>
      <c r="AE334" s="44"/>
      <c r="AF334" s="44"/>
      <c r="AG334" s="44"/>
    </row>
    <row r="335" spans="1:33" ht="15.75" customHeight="1">
      <c r="A335" s="44"/>
      <c r="B335" s="44" t="s">
        <v>78</v>
      </c>
      <c r="C335" s="44" t="s">
        <v>519</v>
      </c>
      <c r="D335" s="44" t="s">
        <v>524</v>
      </c>
      <c r="E335" s="44" t="str">
        <f t="shared" si="137"/>
        <v>solar thermal</v>
      </c>
      <c r="F335" s="44">
        <v>0</v>
      </c>
      <c r="G335" s="44">
        <f t="shared" si="138"/>
        <v>0</v>
      </c>
      <c r="H335" s="44">
        <v>0</v>
      </c>
      <c r="I335" s="44">
        <f t="shared" si="139"/>
        <v>0</v>
      </c>
      <c r="J335" s="44">
        <v>0</v>
      </c>
      <c r="K335" s="44">
        <f t="shared" si="140"/>
        <v>0</v>
      </c>
      <c r="L335" s="44">
        <v>0</v>
      </c>
      <c r="M335" s="44">
        <f t="shared" si="141"/>
        <v>0</v>
      </c>
      <c r="N335" s="44">
        <v>0</v>
      </c>
      <c r="O335" s="44">
        <f t="shared" si="142"/>
        <v>0</v>
      </c>
      <c r="P335" s="44">
        <v>0</v>
      </c>
      <c r="Q335" s="44">
        <f t="shared" si="143"/>
        <v>0</v>
      </c>
      <c r="R335" s="44">
        <v>0</v>
      </c>
      <c r="S335" s="44"/>
      <c r="T335" s="44"/>
      <c r="U335" s="44"/>
      <c r="V335" s="44"/>
      <c r="W335" s="44"/>
      <c r="X335" s="44"/>
      <c r="Y335" s="44"/>
      <c r="Z335" s="44"/>
      <c r="AA335" s="44"/>
      <c r="AB335" s="44"/>
      <c r="AC335" s="44"/>
      <c r="AD335" s="44"/>
      <c r="AE335" s="44"/>
      <c r="AF335" s="44"/>
      <c r="AG335" s="44"/>
    </row>
    <row r="336" spans="1:33" ht="15.75" customHeight="1">
      <c r="A336" s="44"/>
      <c r="B336" s="44" t="s">
        <v>78</v>
      </c>
      <c r="C336" s="44" t="s">
        <v>519</v>
      </c>
      <c r="D336" s="44" t="s">
        <v>525</v>
      </c>
      <c r="E336" s="44" t="str">
        <f t="shared" si="137"/>
        <v>geothermal</v>
      </c>
      <c r="F336" s="44">
        <v>0</v>
      </c>
      <c r="G336" s="44">
        <f t="shared" si="138"/>
        <v>0</v>
      </c>
      <c r="H336" s="44">
        <v>0</v>
      </c>
      <c r="I336" s="44">
        <f t="shared" si="139"/>
        <v>0</v>
      </c>
      <c r="J336" s="44">
        <v>0</v>
      </c>
      <c r="K336" s="44">
        <f t="shared" si="140"/>
        <v>0</v>
      </c>
      <c r="L336" s="44">
        <v>0</v>
      </c>
      <c r="M336" s="44">
        <f t="shared" si="141"/>
        <v>0</v>
      </c>
      <c r="N336" s="44">
        <v>0</v>
      </c>
      <c r="O336" s="44">
        <f t="shared" si="142"/>
        <v>0</v>
      </c>
      <c r="P336" s="44">
        <v>0</v>
      </c>
      <c r="Q336" s="44">
        <f t="shared" si="143"/>
        <v>0</v>
      </c>
      <c r="R336" s="44">
        <v>0</v>
      </c>
      <c r="S336" s="44"/>
      <c r="T336" s="44"/>
      <c r="U336" s="44"/>
      <c r="V336" s="44"/>
      <c r="W336" s="44"/>
      <c r="X336" s="44"/>
      <c r="Y336" s="44"/>
      <c r="Z336" s="44"/>
      <c r="AA336" s="44"/>
      <c r="AB336" s="44"/>
      <c r="AC336" s="44"/>
      <c r="AD336" s="44"/>
      <c r="AE336" s="44"/>
      <c r="AF336" s="44"/>
      <c r="AG336" s="44"/>
    </row>
    <row r="337" spans="1:33" ht="15.75" customHeight="1">
      <c r="A337" s="44"/>
      <c r="B337" s="44" t="s">
        <v>78</v>
      </c>
      <c r="C337" s="44" t="s">
        <v>519</v>
      </c>
      <c r="D337" s="44" t="s">
        <v>526</v>
      </c>
      <c r="E337" s="44" t="str">
        <f t="shared" si="137"/>
        <v>hydro</v>
      </c>
      <c r="F337" s="44">
        <v>0</v>
      </c>
      <c r="G337" s="44">
        <f t="shared" si="138"/>
        <v>0</v>
      </c>
      <c r="H337" s="44">
        <v>0</v>
      </c>
      <c r="I337" s="44">
        <f t="shared" si="139"/>
        <v>0</v>
      </c>
      <c r="J337" s="44">
        <v>0</v>
      </c>
      <c r="K337" s="44">
        <f t="shared" si="140"/>
        <v>0</v>
      </c>
      <c r="L337" s="44">
        <v>0</v>
      </c>
      <c r="M337" s="44">
        <f t="shared" si="141"/>
        <v>0</v>
      </c>
      <c r="N337" s="44">
        <v>0</v>
      </c>
      <c r="O337" s="44">
        <f t="shared" si="142"/>
        <v>0</v>
      </c>
      <c r="P337" s="44">
        <v>0</v>
      </c>
      <c r="Q337" s="44">
        <f t="shared" si="143"/>
        <v>0</v>
      </c>
      <c r="R337" s="44">
        <v>0</v>
      </c>
      <c r="S337" s="44"/>
      <c r="T337" s="44"/>
      <c r="U337" s="44"/>
      <c r="V337" s="44"/>
      <c r="W337" s="44"/>
      <c r="X337" s="44"/>
      <c r="Y337" s="44"/>
      <c r="Z337" s="44"/>
      <c r="AA337" s="44"/>
      <c r="AB337" s="44"/>
      <c r="AC337" s="44"/>
      <c r="AD337" s="44"/>
      <c r="AE337" s="44"/>
      <c r="AF337" s="44"/>
      <c r="AG337" s="44"/>
    </row>
    <row r="338" spans="1:33" ht="15.75" customHeight="1">
      <c r="A338" s="44"/>
      <c r="B338" s="44" t="s">
        <v>78</v>
      </c>
      <c r="C338" s="44" t="s">
        <v>519</v>
      </c>
      <c r="D338" s="44" t="s">
        <v>528</v>
      </c>
      <c r="E338" s="44" t="str">
        <f t="shared" si="137"/>
        <v>hydro</v>
      </c>
      <c r="F338" s="44">
        <v>0</v>
      </c>
      <c r="G338" s="44">
        <f t="shared" si="138"/>
        <v>0</v>
      </c>
      <c r="H338" s="44">
        <v>0</v>
      </c>
      <c r="I338" s="44">
        <f t="shared" si="139"/>
        <v>0</v>
      </c>
      <c r="J338" s="44">
        <v>0</v>
      </c>
      <c r="K338" s="44">
        <f t="shared" si="140"/>
        <v>0</v>
      </c>
      <c r="L338" s="44">
        <v>0</v>
      </c>
      <c r="M338" s="44">
        <f t="shared" si="141"/>
        <v>0</v>
      </c>
      <c r="N338" s="44">
        <v>0</v>
      </c>
      <c r="O338" s="44">
        <f t="shared" si="142"/>
        <v>0</v>
      </c>
      <c r="P338" s="44">
        <v>0</v>
      </c>
      <c r="Q338" s="44">
        <f t="shared" si="143"/>
        <v>0</v>
      </c>
      <c r="R338" s="44">
        <v>0</v>
      </c>
      <c r="S338" s="44"/>
      <c r="T338" s="44"/>
      <c r="U338" s="44"/>
      <c r="V338" s="44"/>
      <c r="W338" s="44"/>
      <c r="X338" s="44"/>
      <c r="Y338" s="44"/>
      <c r="Z338" s="44"/>
      <c r="AA338" s="44"/>
      <c r="AB338" s="44"/>
      <c r="AC338" s="44"/>
      <c r="AD338" s="44"/>
      <c r="AE338" s="44"/>
      <c r="AF338" s="44"/>
      <c r="AG338" s="44"/>
    </row>
    <row r="339" spans="1:33" ht="15.75" customHeight="1">
      <c r="A339" s="44"/>
      <c r="B339" s="44" t="s">
        <v>78</v>
      </c>
      <c r="C339" s="44" t="s">
        <v>519</v>
      </c>
      <c r="D339" s="44" t="s">
        <v>527</v>
      </c>
      <c r="E339" s="44" t="str">
        <f t="shared" si="137"/>
        <v>onshore wind</v>
      </c>
      <c r="F339" s="44">
        <v>0</v>
      </c>
      <c r="G339" s="44">
        <f t="shared" si="138"/>
        <v>0</v>
      </c>
      <c r="H339" s="44">
        <v>0</v>
      </c>
      <c r="I339" s="44">
        <f t="shared" si="139"/>
        <v>0</v>
      </c>
      <c r="J339" s="44">
        <v>0</v>
      </c>
      <c r="K339" s="44">
        <f t="shared" si="140"/>
        <v>0</v>
      </c>
      <c r="L339" s="44">
        <v>0</v>
      </c>
      <c r="M339" s="44">
        <f t="shared" si="141"/>
        <v>0</v>
      </c>
      <c r="N339" s="44">
        <v>0</v>
      </c>
      <c r="O339" s="44">
        <f t="shared" si="142"/>
        <v>0</v>
      </c>
      <c r="P339" s="44">
        <v>0</v>
      </c>
      <c r="Q339" s="44">
        <f t="shared" si="143"/>
        <v>0</v>
      </c>
      <c r="R339" s="44">
        <v>0</v>
      </c>
      <c r="S339" s="44"/>
      <c r="T339" s="44"/>
      <c r="U339" s="44"/>
      <c r="V339" s="44"/>
      <c r="W339" s="44"/>
      <c r="X339" s="44"/>
      <c r="Y339" s="44"/>
      <c r="Z339" s="44"/>
      <c r="AA339" s="44"/>
      <c r="AB339" s="44"/>
      <c r="AC339" s="44"/>
      <c r="AD339" s="44"/>
      <c r="AE339" s="44"/>
      <c r="AF339" s="44"/>
      <c r="AG339" s="44"/>
    </row>
    <row r="340" spans="1:33" ht="15.75" customHeight="1">
      <c r="A340" s="44"/>
      <c r="B340" s="44" t="s">
        <v>78</v>
      </c>
      <c r="C340" s="44" t="s">
        <v>519</v>
      </c>
      <c r="D340" s="44" t="s">
        <v>529</v>
      </c>
      <c r="E340" s="44" t="str">
        <f t="shared" si="137"/>
        <v>natural gas nonpeaker</v>
      </c>
      <c r="F340" s="44">
        <v>34484110.340000004</v>
      </c>
      <c r="G340" s="44">
        <f t="shared" si="138"/>
        <v>34079741.385000005</v>
      </c>
      <c r="H340" s="44">
        <v>33675372.43</v>
      </c>
      <c r="I340" s="44">
        <f t="shared" si="139"/>
        <v>29805091.925000001</v>
      </c>
      <c r="J340" s="44">
        <v>25934811.420000002</v>
      </c>
      <c r="K340" s="44">
        <f t="shared" si="140"/>
        <v>20921034.09</v>
      </c>
      <c r="L340" s="44">
        <v>15907256.76</v>
      </c>
      <c r="M340" s="44">
        <f t="shared" si="141"/>
        <v>15000787.795</v>
      </c>
      <c r="N340" s="44">
        <v>14094318.83</v>
      </c>
      <c r="O340" s="44">
        <f t="shared" si="142"/>
        <v>13539822.859999999</v>
      </c>
      <c r="P340" s="44">
        <v>12985326.890000001</v>
      </c>
      <c r="Q340" s="44">
        <f t="shared" si="143"/>
        <v>13054546.875</v>
      </c>
      <c r="R340" s="44">
        <v>13123766.859999999</v>
      </c>
      <c r="S340" s="44"/>
      <c r="T340" s="44"/>
      <c r="U340" s="44"/>
      <c r="V340" s="44"/>
      <c r="W340" s="44"/>
      <c r="X340" s="44"/>
      <c r="Y340" s="44"/>
      <c r="Z340" s="44"/>
      <c r="AA340" s="44"/>
      <c r="AB340" s="44"/>
      <c r="AC340" s="44"/>
      <c r="AD340" s="44"/>
      <c r="AE340" s="44"/>
      <c r="AF340" s="44"/>
      <c r="AG340" s="44"/>
    </row>
    <row r="341" spans="1:33" ht="15.75" customHeight="1">
      <c r="A341" s="44"/>
      <c r="B341" s="44" t="s">
        <v>78</v>
      </c>
      <c r="C341" s="44" t="s">
        <v>519</v>
      </c>
      <c r="D341" s="44" t="s">
        <v>530</v>
      </c>
      <c r="E341" s="44" t="str">
        <f t="shared" si="137"/>
        <v>natural gas peaker</v>
      </c>
      <c r="F341" s="44">
        <v>48624.160000000003</v>
      </c>
      <c r="G341" s="44">
        <f t="shared" si="138"/>
        <v>48352.56</v>
      </c>
      <c r="H341" s="44">
        <v>48080.959999999999</v>
      </c>
      <c r="I341" s="44">
        <f t="shared" si="139"/>
        <v>46839.360000000001</v>
      </c>
      <c r="J341" s="44">
        <v>45597.760000000002</v>
      </c>
      <c r="K341" s="44">
        <f t="shared" si="140"/>
        <v>45597.760000000002</v>
      </c>
      <c r="L341" s="44">
        <v>45597.760000000002</v>
      </c>
      <c r="M341" s="44">
        <f t="shared" si="141"/>
        <v>45597.760000000002</v>
      </c>
      <c r="N341" s="44">
        <v>45597.760000000002</v>
      </c>
      <c r="O341" s="44">
        <f t="shared" si="142"/>
        <v>45597.760000000002</v>
      </c>
      <c r="P341" s="44">
        <v>45597.760000000002</v>
      </c>
      <c r="Q341" s="44">
        <f t="shared" si="143"/>
        <v>45597.760000000002</v>
      </c>
      <c r="R341" s="44">
        <v>45597.760000000002</v>
      </c>
      <c r="S341" s="44"/>
      <c r="T341" s="44"/>
      <c r="U341" s="44"/>
      <c r="V341" s="44"/>
      <c r="W341" s="44"/>
      <c r="X341" s="44"/>
      <c r="Y341" s="44"/>
      <c r="Z341" s="44"/>
      <c r="AA341" s="44"/>
      <c r="AB341" s="44"/>
      <c r="AC341" s="44"/>
      <c r="AD341" s="44"/>
      <c r="AE341" s="44"/>
      <c r="AF341" s="44"/>
      <c r="AG341" s="44"/>
    </row>
    <row r="342" spans="1:33" ht="15.75" customHeight="1">
      <c r="A342" s="44"/>
      <c r="B342" s="44" t="s">
        <v>78</v>
      </c>
      <c r="C342" s="44" t="s">
        <v>519</v>
      </c>
      <c r="D342" s="44" t="s">
        <v>531</v>
      </c>
      <c r="E342" s="44" t="str">
        <f t="shared" si="137"/>
        <v>nuclear</v>
      </c>
      <c r="F342" s="44">
        <v>11075039.5</v>
      </c>
      <c r="G342" s="44">
        <f t="shared" si="138"/>
        <v>11075039.5</v>
      </c>
      <c r="H342" s="44">
        <v>11075039.5</v>
      </c>
      <c r="I342" s="44">
        <f t="shared" si="139"/>
        <v>11075039.5</v>
      </c>
      <c r="J342" s="44">
        <v>11075039.5</v>
      </c>
      <c r="K342" s="44">
        <f t="shared" si="140"/>
        <v>11075039.5</v>
      </c>
      <c r="L342" s="44">
        <v>11075039.5</v>
      </c>
      <c r="M342" s="44">
        <f t="shared" si="141"/>
        <v>11075039.5</v>
      </c>
      <c r="N342" s="44">
        <v>11075039.5</v>
      </c>
      <c r="O342" s="44">
        <f t="shared" si="142"/>
        <v>11075039.5</v>
      </c>
      <c r="P342" s="44">
        <v>11075039.5</v>
      </c>
      <c r="Q342" s="44">
        <f t="shared" si="143"/>
        <v>11075039.5</v>
      </c>
      <c r="R342" s="44">
        <v>11075039.5</v>
      </c>
      <c r="S342" s="44"/>
      <c r="T342" s="44"/>
      <c r="U342" s="44"/>
      <c r="V342" s="44"/>
      <c r="W342" s="44"/>
      <c r="X342" s="44"/>
      <c r="Y342" s="44"/>
      <c r="Z342" s="44"/>
      <c r="AA342" s="44"/>
      <c r="AB342" s="44"/>
      <c r="AC342" s="44"/>
      <c r="AD342" s="44"/>
      <c r="AE342" s="44"/>
      <c r="AF342" s="44"/>
      <c r="AG342" s="44"/>
    </row>
    <row r="343" spans="1:33" ht="15.75" customHeight="1">
      <c r="A343" s="44"/>
      <c r="B343" s="44" t="s">
        <v>78</v>
      </c>
      <c r="C343" s="44" t="s">
        <v>519</v>
      </c>
      <c r="D343" s="44" t="s">
        <v>532</v>
      </c>
      <c r="E343" s="44" t="str">
        <f t="shared" si="137"/>
        <v>offshore wind</v>
      </c>
      <c r="F343" s="44">
        <v>0</v>
      </c>
      <c r="G343" s="44">
        <f t="shared" si="138"/>
        <v>0</v>
      </c>
      <c r="H343" s="44">
        <v>0</v>
      </c>
      <c r="I343" s="44">
        <f t="shared" si="139"/>
        <v>0</v>
      </c>
      <c r="J343" s="44">
        <v>0</v>
      </c>
      <c r="K343" s="44">
        <f t="shared" si="140"/>
        <v>0</v>
      </c>
      <c r="L343" s="44">
        <v>0</v>
      </c>
      <c r="M343" s="44">
        <f t="shared" si="141"/>
        <v>0</v>
      </c>
      <c r="N343" s="44">
        <v>0</v>
      </c>
      <c r="O343" s="44">
        <f t="shared" si="142"/>
        <v>0</v>
      </c>
      <c r="P343" s="44">
        <v>0</v>
      </c>
      <c r="Q343" s="44">
        <f t="shared" si="143"/>
        <v>0</v>
      </c>
      <c r="R343" s="44">
        <v>0</v>
      </c>
      <c r="S343" s="44"/>
      <c r="T343" s="44"/>
      <c r="U343" s="44"/>
      <c r="V343" s="44"/>
      <c r="W343" s="44"/>
      <c r="X343" s="44"/>
      <c r="Y343" s="44"/>
      <c r="Z343" s="44"/>
      <c r="AA343" s="44"/>
      <c r="AB343" s="44"/>
      <c r="AC343" s="44"/>
      <c r="AD343" s="44"/>
      <c r="AE343" s="44"/>
      <c r="AF343" s="44"/>
      <c r="AG343" s="44"/>
    </row>
    <row r="344" spans="1:33" ht="15.75" customHeight="1">
      <c r="A344" s="44"/>
      <c r="B344" s="44" t="s">
        <v>78</v>
      </c>
      <c r="C344" s="44" t="s">
        <v>519</v>
      </c>
      <c r="D344" s="44" t="s">
        <v>533</v>
      </c>
      <c r="E344" s="44" t="str">
        <f t="shared" si="137"/>
        <v>crude oil</v>
      </c>
      <c r="F344" s="44">
        <v>7323.0182400000003</v>
      </c>
      <c r="G344" s="44">
        <f t="shared" si="138"/>
        <v>7323.0182400000003</v>
      </c>
      <c r="H344" s="44">
        <v>7323.0182400000003</v>
      </c>
      <c r="I344" s="44">
        <f t="shared" si="139"/>
        <v>7323.0182400000003</v>
      </c>
      <c r="J344" s="44">
        <v>7323.0182400000003</v>
      </c>
      <c r="K344" s="44">
        <f t="shared" si="140"/>
        <v>7323.0182400000003</v>
      </c>
      <c r="L344" s="44">
        <v>7323.0182400000003</v>
      </c>
      <c r="M344" s="44">
        <f t="shared" si="141"/>
        <v>7323.0182400000003</v>
      </c>
      <c r="N344" s="44">
        <v>7323.0182400000003</v>
      </c>
      <c r="O344" s="44">
        <f t="shared" si="142"/>
        <v>7323.0182400000003</v>
      </c>
      <c r="P344" s="44">
        <v>7323.0182400000003</v>
      </c>
      <c r="Q344" s="44">
        <f t="shared" si="143"/>
        <v>7323.0182400000003</v>
      </c>
      <c r="R344" s="44">
        <v>7323.0182400000003</v>
      </c>
      <c r="S344" s="44"/>
      <c r="T344" s="44"/>
      <c r="U344" s="44"/>
      <c r="V344" s="44"/>
      <c r="W344" s="44"/>
      <c r="X344" s="44"/>
      <c r="Y344" s="44"/>
      <c r="Z344" s="44"/>
      <c r="AA344" s="44"/>
      <c r="AB344" s="44"/>
      <c r="AC344" s="44"/>
      <c r="AD344" s="44"/>
      <c r="AE344" s="44"/>
      <c r="AF344" s="44"/>
      <c r="AG344" s="44"/>
    </row>
    <row r="345" spans="1:33" ht="15.75" customHeight="1">
      <c r="A345" s="44"/>
      <c r="B345" s="44" t="s">
        <v>78</v>
      </c>
      <c r="C345" s="44" t="s">
        <v>519</v>
      </c>
      <c r="D345" s="44" t="s">
        <v>534</v>
      </c>
      <c r="E345" s="44" t="str">
        <f t="shared" si="137"/>
        <v>solar PV</v>
      </c>
      <c r="F345" s="44">
        <v>4929.5555590000004</v>
      </c>
      <c r="G345" s="44">
        <f t="shared" si="138"/>
        <v>6972.4050555000003</v>
      </c>
      <c r="H345" s="44">
        <v>9015.2545520000003</v>
      </c>
      <c r="I345" s="44">
        <f t="shared" si="139"/>
        <v>12319.947640999999</v>
      </c>
      <c r="J345" s="44">
        <v>15624.640729999999</v>
      </c>
      <c r="K345" s="44">
        <f t="shared" si="140"/>
        <v>21961.627199999999</v>
      </c>
      <c r="L345" s="44">
        <v>28298.613669999999</v>
      </c>
      <c r="M345" s="44">
        <f t="shared" si="141"/>
        <v>41860.170014999996</v>
      </c>
      <c r="N345" s="44">
        <v>55421.726360000001</v>
      </c>
      <c r="O345" s="44">
        <f t="shared" si="142"/>
        <v>83486.903829999996</v>
      </c>
      <c r="P345" s="44">
        <v>111552.08130000001</v>
      </c>
      <c r="Q345" s="44">
        <f t="shared" si="143"/>
        <v>161891.69774999999</v>
      </c>
      <c r="R345" s="44">
        <v>212231.31419999999</v>
      </c>
      <c r="S345" s="44"/>
      <c r="T345" s="44"/>
      <c r="U345" s="44"/>
      <c r="V345" s="44"/>
      <c r="W345" s="44"/>
      <c r="X345" s="44"/>
      <c r="Y345" s="44"/>
      <c r="Z345" s="44"/>
      <c r="AA345" s="44"/>
      <c r="AB345" s="44"/>
      <c r="AC345" s="44"/>
      <c r="AD345" s="44"/>
      <c r="AE345" s="44"/>
      <c r="AF345" s="44"/>
      <c r="AG345" s="44"/>
    </row>
    <row r="346" spans="1:33" ht="15.75" customHeight="1">
      <c r="A346" s="44"/>
      <c r="B346" s="44" t="s">
        <v>78</v>
      </c>
      <c r="C346" s="44" t="s">
        <v>519</v>
      </c>
      <c r="D346" s="44" t="s">
        <v>535</v>
      </c>
      <c r="E346" s="44" t="str">
        <f t="shared" si="137"/>
        <v>storage</v>
      </c>
      <c r="F346" s="44">
        <v>0</v>
      </c>
      <c r="G346" s="44">
        <v>0</v>
      </c>
      <c r="H346" s="44">
        <v>0</v>
      </c>
      <c r="I346" s="44">
        <v>0</v>
      </c>
      <c r="J346" s="44">
        <v>0</v>
      </c>
      <c r="K346" s="44">
        <v>0</v>
      </c>
      <c r="L346" s="44">
        <v>0</v>
      </c>
      <c r="M346" s="44">
        <v>0</v>
      </c>
      <c r="N346" s="44">
        <v>0</v>
      </c>
      <c r="O346" s="44">
        <v>0</v>
      </c>
      <c r="P346" s="44">
        <v>0</v>
      </c>
      <c r="Q346" s="44">
        <v>0</v>
      </c>
      <c r="R346" s="44">
        <v>0</v>
      </c>
      <c r="S346" s="44"/>
      <c r="T346" s="44"/>
      <c r="U346" s="44"/>
      <c r="V346" s="44"/>
      <c r="W346" s="44"/>
      <c r="X346" s="44"/>
      <c r="Y346" s="44"/>
      <c r="Z346" s="44"/>
      <c r="AA346" s="44"/>
      <c r="AB346" s="44"/>
      <c r="AC346" s="44"/>
      <c r="AD346" s="44"/>
      <c r="AE346" s="44"/>
      <c r="AF346" s="44"/>
      <c r="AG346" s="44"/>
    </row>
    <row r="347" spans="1:33" ht="15.75" customHeight="1">
      <c r="A347" s="44"/>
      <c r="B347" s="44" t="s">
        <v>78</v>
      </c>
      <c r="C347" s="44" t="s">
        <v>519</v>
      </c>
      <c r="D347" s="44" t="s">
        <v>537</v>
      </c>
      <c r="E347" s="44" t="str">
        <f t="shared" si="137"/>
        <v>solar PV</v>
      </c>
      <c r="F347" s="44">
        <v>370195.03639999998</v>
      </c>
      <c r="G347" s="44">
        <f t="shared" ref="G347:G360" si="144">AVERAGE(F347,H347)</f>
        <v>370195.04339999997</v>
      </c>
      <c r="H347" s="44">
        <v>370195.05040000001</v>
      </c>
      <c r="I347" s="44">
        <f t="shared" ref="I347:I360" si="145">AVERAGE(H347,J347)</f>
        <v>370195.05040000001</v>
      </c>
      <c r="J347" s="44">
        <v>370195.05040000001</v>
      </c>
      <c r="K347" s="44">
        <f t="shared" ref="K347:K360" si="146">AVERAGE(J347,L347)</f>
        <v>368362.45550000004</v>
      </c>
      <c r="L347" s="44">
        <v>366529.86060000001</v>
      </c>
      <c r="M347" s="44">
        <f t="shared" ref="M347:M360" si="147">AVERAGE(L347,N347)</f>
        <v>364698.14860000001</v>
      </c>
      <c r="N347" s="44">
        <v>362866.43660000002</v>
      </c>
      <c r="O347" s="44">
        <f t="shared" ref="O347:O360" si="148">AVERAGE(N347,P347)</f>
        <v>362690.3468</v>
      </c>
      <c r="P347" s="44">
        <v>362514.25699999998</v>
      </c>
      <c r="Q347" s="44">
        <f t="shared" ref="Q347:Q360" si="149">AVERAGE(P347,R347)</f>
        <v>360704.23174999998</v>
      </c>
      <c r="R347" s="44">
        <v>358894.20649999997</v>
      </c>
      <c r="S347" s="44"/>
      <c r="T347" s="44"/>
      <c r="U347" s="44"/>
      <c r="V347" s="44"/>
      <c r="W347" s="44"/>
      <c r="X347" s="44"/>
      <c r="Y347" s="44"/>
      <c r="Z347" s="44"/>
      <c r="AA347" s="44"/>
      <c r="AB347" s="44"/>
      <c r="AC347" s="44"/>
      <c r="AD347" s="44"/>
      <c r="AE347" s="44"/>
      <c r="AF347" s="44"/>
      <c r="AG347" s="44"/>
    </row>
    <row r="348" spans="1:33" ht="15.75" customHeight="1">
      <c r="A348" s="44"/>
      <c r="B348" s="44" t="s">
        <v>84</v>
      </c>
      <c r="C348" s="44" t="s">
        <v>519</v>
      </c>
      <c r="D348" s="44" t="s">
        <v>522</v>
      </c>
      <c r="E348" s="44" t="str">
        <f t="shared" si="137"/>
        <v>biomass</v>
      </c>
      <c r="F348" s="44">
        <v>0</v>
      </c>
      <c r="G348" s="44">
        <f t="shared" si="144"/>
        <v>0</v>
      </c>
      <c r="H348" s="44">
        <v>0</v>
      </c>
      <c r="I348" s="44">
        <f t="shared" si="145"/>
        <v>0</v>
      </c>
      <c r="J348" s="44">
        <v>0</v>
      </c>
      <c r="K348" s="44">
        <f t="shared" si="146"/>
        <v>0</v>
      </c>
      <c r="L348" s="44">
        <v>0</v>
      </c>
      <c r="M348" s="44">
        <f t="shared" si="147"/>
        <v>0</v>
      </c>
      <c r="N348" s="44">
        <v>0</v>
      </c>
      <c r="O348" s="44">
        <f t="shared" si="148"/>
        <v>0</v>
      </c>
      <c r="P348" s="44">
        <v>0</v>
      </c>
      <c r="Q348" s="44">
        <f t="shared" si="149"/>
        <v>0</v>
      </c>
      <c r="R348" s="44">
        <v>0</v>
      </c>
      <c r="S348" s="44"/>
      <c r="T348" s="44"/>
      <c r="U348" s="44"/>
      <c r="V348" s="44"/>
      <c r="W348" s="44"/>
      <c r="X348" s="44"/>
      <c r="Y348" s="44"/>
      <c r="Z348" s="44"/>
      <c r="AA348" s="44"/>
      <c r="AB348" s="44"/>
      <c r="AC348" s="44"/>
      <c r="AD348" s="44"/>
      <c r="AE348" s="44"/>
      <c r="AF348" s="44"/>
      <c r="AG348" s="44"/>
    </row>
    <row r="349" spans="1:33" ht="15.75" customHeight="1">
      <c r="A349" s="44"/>
      <c r="B349" s="44" t="s">
        <v>84</v>
      </c>
      <c r="C349" s="44" t="s">
        <v>519</v>
      </c>
      <c r="D349" s="44" t="s">
        <v>523</v>
      </c>
      <c r="E349" s="44" t="str">
        <f t="shared" si="137"/>
        <v>hard coal</v>
      </c>
      <c r="F349" s="44">
        <v>9594534.8890000004</v>
      </c>
      <c r="G349" s="44">
        <f t="shared" si="144"/>
        <v>9410066.3159999996</v>
      </c>
      <c r="H349" s="44">
        <v>9225597.7430000007</v>
      </c>
      <c r="I349" s="44">
        <f t="shared" si="145"/>
        <v>10052239.146500001</v>
      </c>
      <c r="J349" s="44">
        <v>10878880.550000001</v>
      </c>
      <c r="K349" s="44">
        <f t="shared" si="146"/>
        <v>10948352.600000001</v>
      </c>
      <c r="L349" s="44">
        <v>11017824.65</v>
      </c>
      <c r="M349" s="44">
        <f t="shared" si="147"/>
        <v>5606300.7241500001</v>
      </c>
      <c r="N349" s="44">
        <v>194776.79829999999</v>
      </c>
      <c r="O349" s="44">
        <f t="shared" si="148"/>
        <v>183505.88514999999</v>
      </c>
      <c r="P349" s="44">
        <v>172234.97200000001</v>
      </c>
      <c r="Q349" s="44">
        <f t="shared" si="149"/>
        <v>158339.20835</v>
      </c>
      <c r="R349" s="44">
        <v>144443.44469999999</v>
      </c>
      <c r="S349" s="44"/>
      <c r="T349" s="44"/>
      <c r="U349" s="44"/>
      <c r="V349" s="44"/>
      <c r="W349" s="44"/>
      <c r="X349" s="44"/>
      <c r="Y349" s="44"/>
      <c r="Z349" s="44"/>
      <c r="AA349" s="44"/>
      <c r="AB349" s="44"/>
      <c r="AC349" s="44"/>
      <c r="AD349" s="44"/>
      <c r="AE349" s="44"/>
      <c r="AF349" s="44"/>
      <c r="AG349" s="44"/>
    </row>
    <row r="350" spans="1:33" ht="15.75" customHeight="1">
      <c r="A350" s="44"/>
      <c r="B350" s="44" t="s">
        <v>84</v>
      </c>
      <c r="C350" s="44" t="s">
        <v>519</v>
      </c>
      <c r="D350" s="44" t="s">
        <v>524</v>
      </c>
      <c r="E350" s="44" t="str">
        <f t="shared" si="137"/>
        <v>solar thermal</v>
      </c>
      <c r="F350" s="44">
        <v>0</v>
      </c>
      <c r="G350" s="44">
        <f t="shared" si="144"/>
        <v>0</v>
      </c>
      <c r="H350" s="44">
        <v>0</v>
      </c>
      <c r="I350" s="44">
        <f t="shared" si="145"/>
        <v>0</v>
      </c>
      <c r="J350" s="44">
        <v>0</v>
      </c>
      <c r="K350" s="44">
        <f t="shared" si="146"/>
        <v>0</v>
      </c>
      <c r="L350" s="44">
        <v>0</v>
      </c>
      <c r="M350" s="44">
        <f t="shared" si="147"/>
        <v>0</v>
      </c>
      <c r="N350" s="44">
        <v>0</v>
      </c>
      <c r="O350" s="44">
        <f t="shared" si="148"/>
        <v>0</v>
      </c>
      <c r="P350" s="44">
        <v>0</v>
      </c>
      <c r="Q350" s="44">
        <f t="shared" si="149"/>
        <v>0</v>
      </c>
      <c r="R350" s="44">
        <v>0</v>
      </c>
      <c r="S350" s="44"/>
      <c r="T350" s="44"/>
      <c r="U350" s="44"/>
      <c r="V350" s="44"/>
      <c r="W350" s="44"/>
      <c r="X350" s="44"/>
      <c r="Y350" s="44"/>
      <c r="Z350" s="44"/>
      <c r="AA350" s="44"/>
      <c r="AB350" s="44"/>
      <c r="AC350" s="44"/>
      <c r="AD350" s="44"/>
      <c r="AE350" s="44"/>
      <c r="AF350" s="44"/>
      <c r="AG350" s="44"/>
    </row>
    <row r="351" spans="1:33" ht="15.75" customHeight="1">
      <c r="A351" s="44"/>
      <c r="B351" s="44" t="s">
        <v>84</v>
      </c>
      <c r="C351" s="44" t="s">
        <v>519</v>
      </c>
      <c r="D351" s="44" t="s">
        <v>525</v>
      </c>
      <c r="E351" s="44" t="str">
        <f t="shared" si="137"/>
        <v>geothermal</v>
      </c>
      <c r="F351" s="44">
        <v>0</v>
      </c>
      <c r="G351" s="44">
        <f t="shared" si="144"/>
        <v>0</v>
      </c>
      <c r="H351" s="44">
        <v>0</v>
      </c>
      <c r="I351" s="44">
        <f t="shared" si="145"/>
        <v>0</v>
      </c>
      <c r="J351" s="44">
        <v>0</v>
      </c>
      <c r="K351" s="44">
        <f t="shared" si="146"/>
        <v>0</v>
      </c>
      <c r="L351" s="44">
        <v>0</v>
      </c>
      <c r="M351" s="44">
        <f t="shared" si="147"/>
        <v>0</v>
      </c>
      <c r="N351" s="44">
        <v>0</v>
      </c>
      <c r="O351" s="44">
        <f t="shared" si="148"/>
        <v>0</v>
      </c>
      <c r="P351" s="44">
        <v>0</v>
      </c>
      <c r="Q351" s="44">
        <f t="shared" si="149"/>
        <v>0</v>
      </c>
      <c r="R351" s="44">
        <v>0</v>
      </c>
      <c r="S351" s="44"/>
      <c r="T351" s="44"/>
      <c r="U351" s="44"/>
      <c r="V351" s="44"/>
      <c r="W351" s="44"/>
      <c r="X351" s="44"/>
      <c r="Y351" s="44"/>
      <c r="Z351" s="44"/>
      <c r="AA351" s="44"/>
      <c r="AB351" s="44"/>
      <c r="AC351" s="44"/>
      <c r="AD351" s="44"/>
      <c r="AE351" s="44"/>
      <c r="AF351" s="44"/>
      <c r="AG351" s="44"/>
    </row>
    <row r="352" spans="1:33" ht="15.75" customHeight="1">
      <c r="A352" s="44"/>
      <c r="B352" s="44" t="s">
        <v>84</v>
      </c>
      <c r="C352" s="44" t="s">
        <v>519</v>
      </c>
      <c r="D352" s="44" t="s">
        <v>526</v>
      </c>
      <c r="E352" s="44" t="str">
        <f t="shared" si="137"/>
        <v>hydro</v>
      </c>
      <c r="F352" s="44">
        <v>9990828.9370000008</v>
      </c>
      <c r="G352" s="44">
        <f t="shared" si="144"/>
        <v>10122350.533500001</v>
      </c>
      <c r="H352" s="44">
        <v>10253872.130000001</v>
      </c>
      <c r="I352" s="44">
        <f t="shared" si="145"/>
        <v>10253872.130000001</v>
      </c>
      <c r="J352" s="44">
        <v>10253872.130000001</v>
      </c>
      <c r="K352" s="44">
        <f t="shared" si="146"/>
        <v>10279183.380000001</v>
      </c>
      <c r="L352" s="44">
        <v>10304494.630000001</v>
      </c>
      <c r="M352" s="44">
        <f t="shared" si="147"/>
        <v>10304494.630000001</v>
      </c>
      <c r="N352" s="44">
        <v>10304494.630000001</v>
      </c>
      <c r="O352" s="44">
        <f t="shared" si="148"/>
        <v>10304494.630000001</v>
      </c>
      <c r="P352" s="44">
        <v>10304494.630000001</v>
      </c>
      <c r="Q352" s="44">
        <f t="shared" si="149"/>
        <v>10304494.630000001</v>
      </c>
      <c r="R352" s="44">
        <v>10304494.630000001</v>
      </c>
      <c r="S352" s="44"/>
      <c r="T352" s="44"/>
      <c r="U352" s="44"/>
      <c r="V352" s="44"/>
      <c r="W352" s="44"/>
      <c r="X352" s="44"/>
      <c r="Y352" s="44"/>
      <c r="Z352" s="44"/>
      <c r="AA352" s="44"/>
      <c r="AB352" s="44"/>
      <c r="AC352" s="44"/>
      <c r="AD352" s="44"/>
      <c r="AE352" s="44"/>
      <c r="AF352" s="44"/>
      <c r="AG352" s="44"/>
    </row>
    <row r="353" spans="1:33" ht="15.75" customHeight="1">
      <c r="A353" s="44"/>
      <c r="B353" s="44" t="s">
        <v>84</v>
      </c>
      <c r="C353" s="44" t="s">
        <v>519</v>
      </c>
      <c r="D353" s="44" t="s">
        <v>528</v>
      </c>
      <c r="E353" s="44" t="str">
        <f t="shared" si="137"/>
        <v>hydro</v>
      </c>
      <c r="F353" s="44">
        <v>9136.5802669999994</v>
      </c>
      <c r="G353" s="44">
        <f t="shared" si="144"/>
        <v>39608.290133499999</v>
      </c>
      <c r="H353" s="44">
        <v>70080</v>
      </c>
      <c r="I353" s="44">
        <f t="shared" si="145"/>
        <v>70080</v>
      </c>
      <c r="J353" s="44">
        <v>70080</v>
      </c>
      <c r="K353" s="44">
        <f t="shared" si="146"/>
        <v>70080</v>
      </c>
      <c r="L353" s="44">
        <v>70080</v>
      </c>
      <c r="M353" s="44">
        <f t="shared" si="147"/>
        <v>70080</v>
      </c>
      <c r="N353" s="44">
        <v>70080</v>
      </c>
      <c r="O353" s="44">
        <f t="shared" si="148"/>
        <v>70080</v>
      </c>
      <c r="P353" s="44">
        <v>70080</v>
      </c>
      <c r="Q353" s="44">
        <f t="shared" si="149"/>
        <v>70080</v>
      </c>
      <c r="R353" s="44">
        <v>70080</v>
      </c>
      <c r="S353" s="44"/>
      <c r="T353" s="44"/>
      <c r="U353" s="44"/>
      <c r="V353" s="44"/>
      <c r="W353" s="44"/>
      <c r="X353" s="44"/>
      <c r="Y353" s="44"/>
      <c r="Z353" s="44"/>
      <c r="AA353" s="44"/>
      <c r="AB353" s="44"/>
      <c r="AC353" s="44"/>
      <c r="AD353" s="44"/>
      <c r="AE353" s="44"/>
      <c r="AF353" s="44"/>
      <c r="AG353" s="44"/>
    </row>
    <row r="354" spans="1:33" ht="15.75" customHeight="1">
      <c r="A354" s="44"/>
      <c r="B354" s="44" t="s">
        <v>84</v>
      </c>
      <c r="C354" s="44" t="s">
        <v>519</v>
      </c>
      <c r="D354" s="44" t="s">
        <v>527</v>
      </c>
      <c r="E354" s="44" t="str">
        <f t="shared" si="137"/>
        <v>onshore wind</v>
      </c>
      <c r="F354" s="44">
        <v>2636084.9539999999</v>
      </c>
      <c r="G354" s="44">
        <f t="shared" si="144"/>
        <v>3615455.216</v>
      </c>
      <c r="H354" s="44">
        <v>4594825.4780000001</v>
      </c>
      <c r="I354" s="44">
        <f t="shared" si="145"/>
        <v>4599384.5525000002</v>
      </c>
      <c r="J354" s="44">
        <v>4603943.6270000003</v>
      </c>
      <c r="K354" s="44">
        <f t="shared" si="146"/>
        <v>4604554.0144999996</v>
      </c>
      <c r="L354" s="44">
        <v>4605164.4019999998</v>
      </c>
      <c r="M354" s="44">
        <f t="shared" si="147"/>
        <v>4605165.5415000003</v>
      </c>
      <c r="N354" s="44">
        <v>4605166.6809999999</v>
      </c>
      <c r="O354" s="44">
        <f t="shared" si="148"/>
        <v>4605384.182</v>
      </c>
      <c r="P354" s="44">
        <v>4605601.6830000002</v>
      </c>
      <c r="Q354" s="44">
        <f t="shared" si="149"/>
        <v>8984315.6165000014</v>
      </c>
      <c r="R354" s="44">
        <v>13363029.550000001</v>
      </c>
      <c r="S354" s="44"/>
      <c r="T354" s="44"/>
      <c r="U354" s="44"/>
      <c r="V354" s="44"/>
      <c r="W354" s="44"/>
      <c r="X354" s="44"/>
      <c r="Y354" s="44"/>
      <c r="Z354" s="44"/>
      <c r="AA354" s="44"/>
      <c r="AB354" s="44"/>
      <c r="AC354" s="44"/>
      <c r="AD354" s="44"/>
      <c r="AE354" s="44"/>
      <c r="AF354" s="44"/>
      <c r="AG354" s="44"/>
    </row>
    <row r="355" spans="1:33" ht="15.75" customHeight="1">
      <c r="A355" s="44"/>
      <c r="B355" s="44" t="s">
        <v>84</v>
      </c>
      <c r="C355" s="44" t="s">
        <v>519</v>
      </c>
      <c r="D355" s="44" t="s">
        <v>529</v>
      </c>
      <c r="E355" s="44" t="str">
        <f t="shared" si="137"/>
        <v>natural gas nonpeaker</v>
      </c>
      <c r="F355" s="44">
        <v>6049.7943160000004</v>
      </c>
      <c r="G355" s="44">
        <f t="shared" si="144"/>
        <v>3869.6971579999999</v>
      </c>
      <c r="H355" s="44">
        <v>1689.6</v>
      </c>
      <c r="I355" s="44">
        <f t="shared" si="145"/>
        <v>5528.6083690000005</v>
      </c>
      <c r="J355" s="44">
        <v>9367.6167380000006</v>
      </c>
      <c r="K355" s="44">
        <f t="shared" si="146"/>
        <v>5528.6083690000005</v>
      </c>
      <c r="L355" s="44">
        <v>1689.6</v>
      </c>
      <c r="M355" s="44">
        <f t="shared" si="147"/>
        <v>54214.153850000002</v>
      </c>
      <c r="N355" s="44">
        <v>106738.7077</v>
      </c>
      <c r="O355" s="44">
        <f t="shared" si="148"/>
        <v>102317.83627</v>
      </c>
      <c r="P355" s="44">
        <v>97896.964840000001</v>
      </c>
      <c r="Q355" s="44">
        <f t="shared" si="149"/>
        <v>89201.771525000004</v>
      </c>
      <c r="R355" s="44">
        <v>80506.578210000007</v>
      </c>
      <c r="S355" s="44"/>
      <c r="T355" s="44"/>
      <c r="U355" s="44"/>
      <c r="V355" s="44"/>
      <c r="W355" s="44"/>
      <c r="X355" s="44"/>
      <c r="Y355" s="44"/>
      <c r="Z355" s="44"/>
      <c r="AA355" s="44"/>
      <c r="AB355" s="44"/>
      <c r="AC355" s="44"/>
      <c r="AD355" s="44"/>
      <c r="AE355" s="44"/>
      <c r="AF355" s="44"/>
      <c r="AG355" s="44"/>
    </row>
    <row r="356" spans="1:33" ht="15.75" customHeight="1">
      <c r="A356" s="44"/>
      <c r="B356" s="44" t="s">
        <v>84</v>
      </c>
      <c r="C356" s="44" t="s">
        <v>519</v>
      </c>
      <c r="D356" s="44" t="s">
        <v>530</v>
      </c>
      <c r="E356" s="44" t="str">
        <f t="shared" si="137"/>
        <v>natural gas peaker</v>
      </c>
      <c r="F356" s="44">
        <v>0</v>
      </c>
      <c r="G356" s="44">
        <f t="shared" si="144"/>
        <v>0</v>
      </c>
      <c r="H356" s="44">
        <v>0</v>
      </c>
      <c r="I356" s="44">
        <f t="shared" si="145"/>
        <v>0</v>
      </c>
      <c r="J356" s="44">
        <v>0</v>
      </c>
      <c r="K356" s="44">
        <f t="shared" si="146"/>
        <v>0</v>
      </c>
      <c r="L356" s="44">
        <v>0</v>
      </c>
      <c r="M356" s="44">
        <f t="shared" si="147"/>
        <v>0</v>
      </c>
      <c r="N356" s="44">
        <v>0</v>
      </c>
      <c r="O356" s="44">
        <f t="shared" si="148"/>
        <v>0</v>
      </c>
      <c r="P356" s="44">
        <v>0</v>
      </c>
      <c r="Q356" s="44">
        <f t="shared" si="149"/>
        <v>0</v>
      </c>
      <c r="R356" s="44">
        <v>0</v>
      </c>
      <c r="S356" s="44"/>
      <c r="T356" s="44"/>
      <c r="U356" s="44"/>
      <c r="V356" s="44"/>
      <c r="W356" s="44"/>
      <c r="X356" s="44"/>
      <c r="Y356" s="44"/>
      <c r="Z356" s="44"/>
      <c r="AA356" s="44"/>
      <c r="AB356" s="44"/>
      <c r="AC356" s="44"/>
      <c r="AD356" s="44"/>
      <c r="AE356" s="44"/>
      <c r="AF356" s="44"/>
      <c r="AG356" s="44"/>
    </row>
    <row r="357" spans="1:33" ht="15.75" customHeight="1">
      <c r="A357" s="44"/>
      <c r="B357" s="44" t="s">
        <v>84</v>
      </c>
      <c r="C357" s="44" t="s">
        <v>519</v>
      </c>
      <c r="D357" s="44" t="s">
        <v>531</v>
      </c>
      <c r="E357" s="44" t="str">
        <f t="shared" si="137"/>
        <v>nuclear</v>
      </c>
      <c r="F357" s="44">
        <v>0</v>
      </c>
      <c r="G357" s="44">
        <f t="shared" si="144"/>
        <v>0</v>
      </c>
      <c r="H357" s="44">
        <v>0</v>
      </c>
      <c r="I357" s="44">
        <f t="shared" si="145"/>
        <v>0</v>
      </c>
      <c r="J357" s="44">
        <v>0</v>
      </c>
      <c r="K357" s="44">
        <f t="shared" si="146"/>
        <v>0</v>
      </c>
      <c r="L357" s="44">
        <v>0</v>
      </c>
      <c r="M357" s="44">
        <f t="shared" si="147"/>
        <v>0</v>
      </c>
      <c r="N357" s="44">
        <v>0</v>
      </c>
      <c r="O357" s="44">
        <f t="shared" si="148"/>
        <v>0</v>
      </c>
      <c r="P357" s="44">
        <v>0</v>
      </c>
      <c r="Q357" s="44">
        <f t="shared" si="149"/>
        <v>0</v>
      </c>
      <c r="R357" s="44">
        <v>0</v>
      </c>
      <c r="S357" s="44"/>
      <c r="T357" s="44"/>
      <c r="U357" s="44"/>
      <c r="V357" s="44"/>
      <c r="W357" s="44"/>
      <c r="X357" s="44"/>
      <c r="Y357" s="44"/>
      <c r="Z357" s="44"/>
      <c r="AA357" s="44"/>
      <c r="AB357" s="44"/>
      <c r="AC357" s="44"/>
      <c r="AD357" s="44"/>
      <c r="AE357" s="44"/>
      <c r="AF357" s="44"/>
      <c r="AG357" s="44"/>
    </row>
    <row r="358" spans="1:33" ht="15.75" customHeight="1">
      <c r="A358" s="44"/>
      <c r="B358" s="44" t="s">
        <v>84</v>
      </c>
      <c r="C358" s="44" t="s">
        <v>519</v>
      </c>
      <c r="D358" s="44" t="s">
        <v>532</v>
      </c>
      <c r="E358" s="44" t="str">
        <f t="shared" si="137"/>
        <v>offshore wind</v>
      </c>
      <c r="F358" s="44">
        <v>0</v>
      </c>
      <c r="G358" s="44">
        <f t="shared" si="144"/>
        <v>0</v>
      </c>
      <c r="H358" s="44">
        <v>0</v>
      </c>
      <c r="I358" s="44">
        <f t="shared" si="145"/>
        <v>0</v>
      </c>
      <c r="J358" s="44">
        <v>0</v>
      </c>
      <c r="K358" s="44">
        <f t="shared" si="146"/>
        <v>0</v>
      </c>
      <c r="L358" s="44">
        <v>0</v>
      </c>
      <c r="M358" s="44">
        <f t="shared" si="147"/>
        <v>0</v>
      </c>
      <c r="N358" s="44">
        <v>0</v>
      </c>
      <c r="O358" s="44">
        <f t="shared" si="148"/>
        <v>0</v>
      </c>
      <c r="P358" s="44">
        <v>0</v>
      </c>
      <c r="Q358" s="44">
        <f t="shared" si="149"/>
        <v>0</v>
      </c>
      <c r="R358" s="44">
        <v>0</v>
      </c>
      <c r="S358" s="44"/>
      <c r="T358" s="44"/>
      <c r="U358" s="44"/>
      <c r="V358" s="44"/>
      <c r="W358" s="44"/>
      <c r="X358" s="44"/>
      <c r="Y358" s="44"/>
      <c r="Z358" s="44"/>
      <c r="AA358" s="44"/>
      <c r="AB358" s="44"/>
      <c r="AC358" s="44"/>
      <c r="AD358" s="44"/>
      <c r="AE358" s="44"/>
      <c r="AF358" s="44"/>
      <c r="AG358" s="44"/>
    </row>
    <row r="359" spans="1:33" ht="15.75" customHeight="1">
      <c r="A359" s="44"/>
      <c r="B359" s="44" t="s">
        <v>84</v>
      </c>
      <c r="C359" s="44" t="s">
        <v>519</v>
      </c>
      <c r="D359" s="44" t="s">
        <v>533</v>
      </c>
      <c r="E359" s="44" t="str">
        <f t="shared" si="137"/>
        <v>crude oil</v>
      </c>
      <c r="F359" s="44">
        <v>0</v>
      </c>
      <c r="G359" s="44">
        <f t="shared" si="144"/>
        <v>0</v>
      </c>
      <c r="H359" s="44">
        <v>0</v>
      </c>
      <c r="I359" s="44">
        <f t="shared" si="145"/>
        <v>0</v>
      </c>
      <c r="J359" s="44">
        <v>0</v>
      </c>
      <c r="K359" s="44">
        <f t="shared" si="146"/>
        <v>0</v>
      </c>
      <c r="L359" s="44">
        <v>0</v>
      </c>
      <c r="M359" s="44">
        <f t="shared" si="147"/>
        <v>0</v>
      </c>
      <c r="N359" s="44">
        <v>0</v>
      </c>
      <c r="O359" s="44">
        <f t="shared" si="148"/>
        <v>0</v>
      </c>
      <c r="P359" s="44">
        <v>0</v>
      </c>
      <c r="Q359" s="44">
        <f t="shared" si="149"/>
        <v>0</v>
      </c>
      <c r="R359" s="44">
        <v>0</v>
      </c>
      <c r="S359" s="44"/>
      <c r="T359" s="44"/>
      <c r="U359" s="44"/>
      <c r="V359" s="44"/>
      <c r="W359" s="44"/>
      <c r="X359" s="44"/>
      <c r="Y359" s="44"/>
      <c r="Z359" s="44"/>
      <c r="AA359" s="44"/>
      <c r="AB359" s="44"/>
      <c r="AC359" s="44"/>
      <c r="AD359" s="44"/>
      <c r="AE359" s="44"/>
      <c r="AF359" s="44"/>
      <c r="AG359" s="44"/>
    </row>
    <row r="360" spans="1:33" ht="15.75" customHeight="1">
      <c r="A360" s="44"/>
      <c r="B360" s="44" t="s">
        <v>84</v>
      </c>
      <c r="C360" s="44" t="s">
        <v>519</v>
      </c>
      <c r="D360" s="44" t="s">
        <v>534</v>
      </c>
      <c r="E360" s="44" t="str">
        <f t="shared" si="137"/>
        <v>solar PV</v>
      </c>
      <c r="F360" s="44">
        <v>14298.527050000001</v>
      </c>
      <c r="G360" s="44">
        <f t="shared" si="144"/>
        <v>15505.910900000001</v>
      </c>
      <c r="H360" s="44">
        <v>16713.294750000001</v>
      </c>
      <c r="I360" s="44">
        <f t="shared" si="145"/>
        <v>17909.825645000001</v>
      </c>
      <c r="J360" s="44">
        <v>19106.356540000001</v>
      </c>
      <c r="K360" s="44">
        <f t="shared" si="146"/>
        <v>20616.235270000001</v>
      </c>
      <c r="L360" s="44">
        <v>22126.114000000001</v>
      </c>
      <c r="M360" s="44">
        <f t="shared" si="147"/>
        <v>24499.884100000003</v>
      </c>
      <c r="N360" s="44">
        <v>26873.654200000001</v>
      </c>
      <c r="O360" s="44">
        <f t="shared" si="148"/>
        <v>30492.676724999998</v>
      </c>
      <c r="P360" s="44">
        <v>34111.699249999998</v>
      </c>
      <c r="Q360" s="44">
        <f t="shared" si="149"/>
        <v>38678.862209999999</v>
      </c>
      <c r="R360" s="44">
        <v>43246.025170000001</v>
      </c>
      <c r="S360" s="44"/>
      <c r="T360" s="44"/>
      <c r="U360" s="44"/>
      <c r="V360" s="44"/>
      <c r="W360" s="44"/>
      <c r="X360" s="44"/>
      <c r="Y360" s="44"/>
      <c r="Z360" s="44"/>
      <c r="AA360" s="44"/>
      <c r="AB360" s="44"/>
      <c r="AC360" s="44"/>
      <c r="AD360" s="44"/>
      <c r="AE360" s="44"/>
      <c r="AF360" s="44"/>
      <c r="AG360" s="44"/>
    </row>
    <row r="361" spans="1:33" ht="15.75" customHeight="1">
      <c r="A361" s="44"/>
      <c r="B361" s="44" t="s">
        <v>84</v>
      </c>
      <c r="C361" s="44" t="s">
        <v>519</v>
      </c>
      <c r="D361" s="44" t="s">
        <v>535</v>
      </c>
      <c r="E361" s="44" t="str">
        <f t="shared" si="137"/>
        <v>storage</v>
      </c>
      <c r="F361" s="44">
        <v>0</v>
      </c>
      <c r="G361" s="44">
        <v>0</v>
      </c>
      <c r="H361" s="44">
        <v>0</v>
      </c>
      <c r="I361" s="44">
        <v>0</v>
      </c>
      <c r="J361" s="44">
        <v>0</v>
      </c>
      <c r="K361" s="44">
        <v>0</v>
      </c>
      <c r="L361" s="44">
        <v>0</v>
      </c>
      <c r="M361" s="44">
        <v>0</v>
      </c>
      <c r="N361" s="44">
        <v>0</v>
      </c>
      <c r="O361" s="44">
        <v>0</v>
      </c>
      <c r="P361" s="44">
        <v>0</v>
      </c>
      <c r="Q361" s="44">
        <v>0</v>
      </c>
      <c r="R361" s="44">
        <v>0</v>
      </c>
      <c r="S361" s="44"/>
      <c r="T361" s="44"/>
      <c r="U361" s="44"/>
      <c r="V361" s="44"/>
      <c r="W361" s="44"/>
      <c r="X361" s="44"/>
      <c r="Y361" s="44"/>
      <c r="Z361" s="44"/>
      <c r="AA361" s="44"/>
      <c r="AB361" s="44"/>
      <c r="AC361" s="44"/>
      <c r="AD361" s="44"/>
      <c r="AE361" s="44"/>
      <c r="AF361" s="44"/>
      <c r="AG361" s="44"/>
    </row>
    <row r="362" spans="1:33" ht="15.75" customHeight="1">
      <c r="A362" s="44"/>
      <c r="B362" s="44" t="s">
        <v>84</v>
      </c>
      <c r="C362" s="44" t="s">
        <v>519</v>
      </c>
      <c r="D362" s="44" t="s">
        <v>537</v>
      </c>
      <c r="E362" s="44" t="str">
        <f t="shared" si="137"/>
        <v>solar PV</v>
      </c>
      <c r="F362" s="44">
        <v>32100.572950000002</v>
      </c>
      <c r="G362" s="44">
        <f t="shared" ref="G362:G375" si="150">AVERAGE(F362,H362)</f>
        <v>32099.005995</v>
      </c>
      <c r="H362" s="44">
        <v>32097.439040000001</v>
      </c>
      <c r="I362" s="44">
        <f t="shared" ref="I362:I375" si="151">AVERAGE(H362,J362)</f>
        <v>32095.887750000002</v>
      </c>
      <c r="J362" s="44">
        <v>32094.336459999999</v>
      </c>
      <c r="K362" s="44">
        <f t="shared" ref="K362:K375" si="152">AVERAGE(J362,L362)</f>
        <v>31935.485860000001</v>
      </c>
      <c r="L362" s="44">
        <v>31776.635259999999</v>
      </c>
      <c r="M362" s="44">
        <f t="shared" ref="M362:M375" si="153">AVERAGE(L362,N362)</f>
        <v>31617.832334999999</v>
      </c>
      <c r="N362" s="44">
        <v>31459.029409999999</v>
      </c>
      <c r="O362" s="44">
        <f t="shared" ref="O362:O375" si="154">AVERAGE(N362,P362)</f>
        <v>31301.863304999999</v>
      </c>
      <c r="P362" s="44">
        <v>31144.697199999999</v>
      </c>
      <c r="Q362" s="44">
        <f t="shared" ref="Q362:Q375" si="155">AVERAGE(P362,R362)</f>
        <v>30989.152015</v>
      </c>
      <c r="R362" s="44">
        <v>30833.606830000001</v>
      </c>
      <c r="S362" s="44"/>
      <c r="T362" s="44"/>
      <c r="U362" s="44"/>
      <c r="V362" s="44"/>
      <c r="W362" s="44"/>
      <c r="X362" s="44"/>
      <c r="Y362" s="44"/>
      <c r="Z362" s="44"/>
      <c r="AA362" s="44"/>
      <c r="AB362" s="44"/>
      <c r="AC362" s="44"/>
      <c r="AD362" s="44"/>
      <c r="AE362" s="44"/>
      <c r="AF362" s="44"/>
      <c r="AG362" s="44"/>
    </row>
    <row r="363" spans="1:33" ht="15.75" customHeight="1">
      <c r="A363" s="44"/>
      <c r="B363" s="44" t="s">
        <v>102</v>
      </c>
      <c r="C363" s="44" t="s">
        <v>519</v>
      </c>
      <c r="D363" s="44" t="s">
        <v>522</v>
      </c>
      <c r="E363" s="44" t="str">
        <f t="shared" si="137"/>
        <v>biomass</v>
      </c>
      <c r="F363" s="44">
        <v>0</v>
      </c>
      <c r="G363" s="44">
        <f t="shared" si="150"/>
        <v>0</v>
      </c>
      <c r="H363" s="44">
        <v>0</v>
      </c>
      <c r="I363" s="44">
        <f t="shared" si="151"/>
        <v>0</v>
      </c>
      <c r="J363" s="44">
        <v>0</v>
      </c>
      <c r="K363" s="44">
        <f t="shared" si="152"/>
        <v>0</v>
      </c>
      <c r="L363" s="44">
        <v>0</v>
      </c>
      <c r="M363" s="44">
        <f t="shared" si="153"/>
        <v>0</v>
      </c>
      <c r="N363" s="44">
        <v>0</v>
      </c>
      <c r="O363" s="44">
        <f t="shared" si="154"/>
        <v>0</v>
      </c>
      <c r="P363" s="44">
        <v>0</v>
      </c>
      <c r="Q363" s="44">
        <f t="shared" si="155"/>
        <v>0</v>
      </c>
      <c r="R363" s="44">
        <v>0</v>
      </c>
      <c r="S363" s="44"/>
      <c r="T363" s="44"/>
      <c r="U363" s="44"/>
      <c r="V363" s="44"/>
      <c r="W363" s="44"/>
      <c r="X363" s="44"/>
      <c r="Y363" s="44"/>
      <c r="Z363" s="44"/>
      <c r="AA363" s="44"/>
      <c r="AB363" s="44"/>
      <c r="AC363" s="44"/>
      <c r="AD363" s="44"/>
      <c r="AE363" s="44"/>
      <c r="AF363" s="44"/>
      <c r="AG363" s="44"/>
    </row>
    <row r="364" spans="1:33" ht="15.75" customHeight="1">
      <c r="A364" s="44"/>
      <c r="B364" s="44" t="s">
        <v>102</v>
      </c>
      <c r="C364" s="44" t="s">
        <v>519</v>
      </c>
      <c r="D364" s="44" t="s">
        <v>523</v>
      </c>
      <c r="E364" s="44" t="str">
        <f t="shared" si="137"/>
        <v>hard coal</v>
      </c>
      <c r="F364" s="44">
        <v>44529371.649999999</v>
      </c>
      <c r="G364" s="44">
        <f t="shared" si="150"/>
        <v>43191412.064999998</v>
      </c>
      <c r="H364" s="44">
        <v>41853452.479999997</v>
      </c>
      <c r="I364" s="44">
        <f t="shared" si="151"/>
        <v>41299790.504999995</v>
      </c>
      <c r="J364" s="44">
        <v>40746128.530000001</v>
      </c>
      <c r="K364" s="44">
        <f t="shared" si="152"/>
        <v>41720859.935000002</v>
      </c>
      <c r="L364" s="44">
        <v>42695591.340000004</v>
      </c>
      <c r="M364" s="44">
        <f t="shared" si="153"/>
        <v>43300357.640000001</v>
      </c>
      <c r="N364" s="44">
        <v>43905123.939999998</v>
      </c>
      <c r="O364" s="44">
        <f t="shared" si="154"/>
        <v>44197166.364999995</v>
      </c>
      <c r="P364" s="44">
        <v>44489208.789999999</v>
      </c>
      <c r="Q364" s="44">
        <f t="shared" si="155"/>
        <v>44357005.835000001</v>
      </c>
      <c r="R364" s="44">
        <v>44224802.880000003</v>
      </c>
      <c r="S364" s="44"/>
      <c r="T364" s="44"/>
      <c r="U364" s="44"/>
      <c r="V364" s="44"/>
      <c r="W364" s="44"/>
      <c r="X364" s="44"/>
      <c r="Y364" s="44"/>
      <c r="Z364" s="44"/>
      <c r="AA364" s="44"/>
      <c r="AB364" s="44"/>
      <c r="AC364" s="44"/>
      <c r="AD364" s="44"/>
      <c r="AE364" s="44"/>
      <c r="AF364" s="44"/>
      <c r="AG364" s="44"/>
    </row>
    <row r="365" spans="1:33" ht="15.75" customHeight="1">
      <c r="A365" s="44"/>
      <c r="B365" s="44" t="s">
        <v>102</v>
      </c>
      <c r="C365" s="44" t="s">
        <v>519</v>
      </c>
      <c r="D365" s="44" t="s">
        <v>524</v>
      </c>
      <c r="E365" s="44" t="str">
        <f t="shared" si="137"/>
        <v>solar thermal</v>
      </c>
      <c r="F365" s="44">
        <v>0</v>
      </c>
      <c r="G365" s="44">
        <f t="shared" si="150"/>
        <v>0</v>
      </c>
      <c r="H365" s="44">
        <v>0</v>
      </c>
      <c r="I365" s="44">
        <f t="shared" si="151"/>
        <v>0</v>
      </c>
      <c r="J365" s="44">
        <v>0</v>
      </c>
      <c r="K365" s="44">
        <f t="shared" si="152"/>
        <v>0</v>
      </c>
      <c r="L365" s="44">
        <v>0</v>
      </c>
      <c r="M365" s="44">
        <f t="shared" si="153"/>
        <v>0</v>
      </c>
      <c r="N365" s="44">
        <v>0</v>
      </c>
      <c r="O365" s="44">
        <f t="shared" si="154"/>
        <v>0</v>
      </c>
      <c r="P365" s="44">
        <v>0</v>
      </c>
      <c r="Q365" s="44">
        <f t="shared" si="155"/>
        <v>0</v>
      </c>
      <c r="R365" s="44">
        <v>0</v>
      </c>
      <c r="S365" s="44"/>
      <c r="T365" s="44"/>
      <c r="U365" s="44"/>
      <c r="V365" s="44"/>
      <c r="W365" s="44"/>
      <c r="X365" s="44"/>
      <c r="Y365" s="44"/>
      <c r="Z365" s="44"/>
      <c r="AA365" s="44"/>
      <c r="AB365" s="44"/>
      <c r="AC365" s="44"/>
      <c r="AD365" s="44"/>
      <c r="AE365" s="44"/>
      <c r="AF365" s="44"/>
      <c r="AG365" s="44"/>
    </row>
    <row r="366" spans="1:33" ht="15.75" customHeight="1">
      <c r="A366" s="44"/>
      <c r="B366" s="44" t="s">
        <v>102</v>
      </c>
      <c r="C366" s="44" t="s">
        <v>519</v>
      </c>
      <c r="D366" s="44" t="s">
        <v>525</v>
      </c>
      <c r="E366" s="44" t="str">
        <f t="shared" si="137"/>
        <v>geothermal</v>
      </c>
      <c r="F366" s="44">
        <v>0</v>
      </c>
      <c r="G366" s="44">
        <f t="shared" si="150"/>
        <v>0</v>
      </c>
      <c r="H366" s="44">
        <v>0</v>
      </c>
      <c r="I366" s="44">
        <f t="shared" si="151"/>
        <v>0</v>
      </c>
      <c r="J366" s="44">
        <v>0</v>
      </c>
      <c r="K366" s="44">
        <f t="shared" si="152"/>
        <v>0</v>
      </c>
      <c r="L366" s="44">
        <v>0</v>
      </c>
      <c r="M366" s="44">
        <f t="shared" si="153"/>
        <v>0</v>
      </c>
      <c r="N366" s="44">
        <v>0</v>
      </c>
      <c r="O366" s="44">
        <f t="shared" si="154"/>
        <v>0</v>
      </c>
      <c r="P366" s="44">
        <v>0</v>
      </c>
      <c r="Q366" s="44">
        <f t="shared" si="155"/>
        <v>0</v>
      </c>
      <c r="R366" s="44">
        <v>0</v>
      </c>
      <c r="S366" s="44"/>
      <c r="T366" s="44"/>
      <c r="U366" s="44"/>
      <c r="V366" s="44"/>
      <c r="W366" s="44"/>
      <c r="X366" s="44"/>
      <c r="Y366" s="44"/>
      <c r="Z366" s="44"/>
      <c r="AA366" s="44"/>
      <c r="AB366" s="44"/>
      <c r="AC366" s="44"/>
      <c r="AD366" s="44"/>
      <c r="AE366" s="44"/>
      <c r="AF366" s="44"/>
      <c r="AG366" s="44"/>
    </row>
    <row r="367" spans="1:33" ht="15.75" customHeight="1">
      <c r="A367" s="44"/>
      <c r="B367" s="44" t="s">
        <v>102</v>
      </c>
      <c r="C367" s="44" t="s">
        <v>519</v>
      </c>
      <c r="D367" s="44" t="s">
        <v>526</v>
      </c>
      <c r="E367" s="44" t="str">
        <f t="shared" si="137"/>
        <v>hydro</v>
      </c>
      <c r="F367" s="44">
        <v>4219751.6720000003</v>
      </c>
      <c r="G367" s="44">
        <f t="shared" si="150"/>
        <v>4247144.6335000005</v>
      </c>
      <c r="H367" s="44">
        <v>4274537.5949999997</v>
      </c>
      <c r="I367" s="44">
        <f t="shared" si="151"/>
        <v>4261930.9945</v>
      </c>
      <c r="J367" s="44">
        <v>4249324.3940000003</v>
      </c>
      <c r="K367" s="44">
        <f t="shared" si="152"/>
        <v>4261930.9945</v>
      </c>
      <c r="L367" s="44">
        <v>4274537.5949999997</v>
      </c>
      <c r="M367" s="44">
        <f t="shared" si="153"/>
        <v>4274537.5949999997</v>
      </c>
      <c r="N367" s="44">
        <v>4274537.5949999997</v>
      </c>
      <c r="O367" s="44">
        <f t="shared" si="154"/>
        <v>4274537.5949999997</v>
      </c>
      <c r="P367" s="44">
        <v>4274537.5949999997</v>
      </c>
      <c r="Q367" s="44">
        <f t="shared" si="155"/>
        <v>4274537.5949999997</v>
      </c>
      <c r="R367" s="44">
        <v>4274537.5949999997</v>
      </c>
      <c r="S367" s="44"/>
      <c r="T367" s="44"/>
      <c r="U367" s="44"/>
      <c r="V367" s="44"/>
      <c r="W367" s="44"/>
      <c r="X367" s="44"/>
      <c r="Y367" s="44"/>
      <c r="Z367" s="44"/>
      <c r="AA367" s="44"/>
      <c r="AB367" s="44"/>
      <c r="AC367" s="44"/>
      <c r="AD367" s="44"/>
      <c r="AE367" s="44"/>
      <c r="AF367" s="44"/>
      <c r="AG367" s="44"/>
    </row>
    <row r="368" spans="1:33" ht="15.75" customHeight="1">
      <c r="A368" s="44"/>
      <c r="B368" s="44" t="s">
        <v>102</v>
      </c>
      <c r="C368" s="44" t="s">
        <v>519</v>
      </c>
      <c r="D368" s="44" t="s">
        <v>528</v>
      </c>
      <c r="E368" s="44" t="str">
        <f t="shared" si="137"/>
        <v>hydro</v>
      </c>
      <c r="F368" s="44">
        <v>0</v>
      </c>
      <c r="G368" s="44">
        <f t="shared" si="150"/>
        <v>0</v>
      </c>
      <c r="H368" s="44">
        <v>0</v>
      </c>
      <c r="I368" s="44">
        <f t="shared" si="151"/>
        <v>0</v>
      </c>
      <c r="J368" s="44">
        <v>0</v>
      </c>
      <c r="K368" s="44">
        <f t="shared" si="152"/>
        <v>0</v>
      </c>
      <c r="L368" s="44">
        <v>0</v>
      </c>
      <c r="M368" s="44">
        <f t="shared" si="153"/>
        <v>0</v>
      </c>
      <c r="N368" s="44">
        <v>0</v>
      </c>
      <c r="O368" s="44">
        <f t="shared" si="154"/>
        <v>0</v>
      </c>
      <c r="P368" s="44">
        <v>0</v>
      </c>
      <c r="Q368" s="44">
        <f t="shared" si="155"/>
        <v>0</v>
      </c>
      <c r="R368" s="44">
        <v>0</v>
      </c>
      <c r="S368" s="44"/>
      <c r="T368" s="44"/>
      <c r="U368" s="44"/>
      <c r="V368" s="44"/>
      <c r="W368" s="44"/>
      <c r="X368" s="44"/>
      <c r="Y368" s="44"/>
      <c r="Z368" s="44"/>
      <c r="AA368" s="44"/>
      <c r="AB368" s="44"/>
      <c r="AC368" s="44"/>
      <c r="AD368" s="44"/>
      <c r="AE368" s="44"/>
      <c r="AF368" s="44"/>
      <c r="AG368" s="44"/>
    </row>
    <row r="369" spans="1:33" ht="15.75" customHeight="1">
      <c r="A369" s="44"/>
      <c r="B369" s="44" t="s">
        <v>102</v>
      </c>
      <c r="C369" s="44" t="s">
        <v>519</v>
      </c>
      <c r="D369" s="44" t="s">
        <v>527</v>
      </c>
      <c r="E369" s="44" t="str">
        <f t="shared" si="137"/>
        <v>onshore wind</v>
      </c>
      <c r="F369" s="44">
        <v>632474.82779999997</v>
      </c>
      <c r="G369" s="44">
        <f t="shared" si="150"/>
        <v>633701.56695000001</v>
      </c>
      <c r="H369" s="44">
        <v>634928.30610000005</v>
      </c>
      <c r="I369" s="44">
        <f t="shared" si="151"/>
        <v>640778.15559999994</v>
      </c>
      <c r="J369" s="44">
        <v>646628.00509999995</v>
      </c>
      <c r="K369" s="44">
        <f t="shared" si="152"/>
        <v>645811.25754999998</v>
      </c>
      <c r="L369" s="44">
        <v>644994.51</v>
      </c>
      <c r="M369" s="44">
        <f t="shared" si="153"/>
        <v>647590.48435000004</v>
      </c>
      <c r="N369" s="44">
        <v>650186.45869999996</v>
      </c>
      <c r="O369" s="44">
        <f t="shared" si="154"/>
        <v>749195.19849999994</v>
      </c>
      <c r="P369" s="44">
        <v>848203.93830000004</v>
      </c>
      <c r="Q369" s="44">
        <f t="shared" si="155"/>
        <v>1624557.32015</v>
      </c>
      <c r="R369" s="44">
        <v>2400910.702</v>
      </c>
      <c r="S369" s="44"/>
      <c r="T369" s="44"/>
      <c r="U369" s="44"/>
      <c r="V369" s="44"/>
      <c r="W369" s="44"/>
      <c r="X369" s="44"/>
      <c r="Y369" s="44"/>
      <c r="Z369" s="44"/>
      <c r="AA369" s="44"/>
      <c r="AB369" s="44"/>
      <c r="AC369" s="44"/>
      <c r="AD369" s="44"/>
      <c r="AE369" s="44"/>
      <c r="AF369" s="44"/>
      <c r="AG369" s="44"/>
    </row>
    <row r="370" spans="1:33" ht="15.75" customHeight="1">
      <c r="A370" s="44"/>
      <c r="B370" s="44" t="s">
        <v>102</v>
      </c>
      <c r="C370" s="44" t="s">
        <v>519</v>
      </c>
      <c r="D370" s="44" t="s">
        <v>529</v>
      </c>
      <c r="E370" s="44" t="str">
        <f t="shared" si="137"/>
        <v>natural gas nonpeaker</v>
      </c>
      <c r="F370" s="44">
        <v>24800577.699999999</v>
      </c>
      <c r="G370" s="44">
        <f t="shared" si="150"/>
        <v>27118351.850000001</v>
      </c>
      <c r="H370" s="44">
        <v>29436126</v>
      </c>
      <c r="I370" s="44">
        <f t="shared" si="151"/>
        <v>29399694</v>
      </c>
      <c r="J370" s="44">
        <v>29363262</v>
      </c>
      <c r="K370" s="44">
        <f t="shared" si="152"/>
        <v>29337284.399999999</v>
      </c>
      <c r="L370" s="44">
        <v>29311306.800000001</v>
      </c>
      <c r="M370" s="44">
        <f t="shared" si="153"/>
        <v>29771233.355</v>
      </c>
      <c r="N370" s="44">
        <v>30231159.91</v>
      </c>
      <c r="O370" s="44">
        <f t="shared" si="154"/>
        <v>30260887.93</v>
      </c>
      <c r="P370" s="44">
        <v>30290615.949999999</v>
      </c>
      <c r="Q370" s="44">
        <f t="shared" si="155"/>
        <v>30257335.93</v>
      </c>
      <c r="R370" s="44">
        <v>30224055.91</v>
      </c>
      <c r="S370" s="44"/>
      <c r="T370" s="44"/>
      <c r="U370" s="44"/>
      <c r="V370" s="44"/>
      <c r="W370" s="44"/>
      <c r="X370" s="44"/>
      <c r="Y370" s="44"/>
      <c r="Z370" s="44"/>
      <c r="AA370" s="44"/>
      <c r="AB370" s="44"/>
      <c r="AC370" s="44"/>
      <c r="AD370" s="44"/>
      <c r="AE370" s="44"/>
      <c r="AF370" s="44"/>
      <c r="AG370" s="44"/>
    </row>
    <row r="371" spans="1:33" ht="15.75" customHeight="1">
      <c r="A371" s="44"/>
      <c r="B371" s="44" t="s">
        <v>102</v>
      </c>
      <c r="C371" s="44" t="s">
        <v>519</v>
      </c>
      <c r="D371" s="44" t="s">
        <v>530</v>
      </c>
      <c r="E371" s="44" t="str">
        <f t="shared" si="137"/>
        <v>natural gas peaker</v>
      </c>
      <c r="F371" s="44">
        <v>404118.11680000002</v>
      </c>
      <c r="G371" s="44">
        <f t="shared" si="150"/>
        <v>389465.89665000001</v>
      </c>
      <c r="H371" s="44">
        <v>374813.6765</v>
      </c>
      <c r="I371" s="44">
        <f t="shared" si="151"/>
        <v>374813.6765</v>
      </c>
      <c r="J371" s="44">
        <v>374813.6765</v>
      </c>
      <c r="K371" s="44">
        <f t="shared" si="152"/>
        <v>374813.6765</v>
      </c>
      <c r="L371" s="44">
        <v>374813.6765</v>
      </c>
      <c r="M371" s="44">
        <f t="shared" si="153"/>
        <v>374813.6765</v>
      </c>
      <c r="N371" s="44">
        <v>374813.6765</v>
      </c>
      <c r="O371" s="44">
        <f t="shared" si="154"/>
        <v>374813.6765</v>
      </c>
      <c r="P371" s="44">
        <v>374813.6765</v>
      </c>
      <c r="Q371" s="44">
        <f t="shared" si="155"/>
        <v>374813.6765</v>
      </c>
      <c r="R371" s="44">
        <v>374813.6765</v>
      </c>
      <c r="S371" s="44"/>
      <c r="T371" s="44"/>
      <c r="U371" s="44"/>
      <c r="V371" s="44"/>
      <c r="W371" s="44"/>
      <c r="X371" s="44"/>
      <c r="Y371" s="44"/>
      <c r="Z371" s="44"/>
      <c r="AA371" s="44"/>
      <c r="AB371" s="44"/>
      <c r="AC371" s="44"/>
      <c r="AD371" s="44"/>
      <c r="AE371" s="44"/>
      <c r="AF371" s="44"/>
      <c r="AG371" s="44"/>
    </row>
    <row r="372" spans="1:33" ht="15.75" customHeight="1">
      <c r="A372" s="44"/>
      <c r="B372" s="44" t="s">
        <v>102</v>
      </c>
      <c r="C372" s="44" t="s">
        <v>519</v>
      </c>
      <c r="D372" s="44" t="s">
        <v>531</v>
      </c>
      <c r="E372" s="44" t="str">
        <f t="shared" si="137"/>
        <v>nuclear</v>
      </c>
      <c r="F372" s="44">
        <v>40486739.670000002</v>
      </c>
      <c r="G372" s="44">
        <f t="shared" si="150"/>
        <v>40486739.670000002</v>
      </c>
      <c r="H372" s="44">
        <v>40486739.670000002</v>
      </c>
      <c r="I372" s="44">
        <f t="shared" si="151"/>
        <v>40486739.670000002</v>
      </c>
      <c r="J372" s="44">
        <v>40486739.670000002</v>
      </c>
      <c r="K372" s="44">
        <f t="shared" si="152"/>
        <v>40486739.670000002</v>
      </c>
      <c r="L372" s="44">
        <v>40486739.670000002</v>
      </c>
      <c r="M372" s="44">
        <f t="shared" si="153"/>
        <v>40486739.670000002</v>
      </c>
      <c r="N372" s="44">
        <v>40486739.670000002</v>
      </c>
      <c r="O372" s="44">
        <f t="shared" si="154"/>
        <v>40486739.670000002</v>
      </c>
      <c r="P372" s="44">
        <v>40486739.670000002</v>
      </c>
      <c r="Q372" s="44">
        <f t="shared" si="155"/>
        <v>40486739.670000002</v>
      </c>
      <c r="R372" s="44">
        <v>40486739.670000002</v>
      </c>
      <c r="S372" s="44"/>
      <c r="T372" s="44"/>
      <c r="U372" s="44"/>
      <c r="V372" s="44"/>
      <c r="W372" s="44"/>
      <c r="X372" s="44"/>
      <c r="Y372" s="44"/>
      <c r="Z372" s="44"/>
      <c r="AA372" s="44"/>
      <c r="AB372" s="44"/>
      <c r="AC372" s="44"/>
      <c r="AD372" s="44"/>
      <c r="AE372" s="44"/>
      <c r="AF372" s="44"/>
      <c r="AG372" s="44"/>
    </row>
    <row r="373" spans="1:33" ht="15.75" customHeight="1">
      <c r="A373" s="44"/>
      <c r="B373" s="44" t="s">
        <v>102</v>
      </c>
      <c r="C373" s="44" t="s">
        <v>519</v>
      </c>
      <c r="D373" s="44" t="s">
        <v>532</v>
      </c>
      <c r="E373" s="44" t="str">
        <f t="shared" si="137"/>
        <v>offshore wind</v>
      </c>
      <c r="F373" s="44">
        <v>0</v>
      </c>
      <c r="G373" s="44">
        <f t="shared" si="150"/>
        <v>0</v>
      </c>
      <c r="H373" s="44">
        <v>0</v>
      </c>
      <c r="I373" s="44">
        <f t="shared" si="151"/>
        <v>0</v>
      </c>
      <c r="J373" s="44">
        <v>0</v>
      </c>
      <c r="K373" s="44">
        <f t="shared" si="152"/>
        <v>0</v>
      </c>
      <c r="L373" s="44">
        <v>0</v>
      </c>
      <c r="M373" s="44">
        <f t="shared" si="153"/>
        <v>0</v>
      </c>
      <c r="N373" s="44">
        <v>0</v>
      </c>
      <c r="O373" s="44">
        <f t="shared" si="154"/>
        <v>0</v>
      </c>
      <c r="P373" s="44">
        <v>0</v>
      </c>
      <c r="Q373" s="44">
        <f t="shared" si="155"/>
        <v>0</v>
      </c>
      <c r="R373" s="44">
        <v>0</v>
      </c>
      <c r="S373" s="44"/>
      <c r="T373" s="44"/>
      <c r="U373" s="44"/>
      <c r="V373" s="44"/>
      <c r="W373" s="44"/>
      <c r="X373" s="44"/>
      <c r="Y373" s="44"/>
      <c r="Z373" s="44"/>
      <c r="AA373" s="44"/>
      <c r="AB373" s="44"/>
      <c r="AC373" s="44"/>
      <c r="AD373" s="44"/>
      <c r="AE373" s="44"/>
      <c r="AF373" s="44"/>
      <c r="AG373" s="44"/>
    </row>
    <row r="374" spans="1:33" ht="15.75" customHeight="1">
      <c r="A374" s="44"/>
      <c r="B374" s="44" t="s">
        <v>102</v>
      </c>
      <c r="C374" s="44" t="s">
        <v>519</v>
      </c>
      <c r="D374" s="44" t="s">
        <v>533</v>
      </c>
      <c r="E374" s="44" t="str">
        <f t="shared" si="137"/>
        <v>crude oil</v>
      </c>
      <c r="F374" s="44">
        <v>366608.60060000001</v>
      </c>
      <c r="G374" s="44">
        <f t="shared" si="150"/>
        <v>366608.60060000001</v>
      </c>
      <c r="H374" s="44">
        <v>366608.60060000001</v>
      </c>
      <c r="I374" s="44">
        <f t="shared" si="151"/>
        <v>366608.60060000001</v>
      </c>
      <c r="J374" s="44">
        <v>366608.60060000001</v>
      </c>
      <c r="K374" s="44">
        <f t="shared" si="152"/>
        <v>366608.60060000001</v>
      </c>
      <c r="L374" s="44">
        <v>366608.60060000001</v>
      </c>
      <c r="M374" s="44">
        <f t="shared" si="153"/>
        <v>366608.60060000001</v>
      </c>
      <c r="N374" s="44">
        <v>366608.60060000001</v>
      </c>
      <c r="O374" s="44">
        <f t="shared" si="154"/>
        <v>366608.60060000001</v>
      </c>
      <c r="P374" s="44">
        <v>366608.60060000001</v>
      </c>
      <c r="Q374" s="44">
        <f t="shared" si="155"/>
        <v>366608.60060000001</v>
      </c>
      <c r="R374" s="44">
        <v>366608.60060000001</v>
      </c>
      <c r="S374" s="44"/>
      <c r="T374" s="44"/>
      <c r="U374" s="44"/>
      <c r="V374" s="44"/>
      <c r="W374" s="44"/>
      <c r="X374" s="44"/>
      <c r="Y374" s="44"/>
      <c r="Z374" s="44"/>
      <c r="AA374" s="44"/>
      <c r="AB374" s="44"/>
      <c r="AC374" s="44"/>
      <c r="AD374" s="44"/>
      <c r="AE374" s="44"/>
      <c r="AF374" s="44"/>
      <c r="AG374" s="44"/>
    </row>
    <row r="375" spans="1:33" ht="15.75" customHeight="1">
      <c r="A375" s="44"/>
      <c r="B375" s="44" t="s">
        <v>102</v>
      </c>
      <c r="C375" s="44" t="s">
        <v>519</v>
      </c>
      <c r="D375" s="44" t="s">
        <v>534</v>
      </c>
      <c r="E375" s="44" t="str">
        <f t="shared" si="137"/>
        <v>solar PV</v>
      </c>
      <c r="F375" s="44">
        <v>263487.89429999999</v>
      </c>
      <c r="G375" s="44">
        <f t="shared" si="150"/>
        <v>367178.77954999998</v>
      </c>
      <c r="H375" s="44">
        <v>470869.66480000003</v>
      </c>
      <c r="I375" s="44">
        <f t="shared" si="151"/>
        <v>540706.80729999999</v>
      </c>
      <c r="J375" s="44">
        <v>610543.94979999994</v>
      </c>
      <c r="K375" s="44">
        <f t="shared" si="152"/>
        <v>665456.23884999997</v>
      </c>
      <c r="L375" s="44">
        <v>720368.52789999999</v>
      </c>
      <c r="M375" s="44">
        <f t="shared" si="153"/>
        <v>845029.80755000003</v>
      </c>
      <c r="N375" s="44">
        <v>969691.08719999995</v>
      </c>
      <c r="O375" s="44">
        <f t="shared" si="154"/>
        <v>1177130.0345999999</v>
      </c>
      <c r="P375" s="44">
        <v>1384568.9820000001</v>
      </c>
      <c r="Q375" s="44">
        <f t="shared" si="155"/>
        <v>1662543.672</v>
      </c>
      <c r="R375" s="44">
        <v>1940518.362</v>
      </c>
      <c r="S375" s="44"/>
      <c r="T375" s="44"/>
      <c r="U375" s="44"/>
      <c r="V375" s="44"/>
      <c r="W375" s="44"/>
      <c r="X375" s="44"/>
      <c r="Y375" s="44"/>
      <c r="Z375" s="44"/>
      <c r="AA375" s="44"/>
      <c r="AB375" s="44"/>
      <c r="AC375" s="44"/>
      <c r="AD375" s="44"/>
      <c r="AE375" s="44"/>
      <c r="AF375" s="44"/>
      <c r="AG375" s="44"/>
    </row>
    <row r="376" spans="1:33" ht="15.75" customHeight="1">
      <c r="A376" s="44"/>
      <c r="B376" s="44" t="s">
        <v>102</v>
      </c>
      <c r="C376" s="44" t="s">
        <v>519</v>
      </c>
      <c r="D376" s="44" t="s">
        <v>535</v>
      </c>
      <c r="E376" s="44" t="str">
        <f t="shared" si="137"/>
        <v>storage</v>
      </c>
      <c r="F376" s="44">
        <v>0</v>
      </c>
      <c r="G376" s="44">
        <v>0</v>
      </c>
      <c r="H376" s="44">
        <v>0</v>
      </c>
      <c r="I376" s="44">
        <v>0</v>
      </c>
      <c r="J376" s="44">
        <v>0</v>
      </c>
      <c r="K376" s="44">
        <v>0</v>
      </c>
      <c r="L376" s="44">
        <v>0</v>
      </c>
      <c r="M376" s="44">
        <v>0</v>
      </c>
      <c r="N376" s="44">
        <v>0</v>
      </c>
      <c r="O376" s="44">
        <v>0</v>
      </c>
      <c r="P376" s="44">
        <v>0</v>
      </c>
      <c r="Q376" s="44">
        <v>0</v>
      </c>
      <c r="R376" s="44">
        <v>0</v>
      </c>
      <c r="S376" s="44"/>
      <c r="T376" s="44"/>
      <c r="U376" s="44"/>
      <c r="V376" s="44"/>
      <c r="W376" s="44"/>
      <c r="X376" s="44"/>
      <c r="Y376" s="44"/>
      <c r="Z376" s="44"/>
      <c r="AA376" s="44"/>
      <c r="AB376" s="44"/>
      <c r="AC376" s="44"/>
      <c r="AD376" s="44"/>
      <c r="AE376" s="44"/>
      <c r="AF376" s="44"/>
      <c r="AG376" s="44"/>
    </row>
    <row r="377" spans="1:33" ht="15.75" customHeight="1">
      <c r="A377" s="44"/>
      <c r="B377" s="44" t="s">
        <v>102</v>
      </c>
      <c r="C377" s="44" t="s">
        <v>519</v>
      </c>
      <c r="D377" s="44" t="s">
        <v>537</v>
      </c>
      <c r="E377" s="44" t="str">
        <f t="shared" si="137"/>
        <v>solar PV</v>
      </c>
      <c r="F377" s="44">
        <v>8472063.5859999992</v>
      </c>
      <c r="G377" s="44">
        <f t="shared" ref="G377:G390" si="156">AVERAGE(F377,H377)</f>
        <v>8693182.9864999987</v>
      </c>
      <c r="H377" s="44">
        <v>8914302.3870000001</v>
      </c>
      <c r="I377" s="44">
        <f t="shared" ref="I377:I390" si="157">AVERAGE(H377,J377)</f>
        <v>8914318.2960000001</v>
      </c>
      <c r="J377" s="44">
        <v>8914334.2050000001</v>
      </c>
      <c r="K377" s="44">
        <f t="shared" ref="K377:K390" si="158">AVERAGE(J377,L377)</f>
        <v>8869956.806499999</v>
      </c>
      <c r="L377" s="44">
        <v>8825579.4079999998</v>
      </c>
      <c r="M377" s="44">
        <f t="shared" ref="M377:M390" si="159">AVERAGE(L377,N377)</f>
        <v>8781506.113499999</v>
      </c>
      <c r="N377" s="44">
        <v>8737432.8190000001</v>
      </c>
      <c r="O377" s="44">
        <f t="shared" ref="O377:O390" si="160">AVERAGE(N377,P377)</f>
        <v>8693795.307500001</v>
      </c>
      <c r="P377" s="44">
        <v>8650157.7960000001</v>
      </c>
      <c r="Q377" s="44">
        <f t="shared" ref="Q377:Q390" si="161">AVERAGE(P377,R377)</f>
        <v>8606973.5285</v>
      </c>
      <c r="R377" s="44">
        <v>8563789.2609999999</v>
      </c>
      <c r="S377" s="44"/>
      <c r="T377" s="44"/>
      <c r="U377" s="44"/>
      <c r="V377" s="44"/>
      <c r="W377" s="44"/>
      <c r="X377" s="44"/>
      <c r="Y377" s="44"/>
      <c r="Z377" s="44"/>
      <c r="AA377" s="44"/>
      <c r="AB377" s="44"/>
      <c r="AC377" s="44"/>
      <c r="AD377" s="44"/>
      <c r="AE377" s="44"/>
      <c r="AF377" s="44"/>
      <c r="AG377" s="44"/>
    </row>
    <row r="378" spans="1:33" ht="15.75" customHeight="1">
      <c r="A378" s="44"/>
      <c r="B378" s="44" t="s">
        <v>105</v>
      </c>
      <c r="C378" s="44" t="s">
        <v>519</v>
      </c>
      <c r="D378" s="44" t="s">
        <v>522</v>
      </c>
      <c r="E378" s="44" t="str">
        <f t="shared" si="137"/>
        <v>biomass</v>
      </c>
      <c r="F378" s="44">
        <v>0</v>
      </c>
      <c r="G378" s="44">
        <f t="shared" si="156"/>
        <v>0</v>
      </c>
      <c r="H378" s="44">
        <v>0</v>
      </c>
      <c r="I378" s="44">
        <f t="shared" si="157"/>
        <v>0</v>
      </c>
      <c r="J378" s="44">
        <v>0</v>
      </c>
      <c r="K378" s="44">
        <f t="shared" si="158"/>
        <v>0</v>
      </c>
      <c r="L378" s="44">
        <v>0</v>
      </c>
      <c r="M378" s="44">
        <f t="shared" si="159"/>
        <v>0</v>
      </c>
      <c r="N378" s="44">
        <v>0</v>
      </c>
      <c r="O378" s="44">
        <f t="shared" si="160"/>
        <v>0</v>
      </c>
      <c r="P378" s="44">
        <v>0</v>
      </c>
      <c r="Q378" s="44">
        <f t="shared" si="161"/>
        <v>0</v>
      </c>
      <c r="R378" s="44">
        <v>0</v>
      </c>
      <c r="S378" s="44"/>
      <c r="T378" s="44"/>
      <c r="U378" s="44"/>
      <c r="V378" s="44"/>
      <c r="W378" s="44"/>
      <c r="X378" s="44"/>
      <c r="Y378" s="44"/>
      <c r="Z378" s="44"/>
      <c r="AA378" s="44"/>
      <c r="AB378" s="44"/>
      <c r="AC378" s="44"/>
      <c r="AD378" s="44"/>
      <c r="AE378" s="44"/>
      <c r="AF378" s="44"/>
      <c r="AG378" s="44"/>
    </row>
    <row r="379" spans="1:33" ht="15.75" customHeight="1">
      <c r="A379" s="44"/>
      <c r="B379" s="44" t="s">
        <v>105</v>
      </c>
      <c r="C379" s="44" t="s">
        <v>519</v>
      </c>
      <c r="D379" s="44" t="s">
        <v>523</v>
      </c>
      <c r="E379" s="44" t="str">
        <f t="shared" si="137"/>
        <v>hard coal</v>
      </c>
      <c r="F379" s="44">
        <v>25604771.050000001</v>
      </c>
      <c r="G379" s="44">
        <f t="shared" si="156"/>
        <v>24924716.460000001</v>
      </c>
      <c r="H379" s="44">
        <v>24244661.870000001</v>
      </c>
      <c r="I379" s="44">
        <f t="shared" si="157"/>
        <v>24936581.350000001</v>
      </c>
      <c r="J379" s="44">
        <v>25628500.829999998</v>
      </c>
      <c r="K379" s="44">
        <f t="shared" si="158"/>
        <v>26595989.390000001</v>
      </c>
      <c r="L379" s="44">
        <v>27563477.949999999</v>
      </c>
      <c r="M379" s="44">
        <f t="shared" si="159"/>
        <v>27439918.740000002</v>
      </c>
      <c r="N379" s="44">
        <v>27316359.530000001</v>
      </c>
      <c r="O379" s="44">
        <f t="shared" si="160"/>
        <v>27135224.555</v>
      </c>
      <c r="P379" s="44">
        <v>26954089.579999998</v>
      </c>
      <c r="Q379" s="44">
        <f t="shared" si="161"/>
        <v>26835367.640000001</v>
      </c>
      <c r="R379" s="44">
        <v>26716645.699999999</v>
      </c>
      <c r="S379" s="44"/>
      <c r="T379" s="44"/>
      <c r="U379" s="44"/>
      <c r="V379" s="44"/>
      <c r="W379" s="44"/>
      <c r="X379" s="44"/>
      <c r="Y379" s="44"/>
      <c r="Z379" s="44"/>
      <c r="AA379" s="44"/>
      <c r="AB379" s="44"/>
      <c r="AC379" s="44"/>
      <c r="AD379" s="44"/>
      <c r="AE379" s="44"/>
      <c r="AF379" s="44"/>
      <c r="AG379" s="44"/>
    </row>
    <row r="380" spans="1:33" ht="15.75" customHeight="1">
      <c r="A380" s="44"/>
      <c r="B380" s="44" t="s">
        <v>105</v>
      </c>
      <c r="C380" s="44" t="s">
        <v>519</v>
      </c>
      <c r="D380" s="44" t="s">
        <v>524</v>
      </c>
      <c r="E380" s="44" t="str">
        <f t="shared" si="137"/>
        <v>solar thermal</v>
      </c>
      <c r="F380" s="44">
        <v>0</v>
      </c>
      <c r="G380" s="44">
        <f t="shared" si="156"/>
        <v>0</v>
      </c>
      <c r="H380" s="44">
        <v>0</v>
      </c>
      <c r="I380" s="44">
        <f t="shared" si="157"/>
        <v>0</v>
      </c>
      <c r="J380" s="44">
        <v>0</v>
      </c>
      <c r="K380" s="44">
        <f t="shared" si="158"/>
        <v>0</v>
      </c>
      <c r="L380" s="44">
        <v>0</v>
      </c>
      <c r="M380" s="44">
        <f t="shared" si="159"/>
        <v>0</v>
      </c>
      <c r="N380" s="44">
        <v>0</v>
      </c>
      <c r="O380" s="44">
        <f t="shared" si="160"/>
        <v>0</v>
      </c>
      <c r="P380" s="44">
        <v>0</v>
      </c>
      <c r="Q380" s="44">
        <f t="shared" si="161"/>
        <v>0</v>
      </c>
      <c r="R380" s="44">
        <v>0</v>
      </c>
      <c r="S380" s="44"/>
      <c r="T380" s="44"/>
      <c r="U380" s="44"/>
      <c r="V380" s="44"/>
      <c r="W380" s="44"/>
      <c r="X380" s="44"/>
      <c r="Y380" s="44"/>
      <c r="Z380" s="44"/>
      <c r="AA380" s="44"/>
      <c r="AB380" s="44"/>
      <c r="AC380" s="44"/>
      <c r="AD380" s="44"/>
      <c r="AE380" s="44"/>
      <c r="AF380" s="44"/>
      <c r="AG380" s="44"/>
    </row>
    <row r="381" spans="1:33" ht="15.75" customHeight="1">
      <c r="A381" s="44"/>
      <c r="B381" s="44" t="s">
        <v>105</v>
      </c>
      <c r="C381" s="44" t="s">
        <v>519</v>
      </c>
      <c r="D381" s="44" t="s">
        <v>525</v>
      </c>
      <c r="E381" s="44" t="str">
        <f t="shared" si="137"/>
        <v>geothermal</v>
      </c>
      <c r="F381" s="44">
        <v>0</v>
      </c>
      <c r="G381" s="44">
        <f t="shared" si="156"/>
        <v>0</v>
      </c>
      <c r="H381" s="44">
        <v>0</v>
      </c>
      <c r="I381" s="44">
        <f t="shared" si="157"/>
        <v>0</v>
      </c>
      <c r="J381" s="44">
        <v>0</v>
      </c>
      <c r="K381" s="44">
        <f t="shared" si="158"/>
        <v>0</v>
      </c>
      <c r="L381" s="44">
        <v>0</v>
      </c>
      <c r="M381" s="44">
        <f t="shared" si="159"/>
        <v>0</v>
      </c>
      <c r="N381" s="44">
        <v>0</v>
      </c>
      <c r="O381" s="44">
        <f t="shared" si="160"/>
        <v>0</v>
      </c>
      <c r="P381" s="44">
        <v>0</v>
      </c>
      <c r="Q381" s="44">
        <f t="shared" si="161"/>
        <v>0</v>
      </c>
      <c r="R381" s="44">
        <v>0</v>
      </c>
      <c r="S381" s="44"/>
      <c r="T381" s="44"/>
      <c r="U381" s="44"/>
      <c r="V381" s="44"/>
      <c r="W381" s="44"/>
      <c r="X381" s="44"/>
      <c r="Y381" s="44"/>
      <c r="Z381" s="44"/>
      <c r="AA381" s="44"/>
      <c r="AB381" s="44"/>
      <c r="AC381" s="44"/>
      <c r="AD381" s="44"/>
      <c r="AE381" s="44"/>
      <c r="AF381" s="44"/>
      <c r="AG381" s="44"/>
    </row>
    <row r="382" spans="1:33" ht="15.75" customHeight="1">
      <c r="A382" s="44"/>
      <c r="B382" s="44" t="s">
        <v>105</v>
      </c>
      <c r="C382" s="44" t="s">
        <v>519</v>
      </c>
      <c r="D382" s="44" t="s">
        <v>526</v>
      </c>
      <c r="E382" s="44" t="str">
        <f t="shared" si="137"/>
        <v>hydro</v>
      </c>
      <c r="F382" s="44">
        <v>1698964.8160000001</v>
      </c>
      <c r="G382" s="44">
        <f t="shared" si="156"/>
        <v>1780903.08</v>
      </c>
      <c r="H382" s="44">
        <v>1862841.344</v>
      </c>
      <c r="I382" s="44">
        <f t="shared" si="157"/>
        <v>1862841.344</v>
      </c>
      <c r="J382" s="44">
        <v>1862841.344</v>
      </c>
      <c r="K382" s="44">
        <f t="shared" si="158"/>
        <v>1862805.216</v>
      </c>
      <c r="L382" s="44">
        <v>1862769.088</v>
      </c>
      <c r="M382" s="44">
        <f t="shared" si="159"/>
        <v>1862639.1740000001</v>
      </c>
      <c r="N382" s="44">
        <v>1862509.26</v>
      </c>
      <c r="O382" s="44">
        <f t="shared" si="160"/>
        <v>1862432.6105</v>
      </c>
      <c r="P382" s="44">
        <v>1862355.9609999999</v>
      </c>
      <c r="Q382" s="44">
        <f t="shared" si="161"/>
        <v>1862326.2315</v>
      </c>
      <c r="R382" s="44">
        <v>1862296.5020000001</v>
      </c>
      <c r="S382" s="44"/>
      <c r="T382" s="44"/>
      <c r="U382" s="44"/>
      <c r="V382" s="44"/>
      <c r="W382" s="44"/>
      <c r="X382" s="44"/>
      <c r="Y382" s="44"/>
      <c r="Z382" s="44"/>
      <c r="AA382" s="44"/>
      <c r="AB382" s="44"/>
      <c r="AC382" s="44"/>
      <c r="AD382" s="44"/>
      <c r="AE382" s="44"/>
      <c r="AF382" s="44"/>
      <c r="AG382" s="44"/>
    </row>
    <row r="383" spans="1:33" ht="15.75" customHeight="1">
      <c r="A383" s="44"/>
      <c r="B383" s="44" t="s">
        <v>105</v>
      </c>
      <c r="C383" s="44" t="s">
        <v>519</v>
      </c>
      <c r="D383" s="44" t="s">
        <v>528</v>
      </c>
      <c r="E383" s="44" t="str">
        <f t="shared" si="137"/>
        <v>hydro</v>
      </c>
      <c r="F383" s="44">
        <v>5980595</v>
      </c>
      <c r="G383" s="44">
        <f t="shared" si="156"/>
        <v>6517960</v>
      </c>
      <c r="H383" s="44">
        <v>7055325</v>
      </c>
      <c r="I383" s="44">
        <f t="shared" si="157"/>
        <v>7200240</v>
      </c>
      <c r="J383" s="44">
        <v>7345155</v>
      </c>
      <c r="K383" s="44">
        <f t="shared" si="158"/>
        <v>7337437.4615000002</v>
      </c>
      <c r="L383" s="44">
        <v>7329719.9230000004</v>
      </c>
      <c r="M383" s="44">
        <f t="shared" si="159"/>
        <v>7073209.9615000002</v>
      </c>
      <c r="N383" s="44">
        <v>6816700</v>
      </c>
      <c r="O383" s="44">
        <f t="shared" si="160"/>
        <v>7681402.4469999997</v>
      </c>
      <c r="P383" s="44">
        <v>8546104.8939999994</v>
      </c>
      <c r="Q383" s="44">
        <f t="shared" si="161"/>
        <v>9367034.9470000006</v>
      </c>
      <c r="R383" s="44">
        <v>10187965</v>
      </c>
      <c r="S383" s="44"/>
      <c r="T383" s="44"/>
      <c r="U383" s="44"/>
      <c r="V383" s="44"/>
      <c r="W383" s="44"/>
      <c r="X383" s="44"/>
      <c r="Y383" s="44"/>
      <c r="Z383" s="44"/>
      <c r="AA383" s="44"/>
      <c r="AB383" s="44"/>
      <c r="AC383" s="44"/>
      <c r="AD383" s="44"/>
      <c r="AE383" s="44"/>
      <c r="AF383" s="44"/>
      <c r="AG383" s="44"/>
    </row>
    <row r="384" spans="1:33" ht="15.75" customHeight="1">
      <c r="A384" s="44"/>
      <c r="B384" s="44" t="s">
        <v>105</v>
      </c>
      <c r="C384" s="44" t="s">
        <v>519</v>
      </c>
      <c r="D384" s="44" t="s">
        <v>527</v>
      </c>
      <c r="E384" s="44" t="str">
        <f t="shared" si="137"/>
        <v>onshore wind</v>
      </c>
      <c r="F384" s="44">
        <v>10074346.93</v>
      </c>
      <c r="G384" s="44">
        <f t="shared" si="156"/>
        <v>11394481.175000001</v>
      </c>
      <c r="H384" s="44">
        <v>12714615.42</v>
      </c>
      <c r="I384" s="44">
        <f t="shared" si="157"/>
        <v>12705136.460000001</v>
      </c>
      <c r="J384" s="44">
        <v>12695657.5</v>
      </c>
      <c r="K384" s="44">
        <f t="shared" si="158"/>
        <v>12700666.055</v>
      </c>
      <c r="L384" s="44">
        <v>12705674.609999999</v>
      </c>
      <c r="M384" s="44">
        <f t="shared" si="159"/>
        <v>12708195.210000001</v>
      </c>
      <c r="N384" s="44">
        <v>12710715.810000001</v>
      </c>
      <c r="O384" s="44">
        <f t="shared" si="160"/>
        <v>12709608.140000001</v>
      </c>
      <c r="P384" s="44">
        <v>12708500.470000001</v>
      </c>
      <c r="Q384" s="44">
        <f t="shared" si="161"/>
        <v>12714723.33</v>
      </c>
      <c r="R384" s="44">
        <v>12720946.189999999</v>
      </c>
      <c r="S384" s="44"/>
      <c r="T384" s="44"/>
      <c r="U384" s="44"/>
      <c r="V384" s="44"/>
      <c r="W384" s="44"/>
      <c r="X384" s="44"/>
      <c r="Y384" s="44"/>
      <c r="Z384" s="44"/>
      <c r="AA384" s="44"/>
      <c r="AB384" s="44"/>
      <c r="AC384" s="44"/>
      <c r="AD384" s="44"/>
      <c r="AE384" s="44"/>
      <c r="AF384" s="44"/>
      <c r="AG384" s="44"/>
    </row>
    <row r="385" spans="1:33" ht="15.75" customHeight="1">
      <c r="A385" s="44"/>
      <c r="B385" s="44" t="s">
        <v>105</v>
      </c>
      <c r="C385" s="44" t="s">
        <v>519</v>
      </c>
      <c r="D385" s="44" t="s">
        <v>529</v>
      </c>
      <c r="E385" s="44" t="str">
        <f t="shared" si="137"/>
        <v>natural gas nonpeaker</v>
      </c>
      <c r="F385" s="44">
        <v>680.86690910000004</v>
      </c>
      <c r="G385" s="44">
        <f t="shared" si="156"/>
        <v>442.19345455000001</v>
      </c>
      <c r="H385" s="44">
        <v>203.52</v>
      </c>
      <c r="I385" s="44">
        <f t="shared" si="157"/>
        <v>451.44436365000001</v>
      </c>
      <c r="J385" s="44">
        <v>699.36872730000005</v>
      </c>
      <c r="K385" s="44">
        <f t="shared" si="158"/>
        <v>451.44436365000001</v>
      </c>
      <c r="L385" s="44">
        <v>203.52</v>
      </c>
      <c r="M385" s="44">
        <f t="shared" si="159"/>
        <v>442.19345455000001</v>
      </c>
      <c r="N385" s="44">
        <v>680.86690910000004</v>
      </c>
      <c r="O385" s="44">
        <f t="shared" si="160"/>
        <v>442.19345455000001</v>
      </c>
      <c r="P385" s="44">
        <v>203.52</v>
      </c>
      <c r="Q385" s="44">
        <f t="shared" si="161"/>
        <v>203.52</v>
      </c>
      <c r="R385" s="44">
        <v>203.52</v>
      </c>
      <c r="S385" s="44"/>
      <c r="T385" s="44"/>
      <c r="U385" s="44"/>
      <c r="V385" s="44"/>
      <c r="W385" s="44"/>
      <c r="X385" s="44"/>
      <c r="Y385" s="44"/>
      <c r="Z385" s="44"/>
      <c r="AA385" s="44"/>
      <c r="AB385" s="44"/>
      <c r="AC385" s="44"/>
      <c r="AD385" s="44"/>
      <c r="AE385" s="44"/>
      <c r="AF385" s="44"/>
      <c r="AG385" s="44"/>
    </row>
    <row r="386" spans="1:33" ht="15.75" customHeight="1">
      <c r="A386" s="44"/>
      <c r="B386" s="44" t="s">
        <v>105</v>
      </c>
      <c r="C386" s="44" t="s">
        <v>519</v>
      </c>
      <c r="D386" s="44" t="s">
        <v>530</v>
      </c>
      <c r="E386" s="44" t="str">
        <f t="shared" si="137"/>
        <v>natural gas peaker</v>
      </c>
      <c r="F386" s="44">
        <v>14826.284820000001</v>
      </c>
      <c r="G386" s="44">
        <f t="shared" si="156"/>
        <v>9009.1528710000002</v>
      </c>
      <c r="H386" s="44">
        <v>3192.0209220000002</v>
      </c>
      <c r="I386" s="44">
        <f t="shared" si="157"/>
        <v>11012.612075999999</v>
      </c>
      <c r="J386" s="44">
        <v>18833.203229999999</v>
      </c>
      <c r="K386" s="44">
        <f t="shared" si="158"/>
        <v>16963.620374999999</v>
      </c>
      <c r="L386" s="44">
        <v>15094.03752</v>
      </c>
      <c r="M386" s="44">
        <f t="shared" si="159"/>
        <v>10190.231886</v>
      </c>
      <c r="N386" s="44">
        <v>5286.4262520000002</v>
      </c>
      <c r="O386" s="44">
        <f t="shared" si="160"/>
        <v>5768.6605600000003</v>
      </c>
      <c r="P386" s="44">
        <v>6250.8948680000003</v>
      </c>
      <c r="Q386" s="44">
        <f t="shared" si="161"/>
        <v>10139.882324</v>
      </c>
      <c r="R386" s="44">
        <v>14028.869780000001</v>
      </c>
      <c r="S386" s="44"/>
      <c r="T386" s="44"/>
      <c r="U386" s="44"/>
      <c r="V386" s="44"/>
      <c r="W386" s="44"/>
      <c r="X386" s="44"/>
      <c r="Y386" s="44"/>
      <c r="Z386" s="44"/>
      <c r="AA386" s="44"/>
      <c r="AB386" s="44"/>
      <c r="AC386" s="44"/>
      <c r="AD386" s="44"/>
      <c r="AE386" s="44"/>
      <c r="AF386" s="44"/>
      <c r="AG386" s="44"/>
    </row>
    <row r="387" spans="1:33" ht="15.75" customHeight="1">
      <c r="A387" s="44"/>
      <c r="B387" s="44" t="s">
        <v>105</v>
      </c>
      <c r="C387" s="44" t="s">
        <v>519</v>
      </c>
      <c r="D387" s="44" t="s">
        <v>531</v>
      </c>
      <c r="E387" s="44" t="str">
        <f t="shared" ref="E387:E450" si="162">LOOKUP(D387,$U$2:$V$15,$V$2:$V$15)</f>
        <v>nuclear</v>
      </c>
      <c r="F387" s="44">
        <v>0</v>
      </c>
      <c r="G387" s="44">
        <f t="shared" si="156"/>
        <v>0</v>
      </c>
      <c r="H387" s="44">
        <v>0</v>
      </c>
      <c r="I387" s="44">
        <f t="shared" si="157"/>
        <v>0</v>
      </c>
      <c r="J387" s="44">
        <v>0</v>
      </c>
      <c r="K387" s="44">
        <f t="shared" si="158"/>
        <v>0</v>
      </c>
      <c r="L387" s="44">
        <v>0</v>
      </c>
      <c r="M387" s="44">
        <f t="shared" si="159"/>
        <v>0</v>
      </c>
      <c r="N387" s="44">
        <v>0</v>
      </c>
      <c r="O387" s="44">
        <f t="shared" si="160"/>
        <v>0</v>
      </c>
      <c r="P387" s="44">
        <v>0</v>
      </c>
      <c r="Q387" s="44">
        <f t="shared" si="161"/>
        <v>0</v>
      </c>
      <c r="R387" s="44">
        <v>0</v>
      </c>
      <c r="S387" s="44"/>
      <c r="T387" s="44"/>
      <c r="U387" s="44"/>
      <c r="V387" s="44"/>
      <c r="W387" s="44"/>
      <c r="X387" s="44"/>
      <c r="Y387" s="44"/>
      <c r="Z387" s="44"/>
      <c r="AA387" s="44"/>
      <c r="AB387" s="44"/>
      <c r="AC387" s="44"/>
      <c r="AD387" s="44"/>
      <c r="AE387" s="44"/>
      <c r="AF387" s="44"/>
      <c r="AG387" s="44"/>
    </row>
    <row r="388" spans="1:33" ht="15.75" customHeight="1">
      <c r="A388" s="44"/>
      <c r="B388" s="44" t="s">
        <v>105</v>
      </c>
      <c r="C388" s="44" t="s">
        <v>519</v>
      </c>
      <c r="D388" s="44" t="s">
        <v>532</v>
      </c>
      <c r="E388" s="44" t="str">
        <f t="shared" si="162"/>
        <v>offshore wind</v>
      </c>
      <c r="F388" s="44">
        <v>0</v>
      </c>
      <c r="G388" s="44">
        <f t="shared" si="156"/>
        <v>0</v>
      </c>
      <c r="H388" s="44">
        <v>0</v>
      </c>
      <c r="I388" s="44">
        <f t="shared" si="157"/>
        <v>0</v>
      </c>
      <c r="J388" s="44">
        <v>0</v>
      </c>
      <c r="K388" s="44">
        <f t="shared" si="158"/>
        <v>0</v>
      </c>
      <c r="L388" s="44">
        <v>0</v>
      </c>
      <c r="M388" s="44">
        <f t="shared" si="159"/>
        <v>0</v>
      </c>
      <c r="N388" s="44">
        <v>0</v>
      </c>
      <c r="O388" s="44">
        <f t="shared" si="160"/>
        <v>0</v>
      </c>
      <c r="P388" s="44">
        <v>0</v>
      </c>
      <c r="Q388" s="44">
        <f t="shared" si="161"/>
        <v>0</v>
      </c>
      <c r="R388" s="44">
        <v>0</v>
      </c>
      <c r="S388" s="44"/>
      <c r="T388" s="44"/>
      <c r="U388" s="44"/>
      <c r="V388" s="44"/>
      <c r="W388" s="44"/>
      <c r="X388" s="44"/>
      <c r="Y388" s="44"/>
      <c r="Z388" s="44"/>
      <c r="AA388" s="44"/>
      <c r="AB388" s="44"/>
      <c r="AC388" s="44"/>
      <c r="AD388" s="44"/>
      <c r="AE388" s="44"/>
      <c r="AF388" s="44"/>
      <c r="AG388" s="44"/>
    </row>
    <row r="389" spans="1:33" ht="15.75" customHeight="1">
      <c r="A389" s="44"/>
      <c r="B389" s="44" t="s">
        <v>105</v>
      </c>
      <c r="C389" s="44" t="s">
        <v>519</v>
      </c>
      <c r="D389" s="44" t="s">
        <v>533</v>
      </c>
      <c r="E389" s="44" t="str">
        <f t="shared" si="162"/>
        <v>crude oil</v>
      </c>
      <c r="F389" s="44">
        <v>0</v>
      </c>
      <c r="G389" s="44">
        <f t="shared" si="156"/>
        <v>0</v>
      </c>
      <c r="H389" s="44">
        <v>0</v>
      </c>
      <c r="I389" s="44">
        <f t="shared" si="157"/>
        <v>0</v>
      </c>
      <c r="J389" s="44">
        <v>0</v>
      </c>
      <c r="K389" s="44">
        <f t="shared" si="158"/>
        <v>0</v>
      </c>
      <c r="L389" s="44">
        <v>0</v>
      </c>
      <c r="M389" s="44">
        <f t="shared" si="159"/>
        <v>0</v>
      </c>
      <c r="N389" s="44">
        <v>0</v>
      </c>
      <c r="O389" s="44">
        <f t="shared" si="160"/>
        <v>0</v>
      </c>
      <c r="P389" s="44">
        <v>0</v>
      </c>
      <c r="Q389" s="44">
        <f t="shared" si="161"/>
        <v>0</v>
      </c>
      <c r="R389" s="44">
        <v>0</v>
      </c>
      <c r="S389" s="44"/>
      <c r="T389" s="44"/>
      <c r="U389" s="44"/>
      <c r="V389" s="44"/>
      <c r="W389" s="44"/>
      <c r="X389" s="44"/>
      <c r="Y389" s="44"/>
      <c r="Z389" s="44"/>
      <c r="AA389" s="44"/>
      <c r="AB389" s="44"/>
      <c r="AC389" s="44"/>
      <c r="AD389" s="44"/>
      <c r="AE389" s="44"/>
      <c r="AF389" s="44"/>
      <c r="AG389" s="44"/>
    </row>
    <row r="390" spans="1:33" ht="15.75" customHeight="1">
      <c r="A390" s="44"/>
      <c r="B390" s="44" t="s">
        <v>105</v>
      </c>
      <c r="C390" s="44" t="s">
        <v>519</v>
      </c>
      <c r="D390" s="44" t="s">
        <v>534</v>
      </c>
      <c r="E390" s="44" t="str">
        <f t="shared" si="162"/>
        <v>solar PV</v>
      </c>
      <c r="F390" s="44">
        <v>71691.031390000004</v>
      </c>
      <c r="G390" s="44">
        <f t="shared" si="156"/>
        <v>71940.080925000002</v>
      </c>
      <c r="H390" s="44">
        <v>72189.13046</v>
      </c>
      <c r="I390" s="44">
        <f t="shared" si="157"/>
        <v>72407.30468500001</v>
      </c>
      <c r="J390" s="44">
        <v>72625.478910000005</v>
      </c>
      <c r="K390" s="44">
        <f t="shared" si="158"/>
        <v>72962.611020000011</v>
      </c>
      <c r="L390" s="44">
        <v>73299.743130000003</v>
      </c>
      <c r="M390" s="44">
        <f t="shared" si="159"/>
        <v>74032.570670000001</v>
      </c>
      <c r="N390" s="44">
        <v>74765.398209999999</v>
      </c>
      <c r="O390" s="44">
        <f t="shared" si="160"/>
        <v>75869.686094999997</v>
      </c>
      <c r="P390" s="44">
        <v>76973.973979999995</v>
      </c>
      <c r="Q390" s="44">
        <f t="shared" si="161"/>
        <v>78305.991674999997</v>
      </c>
      <c r="R390" s="44">
        <v>79638.00937</v>
      </c>
      <c r="S390" s="44"/>
      <c r="T390" s="44"/>
      <c r="U390" s="44"/>
      <c r="V390" s="44"/>
      <c r="W390" s="44"/>
      <c r="X390" s="44"/>
      <c r="Y390" s="44"/>
      <c r="Z390" s="44"/>
      <c r="AA390" s="44"/>
      <c r="AB390" s="44"/>
      <c r="AC390" s="44"/>
      <c r="AD390" s="44"/>
      <c r="AE390" s="44"/>
      <c r="AF390" s="44"/>
      <c r="AG390" s="44"/>
    </row>
    <row r="391" spans="1:33" ht="15.75" customHeight="1">
      <c r="A391" s="44"/>
      <c r="B391" s="44" t="s">
        <v>105</v>
      </c>
      <c r="C391" s="44" t="s">
        <v>519</v>
      </c>
      <c r="D391" s="44" t="s">
        <v>535</v>
      </c>
      <c r="E391" s="44" t="str">
        <f t="shared" si="162"/>
        <v>storage</v>
      </c>
      <c r="F391" s="44">
        <v>0</v>
      </c>
      <c r="G391" s="44">
        <v>0</v>
      </c>
      <c r="H391" s="44">
        <v>0</v>
      </c>
      <c r="I391" s="44">
        <v>0</v>
      </c>
      <c r="J391" s="44">
        <v>0</v>
      </c>
      <c r="K391" s="44">
        <v>0</v>
      </c>
      <c r="L391" s="44">
        <v>0</v>
      </c>
      <c r="M391" s="44">
        <v>0</v>
      </c>
      <c r="N391" s="44">
        <v>0</v>
      </c>
      <c r="O391" s="44">
        <v>0</v>
      </c>
      <c r="P391" s="44">
        <v>0</v>
      </c>
      <c r="Q391" s="44">
        <v>0</v>
      </c>
      <c r="R391" s="44">
        <v>0</v>
      </c>
      <c r="S391" s="44"/>
      <c r="T391" s="44"/>
      <c r="U391" s="44"/>
      <c r="V391" s="44"/>
      <c r="W391" s="44"/>
      <c r="X391" s="44"/>
      <c r="Y391" s="44"/>
      <c r="Z391" s="44"/>
      <c r="AA391" s="44"/>
      <c r="AB391" s="44"/>
      <c r="AC391" s="44"/>
      <c r="AD391" s="44"/>
      <c r="AE391" s="44"/>
      <c r="AF391" s="44"/>
      <c r="AG391" s="44"/>
    </row>
    <row r="392" spans="1:33" ht="15.75" customHeight="1">
      <c r="A392" s="44"/>
      <c r="B392" s="44" t="s">
        <v>105</v>
      </c>
      <c r="C392" s="44" t="s">
        <v>519</v>
      </c>
      <c r="D392" s="44" t="s">
        <v>537</v>
      </c>
      <c r="E392" s="44" t="str">
        <f t="shared" si="162"/>
        <v>solar PV</v>
      </c>
      <c r="F392" s="44">
        <v>0</v>
      </c>
      <c r="G392" s="44">
        <f t="shared" ref="G392:G405" si="163">AVERAGE(F392,H392)</f>
        <v>0</v>
      </c>
      <c r="H392" s="44">
        <v>0</v>
      </c>
      <c r="I392" s="44">
        <f t="shared" ref="I392:I405" si="164">AVERAGE(H392,J392)</f>
        <v>0</v>
      </c>
      <c r="J392" s="44">
        <v>0</v>
      </c>
      <c r="K392" s="44">
        <f t="shared" ref="K392:K405" si="165">AVERAGE(J392,L392)</f>
        <v>0</v>
      </c>
      <c r="L392" s="44">
        <v>0</v>
      </c>
      <c r="M392" s="44">
        <f t="shared" ref="M392:M405" si="166">AVERAGE(L392,N392)</f>
        <v>0</v>
      </c>
      <c r="N392" s="44">
        <v>0</v>
      </c>
      <c r="O392" s="44">
        <f t="shared" ref="O392:O405" si="167">AVERAGE(N392,P392)</f>
        <v>0</v>
      </c>
      <c r="P392" s="44">
        <v>0</v>
      </c>
      <c r="Q392" s="44">
        <f t="shared" ref="Q392:Q405" si="168">AVERAGE(P392,R392)</f>
        <v>0</v>
      </c>
      <c r="R392" s="44">
        <v>0</v>
      </c>
      <c r="S392" s="44"/>
      <c r="T392" s="44"/>
      <c r="U392" s="44"/>
      <c r="V392" s="44"/>
      <c r="W392" s="44"/>
      <c r="X392" s="44"/>
      <c r="Y392" s="44"/>
      <c r="Z392" s="44"/>
      <c r="AA392" s="44"/>
      <c r="AB392" s="44"/>
      <c r="AC392" s="44"/>
      <c r="AD392" s="44"/>
      <c r="AE392" s="44"/>
      <c r="AF392" s="44"/>
      <c r="AG392" s="44"/>
    </row>
    <row r="393" spans="1:33" ht="15.75" customHeight="1">
      <c r="A393" s="44"/>
      <c r="B393" s="44" t="s">
        <v>87</v>
      </c>
      <c r="C393" s="44" t="s">
        <v>519</v>
      </c>
      <c r="D393" s="44" t="s">
        <v>522</v>
      </c>
      <c r="E393" s="44" t="str">
        <f t="shared" si="162"/>
        <v>biomass</v>
      </c>
      <c r="F393" s="44">
        <v>0</v>
      </c>
      <c r="G393" s="44">
        <f t="shared" si="163"/>
        <v>0</v>
      </c>
      <c r="H393" s="44">
        <v>0</v>
      </c>
      <c r="I393" s="44">
        <f t="shared" si="164"/>
        <v>0</v>
      </c>
      <c r="J393" s="44">
        <v>0</v>
      </c>
      <c r="K393" s="44">
        <f t="shared" si="165"/>
        <v>0</v>
      </c>
      <c r="L393" s="44">
        <v>0</v>
      </c>
      <c r="M393" s="44">
        <f t="shared" si="166"/>
        <v>0</v>
      </c>
      <c r="N393" s="44">
        <v>0</v>
      </c>
      <c r="O393" s="44">
        <f t="shared" si="167"/>
        <v>0</v>
      </c>
      <c r="P393" s="44">
        <v>0</v>
      </c>
      <c r="Q393" s="44">
        <f t="shared" si="168"/>
        <v>0</v>
      </c>
      <c r="R393" s="44">
        <v>0</v>
      </c>
      <c r="S393" s="44"/>
      <c r="T393" s="44"/>
      <c r="U393" s="44"/>
      <c r="V393" s="44"/>
      <c r="W393" s="44"/>
      <c r="X393" s="44"/>
      <c r="Y393" s="44"/>
      <c r="Z393" s="44"/>
      <c r="AA393" s="44"/>
      <c r="AB393" s="44"/>
      <c r="AC393" s="44"/>
      <c r="AD393" s="44"/>
      <c r="AE393" s="44"/>
      <c r="AF393" s="44"/>
      <c r="AG393" s="44"/>
    </row>
    <row r="394" spans="1:33" ht="15.75" customHeight="1">
      <c r="A394" s="44"/>
      <c r="B394" s="44" t="s">
        <v>87</v>
      </c>
      <c r="C394" s="44" t="s">
        <v>519</v>
      </c>
      <c r="D394" s="44" t="s">
        <v>523</v>
      </c>
      <c r="E394" s="44" t="str">
        <f t="shared" si="162"/>
        <v>hard coal</v>
      </c>
      <c r="F394" s="44">
        <v>6632584.9720000001</v>
      </c>
      <c r="G394" s="44">
        <f t="shared" si="163"/>
        <v>6035723.3375000004</v>
      </c>
      <c r="H394" s="44">
        <v>5438861.7029999997</v>
      </c>
      <c r="I394" s="44">
        <f t="shared" si="164"/>
        <v>5299743.8185000001</v>
      </c>
      <c r="J394" s="44">
        <v>5160625.9340000004</v>
      </c>
      <c r="K394" s="44">
        <f t="shared" si="165"/>
        <v>5815669.4275000002</v>
      </c>
      <c r="L394" s="44">
        <v>6470712.9210000001</v>
      </c>
      <c r="M394" s="44">
        <f t="shared" si="166"/>
        <v>6038676.5659999996</v>
      </c>
      <c r="N394" s="44">
        <v>5606640.2110000001</v>
      </c>
      <c r="O394" s="44">
        <f t="shared" si="167"/>
        <v>5441603.7855000002</v>
      </c>
      <c r="P394" s="44">
        <v>5276567.3600000003</v>
      </c>
      <c r="Q394" s="44">
        <f t="shared" si="168"/>
        <v>5711005.1495000003</v>
      </c>
      <c r="R394" s="44">
        <v>6145442.9390000002</v>
      </c>
      <c r="S394" s="44"/>
      <c r="T394" s="44"/>
      <c r="U394" s="44"/>
      <c r="V394" s="44"/>
      <c r="W394" s="44"/>
      <c r="X394" s="44"/>
      <c r="Y394" s="44"/>
      <c r="Z394" s="44"/>
      <c r="AA394" s="44"/>
      <c r="AB394" s="44"/>
      <c r="AC394" s="44"/>
      <c r="AD394" s="44"/>
      <c r="AE394" s="44"/>
      <c r="AF394" s="44"/>
      <c r="AG394" s="44"/>
    </row>
    <row r="395" spans="1:33" ht="15.75" customHeight="1">
      <c r="A395" s="44"/>
      <c r="B395" s="44" t="s">
        <v>87</v>
      </c>
      <c r="C395" s="44" t="s">
        <v>519</v>
      </c>
      <c r="D395" s="44" t="s">
        <v>524</v>
      </c>
      <c r="E395" s="44" t="str">
        <f t="shared" si="162"/>
        <v>solar thermal</v>
      </c>
      <c r="F395" s="44">
        <v>0</v>
      </c>
      <c r="G395" s="44">
        <f t="shared" si="163"/>
        <v>0</v>
      </c>
      <c r="H395" s="44">
        <v>0</v>
      </c>
      <c r="I395" s="44">
        <f t="shared" si="164"/>
        <v>0</v>
      </c>
      <c r="J395" s="44">
        <v>0</v>
      </c>
      <c r="K395" s="44">
        <f t="shared" si="165"/>
        <v>0</v>
      </c>
      <c r="L395" s="44">
        <v>0</v>
      </c>
      <c r="M395" s="44">
        <f t="shared" si="166"/>
        <v>0</v>
      </c>
      <c r="N395" s="44">
        <v>0</v>
      </c>
      <c r="O395" s="44">
        <f t="shared" si="167"/>
        <v>0</v>
      </c>
      <c r="P395" s="44">
        <v>0</v>
      </c>
      <c r="Q395" s="44">
        <f t="shared" si="168"/>
        <v>0</v>
      </c>
      <c r="R395" s="44">
        <v>0</v>
      </c>
      <c r="S395" s="44"/>
      <c r="T395" s="44"/>
      <c r="U395" s="44"/>
      <c r="V395" s="44"/>
      <c r="W395" s="44"/>
      <c r="X395" s="44"/>
      <c r="Y395" s="44"/>
      <c r="Z395" s="44"/>
      <c r="AA395" s="44"/>
      <c r="AB395" s="44"/>
      <c r="AC395" s="44"/>
      <c r="AD395" s="44"/>
      <c r="AE395" s="44"/>
      <c r="AF395" s="44"/>
      <c r="AG395" s="44"/>
    </row>
    <row r="396" spans="1:33" ht="15.75" customHeight="1">
      <c r="A396" s="44"/>
      <c r="B396" s="44" t="s">
        <v>87</v>
      </c>
      <c r="C396" s="44" t="s">
        <v>519</v>
      </c>
      <c r="D396" s="44" t="s">
        <v>525</v>
      </c>
      <c r="E396" s="44" t="str">
        <f t="shared" si="162"/>
        <v>geothermal</v>
      </c>
      <c r="F396" s="44">
        <v>0</v>
      </c>
      <c r="G396" s="44">
        <f t="shared" si="163"/>
        <v>0</v>
      </c>
      <c r="H396" s="44">
        <v>0</v>
      </c>
      <c r="I396" s="44">
        <f t="shared" si="164"/>
        <v>0</v>
      </c>
      <c r="J396" s="44">
        <v>0</v>
      </c>
      <c r="K396" s="44">
        <f t="shared" si="165"/>
        <v>0</v>
      </c>
      <c r="L396" s="44">
        <v>0</v>
      </c>
      <c r="M396" s="44">
        <f t="shared" si="166"/>
        <v>0</v>
      </c>
      <c r="N396" s="44">
        <v>0</v>
      </c>
      <c r="O396" s="44">
        <f t="shared" si="167"/>
        <v>0</v>
      </c>
      <c r="P396" s="44">
        <v>0</v>
      </c>
      <c r="Q396" s="44">
        <f t="shared" si="168"/>
        <v>0</v>
      </c>
      <c r="R396" s="44">
        <v>0</v>
      </c>
      <c r="S396" s="44"/>
      <c r="T396" s="44"/>
      <c r="U396" s="44"/>
      <c r="V396" s="44"/>
      <c r="W396" s="44"/>
      <c r="X396" s="44"/>
      <c r="Y396" s="44"/>
      <c r="Z396" s="44"/>
      <c r="AA396" s="44"/>
      <c r="AB396" s="44"/>
      <c r="AC396" s="44"/>
      <c r="AD396" s="44"/>
      <c r="AE396" s="44"/>
      <c r="AF396" s="44"/>
      <c r="AG396" s="44"/>
    </row>
    <row r="397" spans="1:33" ht="15.75" customHeight="1">
      <c r="A397" s="44"/>
      <c r="B397" s="44" t="s">
        <v>87</v>
      </c>
      <c r="C397" s="44" t="s">
        <v>519</v>
      </c>
      <c r="D397" s="44" t="s">
        <v>526</v>
      </c>
      <c r="E397" s="44" t="str">
        <f t="shared" si="162"/>
        <v>hydro</v>
      </c>
      <c r="F397" s="44">
        <v>1007153.956</v>
      </c>
      <c r="G397" s="44">
        <f t="shared" si="163"/>
        <v>1007153.956</v>
      </c>
      <c r="H397" s="44">
        <v>1007153.956</v>
      </c>
      <c r="I397" s="44">
        <f t="shared" si="164"/>
        <v>1007236.3205</v>
      </c>
      <c r="J397" s="44">
        <v>1007318.6850000001</v>
      </c>
      <c r="K397" s="44">
        <f t="shared" si="165"/>
        <v>1007318.6850000001</v>
      </c>
      <c r="L397" s="44">
        <v>1007318.6850000001</v>
      </c>
      <c r="M397" s="44">
        <f t="shared" si="166"/>
        <v>1028780.893</v>
      </c>
      <c r="N397" s="44">
        <v>1050243.101</v>
      </c>
      <c r="O397" s="44">
        <f t="shared" si="167"/>
        <v>1050160.736</v>
      </c>
      <c r="P397" s="44">
        <v>1050078.371</v>
      </c>
      <c r="Q397" s="44">
        <f t="shared" si="168"/>
        <v>1050078.371</v>
      </c>
      <c r="R397" s="44">
        <v>1050078.371</v>
      </c>
      <c r="S397" s="44"/>
      <c r="T397" s="44"/>
      <c r="U397" s="44"/>
      <c r="V397" s="44"/>
      <c r="W397" s="44"/>
      <c r="X397" s="44"/>
      <c r="Y397" s="44"/>
      <c r="Z397" s="44"/>
      <c r="AA397" s="44"/>
      <c r="AB397" s="44"/>
      <c r="AC397" s="44"/>
      <c r="AD397" s="44"/>
      <c r="AE397" s="44"/>
      <c r="AF397" s="44"/>
      <c r="AG397" s="44"/>
    </row>
    <row r="398" spans="1:33" ht="15.75" customHeight="1">
      <c r="A398" s="44"/>
      <c r="B398" s="44" t="s">
        <v>87</v>
      </c>
      <c r="C398" s="44" t="s">
        <v>519</v>
      </c>
      <c r="D398" s="44" t="s">
        <v>528</v>
      </c>
      <c r="E398" s="44" t="str">
        <f t="shared" si="162"/>
        <v>hydro</v>
      </c>
      <c r="F398" s="44">
        <v>0</v>
      </c>
      <c r="G398" s="44">
        <f t="shared" si="163"/>
        <v>0</v>
      </c>
      <c r="H398" s="44">
        <v>0</v>
      </c>
      <c r="I398" s="44">
        <f t="shared" si="164"/>
        <v>0</v>
      </c>
      <c r="J398" s="44">
        <v>0</v>
      </c>
      <c r="K398" s="44">
        <f t="shared" si="165"/>
        <v>0</v>
      </c>
      <c r="L398" s="44">
        <v>0</v>
      </c>
      <c r="M398" s="44">
        <f t="shared" si="166"/>
        <v>0</v>
      </c>
      <c r="N398" s="44">
        <v>0</v>
      </c>
      <c r="O398" s="44">
        <f t="shared" si="167"/>
        <v>0</v>
      </c>
      <c r="P398" s="44">
        <v>0</v>
      </c>
      <c r="Q398" s="44">
        <f t="shared" si="168"/>
        <v>0</v>
      </c>
      <c r="R398" s="44">
        <v>0</v>
      </c>
      <c r="S398" s="44"/>
      <c r="T398" s="44"/>
      <c r="U398" s="44"/>
      <c r="V398" s="44"/>
      <c r="W398" s="44"/>
      <c r="X398" s="44"/>
      <c r="Y398" s="44"/>
      <c r="Z398" s="44"/>
      <c r="AA398" s="44"/>
      <c r="AB398" s="44"/>
      <c r="AC398" s="44"/>
      <c r="AD398" s="44"/>
      <c r="AE398" s="44"/>
      <c r="AF398" s="44"/>
      <c r="AG398" s="44"/>
    </row>
    <row r="399" spans="1:33" ht="15.75" customHeight="1">
      <c r="A399" s="44"/>
      <c r="B399" s="44" t="s">
        <v>87</v>
      </c>
      <c r="C399" s="44" t="s">
        <v>519</v>
      </c>
      <c r="D399" s="44" t="s">
        <v>527</v>
      </c>
      <c r="E399" s="44" t="str">
        <f t="shared" si="162"/>
        <v>onshore wind</v>
      </c>
      <c r="F399" s="44">
        <v>6613015.1399999997</v>
      </c>
      <c r="G399" s="44">
        <f t="shared" si="163"/>
        <v>7355338.4800000004</v>
      </c>
      <c r="H399" s="44">
        <v>8097661.8200000003</v>
      </c>
      <c r="I399" s="44">
        <f t="shared" si="164"/>
        <v>8091233.7910000002</v>
      </c>
      <c r="J399" s="44">
        <v>8084805.7620000001</v>
      </c>
      <c r="K399" s="44">
        <f t="shared" si="165"/>
        <v>8023311.5765000004</v>
      </c>
      <c r="L399" s="44">
        <v>7961817.3909999998</v>
      </c>
      <c r="M399" s="44">
        <f t="shared" si="166"/>
        <v>8021572.9120000005</v>
      </c>
      <c r="N399" s="44">
        <v>8081328.4330000002</v>
      </c>
      <c r="O399" s="44">
        <f t="shared" si="167"/>
        <v>8058719.3230000008</v>
      </c>
      <c r="P399" s="44">
        <v>8036110.2130000005</v>
      </c>
      <c r="Q399" s="44">
        <f t="shared" si="168"/>
        <v>7985982.3085000003</v>
      </c>
      <c r="R399" s="44">
        <v>7935854.4040000001</v>
      </c>
      <c r="S399" s="44"/>
      <c r="T399" s="44"/>
      <c r="U399" s="44"/>
      <c r="V399" s="44"/>
      <c r="W399" s="44"/>
      <c r="X399" s="44"/>
      <c r="Y399" s="44"/>
      <c r="Z399" s="44"/>
      <c r="AA399" s="44"/>
      <c r="AB399" s="44"/>
      <c r="AC399" s="44"/>
      <c r="AD399" s="44"/>
      <c r="AE399" s="44"/>
      <c r="AF399" s="44"/>
      <c r="AG399" s="44"/>
    </row>
    <row r="400" spans="1:33" ht="15.75" customHeight="1">
      <c r="A400" s="44"/>
      <c r="B400" s="44" t="s">
        <v>87</v>
      </c>
      <c r="C400" s="44" t="s">
        <v>519</v>
      </c>
      <c r="D400" s="44" t="s">
        <v>529</v>
      </c>
      <c r="E400" s="44" t="str">
        <f t="shared" si="162"/>
        <v>natural gas nonpeaker</v>
      </c>
      <c r="F400" s="44">
        <v>129245.5741</v>
      </c>
      <c r="G400" s="44">
        <f t="shared" si="163"/>
        <v>94608.774089999992</v>
      </c>
      <c r="H400" s="44">
        <v>59971.97408</v>
      </c>
      <c r="I400" s="44">
        <f t="shared" si="164"/>
        <v>75117.375685000006</v>
      </c>
      <c r="J400" s="44">
        <v>90262.777289999998</v>
      </c>
      <c r="K400" s="44">
        <f t="shared" si="165"/>
        <v>63792.764645000003</v>
      </c>
      <c r="L400" s="44">
        <v>37322.752</v>
      </c>
      <c r="M400" s="44">
        <f t="shared" si="166"/>
        <v>35452.852865000001</v>
      </c>
      <c r="N400" s="44">
        <v>33582.953730000001</v>
      </c>
      <c r="O400" s="44">
        <f t="shared" si="167"/>
        <v>23369.396865000002</v>
      </c>
      <c r="P400" s="44">
        <v>13155.84</v>
      </c>
      <c r="Q400" s="44">
        <f t="shared" si="168"/>
        <v>13155.84</v>
      </c>
      <c r="R400" s="44">
        <v>13155.84</v>
      </c>
      <c r="S400" s="44"/>
      <c r="T400" s="44"/>
      <c r="U400" s="44"/>
      <c r="V400" s="44"/>
      <c r="W400" s="44"/>
      <c r="X400" s="44"/>
      <c r="Y400" s="44"/>
      <c r="Z400" s="44"/>
      <c r="AA400" s="44"/>
      <c r="AB400" s="44"/>
      <c r="AC400" s="44"/>
      <c r="AD400" s="44"/>
      <c r="AE400" s="44"/>
      <c r="AF400" s="44"/>
      <c r="AG400" s="44"/>
    </row>
    <row r="401" spans="1:33" ht="15.75" customHeight="1">
      <c r="A401" s="44"/>
      <c r="B401" s="44" t="s">
        <v>87</v>
      </c>
      <c r="C401" s="44" t="s">
        <v>519</v>
      </c>
      <c r="D401" s="44" t="s">
        <v>530</v>
      </c>
      <c r="E401" s="44" t="str">
        <f t="shared" si="162"/>
        <v>natural gas peaker</v>
      </c>
      <c r="F401" s="44">
        <v>152470.3743</v>
      </c>
      <c r="G401" s="44">
        <f t="shared" si="163"/>
        <v>140559.35355</v>
      </c>
      <c r="H401" s="44">
        <v>128648.3328</v>
      </c>
      <c r="I401" s="44">
        <f t="shared" si="164"/>
        <v>112660.71689500001</v>
      </c>
      <c r="J401" s="44">
        <v>96673.100990000006</v>
      </c>
      <c r="K401" s="44">
        <f t="shared" si="165"/>
        <v>95307.340989999997</v>
      </c>
      <c r="L401" s="44">
        <v>93941.580990000002</v>
      </c>
      <c r="M401" s="44">
        <f t="shared" si="166"/>
        <v>92529.26099000001</v>
      </c>
      <c r="N401" s="44">
        <v>91116.940990000003</v>
      </c>
      <c r="O401" s="44">
        <f t="shared" si="167"/>
        <v>82596.460989999992</v>
      </c>
      <c r="P401" s="44">
        <v>74075.980989999996</v>
      </c>
      <c r="Q401" s="44">
        <f t="shared" si="168"/>
        <v>74075.980989999996</v>
      </c>
      <c r="R401" s="44">
        <v>74075.980989999996</v>
      </c>
      <c r="S401" s="44"/>
      <c r="T401" s="44"/>
      <c r="U401" s="44"/>
      <c r="V401" s="44"/>
      <c r="W401" s="44"/>
      <c r="X401" s="44"/>
      <c r="Y401" s="44"/>
      <c r="Z401" s="44"/>
      <c r="AA401" s="44"/>
      <c r="AB401" s="44"/>
      <c r="AC401" s="44"/>
      <c r="AD401" s="44"/>
      <c r="AE401" s="44"/>
      <c r="AF401" s="44"/>
      <c r="AG401" s="44"/>
    </row>
    <row r="402" spans="1:33" ht="15.75" customHeight="1">
      <c r="A402" s="44"/>
      <c r="B402" s="44" t="s">
        <v>87</v>
      </c>
      <c r="C402" s="44" t="s">
        <v>519</v>
      </c>
      <c r="D402" s="44" t="s">
        <v>531</v>
      </c>
      <c r="E402" s="44" t="str">
        <f t="shared" si="162"/>
        <v>nuclear</v>
      </c>
      <c r="F402" s="44">
        <v>6086923.9199999999</v>
      </c>
      <c r="G402" s="44">
        <f t="shared" si="163"/>
        <v>6086923.9199999999</v>
      </c>
      <c r="H402" s="44">
        <v>6086923.9199999999</v>
      </c>
      <c r="I402" s="44">
        <f t="shared" si="164"/>
        <v>6086923.9199999999</v>
      </c>
      <c r="J402" s="44">
        <v>6086923.9199999999</v>
      </c>
      <c r="K402" s="44">
        <f t="shared" si="165"/>
        <v>6086923.9199999999</v>
      </c>
      <c r="L402" s="44">
        <v>6086923.9199999999</v>
      </c>
      <c r="M402" s="44">
        <f t="shared" si="166"/>
        <v>6086923.9199999999</v>
      </c>
      <c r="N402" s="44">
        <v>6086923.9199999999</v>
      </c>
      <c r="O402" s="44">
        <f t="shared" si="167"/>
        <v>6086923.9199999999</v>
      </c>
      <c r="P402" s="44">
        <v>6086923.9199999999</v>
      </c>
      <c r="Q402" s="44">
        <f t="shared" si="168"/>
        <v>6086923.9199999999</v>
      </c>
      <c r="R402" s="44">
        <v>6086923.9199999999</v>
      </c>
      <c r="S402" s="44"/>
      <c r="T402" s="44"/>
      <c r="U402" s="44"/>
      <c r="V402" s="44"/>
      <c r="W402" s="44"/>
      <c r="X402" s="44"/>
      <c r="Y402" s="44"/>
      <c r="Z402" s="44"/>
      <c r="AA402" s="44"/>
      <c r="AB402" s="44"/>
      <c r="AC402" s="44"/>
      <c r="AD402" s="44"/>
      <c r="AE402" s="44"/>
      <c r="AF402" s="44"/>
      <c r="AG402" s="44"/>
    </row>
    <row r="403" spans="1:33" ht="15.75" customHeight="1">
      <c r="A403" s="44"/>
      <c r="B403" s="44" t="s">
        <v>87</v>
      </c>
      <c r="C403" s="44" t="s">
        <v>519</v>
      </c>
      <c r="D403" s="44" t="s">
        <v>532</v>
      </c>
      <c r="E403" s="44" t="str">
        <f t="shared" si="162"/>
        <v>offshore wind</v>
      </c>
      <c r="F403" s="44">
        <v>0</v>
      </c>
      <c r="G403" s="44">
        <f t="shared" si="163"/>
        <v>0</v>
      </c>
      <c r="H403" s="44">
        <v>0</v>
      </c>
      <c r="I403" s="44">
        <f t="shared" si="164"/>
        <v>0</v>
      </c>
      <c r="J403" s="44">
        <v>0</v>
      </c>
      <c r="K403" s="44">
        <f t="shared" si="165"/>
        <v>0</v>
      </c>
      <c r="L403" s="44">
        <v>0</v>
      </c>
      <c r="M403" s="44">
        <f t="shared" si="166"/>
        <v>0</v>
      </c>
      <c r="N403" s="44">
        <v>0</v>
      </c>
      <c r="O403" s="44">
        <f t="shared" si="167"/>
        <v>0</v>
      </c>
      <c r="P403" s="44">
        <v>0</v>
      </c>
      <c r="Q403" s="44">
        <f t="shared" si="168"/>
        <v>0</v>
      </c>
      <c r="R403" s="44">
        <v>0</v>
      </c>
      <c r="S403" s="44"/>
      <c r="T403" s="44"/>
      <c r="U403" s="44"/>
      <c r="V403" s="44"/>
      <c r="W403" s="44"/>
      <c r="X403" s="44"/>
      <c r="Y403" s="44"/>
      <c r="Z403" s="44"/>
      <c r="AA403" s="44"/>
      <c r="AB403" s="44"/>
      <c r="AC403" s="44"/>
      <c r="AD403" s="44"/>
      <c r="AE403" s="44"/>
      <c r="AF403" s="44"/>
      <c r="AG403" s="44"/>
    </row>
    <row r="404" spans="1:33" ht="15.75" customHeight="1">
      <c r="A404" s="44"/>
      <c r="B404" s="44" t="s">
        <v>87</v>
      </c>
      <c r="C404" s="44" t="s">
        <v>519</v>
      </c>
      <c r="D404" s="44" t="s">
        <v>533</v>
      </c>
      <c r="E404" s="44" t="str">
        <f t="shared" si="162"/>
        <v>crude oil</v>
      </c>
      <c r="F404" s="44">
        <v>51261.127679999998</v>
      </c>
      <c r="G404" s="44">
        <f t="shared" si="163"/>
        <v>51261.127679999998</v>
      </c>
      <c r="H404" s="44">
        <v>51261.127679999998</v>
      </c>
      <c r="I404" s="44">
        <f t="shared" si="164"/>
        <v>51261.127679999998</v>
      </c>
      <c r="J404" s="44">
        <v>51261.127679999998</v>
      </c>
      <c r="K404" s="44">
        <f t="shared" si="165"/>
        <v>51261.127679999998</v>
      </c>
      <c r="L404" s="44">
        <v>51261.127679999998</v>
      </c>
      <c r="M404" s="44">
        <f t="shared" si="166"/>
        <v>51261.127679999998</v>
      </c>
      <c r="N404" s="44">
        <v>51261.127679999998</v>
      </c>
      <c r="O404" s="44">
        <f t="shared" si="167"/>
        <v>51261.127679999998</v>
      </c>
      <c r="P404" s="44">
        <v>51261.127679999998</v>
      </c>
      <c r="Q404" s="44">
        <f t="shared" si="168"/>
        <v>51261.127679999998</v>
      </c>
      <c r="R404" s="44">
        <v>51261.127679999998</v>
      </c>
      <c r="S404" s="44"/>
      <c r="T404" s="44"/>
      <c r="U404" s="44"/>
      <c r="V404" s="44"/>
      <c r="W404" s="44"/>
      <c r="X404" s="44"/>
      <c r="Y404" s="44"/>
      <c r="Z404" s="44"/>
      <c r="AA404" s="44"/>
      <c r="AB404" s="44"/>
      <c r="AC404" s="44"/>
      <c r="AD404" s="44"/>
      <c r="AE404" s="44"/>
      <c r="AF404" s="44"/>
      <c r="AG404" s="44"/>
    </row>
    <row r="405" spans="1:33" ht="15.75" customHeight="1">
      <c r="A405" s="44"/>
      <c r="B405" s="44" t="s">
        <v>87</v>
      </c>
      <c r="C405" s="44" t="s">
        <v>519</v>
      </c>
      <c r="D405" s="44" t="s">
        <v>534</v>
      </c>
      <c r="E405" s="44" t="str">
        <f t="shared" si="162"/>
        <v>solar PV</v>
      </c>
      <c r="F405" s="44">
        <v>80248.187279999998</v>
      </c>
      <c r="G405" s="44">
        <f t="shared" si="163"/>
        <v>84458.61705500001</v>
      </c>
      <c r="H405" s="44">
        <v>88669.046830000007</v>
      </c>
      <c r="I405" s="44">
        <f t="shared" si="164"/>
        <v>91179.172055000003</v>
      </c>
      <c r="J405" s="44">
        <v>93689.297279999999</v>
      </c>
      <c r="K405" s="44">
        <f t="shared" si="165"/>
        <v>95816.253185000009</v>
      </c>
      <c r="L405" s="44">
        <v>97943.209090000004</v>
      </c>
      <c r="M405" s="44">
        <f t="shared" si="166"/>
        <v>102906.419695</v>
      </c>
      <c r="N405" s="44">
        <v>107869.6303</v>
      </c>
      <c r="O405" s="44">
        <f t="shared" si="167"/>
        <v>113774.10305000001</v>
      </c>
      <c r="P405" s="44">
        <v>119678.57580000001</v>
      </c>
      <c r="Q405" s="44">
        <f t="shared" si="168"/>
        <v>125950.0085</v>
      </c>
      <c r="R405" s="44">
        <v>132221.4412</v>
      </c>
      <c r="S405" s="44"/>
      <c r="T405" s="44"/>
      <c r="U405" s="44"/>
      <c r="V405" s="44"/>
      <c r="W405" s="44"/>
      <c r="X405" s="44"/>
      <c r="Y405" s="44"/>
      <c r="Z405" s="44"/>
      <c r="AA405" s="44"/>
      <c r="AB405" s="44"/>
      <c r="AC405" s="44"/>
      <c r="AD405" s="44"/>
      <c r="AE405" s="44"/>
      <c r="AF405" s="44"/>
      <c r="AG405" s="44"/>
    </row>
    <row r="406" spans="1:33" ht="15.75" customHeight="1">
      <c r="A406" s="44"/>
      <c r="B406" s="44" t="s">
        <v>87</v>
      </c>
      <c r="C406" s="44" t="s">
        <v>519</v>
      </c>
      <c r="D406" s="44" t="s">
        <v>535</v>
      </c>
      <c r="E406" s="44" t="str">
        <f t="shared" si="162"/>
        <v>storage</v>
      </c>
      <c r="F406" s="44">
        <v>0</v>
      </c>
      <c r="G406" s="44">
        <v>0</v>
      </c>
      <c r="H406" s="44">
        <v>0</v>
      </c>
      <c r="I406" s="44">
        <v>0</v>
      </c>
      <c r="J406" s="44">
        <v>0</v>
      </c>
      <c r="K406" s="44">
        <v>0</v>
      </c>
      <c r="L406" s="44">
        <v>0</v>
      </c>
      <c r="M406" s="44">
        <v>0</v>
      </c>
      <c r="N406" s="44">
        <v>0</v>
      </c>
      <c r="O406" s="44">
        <v>0</v>
      </c>
      <c r="P406" s="44">
        <v>0</v>
      </c>
      <c r="Q406" s="44">
        <v>0</v>
      </c>
      <c r="R406" s="44">
        <v>0</v>
      </c>
      <c r="S406" s="44"/>
      <c r="T406" s="44"/>
      <c r="U406" s="44"/>
      <c r="V406" s="44"/>
      <c r="W406" s="44"/>
      <c r="X406" s="44"/>
      <c r="Y406" s="44"/>
      <c r="Z406" s="44"/>
      <c r="AA406" s="44"/>
      <c r="AB406" s="44"/>
      <c r="AC406" s="44"/>
      <c r="AD406" s="44"/>
      <c r="AE406" s="44"/>
      <c r="AF406" s="44"/>
      <c r="AG406" s="44"/>
    </row>
    <row r="407" spans="1:33" ht="15.75" customHeight="1">
      <c r="A407" s="44"/>
      <c r="B407" s="44" t="s">
        <v>87</v>
      </c>
      <c r="C407" s="44" t="s">
        <v>519</v>
      </c>
      <c r="D407" s="44" t="s">
        <v>537</v>
      </c>
      <c r="E407" s="44" t="str">
        <f t="shared" si="162"/>
        <v>solar PV</v>
      </c>
      <c r="F407" s="44">
        <v>35613.443930000001</v>
      </c>
      <c r="G407" s="44">
        <f t="shared" ref="G407:G420" si="169">AVERAGE(F407,H407)</f>
        <v>35613.443930000001</v>
      </c>
      <c r="H407" s="44">
        <v>35613.443930000001</v>
      </c>
      <c r="I407" s="44">
        <f t="shared" ref="I407:I420" si="170">AVERAGE(H407,J407)</f>
        <v>35613.443930000001</v>
      </c>
      <c r="J407" s="44">
        <v>35613.443930000001</v>
      </c>
      <c r="K407" s="44">
        <f t="shared" ref="K407:K420" si="171">AVERAGE(J407,L407)</f>
        <v>35436.487464999998</v>
      </c>
      <c r="L407" s="44">
        <v>35259.531000000003</v>
      </c>
      <c r="M407" s="44">
        <f t="shared" ref="M407:M420" si="172">AVERAGE(L407,N407)</f>
        <v>171156.70715</v>
      </c>
      <c r="N407" s="44">
        <v>307053.88329999999</v>
      </c>
      <c r="O407" s="44">
        <f t="shared" ref="O407:O420" si="173">AVERAGE(N407,P407)</f>
        <v>305922.06270000001</v>
      </c>
      <c r="P407" s="44">
        <v>304790.24209999997</v>
      </c>
      <c r="Q407" s="44">
        <f t="shared" ref="Q407:Q420" si="174">AVERAGE(P407,R407)</f>
        <v>303266.52529999998</v>
      </c>
      <c r="R407" s="44">
        <v>301742.80849999998</v>
      </c>
      <c r="S407" s="44"/>
      <c r="T407" s="44"/>
      <c r="U407" s="44"/>
      <c r="V407" s="44"/>
      <c r="W407" s="44"/>
      <c r="X407" s="44"/>
      <c r="Y407" s="44"/>
      <c r="Z407" s="44"/>
      <c r="AA407" s="44"/>
      <c r="AB407" s="44"/>
      <c r="AC407" s="44"/>
      <c r="AD407" s="44"/>
      <c r="AE407" s="44"/>
      <c r="AF407" s="44"/>
      <c r="AG407" s="44"/>
    </row>
    <row r="408" spans="1:33" ht="15.75" customHeight="1">
      <c r="A408" s="44"/>
      <c r="B408" s="44" t="s">
        <v>92</v>
      </c>
      <c r="C408" s="44" t="s">
        <v>519</v>
      </c>
      <c r="D408" s="44" t="s">
        <v>522</v>
      </c>
      <c r="E408" s="44" t="str">
        <f t="shared" si="162"/>
        <v>biomass</v>
      </c>
      <c r="F408" s="44">
        <v>32602.5</v>
      </c>
      <c r="G408" s="44">
        <f t="shared" si="169"/>
        <v>25053.798224999999</v>
      </c>
      <c r="H408" s="44">
        <v>17505.096450000001</v>
      </c>
      <c r="I408" s="44">
        <f t="shared" si="170"/>
        <v>47058.558239999998</v>
      </c>
      <c r="J408" s="44">
        <v>76612.02003</v>
      </c>
      <c r="K408" s="44">
        <f t="shared" si="171"/>
        <v>110447.210165</v>
      </c>
      <c r="L408" s="44">
        <v>144282.40030000001</v>
      </c>
      <c r="M408" s="44">
        <f t="shared" si="172"/>
        <v>144282.40030000001</v>
      </c>
      <c r="N408" s="44">
        <v>144282.40030000001</v>
      </c>
      <c r="O408" s="44">
        <f t="shared" si="173"/>
        <v>144282.40030000001</v>
      </c>
      <c r="P408" s="44">
        <v>144282.40030000001</v>
      </c>
      <c r="Q408" s="44">
        <f t="shared" si="174"/>
        <v>97242.583314999996</v>
      </c>
      <c r="R408" s="44">
        <v>50202.766329999999</v>
      </c>
      <c r="S408" s="44"/>
      <c r="T408" s="44"/>
      <c r="U408" s="44"/>
      <c r="V408" s="44"/>
      <c r="W408" s="44"/>
      <c r="X408" s="44"/>
      <c r="Y408" s="44"/>
      <c r="Z408" s="44"/>
      <c r="AA408" s="44"/>
      <c r="AB408" s="44"/>
      <c r="AC408" s="44"/>
      <c r="AD408" s="44"/>
      <c r="AE408" s="44"/>
      <c r="AF408" s="44"/>
      <c r="AG408" s="44"/>
    </row>
    <row r="409" spans="1:33" ht="15.75" customHeight="1">
      <c r="A409" s="44"/>
      <c r="B409" s="44" t="s">
        <v>92</v>
      </c>
      <c r="C409" s="44" t="s">
        <v>519</v>
      </c>
      <c r="D409" s="44" t="s">
        <v>523</v>
      </c>
      <c r="E409" s="44" t="str">
        <f t="shared" si="162"/>
        <v>hard coal</v>
      </c>
      <c r="F409" s="44">
        <v>0</v>
      </c>
      <c r="G409" s="44">
        <f t="shared" si="169"/>
        <v>0</v>
      </c>
      <c r="H409" s="44">
        <v>0</v>
      </c>
      <c r="I409" s="44">
        <f t="shared" si="170"/>
        <v>0</v>
      </c>
      <c r="J409" s="44">
        <v>0</v>
      </c>
      <c r="K409" s="44">
        <f t="shared" si="171"/>
        <v>98093.531050000005</v>
      </c>
      <c r="L409" s="44">
        <v>196187.06210000001</v>
      </c>
      <c r="M409" s="44">
        <f t="shared" si="172"/>
        <v>98093.531050000005</v>
      </c>
      <c r="N409" s="44">
        <v>0</v>
      </c>
      <c r="O409" s="44">
        <f t="shared" si="173"/>
        <v>0</v>
      </c>
      <c r="P409" s="44">
        <v>0</v>
      </c>
      <c r="Q409" s="44">
        <f t="shared" si="174"/>
        <v>0</v>
      </c>
      <c r="R409" s="44">
        <v>0</v>
      </c>
      <c r="S409" s="44"/>
      <c r="T409" s="44"/>
      <c r="U409" s="44"/>
      <c r="V409" s="44"/>
      <c r="W409" s="44"/>
      <c r="X409" s="44"/>
      <c r="Y409" s="44"/>
      <c r="Z409" s="44"/>
      <c r="AA409" s="44"/>
      <c r="AB409" s="44"/>
      <c r="AC409" s="44"/>
      <c r="AD409" s="44"/>
      <c r="AE409" s="44"/>
      <c r="AF409" s="44"/>
      <c r="AG409" s="44"/>
    </row>
    <row r="410" spans="1:33" ht="15.75" customHeight="1">
      <c r="A410" s="44"/>
      <c r="B410" s="44" t="s">
        <v>92</v>
      </c>
      <c r="C410" s="44" t="s">
        <v>519</v>
      </c>
      <c r="D410" s="44" t="s">
        <v>524</v>
      </c>
      <c r="E410" s="44" t="str">
        <f t="shared" si="162"/>
        <v>solar thermal</v>
      </c>
      <c r="F410" s="44">
        <v>0</v>
      </c>
      <c r="G410" s="44">
        <f t="shared" si="169"/>
        <v>0</v>
      </c>
      <c r="H410" s="44">
        <v>0</v>
      </c>
      <c r="I410" s="44">
        <f t="shared" si="170"/>
        <v>0</v>
      </c>
      <c r="J410" s="44">
        <v>0</v>
      </c>
      <c r="K410" s="44">
        <f t="shared" si="171"/>
        <v>0</v>
      </c>
      <c r="L410" s="44">
        <v>0</v>
      </c>
      <c r="M410" s="44">
        <f t="shared" si="172"/>
        <v>0</v>
      </c>
      <c r="N410" s="44">
        <v>0</v>
      </c>
      <c r="O410" s="44">
        <f t="shared" si="173"/>
        <v>0</v>
      </c>
      <c r="P410" s="44">
        <v>0</v>
      </c>
      <c r="Q410" s="44">
        <f t="shared" si="174"/>
        <v>0</v>
      </c>
      <c r="R410" s="44">
        <v>0</v>
      </c>
      <c r="S410" s="44"/>
      <c r="T410" s="44"/>
      <c r="U410" s="44"/>
      <c r="V410" s="44"/>
      <c r="W410" s="44"/>
      <c r="X410" s="44"/>
      <c r="Y410" s="44"/>
      <c r="Z410" s="44"/>
      <c r="AA410" s="44"/>
      <c r="AB410" s="44"/>
      <c r="AC410" s="44"/>
      <c r="AD410" s="44"/>
      <c r="AE410" s="44"/>
      <c r="AF410" s="44"/>
      <c r="AG410" s="44"/>
    </row>
    <row r="411" spans="1:33" ht="15.75" customHeight="1">
      <c r="A411" s="44"/>
      <c r="B411" s="44" t="s">
        <v>92</v>
      </c>
      <c r="C411" s="44" t="s">
        <v>519</v>
      </c>
      <c r="D411" s="44" t="s">
        <v>525</v>
      </c>
      <c r="E411" s="44" t="str">
        <f t="shared" si="162"/>
        <v>geothermal</v>
      </c>
      <c r="F411" s="44">
        <v>0</v>
      </c>
      <c r="G411" s="44">
        <f t="shared" si="169"/>
        <v>0</v>
      </c>
      <c r="H411" s="44">
        <v>0</v>
      </c>
      <c r="I411" s="44">
        <f t="shared" si="170"/>
        <v>0</v>
      </c>
      <c r="J411" s="44">
        <v>0</v>
      </c>
      <c r="K411" s="44">
        <f t="shared" si="171"/>
        <v>0</v>
      </c>
      <c r="L411" s="44">
        <v>0</v>
      </c>
      <c r="M411" s="44">
        <f t="shared" si="172"/>
        <v>0</v>
      </c>
      <c r="N411" s="44">
        <v>0</v>
      </c>
      <c r="O411" s="44">
        <f t="shared" si="173"/>
        <v>0</v>
      </c>
      <c r="P411" s="44">
        <v>0</v>
      </c>
      <c r="Q411" s="44">
        <f t="shared" si="174"/>
        <v>0</v>
      </c>
      <c r="R411" s="44">
        <v>0</v>
      </c>
      <c r="S411" s="44"/>
      <c r="T411" s="44"/>
      <c r="U411" s="44"/>
      <c r="V411" s="44"/>
      <c r="W411" s="44"/>
      <c r="X411" s="44"/>
      <c r="Y411" s="44"/>
      <c r="Z411" s="44"/>
      <c r="AA411" s="44"/>
      <c r="AB411" s="44"/>
      <c r="AC411" s="44"/>
      <c r="AD411" s="44"/>
      <c r="AE411" s="44"/>
      <c r="AF411" s="44"/>
      <c r="AG411" s="44"/>
    </row>
    <row r="412" spans="1:33" ht="15.75" customHeight="1">
      <c r="A412" s="44"/>
      <c r="B412" s="44" t="s">
        <v>92</v>
      </c>
      <c r="C412" s="44" t="s">
        <v>519</v>
      </c>
      <c r="D412" s="44" t="s">
        <v>526</v>
      </c>
      <c r="E412" s="44" t="str">
        <f t="shared" si="162"/>
        <v>hydro</v>
      </c>
      <c r="F412" s="44">
        <v>1325892.26</v>
      </c>
      <c r="G412" s="44">
        <f t="shared" si="169"/>
        <v>1326247.0755</v>
      </c>
      <c r="H412" s="44">
        <v>1326601.8910000001</v>
      </c>
      <c r="I412" s="44">
        <f t="shared" si="170"/>
        <v>1326601.8910000001</v>
      </c>
      <c r="J412" s="44">
        <v>1326601.8910000001</v>
      </c>
      <c r="K412" s="44">
        <f t="shared" si="171"/>
        <v>1326601.8910000001</v>
      </c>
      <c r="L412" s="44">
        <v>1326601.8910000001</v>
      </c>
      <c r="M412" s="44">
        <f t="shared" si="172"/>
        <v>1326601.8910000001</v>
      </c>
      <c r="N412" s="44">
        <v>1326601.8910000001</v>
      </c>
      <c r="O412" s="44">
        <f t="shared" si="173"/>
        <v>1326601.8910000001</v>
      </c>
      <c r="P412" s="44">
        <v>1326601.8910000001</v>
      </c>
      <c r="Q412" s="44">
        <f t="shared" si="174"/>
        <v>1326601.8910000001</v>
      </c>
      <c r="R412" s="44">
        <v>1326601.8910000001</v>
      </c>
      <c r="S412" s="44"/>
      <c r="T412" s="44"/>
      <c r="U412" s="44"/>
      <c r="V412" s="44"/>
      <c r="W412" s="44"/>
      <c r="X412" s="44"/>
      <c r="Y412" s="44"/>
      <c r="Z412" s="44"/>
      <c r="AA412" s="44"/>
      <c r="AB412" s="44"/>
      <c r="AC412" s="44"/>
      <c r="AD412" s="44"/>
      <c r="AE412" s="44"/>
      <c r="AF412" s="44"/>
      <c r="AG412" s="44"/>
    </row>
    <row r="413" spans="1:33" ht="15.75" customHeight="1">
      <c r="A413" s="44"/>
      <c r="B413" s="44" t="s">
        <v>92</v>
      </c>
      <c r="C413" s="44" t="s">
        <v>519</v>
      </c>
      <c r="D413" s="44" t="s">
        <v>528</v>
      </c>
      <c r="E413" s="44" t="str">
        <f t="shared" si="162"/>
        <v>hydro</v>
      </c>
      <c r="F413" s="44">
        <v>0</v>
      </c>
      <c r="G413" s="44">
        <f t="shared" si="169"/>
        <v>0</v>
      </c>
      <c r="H413" s="44">
        <v>0</v>
      </c>
      <c r="I413" s="44">
        <f t="shared" si="170"/>
        <v>0</v>
      </c>
      <c r="J413" s="44">
        <v>0</v>
      </c>
      <c r="K413" s="44">
        <f t="shared" si="171"/>
        <v>0</v>
      </c>
      <c r="L413" s="44">
        <v>0</v>
      </c>
      <c r="M413" s="44">
        <f t="shared" si="172"/>
        <v>0</v>
      </c>
      <c r="N413" s="44">
        <v>0</v>
      </c>
      <c r="O413" s="44">
        <f t="shared" si="173"/>
        <v>0</v>
      </c>
      <c r="P413" s="44">
        <v>0</v>
      </c>
      <c r="Q413" s="44">
        <f t="shared" si="174"/>
        <v>0</v>
      </c>
      <c r="R413" s="44">
        <v>0</v>
      </c>
      <c r="S413" s="44"/>
      <c r="T413" s="44"/>
      <c r="U413" s="44"/>
      <c r="V413" s="44"/>
      <c r="W413" s="44"/>
      <c r="X413" s="44"/>
      <c r="Y413" s="44"/>
      <c r="Z413" s="44"/>
      <c r="AA413" s="44"/>
      <c r="AB413" s="44"/>
      <c r="AC413" s="44"/>
      <c r="AD413" s="44"/>
      <c r="AE413" s="44"/>
      <c r="AF413" s="44"/>
      <c r="AG413" s="44"/>
    </row>
    <row r="414" spans="1:33" ht="15.75" customHeight="1">
      <c r="A414" s="44"/>
      <c r="B414" s="44" t="s">
        <v>92</v>
      </c>
      <c r="C414" s="44" t="s">
        <v>519</v>
      </c>
      <c r="D414" s="44" t="s">
        <v>527</v>
      </c>
      <c r="E414" s="44" t="str">
        <f t="shared" si="162"/>
        <v>onshore wind</v>
      </c>
      <c r="F414" s="44">
        <v>621546.98679999996</v>
      </c>
      <c r="G414" s="44">
        <f t="shared" si="169"/>
        <v>710536.26114999992</v>
      </c>
      <c r="H414" s="44">
        <v>799525.5355</v>
      </c>
      <c r="I414" s="44">
        <f t="shared" si="170"/>
        <v>799525.42959999992</v>
      </c>
      <c r="J414" s="44">
        <v>799525.32369999995</v>
      </c>
      <c r="K414" s="44">
        <f t="shared" si="171"/>
        <v>816585.68350000004</v>
      </c>
      <c r="L414" s="44">
        <v>833646.04330000002</v>
      </c>
      <c r="M414" s="44">
        <f t="shared" si="172"/>
        <v>871421.77405000001</v>
      </c>
      <c r="N414" s="44">
        <v>909197.5048</v>
      </c>
      <c r="O414" s="44">
        <f t="shared" si="173"/>
        <v>915952.95510000002</v>
      </c>
      <c r="P414" s="44">
        <v>922708.40540000005</v>
      </c>
      <c r="Q414" s="44">
        <f t="shared" si="174"/>
        <v>975312.89170000004</v>
      </c>
      <c r="R414" s="44">
        <v>1027917.378</v>
      </c>
      <c r="S414" s="44"/>
      <c r="T414" s="44"/>
      <c r="U414" s="44"/>
      <c r="V414" s="44"/>
      <c r="W414" s="44"/>
      <c r="X414" s="44"/>
      <c r="Y414" s="44"/>
      <c r="Z414" s="44"/>
      <c r="AA414" s="44"/>
      <c r="AB414" s="44"/>
      <c r="AC414" s="44"/>
      <c r="AD414" s="44"/>
      <c r="AE414" s="44"/>
      <c r="AF414" s="44"/>
      <c r="AG414" s="44"/>
    </row>
    <row r="415" spans="1:33" ht="15.75" customHeight="1">
      <c r="A415" s="44"/>
      <c r="B415" s="44" t="s">
        <v>92</v>
      </c>
      <c r="C415" s="44" t="s">
        <v>519</v>
      </c>
      <c r="D415" s="44" t="s">
        <v>529</v>
      </c>
      <c r="E415" s="44" t="str">
        <f t="shared" si="162"/>
        <v>natural gas nonpeaker</v>
      </c>
      <c r="F415" s="44">
        <v>765008.64</v>
      </c>
      <c r="G415" s="44">
        <f t="shared" si="169"/>
        <v>911498.34000000008</v>
      </c>
      <c r="H415" s="44">
        <v>1057988.04</v>
      </c>
      <c r="I415" s="44">
        <f t="shared" si="170"/>
        <v>1091184.889</v>
      </c>
      <c r="J415" s="44">
        <v>1124381.7379999999</v>
      </c>
      <c r="K415" s="44">
        <f t="shared" si="171"/>
        <v>944695.18900000001</v>
      </c>
      <c r="L415" s="44">
        <v>765008.64</v>
      </c>
      <c r="M415" s="44">
        <f t="shared" si="172"/>
        <v>615306.23999999999</v>
      </c>
      <c r="N415" s="44">
        <v>465603.84000000003</v>
      </c>
      <c r="O415" s="44">
        <f t="shared" si="173"/>
        <v>448651.35510000004</v>
      </c>
      <c r="P415" s="44">
        <v>431698.8702</v>
      </c>
      <c r="Q415" s="44">
        <f t="shared" si="174"/>
        <v>361587.03509999998</v>
      </c>
      <c r="R415" s="44">
        <v>291475.20000000001</v>
      </c>
      <c r="S415" s="44"/>
      <c r="T415" s="44"/>
      <c r="U415" s="44"/>
      <c r="V415" s="44"/>
      <c r="W415" s="44"/>
      <c r="X415" s="44"/>
      <c r="Y415" s="44"/>
      <c r="Z415" s="44"/>
      <c r="AA415" s="44"/>
      <c r="AB415" s="44"/>
      <c r="AC415" s="44"/>
      <c r="AD415" s="44"/>
      <c r="AE415" s="44"/>
      <c r="AF415" s="44"/>
      <c r="AG415" s="44"/>
    </row>
    <row r="416" spans="1:33" ht="15.75" customHeight="1">
      <c r="A416" s="44"/>
      <c r="B416" s="44" t="s">
        <v>92</v>
      </c>
      <c r="C416" s="44" t="s">
        <v>519</v>
      </c>
      <c r="D416" s="44" t="s">
        <v>530</v>
      </c>
      <c r="E416" s="44" t="str">
        <f t="shared" si="162"/>
        <v>natural gas peaker</v>
      </c>
      <c r="F416" s="44">
        <v>0</v>
      </c>
      <c r="G416" s="44">
        <f t="shared" si="169"/>
        <v>0</v>
      </c>
      <c r="H416" s="44">
        <v>0</v>
      </c>
      <c r="I416" s="44">
        <f t="shared" si="170"/>
        <v>0</v>
      </c>
      <c r="J416" s="44">
        <v>0</v>
      </c>
      <c r="K416" s="44">
        <f t="shared" si="171"/>
        <v>0</v>
      </c>
      <c r="L416" s="44">
        <v>0</v>
      </c>
      <c r="M416" s="44">
        <f t="shared" si="172"/>
        <v>0</v>
      </c>
      <c r="N416" s="44">
        <v>0</v>
      </c>
      <c r="O416" s="44">
        <f t="shared" si="173"/>
        <v>0</v>
      </c>
      <c r="P416" s="44">
        <v>0</v>
      </c>
      <c r="Q416" s="44">
        <f t="shared" si="174"/>
        <v>0</v>
      </c>
      <c r="R416" s="44">
        <v>0</v>
      </c>
      <c r="S416" s="44"/>
      <c r="T416" s="44"/>
      <c r="U416" s="44"/>
      <c r="V416" s="44"/>
      <c r="W416" s="44"/>
      <c r="X416" s="44"/>
      <c r="Y416" s="44"/>
      <c r="Z416" s="44"/>
      <c r="AA416" s="44"/>
      <c r="AB416" s="44"/>
      <c r="AC416" s="44"/>
      <c r="AD416" s="44"/>
      <c r="AE416" s="44"/>
      <c r="AF416" s="44"/>
      <c r="AG416" s="44"/>
    </row>
    <row r="417" spans="1:33" ht="15.75" customHeight="1">
      <c r="A417" s="44"/>
      <c r="B417" s="44" t="s">
        <v>92</v>
      </c>
      <c r="C417" s="44" t="s">
        <v>519</v>
      </c>
      <c r="D417" s="44" t="s">
        <v>531</v>
      </c>
      <c r="E417" s="44" t="str">
        <f t="shared" si="162"/>
        <v>nuclear</v>
      </c>
      <c r="F417" s="44">
        <v>9874255.4140000008</v>
      </c>
      <c r="G417" s="44">
        <f t="shared" si="169"/>
        <v>9874255.4140000008</v>
      </c>
      <c r="H417" s="44">
        <v>9874255.4140000008</v>
      </c>
      <c r="I417" s="44">
        <f t="shared" si="170"/>
        <v>9874255.4140000008</v>
      </c>
      <c r="J417" s="44">
        <v>9874255.4140000008</v>
      </c>
      <c r="K417" s="44">
        <f t="shared" si="171"/>
        <v>9874255.4140000008</v>
      </c>
      <c r="L417" s="44">
        <v>9874255.4140000008</v>
      </c>
      <c r="M417" s="44">
        <f t="shared" si="172"/>
        <v>9874255.4140000008</v>
      </c>
      <c r="N417" s="44">
        <v>9874255.4140000008</v>
      </c>
      <c r="O417" s="44">
        <f t="shared" si="173"/>
        <v>9874255.4140000008</v>
      </c>
      <c r="P417" s="44">
        <v>9874255.4140000008</v>
      </c>
      <c r="Q417" s="44">
        <f t="shared" si="174"/>
        <v>9874255.4140000008</v>
      </c>
      <c r="R417" s="44">
        <v>9874255.4140000008</v>
      </c>
      <c r="S417" s="44"/>
      <c r="T417" s="44"/>
      <c r="U417" s="44"/>
      <c r="V417" s="44"/>
      <c r="W417" s="44"/>
      <c r="X417" s="44"/>
      <c r="Y417" s="44"/>
      <c r="Z417" s="44"/>
      <c r="AA417" s="44"/>
      <c r="AB417" s="44"/>
      <c r="AC417" s="44"/>
      <c r="AD417" s="44"/>
      <c r="AE417" s="44"/>
      <c r="AF417" s="44"/>
      <c r="AG417" s="44"/>
    </row>
    <row r="418" spans="1:33" ht="15.75" customHeight="1">
      <c r="A418" s="44"/>
      <c r="B418" s="44" t="s">
        <v>92</v>
      </c>
      <c r="C418" s="44" t="s">
        <v>519</v>
      </c>
      <c r="D418" s="44" t="s">
        <v>532</v>
      </c>
      <c r="E418" s="44" t="str">
        <f t="shared" si="162"/>
        <v>offshore wind</v>
      </c>
      <c r="F418" s="44">
        <v>0</v>
      </c>
      <c r="G418" s="44">
        <f t="shared" si="169"/>
        <v>0</v>
      </c>
      <c r="H418" s="44">
        <v>0</v>
      </c>
      <c r="I418" s="44">
        <f t="shared" si="170"/>
        <v>0</v>
      </c>
      <c r="J418" s="44">
        <v>0</v>
      </c>
      <c r="K418" s="44">
        <f t="shared" si="171"/>
        <v>0</v>
      </c>
      <c r="L418" s="44">
        <v>0</v>
      </c>
      <c r="M418" s="44">
        <f t="shared" si="172"/>
        <v>0</v>
      </c>
      <c r="N418" s="44">
        <v>0</v>
      </c>
      <c r="O418" s="44">
        <f t="shared" si="173"/>
        <v>0</v>
      </c>
      <c r="P418" s="44">
        <v>0</v>
      </c>
      <c r="Q418" s="44">
        <f t="shared" si="174"/>
        <v>0</v>
      </c>
      <c r="R418" s="44">
        <v>0</v>
      </c>
      <c r="S418" s="44"/>
      <c r="T418" s="44"/>
      <c r="U418" s="44"/>
      <c r="V418" s="44"/>
      <c r="W418" s="44"/>
      <c r="X418" s="44"/>
      <c r="Y418" s="44"/>
      <c r="Z418" s="44"/>
      <c r="AA418" s="44"/>
      <c r="AB418" s="44"/>
      <c r="AC418" s="44"/>
      <c r="AD418" s="44"/>
      <c r="AE418" s="44"/>
      <c r="AF418" s="44"/>
      <c r="AG418" s="44"/>
    </row>
    <row r="419" spans="1:33" ht="15.75" customHeight="1">
      <c r="A419" s="44"/>
      <c r="B419" s="44" t="s">
        <v>92</v>
      </c>
      <c r="C419" s="44" t="s">
        <v>519</v>
      </c>
      <c r="D419" s="44" t="s">
        <v>533</v>
      </c>
      <c r="E419" s="44" t="str">
        <f t="shared" si="162"/>
        <v>crude oil</v>
      </c>
      <c r="F419" s="44">
        <v>106183.7645</v>
      </c>
      <c r="G419" s="44">
        <f t="shared" si="169"/>
        <v>106183.7645</v>
      </c>
      <c r="H419" s="44">
        <v>106183.7645</v>
      </c>
      <c r="I419" s="44">
        <f t="shared" si="170"/>
        <v>106183.7645</v>
      </c>
      <c r="J419" s="44">
        <v>106183.7645</v>
      </c>
      <c r="K419" s="44">
        <f t="shared" si="171"/>
        <v>106183.7645</v>
      </c>
      <c r="L419" s="44">
        <v>106183.7645</v>
      </c>
      <c r="M419" s="44">
        <f t="shared" si="172"/>
        <v>106183.7645</v>
      </c>
      <c r="N419" s="44">
        <v>106183.7645</v>
      </c>
      <c r="O419" s="44">
        <f t="shared" si="173"/>
        <v>106183.7645</v>
      </c>
      <c r="P419" s="44">
        <v>106183.7645</v>
      </c>
      <c r="Q419" s="44">
        <f t="shared" si="174"/>
        <v>106183.7645</v>
      </c>
      <c r="R419" s="44">
        <v>106183.7645</v>
      </c>
      <c r="S419" s="44"/>
      <c r="T419" s="44"/>
      <c r="U419" s="44"/>
      <c r="V419" s="44"/>
      <c r="W419" s="44"/>
      <c r="X419" s="44"/>
      <c r="Y419" s="44"/>
      <c r="Z419" s="44"/>
      <c r="AA419" s="44"/>
      <c r="AB419" s="44"/>
      <c r="AC419" s="44"/>
      <c r="AD419" s="44"/>
      <c r="AE419" s="44"/>
      <c r="AF419" s="44"/>
      <c r="AG419" s="44"/>
    </row>
    <row r="420" spans="1:33" ht="15.75" customHeight="1">
      <c r="A420" s="44"/>
      <c r="B420" s="44" t="s">
        <v>92</v>
      </c>
      <c r="C420" s="44" t="s">
        <v>519</v>
      </c>
      <c r="D420" s="44" t="s">
        <v>534</v>
      </c>
      <c r="E420" s="44" t="str">
        <f t="shared" si="162"/>
        <v>solar PV</v>
      </c>
      <c r="F420" s="44">
        <v>106981.3876</v>
      </c>
      <c r="G420" s="44">
        <f t="shared" si="169"/>
        <v>116829.8682</v>
      </c>
      <c r="H420" s="44">
        <v>126678.34880000001</v>
      </c>
      <c r="I420" s="44">
        <f t="shared" si="170"/>
        <v>127893.30740000001</v>
      </c>
      <c r="J420" s="44">
        <v>129108.266</v>
      </c>
      <c r="K420" s="44">
        <f t="shared" si="171"/>
        <v>130094.36465</v>
      </c>
      <c r="L420" s="44">
        <v>131080.4633</v>
      </c>
      <c r="M420" s="44">
        <f t="shared" si="172"/>
        <v>132402.34830000001</v>
      </c>
      <c r="N420" s="44">
        <v>133724.23329999999</v>
      </c>
      <c r="O420" s="44">
        <f t="shared" si="173"/>
        <v>135568.24404999998</v>
      </c>
      <c r="P420" s="44">
        <v>137412.2548</v>
      </c>
      <c r="Q420" s="44">
        <f t="shared" si="174"/>
        <v>139956.60194999998</v>
      </c>
      <c r="R420" s="44">
        <v>142500.9491</v>
      </c>
      <c r="S420" s="44"/>
      <c r="T420" s="44"/>
      <c r="U420" s="44"/>
      <c r="V420" s="44"/>
      <c r="W420" s="44"/>
      <c r="X420" s="44"/>
      <c r="Y420" s="44"/>
      <c r="Z420" s="44"/>
      <c r="AA420" s="44"/>
      <c r="AB420" s="44"/>
      <c r="AC420" s="44"/>
      <c r="AD420" s="44"/>
      <c r="AE420" s="44"/>
      <c r="AF420" s="44"/>
      <c r="AG420" s="44"/>
    </row>
    <row r="421" spans="1:33" ht="15.75" customHeight="1">
      <c r="A421" s="44"/>
      <c r="B421" s="44" t="s">
        <v>92</v>
      </c>
      <c r="C421" s="44" t="s">
        <v>519</v>
      </c>
      <c r="D421" s="44" t="s">
        <v>535</v>
      </c>
      <c r="E421" s="44" t="str">
        <f t="shared" si="162"/>
        <v>storage</v>
      </c>
      <c r="F421" s="44">
        <v>0</v>
      </c>
      <c r="G421" s="44">
        <v>0</v>
      </c>
      <c r="H421" s="44">
        <v>0</v>
      </c>
      <c r="I421" s="44">
        <v>0</v>
      </c>
      <c r="J421" s="44">
        <v>0</v>
      </c>
      <c r="K421" s="44">
        <v>0</v>
      </c>
      <c r="L421" s="44">
        <v>0</v>
      </c>
      <c r="M421" s="44">
        <v>0</v>
      </c>
      <c r="N421" s="44">
        <v>0</v>
      </c>
      <c r="O421" s="44">
        <v>0</v>
      </c>
      <c r="P421" s="44">
        <v>0</v>
      </c>
      <c r="Q421" s="44">
        <v>0</v>
      </c>
      <c r="R421" s="44">
        <v>0</v>
      </c>
      <c r="S421" s="44"/>
      <c r="T421" s="44"/>
      <c r="U421" s="44"/>
      <c r="V421" s="44"/>
      <c r="W421" s="44"/>
      <c r="X421" s="44"/>
      <c r="Y421" s="44"/>
      <c r="Z421" s="44"/>
      <c r="AA421" s="44"/>
      <c r="AB421" s="44"/>
      <c r="AC421" s="44"/>
      <c r="AD421" s="44"/>
      <c r="AE421" s="44"/>
      <c r="AF421" s="44"/>
      <c r="AG421" s="44"/>
    </row>
    <row r="422" spans="1:33" ht="15.75" customHeight="1">
      <c r="A422" s="44"/>
      <c r="B422" s="44" t="s">
        <v>92</v>
      </c>
      <c r="C422" s="44" t="s">
        <v>519</v>
      </c>
      <c r="D422" s="44" t="s">
        <v>537</v>
      </c>
      <c r="E422" s="44" t="str">
        <f t="shared" si="162"/>
        <v>solar PV</v>
      </c>
      <c r="F422" s="44">
        <v>11560.54666</v>
      </c>
      <c r="G422" s="44">
        <f t="shared" ref="G422:G435" si="175">AVERAGE(F422,H422)</f>
        <v>11560.54666</v>
      </c>
      <c r="H422" s="44">
        <v>11560.54666</v>
      </c>
      <c r="I422" s="44">
        <f t="shared" ref="I422:I435" si="176">AVERAGE(H422,J422)</f>
        <v>11560.54666</v>
      </c>
      <c r="J422" s="44">
        <v>11560.54666</v>
      </c>
      <c r="K422" s="44">
        <f t="shared" ref="K422:K435" si="177">AVERAGE(J422,L422)</f>
        <v>11503.154419999999</v>
      </c>
      <c r="L422" s="44">
        <v>11445.76218</v>
      </c>
      <c r="M422" s="44">
        <f t="shared" ref="M422:M435" si="178">AVERAGE(L422,N422)</f>
        <v>11388.575564999999</v>
      </c>
      <c r="N422" s="44">
        <v>11331.38895</v>
      </c>
      <c r="O422" s="44">
        <f t="shared" ref="O422:O435" si="179">AVERAGE(N422,P422)</f>
        <v>11274.795655</v>
      </c>
      <c r="P422" s="44">
        <v>11218.202359999999</v>
      </c>
      <c r="Q422" s="44">
        <f t="shared" ref="Q422:Q435" si="180">AVERAGE(P422,R422)</f>
        <v>11162.19658</v>
      </c>
      <c r="R422" s="44">
        <v>11106.1908</v>
      </c>
      <c r="S422" s="44"/>
      <c r="T422" s="44"/>
      <c r="U422" s="44"/>
      <c r="V422" s="44"/>
      <c r="W422" s="44"/>
      <c r="X422" s="44"/>
      <c r="Y422" s="44"/>
      <c r="Z422" s="44"/>
      <c r="AA422" s="44"/>
      <c r="AB422" s="44"/>
      <c r="AC422" s="44"/>
      <c r="AD422" s="44"/>
      <c r="AE422" s="44"/>
      <c r="AF422" s="44"/>
      <c r="AG422" s="44"/>
    </row>
    <row r="423" spans="1:33" ht="15.75" customHeight="1">
      <c r="A423" s="44"/>
      <c r="B423" s="44" t="s">
        <v>95</v>
      </c>
      <c r="C423" s="44" t="s">
        <v>519</v>
      </c>
      <c r="D423" s="44" t="s">
        <v>522</v>
      </c>
      <c r="E423" s="44" t="str">
        <f t="shared" si="162"/>
        <v>biomass</v>
      </c>
      <c r="F423" s="44">
        <v>0</v>
      </c>
      <c r="G423" s="44">
        <f t="shared" si="175"/>
        <v>0</v>
      </c>
      <c r="H423" s="44">
        <v>0</v>
      </c>
      <c r="I423" s="44">
        <f t="shared" si="176"/>
        <v>0</v>
      </c>
      <c r="J423" s="44">
        <v>0</v>
      </c>
      <c r="K423" s="44">
        <f t="shared" si="177"/>
        <v>0</v>
      </c>
      <c r="L423" s="44">
        <v>0</v>
      </c>
      <c r="M423" s="44">
        <f t="shared" si="178"/>
        <v>0</v>
      </c>
      <c r="N423" s="44">
        <v>0</v>
      </c>
      <c r="O423" s="44">
        <f t="shared" si="179"/>
        <v>0</v>
      </c>
      <c r="P423" s="44">
        <v>0</v>
      </c>
      <c r="Q423" s="44">
        <f t="shared" si="180"/>
        <v>0</v>
      </c>
      <c r="R423" s="44">
        <v>0</v>
      </c>
      <c r="S423" s="44"/>
      <c r="T423" s="44"/>
      <c r="U423" s="44"/>
      <c r="V423" s="44"/>
      <c r="W423" s="44"/>
      <c r="X423" s="44"/>
      <c r="Y423" s="44"/>
      <c r="Z423" s="44"/>
      <c r="AA423" s="44"/>
      <c r="AB423" s="44"/>
      <c r="AC423" s="44"/>
      <c r="AD423" s="44"/>
      <c r="AE423" s="44"/>
      <c r="AF423" s="44"/>
      <c r="AG423" s="44"/>
    </row>
    <row r="424" spans="1:33" ht="15.75" customHeight="1">
      <c r="A424" s="44"/>
      <c r="B424" s="44" t="s">
        <v>95</v>
      </c>
      <c r="C424" s="44" t="s">
        <v>519</v>
      </c>
      <c r="D424" s="44" t="s">
        <v>523</v>
      </c>
      <c r="E424" s="44" t="str">
        <f t="shared" si="162"/>
        <v>hard coal</v>
      </c>
      <c r="F424" s="44">
        <v>0</v>
      </c>
      <c r="G424" s="44">
        <f t="shared" si="175"/>
        <v>0</v>
      </c>
      <c r="H424" s="44">
        <v>0</v>
      </c>
      <c r="I424" s="44">
        <f t="shared" si="176"/>
        <v>0</v>
      </c>
      <c r="J424" s="44">
        <v>0</v>
      </c>
      <c r="K424" s="44">
        <f t="shared" si="177"/>
        <v>0</v>
      </c>
      <c r="L424" s="44">
        <v>0</v>
      </c>
      <c r="M424" s="44">
        <f t="shared" si="178"/>
        <v>0</v>
      </c>
      <c r="N424" s="44">
        <v>0</v>
      </c>
      <c r="O424" s="44">
        <f t="shared" si="179"/>
        <v>0</v>
      </c>
      <c r="P424" s="44">
        <v>0</v>
      </c>
      <c r="Q424" s="44">
        <f t="shared" si="180"/>
        <v>0</v>
      </c>
      <c r="R424" s="44">
        <v>0</v>
      </c>
      <c r="S424" s="44"/>
      <c r="T424" s="44"/>
      <c r="U424" s="44"/>
      <c r="V424" s="44"/>
      <c r="W424" s="44"/>
      <c r="X424" s="44"/>
      <c r="Y424" s="44"/>
      <c r="Z424" s="44"/>
      <c r="AA424" s="44"/>
      <c r="AB424" s="44"/>
      <c r="AC424" s="44"/>
      <c r="AD424" s="44"/>
      <c r="AE424" s="44"/>
      <c r="AF424" s="44"/>
      <c r="AG424" s="44"/>
    </row>
    <row r="425" spans="1:33" ht="15.75" customHeight="1">
      <c r="A425" s="44"/>
      <c r="B425" s="44" t="s">
        <v>95</v>
      </c>
      <c r="C425" s="44" t="s">
        <v>519</v>
      </c>
      <c r="D425" s="44" t="s">
        <v>524</v>
      </c>
      <c r="E425" s="44" t="str">
        <f t="shared" si="162"/>
        <v>solar thermal</v>
      </c>
      <c r="F425" s="44">
        <v>0</v>
      </c>
      <c r="G425" s="44">
        <f t="shared" si="175"/>
        <v>0</v>
      </c>
      <c r="H425" s="44">
        <v>0</v>
      </c>
      <c r="I425" s="44">
        <f t="shared" si="176"/>
        <v>0</v>
      </c>
      <c r="J425" s="44">
        <v>0</v>
      </c>
      <c r="K425" s="44">
        <f t="shared" si="177"/>
        <v>0</v>
      </c>
      <c r="L425" s="44">
        <v>0</v>
      </c>
      <c r="M425" s="44">
        <f t="shared" si="178"/>
        <v>0</v>
      </c>
      <c r="N425" s="44">
        <v>0</v>
      </c>
      <c r="O425" s="44">
        <f t="shared" si="179"/>
        <v>0</v>
      </c>
      <c r="P425" s="44">
        <v>0</v>
      </c>
      <c r="Q425" s="44">
        <f t="shared" si="180"/>
        <v>0</v>
      </c>
      <c r="R425" s="44">
        <v>0</v>
      </c>
      <c r="S425" s="44"/>
      <c r="T425" s="44"/>
      <c r="U425" s="44"/>
      <c r="V425" s="44"/>
      <c r="W425" s="44"/>
      <c r="X425" s="44"/>
      <c r="Y425" s="44"/>
      <c r="Z425" s="44"/>
      <c r="AA425" s="44"/>
      <c r="AB425" s="44"/>
      <c r="AC425" s="44"/>
      <c r="AD425" s="44"/>
      <c r="AE425" s="44"/>
      <c r="AF425" s="44"/>
      <c r="AG425" s="44"/>
    </row>
    <row r="426" spans="1:33" ht="15.75" customHeight="1">
      <c r="A426" s="44"/>
      <c r="B426" s="44" t="s">
        <v>95</v>
      </c>
      <c r="C426" s="44" t="s">
        <v>519</v>
      </c>
      <c r="D426" s="44" t="s">
        <v>525</v>
      </c>
      <c r="E426" s="44" t="str">
        <f t="shared" si="162"/>
        <v>geothermal</v>
      </c>
      <c r="F426" s="44">
        <v>0</v>
      </c>
      <c r="G426" s="44">
        <f t="shared" si="175"/>
        <v>0</v>
      </c>
      <c r="H426" s="44">
        <v>0</v>
      </c>
      <c r="I426" s="44">
        <f t="shared" si="176"/>
        <v>0</v>
      </c>
      <c r="J426" s="44">
        <v>0</v>
      </c>
      <c r="K426" s="44">
        <f t="shared" si="177"/>
        <v>0</v>
      </c>
      <c r="L426" s="44">
        <v>0</v>
      </c>
      <c r="M426" s="44">
        <f t="shared" si="178"/>
        <v>0</v>
      </c>
      <c r="N426" s="44">
        <v>0</v>
      </c>
      <c r="O426" s="44">
        <f t="shared" si="179"/>
        <v>0</v>
      </c>
      <c r="P426" s="44">
        <v>0</v>
      </c>
      <c r="Q426" s="44">
        <f t="shared" si="180"/>
        <v>0</v>
      </c>
      <c r="R426" s="44">
        <v>0</v>
      </c>
      <c r="S426" s="44"/>
      <c r="T426" s="44"/>
      <c r="U426" s="44"/>
      <c r="V426" s="44"/>
      <c r="W426" s="44"/>
      <c r="X426" s="44"/>
      <c r="Y426" s="44"/>
      <c r="Z426" s="44"/>
      <c r="AA426" s="44"/>
      <c r="AB426" s="44"/>
      <c r="AC426" s="44"/>
      <c r="AD426" s="44"/>
      <c r="AE426" s="44"/>
      <c r="AF426" s="44"/>
      <c r="AG426" s="44"/>
    </row>
    <row r="427" spans="1:33" ht="15.75" customHeight="1">
      <c r="A427" s="44"/>
      <c r="B427" s="44" t="s">
        <v>95</v>
      </c>
      <c r="C427" s="44" t="s">
        <v>519</v>
      </c>
      <c r="D427" s="44" t="s">
        <v>526</v>
      </c>
      <c r="E427" s="44" t="str">
        <f t="shared" si="162"/>
        <v>hydro</v>
      </c>
      <c r="F427" s="44">
        <v>21338.300210000001</v>
      </c>
      <c r="G427" s="44">
        <f t="shared" si="175"/>
        <v>21338.300210000001</v>
      </c>
      <c r="H427" s="44">
        <v>21338.300210000001</v>
      </c>
      <c r="I427" s="44">
        <f t="shared" si="176"/>
        <v>21338.300210000001</v>
      </c>
      <c r="J427" s="44">
        <v>21338.300210000001</v>
      </c>
      <c r="K427" s="44">
        <f t="shared" si="177"/>
        <v>21338.300210000001</v>
      </c>
      <c r="L427" s="44">
        <v>21338.300210000001</v>
      </c>
      <c r="M427" s="44">
        <f t="shared" si="178"/>
        <v>21338.300210000001</v>
      </c>
      <c r="N427" s="44">
        <v>21338.300210000001</v>
      </c>
      <c r="O427" s="44">
        <f t="shared" si="179"/>
        <v>21338.300210000001</v>
      </c>
      <c r="P427" s="44">
        <v>21338.300210000001</v>
      </c>
      <c r="Q427" s="44">
        <f t="shared" si="180"/>
        <v>21338.300210000001</v>
      </c>
      <c r="R427" s="44">
        <v>21338.300210000001</v>
      </c>
      <c r="S427" s="44"/>
      <c r="T427" s="44"/>
      <c r="U427" s="44"/>
      <c r="V427" s="44"/>
      <c r="W427" s="44"/>
      <c r="X427" s="44"/>
      <c r="Y427" s="44"/>
      <c r="Z427" s="44"/>
      <c r="AA427" s="44"/>
      <c r="AB427" s="44"/>
      <c r="AC427" s="44"/>
      <c r="AD427" s="44"/>
      <c r="AE427" s="44"/>
      <c r="AF427" s="44"/>
      <c r="AG427" s="44"/>
    </row>
    <row r="428" spans="1:33" ht="15.75" customHeight="1">
      <c r="A428" s="44"/>
      <c r="B428" s="44" t="s">
        <v>95</v>
      </c>
      <c r="C428" s="44" t="s">
        <v>519</v>
      </c>
      <c r="D428" s="44" t="s">
        <v>528</v>
      </c>
      <c r="E428" s="44" t="str">
        <f t="shared" si="162"/>
        <v>hydro</v>
      </c>
      <c r="F428" s="44">
        <v>0</v>
      </c>
      <c r="G428" s="44">
        <f t="shared" si="175"/>
        <v>0</v>
      </c>
      <c r="H428" s="44">
        <v>0</v>
      </c>
      <c r="I428" s="44">
        <f t="shared" si="176"/>
        <v>0</v>
      </c>
      <c r="J428" s="44">
        <v>0</v>
      </c>
      <c r="K428" s="44">
        <f t="shared" si="177"/>
        <v>0</v>
      </c>
      <c r="L428" s="44">
        <v>0</v>
      </c>
      <c r="M428" s="44">
        <f t="shared" si="178"/>
        <v>0</v>
      </c>
      <c r="N428" s="44">
        <v>0</v>
      </c>
      <c r="O428" s="44">
        <f t="shared" si="179"/>
        <v>0</v>
      </c>
      <c r="P428" s="44">
        <v>0</v>
      </c>
      <c r="Q428" s="44">
        <f t="shared" si="180"/>
        <v>0</v>
      </c>
      <c r="R428" s="44">
        <v>0</v>
      </c>
      <c r="S428" s="44"/>
      <c r="T428" s="44"/>
      <c r="U428" s="44"/>
      <c r="V428" s="44"/>
      <c r="W428" s="44"/>
      <c r="X428" s="44"/>
      <c r="Y428" s="44"/>
      <c r="Z428" s="44"/>
      <c r="AA428" s="44"/>
      <c r="AB428" s="44"/>
      <c r="AC428" s="44"/>
      <c r="AD428" s="44"/>
      <c r="AE428" s="44"/>
      <c r="AF428" s="44"/>
      <c r="AG428" s="44"/>
    </row>
    <row r="429" spans="1:33" ht="15.75" customHeight="1">
      <c r="A429" s="44"/>
      <c r="B429" s="44" t="s">
        <v>95</v>
      </c>
      <c r="C429" s="44" t="s">
        <v>519</v>
      </c>
      <c r="D429" s="44" t="s">
        <v>527</v>
      </c>
      <c r="E429" s="44" t="str">
        <f t="shared" si="162"/>
        <v>onshore wind</v>
      </c>
      <c r="F429" s="44">
        <v>20087.1924</v>
      </c>
      <c r="G429" s="44">
        <f t="shared" si="175"/>
        <v>20087.1924</v>
      </c>
      <c r="H429" s="44">
        <v>20087.1924</v>
      </c>
      <c r="I429" s="44">
        <f t="shared" si="176"/>
        <v>20087.1924</v>
      </c>
      <c r="J429" s="44">
        <v>20087.1924</v>
      </c>
      <c r="K429" s="44">
        <f t="shared" si="177"/>
        <v>20087.1924</v>
      </c>
      <c r="L429" s="44">
        <v>20087.1924</v>
      </c>
      <c r="M429" s="44">
        <f t="shared" si="178"/>
        <v>20087.1924</v>
      </c>
      <c r="N429" s="44">
        <v>20087.1924</v>
      </c>
      <c r="O429" s="44">
        <f t="shared" si="179"/>
        <v>20087.1924</v>
      </c>
      <c r="P429" s="44">
        <v>20087.1924</v>
      </c>
      <c r="Q429" s="44">
        <f t="shared" si="180"/>
        <v>20087.1924</v>
      </c>
      <c r="R429" s="44">
        <v>20087.1924</v>
      </c>
      <c r="S429" s="44"/>
      <c r="T429" s="44"/>
      <c r="U429" s="44"/>
      <c r="V429" s="44"/>
      <c r="W429" s="44"/>
      <c r="X429" s="44"/>
      <c r="Y429" s="44"/>
      <c r="Z429" s="44"/>
      <c r="AA429" s="44"/>
      <c r="AB429" s="44"/>
      <c r="AC429" s="44"/>
      <c r="AD429" s="44"/>
      <c r="AE429" s="44"/>
      <c r="AF429" s="44"/>
      <c r="AG429" s="44"/>
    </row>
    <row r="430" spans="1:33" ht="15.75" customHeight="1">
      <c r="A430" s="44"/>
      <c r="B430" s="44" t="s">
        <v>95</v>
      </c>
      <c r="C430" s="44" t="s">
        <v>519</v>
      </c>
      <c r="D430" s="44" t="s">
        <v>529</v>
      </c>
      <c r="E430" s="44" t="str">
        <f t="shared" si="162"/>
        <v>natural gas nonpeaker</v>
      </c>
      <c r="F430" s="44">
        <v>42258073.25</v>
      </c>
      <c r="G430" s="44">
        <f t="shared" si="175"/>
        <v>44813776.989999995</v>
      </c>
      <c r="H430" s="44">
        <v>47369480.729999997</v>
      </c>
      <c r="I430" s="44">
        <f t="shared" si="176"/>
        <v>46287067.765000001</v>
      </c>
      <c r="J430" s="44">
        <v>45204654.799999997</v>
      </c>
      <c r="K430" s="44">
        <f t="shared" si="177"/>
        <v>41489325.515000001</v>
      </c>
      <c r="L430" s="44">
        <v>37773996.229999997</v>
      </c>
      <c r="M430" s="44">
        <f t="shared" si="178"/>
        <v>37074078.43</v>
      </c>
      <c r="N430" s="44">
        <v>36374160.630000003</v>
      </c>
      <c r="O430" s="44">
        <f t="shared" si="179"/>
        <v>35873985.030000001</v>
      </c>
      <c r="P430" s="44">
        <v>35373809.43</v>
      </c>
      <c r="Q430" s="44">
        <f t="shared" si="180"/>
        <v>34697189.230000004</v>
      </c>
      <c r="R430" s="44">
        <v>34020569.030000001</v>
      </c>
      <c r="S430" s="44"/>
      <c r="T430" s="44"/>
      <c r="U430" s="44"/>
      <c r="V430" s="44"/>
      <c r="W430" s="44"/>
      <c r="X430" s="44"/>
      <c r="Y430" s="44"/>
      <c r="Z430" s="44"/>
      <c r="AA430" s="44"/>
      <c r="AB430" s="44"/>
      <c r="AC430" s="44"/>
      <c r="AD430" s="44"/>
      <c r="AE430" s="44"/>
      <c r="AF430" s="44"/>
      <c r="AG430" s="44"/>
    </row>
    <row r="431" spans="1:33" ht="15.75" customHeight="1">
      <c r="A431" s="44"/>
      <c r="B431" s="44" t="s">
        <v>95</v>
      </c>
      <c r="C431" s="44" t="s">
        <v>519</v>
      </c>
      <c r="D431" s="44" t="s">
        <v>530</v>
      </c>
      <c r="E431" s="44" t="str">
        <f t="shared" si="162"/>
        <v>natural gas peaker</v>
      </c>
      <c r="F431" s="44">
        <v>77014.12</v>
      </c>
      <c r="G431" s="44">
        <f t="shared" si="175"/>
        <v>77014.12</v>
      </c>
      <c r="H431" s="44">
        <v>77014.12</v>
      </c>
      <c r="I431" s="44">
        <f t="shared" si="176"/>
        <v>75287.51999999999</v>
      </c>
      <c r="J431" s="44">
        <v>73560.92</v>
      </c>
      <c r="K431" s="44">
        <f t="shared" si="177"/>
        <v>70699.42</v>
      </c>
      <c r="L431" s="44">
        <v>67837.919999999998</v>
      </c>
      <c r="M431" s="44">
        <f t="shared" si="178"/>
        <v>67837.919999999998</v>
      </c>
      <c r="N431" s="44">
        <v>67837.919999999998</v>
      </c>
      <c r="O431" s="44">
        <f t="shared" si="179"/>
        <v>67837.919999999998</v>
      </c>
      <c r="P431" s="44">
        <v>67837.919999999998</v>
      </c>
      <c r="Q431" s="44">
        <f t="shared" si="180"/>
        <v>66567.22</v>
      </c>
      <c r="R431" s="44">
        <v>65296.52</v>
      </c>
      <c r="S431" s="44"/>
      <c r="T431" s="44"/>
      <c r="U431" s="44"/>
      <c r="V431" s="44"/>
      <c r="W431" s="44"/>
      <c r="X431" s="44"/>
      <c r="Y431" s="44"/>
      <c r="Z431" s="44"/>
      <c r="AA431" s="44"/>
      <c r="AB431" s="44"/>
      <c r="AC431" s="44"/>
      <c r="AD431" s="44"/>
      <c r="AE431" s="44"/>
      <c r="AF431" s="44"/>
      <c r="AG431" s="44"/>
    </row>
    <row r="432" spans="1:33" ht="15.75" customHeight="1">
      <c r="A432" s="44"/>
      <c r="B432" s="44" t="s">
        <v>95</v>
      </c>
      <c r="C432" s="44" t="s">
        <v>519</v>
      </c>
      <c r="D432" s="44" t="s">
        <v>531</v>
      </c>
      <c r="E432" s="44" t="str">
        <f t="shared" si="162"/>
        <v>nuclear</v>
      </c>
      <c r="F432" s="44">
        <v>27811708.75</v>
      </c>
      <c r="G432" s="44">
        <f t="shared" si="175"/>
        <v>27811708.75</v>
      </c>
      <c r="H432" s="44">
        <v>27811708.75</v>
      </c>
      <c r="I432" s="44">
        <f t="shared" si="176"/>
        <v>27811708.75</v>
      </c>
      <c r="J432" s="44">
        <v>27811708.75</v>
      </c>
      <c r="K432" s="44">
        <f t="shared" si="177"/>
        <v>27811708.75</v>
      </c>
      <c r="L432" s="44">
        <v>27811708.75</v>
      </c>
      <c r="M432" s="44">
        <f t="shared" si="178"/>
        <v>27811708.75</v>
      </c>
      <c r="N432" s="44">
        <v>27811708.75</v>
      </c>
      <c r="O432" s="44">
        <f t="shared" si="179"/>
        <v>27811708.75</v>
      </c>
      <c r="P432" s="44">
        <v>27811708.75</v>
      </c>
      <c r="Q432" s="44">
        <f t="shared" si="180"/>
        <v>27811708.75</v>
      </c>
      <c r="R432" s="44">
        <v>27811708.75</v>
      </c>
      <c r="S432" s="44"/>
      <c r="T432" s="44"/>
      <c r="U432" s="44"/>
      <c r="V432" s="44"/>
      <c r="W432" s="44"/>
      <c r="X432" s="44"/>
      <c r="Y432" s="44"/>
      <c r="Z432" s="44"/>
      <c r="AA432" s="44"/>
      <c r="AB432" s="44"/>
      <c r="AC432" s="44"/>
      <c r="AD432" s="44"/>
      <c r="AE432" s="44"/>
      <c r="AF432" s="44"/>
      <c r="AG432" s="44"/>
    </row>
    <row r="433" spans="1:33" ht="15.75" customHeight="1">
      <c r="A433" s="44"/>
      <c r="B433" s="44" t="s">
        <v>95</v>
      </c>
      <c r="C433" s="44" t="s">
        <v>519</v>
      </c>
      <c r="D433" s="44" t="s">
        <v>532</v>
      </c>
      <c r="E433" s="44" t="str">
        <f t="shared" si="162"/>
        <v>offshore wind</v>
      </c>
      <c r="F433" s="44">
        <v>0</v>
      </c>
      <c r="G433" s="44">
        <f t="shared" si="175"/>
        <v>0</v>
      </c>
      <c r="H433" s="44">
        <v>0</v>
      </c>
      <c r="I433" s="44">
        <f t="shared" si="176"/>
        <v>0</v>
      </c>
      <c r="J433" s="44">
        <v>0</v>
      </c>
      <c r="K433" s="44">
        <f t="shared" si="177"/>
        <v>2116437.1639999999</v>
      </c>
      <c r="L433" s="44">
        <v>4232874.3279999997</v>
      </c>
      <c r="M433" s="44">
        <f t="shared" si="178"/>
        <v>4232874.3279999997</v>
      </c>
      <c r="N433" s="44">
        <v>4232874.3279999997</v>
      </c>
      <c r="O433" s="44">
        <f t="shared" si="179"/>
        <v>6564964.8689999999</v>
      </c>
      <c r="P433" s="44">
        <v>8897055.4100000001</v>
      </c>
      <c r="Q433" s="44">
        <f t="shared" si="180"/>
        <v>11214098.695</v>
      </c>
      <c r="R433" s="44">
        <v>13531141.98</v>
      </c>
      <c r="S433" s="44"/>
      <c r="T433" s="44"/>
      <c r="U433" s="44"/>
      <c r="V433" s="44"/>
      <c r="W433" s="44"/>
      <c r="X433" s="44"/>
      <c r="Y433" s="44"/>
      <c r="Z433" s="44"/>
      <c r="AA433" s="44"/>
      <c r="AB433" s="44"/>
      <c r="AC433" s="44"/>
      <c r="AD433" s="44"/>
      <c r="AE433" s="44"/>
      <c r="AF433" s="44"/>
      <c r="AG433" s="44"/>
    </row>
    <row r="434" spans="1:33" ht="15.75" customHeight="1">
      <c r="A434" s="44"/>
      <c r="B434" s="44" t="s">
        <v>95</v>
      </c>
      <c r="C434" s="44" t="s">
        <v>519</v>
      </c>
      <c r="D434" s="44" t="s">
        <v>533</v>
      </c>
      <c r="E434" s="44" t="str">
        <f t="shared" si="162"/>
        <v>crude oil</v>
      </c>
      <c r="F434" s="44">
        <v>806447.38370000001</v>
      </c>
      <c r="G434" s="44">
        <f t="shared" si="175"/>
        <v>791343.65855000005</v>
      </c>
      <c r="H434" s="44">
        <v>776239.93339999998</v>
      </c>
      <c r="I434" s="44">
        <f t="shared" si="176"/>
        <v>776239.93339999998</v>
      </c>
      <c r="J434" s="44">
        <v>776239.93339999998</v>
      </c>
      <c r="K434" s="44">
        <f t="shared" si="177"/>
        <v>764568.87309999997</v>
      </c>
      <c r="L434" s="44">
        <v>752897.81279999996</v>
      </c>
      <c r="M434" s="44">
        <f t="shared" si="178"/>
        <v>752897.81279999996</v>
      </c>
      <c r="N434" s="44">
        <v>752897.81279999996</v>
      </c>
      <c r="O434" s="44">
        <f t="shared" si="179"/>
        <v>752897.81279999996</v>
      </c>
      <c r="P434" s="44">
        <v>752897.81279999996</v>
      </c>
      <c r="Q434" s="44">
        <f t="shared" si="180"/>
        <v>752897.81279999996</v>
      </c>
      <c r="R434" s="44">
        <v>752897.81279999996</v>
      </c>
      <c r="S434" s="44"/>
      <c r="T434" s="44"/>
      <c r="U434" s="44"/>
      <c r="V434" s="44"/>
      <c r="W434" s="44"/>
      <c r="X434" s="44"/>
      <c r="Y434" s="44"/>
      <c r="Z434" s="44"/>
      <c r="AA434" s="44"/>
      <c r="AB434" s="44"/>
      <c r="AC434" s="44"/>
      <c r="AD434" s="44"/>
      <c r="AE434" s="44"/>
      <c r="AF434" s="44"/>
      <c r="AG434" s="44"/>
    </row>
    <row r="435" spans="1:33" ht="15.75" customHeight="1">
      <c r="A435" s="44"/>
      <c r="B435" s="44" t="s">
        <v>95</v>
      </c>
      <c r="C435" s="44" t="s">
        <v>519</v>
      </c>
      <c r="D435" s="44" t="s">
        <v>534</v>
      </c>
      <c r="E435" s="44" t="str">
        <f t="shared" si="162"/>
        <v>solar PV</v>
      </c>
      <c r="F435" s="44">
        <v>2804769.7280000001</v>
      </c>
      <c r="G435" s="44">
        <f t="shared" si="175"/>
        <v>3015834.7149999999</v>
      </c>
      <c r="H435" s="44">
        <v>3226899.702</v>
      </c>
      <c r="I435" s="44">
        <f t="shared" si="176"/>
        <v>3376609.37</v>
      </c>
      <c r="J435" s="44">
        <v>3526319.0380000002</v>
      </c>
      <c r="K435" s="44">
        <f t="shared" si="177"/>
        <v>3635478.4594999999</v>
      </c>
      <c r="L435" s="44">
        <v>3744637.8810000001</v>
      </c>
      <c r="M435" s="44">
        <f t="shared" si="178"/>
        <v>3875047.0175000001</v>
      </c>
      <c r="N435" s="44">
        <v>4005456.1540000001</v>
      </c>
      <c r="O435" s="44">
        <f t="shared" si="179"/>
        <v>4155679.6150000002</v>
      </c>
      <c r="P435" s="44">
        <v>4305903.0760000004</v>
      </c>
      <c r="Q435" s="44">
        <f t="shared" si="180"/>
        <v>4514740.3330000006</v>
      </c>
      <c r="R435" s="44">
        <v>4723577.59</v>
      </c>
      <c r="S435" s="44"/>
      <c r="T435" s="44"/>
      <c r="U435" s="44"/>
      <c r="V435" s="44"/>
      <c r="W435" s="44"/>
      <c r="X435" s="44"/>
      <c r="Y435" s="44"/>
      <c r="Z435" s="44"/>
      <c r="AA435" s="44"/>
      <c r="AB435" s="44"/>
      <c r="AC435" s="44"/>
      <c r="AD435" s="44"/>
      <c r="AE435" s="44"/>
      <c r="AF435" s="44"/>
      <c r="AG435" s="44"/>
    </row>
    <row r="436" spans="1:33" ht="15.75" customHeight="1">
      <c r="A436" s="44"/>
      <c r="B436" s="44" t="s">
        <v>95</v>
      </c>
      <c r="C436" s="44" t="s">
        <v>519</v>
      </c>
      <c r="D436" s="44" t="s">
        <v>535</v>
      </c>
      <c r="E436" s="44" t="str">
        <f t="shared" si="162"/>
        <v>storage</v>
      </c>
      <c r="F436" s="44">
        <v>0</v>
      </c>
      <c r="G436" s="44">
        <v>0</v>
      </c>
      <c r="H436" s="44">
        <v>0</v>
      </c>
      <c r="I436" s="44">
        <v>0</v>
      </c>
      <c r="J436" s="44">
        <v>0</v>
      </c>
      <c r="K436" s="44">
        <v>0</v>
      </c>
      <c r="L436" s="44">
        <v>0</v>
      </c>
      <c r="M436" s="44">
        <v>0</v>
      </c>
      <c r="N436" s="44">
        <v>0</v>
      </c>
      <c r="O436" s="44">
        <v>0</v>
      </c>
      <c r="P436" s="44">
        <v>0</v>
      </c>
      <c r="Q436" s="44">
        <v>0</v>
      </c>
      <c r="R436" s="44">
        <v>0</v>
      </c>
      <c r="S436" s="44"/>
      <c r="T436" s="44"/>
      <c r="U436" s="44"/>
      <c r="V436" s="44"/>
      <c r="W436" s="44"/>
      <c r="X436" s="44"/>
      <c r="Y436" s="44"/>
      <c r="Z436" s="44"/>
      <c r="AA436" s="44"/>
      <c r="AB436" s="44"/>
      <c r="AC436" s="44"/>
      <c r="AD436" s="44"/>
      <c r="AE436" s="44"/>
      <c r="AF436" s="44"/>
      <c r="AG436" s="44"/>
    </row>
    <row r="437" spans="1:33" ht="15.75" customHeight="1">
      <c r="A437" s="44"/>
      <c r="B437" s="44" t="s">
        <v>95</v>
      </c>
      <c r="C437" s="44" t="s">
        <v>519</v>
      </c>
      <c r="D437" s="44" t="s">
        <v>537</v>
      </c>
      <c r="E437" s="44" t="str">
        <f t="shared" si="162"/>
        <v>solar PV</v>
      </c>
      <c r="F437" s="44">
        <v>1193008.669</v>
      </c>
      <c r="G437" s="44">
        <f t="shared" ref="G437:G450" si="181">AVERAGE(F437,H437)</f>
        <v>1504011.798</v>
      </c>
      <c r="H437" s="44">
        <v>1815014.9269999999</v>
      </c>
      <c r="I437" s="44">
        <f t="shared" ref="I437:I450" si="182">AVERAGE(H437,J437)</f>
        <v>1808679.794</v>
      </c>
      <c r="J437" s="44">
        <v>1802344.6610000001</v>
      </c>
      <c r="K437" s="44">
        <f t="shared" ref="K437:K450" si="183">AVERAGE(J437,L437)</f>
        <v>1793347.496</v>
      </c>
      <c r="L437" s="44">
        <v>1784350.331</v>
      </c>
      <c r="M437" s="44">
        <f t="shared" ref="M437:M450" si="184">AVERAGE(L437,N437)</f>
        <v>1775467.4575</v>
      </c>
      <c r="N437" s="44">
        <v>1766584.584</v>
      </c>
      <c r="O437" s="44">
        <f t="shared" ref="O437:O450" si="185">AVERAGE(N437,P437)</f>
        <v>1757763.0465000002</v>
      </c>
      <c r="P437" s="44">
        <v>1748941.5090000001</v>
      </c>
      <c r="Q437" s="44">
        <f t="shared" ref="Q437:Q450" si="186">AVERAGE(P437,R437)</f>
        <v>1740212.4594999999</v>
      </c>
      <c r="R437" s="44">
        <v>1731483.41</v>
      </c>
      <c r="S437" s="44"/>
      <c r="T437" s="44"/>
      <c r="U437" s="44"/>
      <c r="V437" s="44"/>
      <c r="W437" s="44"/>
      <c r="X437" s="44"/>
      <c r="Y437" s="44"/>
      <c r="Z437" s="44"/>
      <c r="AA437" s="44"/>
      <c r="AB437" s="44"/>
      <c r="AC437" s="44"/>
      <c r="AD437" s="44"/>
      <c r="AE437" s="44"/>
      <c r="AF437" s="44"/>
      <c r="AG437" s="44"/>
    </row>
    <row r="438" spans="1:33" ht="15.75" customHeight="1">
      <c r="A438" s="44"/>
      <c r="B438" s="44" t="s">
        <v>11</v>
      </c>
      <c r="C438" s="44" t="s">
        <v>519</v>
      </c>
      <c r="D438" s="44" t="s">
        <v>522</v>
      </c>
      <c r="E438" s="44" t="str">
        <f t="shared" si="162"/>
        <v>biomass</v>
      </c>
      <c r="F438" s="44">
        <v>0</v>
      </c>
      <c r="G438" s="44">
        <f t="shared" si="181"/>
        <v>0</v>
      </c>
      <c r="H438" s="44">
        <v>0</v>
      </c>
      <c r="I438" s="44">
        <f t="shared" si="182"/>
        <v>0</v>
      </c>
      <c r="J438" s="44">
        <v>0</v>
      </c>
      <c r="K438" s="44">
        <f t="shared" si="183"/>
        <v>0</v>
      </c>
      <c r="L438" s="44">
        <v>0</v>
      </c>
      <c r="M438" s="44">
        <f t="shared" si="184"/>
        <v>0</v>
      </c>
      <c r="N438" s="44">
        <v>0</v>
      </c>
      <c r="O438" s="44">
        <f t="shared" si="185"/>
        <v>0</v>
      </c>
      <c r="P438" s="44">
        <v>0</v>
      </c>
      <c r="Q438" s="44">
        <f t="shared" si="186"/>
        <v>0</v>
      </c>
      <c r="R438" s="44">
        <v>0</v>
      </c>
      <c r="S438" s="44"/>
      <c r="T438" s="44"/>
      <c r="U438" s="44"/>
      <c r="V438" s="44"/>
      <c r="W438" s="44"/>
      <c r="X438" s="44"/>
      <c r="Y438" s="44"/>
      <c r="Z438" s="44"/>
      <c r="AA438" s="44"/>
      <c r="AB438" s="44"/>
      <c r="AC438" s="44"/>
      <c r="AD438" s="44"/>
      <c r="AE438" s="44"/>
      <c r="AF438" s="44"/>
      <c r="AG438" s="44"/>
    </row>
    <row r="439" spans="1:33" ht="15.75" customHeight="1">
      <c r="A439" s="44"/>
      <c r="B439" s="44" t="s">
        <v>11</v>
      </c>
      <c r="C439" s="44" t="s">
        <v>519</v>
      </c>
      <c r="D439" s="44" t="s">
        <v>523</v>
      </c>
      <c r="E439" s="44" t="str">
        <f t="shared" si="162"/>
        <v>hard coal</v>
      </c>
      <c r="F439" s="44">
        <v>19520083.02</v>
      </c>
      <c r="G439" s="44">
        <f t="shared" si="181"/>
        <v>19520083.02</v>
      </c>
      <c r="H439" s="44">
        <v>19520083.02</v>
      </c>
      <c r="I439" s="44">
        <f t="shared" si="182"/>
        <v>19520083.02</v>
      </c>
      <c r="J439" s="44">
        <v>19520083.02</v>
      </c>
      <c r="K439" s="44">
        <f t="shared" si="183"/>
        <v>19520083.02</v>
      </c>
      <c r="L439" s="44">
        <v>19520083.02</v>
      </c>
      <c r="M439" s="44">
        <f t="shared" si="184"/>
        <v>19520083.02</v>
      </c>
      <c r="N439" s="44">
        <v>19520083.02</v>
      </c>
      <c r="O439" s="44">
        <f t="shared" si="185"/>
        <v>19520083.02</v>
      </c>
      <c r="P439" s="44">
        <v>19520083.02</v>
      </c>
      <c r="Q439" s="44">
        <f t="shared" si="186"/>
        <v>19520083.02</v>
      </c>
      <c r="R439" s="44">
        <v>19520083.02</v>
      </c>
      <c r="S439" s="44"/>
      <c r="T439" s="44"/>
      <c r="U439" s="44"/>
      <c r="V439" s="44"/>
      <c r="W439" s="44"/>
      <c r="X439" s="44"/>
      <c r="Y439" s="44"/>
      <c r="Z439" s="44"/>
      <c r="AA439" s="44"/>
      <c r="AB439" s="44"/>
      <c r="AC439" s="44"/>
      <c r="AD439" s="44"/>
      <c r="AE439" s="44"/>
      <c r="AF439" s="44"/>
      <c r="AG439" s="44"/>
    </row>
    <row r="440" spans="1:33" ht="15.75" customHeight="1">
      <c r="A440" s="44"/>
      <c r="B440" s="44" t="s">
        <v>11</v>
      </c>
      <c r="C440" s="44" t="s">
        <v>519</v>
      </c>
      <c r="D440" s="44" t="s">
        <v>524</v>
      </c>
      <c r="E440" s="44" t="str">
        <f t="shared" si="162"/>
        <v>solar thermal</v>
      </c>
      <c r="F440" s="44">
        <v>0</v>
      </c>
      <c r="G440" s="44">
        <f t="shared" si="181"/>
        <v>0</v>
      </c>
      <c r="H440" s="44">
        <v>0</v>
      </c>
      <c r="I440" s="44">
        <f t="shared" si="182"/>
        <v>0</v>
      </c>
      <c r="J440" s="44">
        <v>0</v>
      </c>
      <c r="K440" s="44">
        <f t="shared" si="183"/>
        <v>0</v>
      </c>
      <c r="L440" s="44">
        <v>0</v>
      </c>
      <c r="M440" s="44">
        <f t="shared" si="184"/>
        <v>0</v>
      </c>
      <c r="N440" s="44">
        <v>0</v>
      </c>
      <c r="O440" s="44">
        <f t="shared" si="185"/>
        <v>0</v>
      </c>
      <c r="P440" s="44">
        <v>0</v>
      </c>
      <c r="Q440" s="44">
        <f t="shared" si="186"/>
        <v>0</v>
      </c>
      <c r="R440" s="44">
        <v>0</v>
      </c>
      <c r="S440" s="44"/>
      <c r="T440" s="44"/>
      <c r="U440" s="44"/>
      <c r="V440" s="44"/>
      <c r="W440" s="44"/>
      <c r="X440" s="44"/>
      <c r="Y440" s="44"/>
      <c r="Z440" s="44"/>
      <c r="AA440" s="44"/>
      <c r="AB440" s="44"/>
      <c r="AC440" s="44"/>
      <c r="AD440" s="44"/>
      <c r="AE440" s="44"/>
      <c r="AF440" s="44"/>
      <c r="AG440" s="44"/>
    </row>
    <row r="441" spans="1:33" ht="15.75" customHeight="1">
      <c r="A441" s="44"/>
      <c r="B441" s="44" t="s">
        <v>11</v>
      </c>
      <c r="C441" s="44" t="s">
        <v>519</v>
      </c>
      <c r="D441" s="44" t="s">
        <v>525</v>
      </c>
      <c r="E441" s="44" t="str">
        <f t="shared" si="162"/>
        <v>geothermal</v>
      </c>
      <c r="F441" s="44">
        <v>0</v>
      </c>
      <c r="G441" s="44">
        <f t="shared" si="181"/>
        <v>0</v>
      </c>
      <c r="H441" s="44">
        <v>0</v>
      </c>
      <c r="I441" s="44">
        <f t="shared" si="182"/>
        <v>0</v>
      </c>
      <c r="J441" s="44">
        <v>0</v>
      </c>
      <c r="K441" s="44">
        <f t="shared" si="183"/>
        <v>0</v>
      </c>
      <c r="L441" s="44">
        <v>0</v>
      </c>
      <c r="M441" s="44">
        <f t="shared" si="184"/>
        <v>0</v>
      </c>
      <c r="N441" s="44">
        <v>0</v>
      </c>
      <c r="O441" s="44">
        <f t="shared" si="185"/>
        <v>0</v>
      </c>
      <c r="P441" s="44">
        <v>0</v>
      </c>
      <c r="Q441" s="44">
        <f t="shared" si="186"/>
        <v>0</v>
      </c>
      <c r="R441" s="44">
        <v>0</v>
      </c>
      <c r="S441" s="44"/>
      <c r="T441" s="44"/>
      <c r="U441" s="44"/>
      <c r="V441" s="44"/>
      <c r="W441" s="44"/>
      <c r="X441" s="44"/>
      <c r="Y441" s="44"/>
      <c r="Z441" s="44"/>
      <c r="AA441" s="44"/>
      <c r="AB441" s="44"/>
      <c r="AC441" s="44"/>
      <c r="AD441" s="44"/>
      <c r="AE441" s="44"/>
      <c r="AF441" s="44"/>
      <c r="AG441" s="44"/>
    </row>
    <row r="442" spans="1:33" ht="15.75" customHeight="1">
      <c r="A442" s="44"/>
      <c r="B442" s="44" t="s">
        <v>11</v>
      </c>
      <c r="C442" s="44" t="s">
        <v>519</v>
      </c>
      <c r="D442" s="44" t="s">
        <v>526</v>
      </c>
      <c r="E442" s="44" t="str">
        <f t="shared" si="162"/>
        <v>hydro</v>
      </c>
      <c r="F442" s="44">
        <v>188678.63800000001</v>
      </c>
      <c r="G442" s="44">
        <f t="shared" si="181"/>
        <v>188678.63800000001</v>
      </c>
      <c r="H442" s="44">
        <v>188678.63800000001</v>
      </c>
      <c r="I442" s="44">
        <f t="shared" si="182"/>
        <v>188678.63800000001</v>
      </c>
      <c r="J442" s="44">
        <v>188678.63800000001</v>
      </c>
      <c r="K442" s="44">
        <f t="shared" si="183"/>
        <v>188678.63800000001</v>
      </c>
      <c r="L442" s="44">
        <v>188678.63800000001</v>
      </c>
      <c r="M442" s="44">
        <f t="shared" si="184"/>
        <v>188678.63800000001</v>
      </c>
      <c r="N442" s="44">
        <v>188678.63800000001</v>
      </c>
      <c r="O442" s="44">
        <f t="shared" si="185"/>
        <v>188678.63800000001</v>
      </c>
      <c r="P442" s="44">
        <v>188678.63800000001</v>
      </c>
      <c r="Q442" s="44">
        <f t="shared" si="186"/>
        <v>188678.63800000001</v>
      </c>
      <c r="R442" s="44">
        <v>188678.63800000001</v>
      </c>
      <c r="S442" s="44"/>
      <c r="T442" s="44"/>
      <c r="U442" s="44"/>
      <c r="V442" s="44"/>
      <c r="W442" s="44"/>
      <c r="X442" s="44"/>
      <c r="Y442" s="44"/>
      <c r="Z442" s="44"/>
      <c r="AA442" s="44"/>
      <c r="AB442" s="44"/>
      <c r="AC442" s="44"/>
      <c r="AD442" s="44"/>
      <c r="AE442" s="44"/>
      <c r="AF442" s="44"/>
      <c r="AG442" s="44"/>
    </row>
    <row r="443" spans="1:33" ht="15.75" customHeight="1">
      <c r="A443" s="44"/>
      <c r="B443" s="44" t="s">
        <v>11</v>
      </c>
      <c r="C443" s="44" t="s">
        <v>519</v>
      </c>
      <c r="D443" s="44" t="s">
        <v>528</v>
      </c>
      <c r="E443" s="44" t="str">
        <f t="shared" si="162"/>
        <v>hydro</v>
      </c>
      <c r="F443" s="44">
        <v>0</v>
      </c>
      <c r="G443" s="44">
        <f t="shared" si="181"/>
        <v>0</v>
      </c>
      <c r="H443" s="44">
        <v>0</v>
      </c>
      <c r="I443" s="44">
        <f t="shared" si="182"/>
        <v>0</v>
      </c>
      <c r="J443" s="44">
        <v>0</v>
      </c>
      <c r="K443" s="44">
        <f t="shared" si="183"/>
        <v>0</v>
      </c>
      <c r="L443" s="44">
        <v>0</v>
      </c>
      <c r="M443" s="44">
        <f t="shared" si="184"/>
        <v>0</v>
      </c>
      <c r="N443" s="44">
        <v>0</v>
      </c>
      <c r="O443" s="44">
        <f t="shared" si="185"/>
        <v>0</v>
      </c>
      <c r="P443" s="44">
        <v>0</v>
      </c>
      <c r="Q443" s="44">
        <f t="shared" si="186"/>
        <v>0</v>
      </c>
      <c r="R443" s="44">
        <v>0</v>
      </c>
      <c r="S443" s="44"/>
      <c r="T443" s="44"/>
      <c r="U443" s="44"/>
      <c r="V443" s="44"/>
      <c r="W443" s="44"/>
      <c r="X443" s="44"/>
      <c r="Y443" s="44"/>
      <c r="Z443" s="44"/>
      <c r="AA443" s="44"/>
      <c r="AB443" s="44"/>
      <c r="AC443" s="44"/>
      <c r="AD443" s="44"/>
      <c r="AE443" s="44"/>
      <c r="AF443" s="44"/>
      <c r="AG443" s="44"/>
    </row>
    <row r="444" spans="1:33" ht="15.75" customHeight="1">
      <c r="A444" s="44"/>
      <c r="B444" s="44" t="s">
        <v>11</v>
      </c>
      <c r="C444" s="44" t="s">
        <v>519</v>
      </c>
      <c r="D444" s="44" t="s">
        <v>527</v>
      </c>
      <c r="E444" s="44" t="str">
        <f t="shared" si="162"/>
        <v>onshore wind</v>
      </c>
      <c r="F444" s="44">
        <v>6149030.3930000002</v>
      </c>
      <c r="G444" s="44">
        <f t="shared" si="181"/>
        <v>6581679.7115000002</v>
      </c>
      <c r="H444" s="44">
        <v>7014329.0300000003</v>
      </c>
      <c r="I444" s="44">
        <f t="shared" si="182"/>
        <v>7384386.051</v>
      </c>
      <c r="J444" s="44">
        <v>7754443.0719999997</v>
      </c>
      <c r="K444" s="44">
        <f t="shared" si="183"/>
        <v>7697321.3525</v>
      </c>
      <c r="L444" s="44">
        <v>7640199.6330000004</v>
      </c>
      <c r="M444" s="44">
        <f t="shared" si="184"/>
        <v>8927461.9715</v>
      </c>
      <c r="N444" s="44">
        <v>10214724.310000001</v>
      </c>
      <c r="O444" s="44">
        <f t="shared" si="185"/>
        <v>12207390.195</v>
      </c>
      <c r="P444" s="44">
        <v>14200056.08</v>
      </c>
      <c r="Q444" s="44">
        <f t="shared" si="186"/>
        <v>14228420.83</v>
      </c>
      <c r="R444" s="44">
        <v>14256785.58</v>
      </c>
      <c r="S444" s="44"/>
      <c r="T444" s="44"/>
      <c r="U444" s="44"/>
      <c r="V444" s="44"/>
      <c r="W444" s="44"/>
      <c r="X444" s="44"/>
      <c r="Y444" s="44"/>
      <c r="Z444" s="44"/>
      <c r="AA444" s="44"/>
      <c r="AB444" s="44"/>
      <c r="AC444" s="44"/>
      <c r="AD444" s="44"/>
      <c r="AE444" s="44"/>
      <c r="AF444" s="44"/>
      <c r="AG444" s="44"/>
    </row>
    <row r="445" spans="1:33" ht="15.75" customHeight="1">
      <c r="A445" s="44"/>
      <c r="B445" s="44" t="s">
        <v>11</v>
      </c>
      <c r="C445" s="44" t="s">
        <v>519</v>
      </c>
      <c r="D445" s="44" t="s">
        <v>529</v>
      </c>
      <c r="E445" s="44" t="str">
        <f t="shared" si="162"/>
        <v>natural gas nonpeaker</v>
      </c>
      <c r="F445" s="44">
        <v>8194302.1119999997</v>
      </c>
      <c r="G445" s="44">
        <f t="shared" si="181"/>
        <v>8204567.5279999999</v>
      </c>
      <c r="H445" s="44">
        <v>8214832.9440000001</v>
      </c>
      <c r="I445" s="44">
        <f t="shared" si="182"/>
        <v>7647130.3395000007</v>
      </c>
      <c r="J445" s="44">
        <v>7079427.7350000003</v>
      </c>
      <c r="K445" s="44">
        <f t="shared" si="183"/>
        <v>5239318.68</v>
      </c>
      <c r="L445" s="44">
        <v>3399209.625</v>
      </c>
      <c r="M445" s="44">
        <f t="shared" si="184"/>
        <v>2830490.4745</v>
      </c>
      <c r="N445" s="44">
        <v>2261771.324</v>
      </c>
      <c r="O445" s="44">
        <f t="shared" si="185"/>
        <v>2152614.125</v>
      </c>
      <c r="P445" s="44">
        <v>2043456.926</v>
      </c>
      <c r="Q445" s="44">
        <f t="shared" si="186"/>
        <v>2019398.882</v>
      </c>
      <c r="R445" s="44">
        <v>1995340.838</v>
      </c>
      <c r="S445" s="44"/>
      <c r="T445" s="44"/>
      <c r="U445" s="44"/>
      <c r="V445" s="44"/>
      <c r="W445" s="44"/>
      <c r="X445" s="44"/>
      <c r="Y445" s="44"/>
      <c r="Z445" s="44"/>
      <c r="AA445" s="44"/>
      <c r="AB445" s="44"/>
      <c r="AC445" s="44"/>
      <c r="AD445" s="44"/>
      <c r="AE445" s="44"/>
      <c r="AF445" s="44"/>
      <c r="AG445" s="44"/>
    </row>
    <row r="446" spans="1:33" ht="15.75" customHeight="1">
      <c r="A446" s="44"/>
      <c r="B446" s="44" t="s">
        <v>11</v>
      </c>
      <c r="C446" s="44" t="s">
        <v>519</v>
      </c>
      <c r="D446" s="44" t="s">
        <v>530</v>
      </c>
      <c r="E446" s="44" t="str">
        <f t="shared" si="162"/>
        <v>natural gas peaker</v>
      </c>
      <c r="F446" s="44">
        <v>18345.345450000001</v>
      </c>
      <c r="G446" s="44">
        <f t="shared" si="181"/>
        <v>18458.21818</v>
      </c>
      <c r="H446" s="44">
        <v>18571.090909999999</v>
      </c>
      <c r="I446" s="44">
        <f t="shared" si="182"/>
        <v>18296.48935</v>
      </c>
      <c r="J446" s="44">
        <v>18021.887790000001</v>
      </c>
      <c r="K446" s="44">
        <f t="shared" si="183"/>
        <v>15151.043895000001</v>
      </c>
      <c r="L446" s="44">
        <v>12280.2</v>
      </c>
      <c r="M446" s="44">
        <f t="shared" si="184"/>
        <v>11096.8</v>
      </c>
      <c r="N446" s="44">
        <v>9913.4</v>
      </c>
      <c r="O446" s="44">
        <f t="shared" si="185"/>
        <v>9913.4</v>
      </c>
      <c r="P446" s="44">
        <v>9913.4</v>
      </c>
      <c r="Q446" s="44">
        <f t="shared" si="186"/>
        <v>9913.4</v>
      </c>
      <c r="R446" s="44">
        <v>9913.4</v>
      </c>
      <c r="S446" s="44"/>
      <c r="T446" s="44"/>
      <c r="U446" s="44"/>
      <c r="V446" s="44"/>
      <c r="W446" s="44"/>
      <c r="X446" s="44"/>
      <c r="Y446" s="44"/>
      <c r="Z446" s="44"/>
      <c r="AA446" s="44"/>
      <c r="AB446" s="44"/>
      <c r="AC446" s="44"/>
      <c r="AD446" s="44"/>
      <c r="AE446" s="44"/>
      <c r="AF446" s="44"/>
      <c r="AG446" s="44"/>
    </row>
    <row r="447" spans="1:33" ht="15.75" customHeight="1">
      <c r="A447" s="44"/>
      <c r="B447" s="44" t="s">
        <v>11</v>
      </c>
      <c r="C447" s="44" t="s">
        <v>519</v>
      </c>
      <c r="D447" s="44" t="s">
        <v>531</v>
      </c>
      <c r="E447" s="44" t="str">
        <f t="shared" si="162"/>
        <v>nuclear</v>
      </c>
      <c r="F447" s="44">
        <v>0</v>
      </c>
      <c r="G447" s="44">
        <f t="shared" si="181"/>
        <v>0</v>
      </c>
      <c r="H447" s="44">
        <v>0</v>
      </c>
      <c r="I447" s="44">
        <f t="shared" si="182"/>
        <v>0</v>
      </c>
      <c r="J447" s="44">
        <v>0</v>
      </c>
      <c r="K447" s="44">
        <f t="shared" si="183"/>
        <v>0</v>
      </c>
      <c r="L447" s="44">
        <v>0</v>
      </c>
      <c r="M447" s="44">
        <f t="shared" si="184"/>
        <v>0</v>
      </c>
      <c r="N447" s="44">
        <v>0</v>
      </c>
      <c r="O447" s="44">
        <f t="shared" si="185"/>
        <v>0</v>
      </c>
      <c r="P447" s="44">
        <v>0</v>
      </c>
      <c r="Q447" s="44">
        <f t="shared" si="186"/>
        <v>0</v>
      </c>
      <c r="R447" s="44">
        <v>0</v>
      </c>
      <c r="S447" s="44"/>
      <c r="T447" s="44"/>
      <c r="U447" s="44"/>
      <c r="V447" s="44"/>
      <c r="W447" s="44"/>
      <c r="X447" s="44"/>
      <c r="Y447" s="44"/>
      <c r="Z447" s="44"/>
      <c r="AA447" s="44"/>
      <c r="AB447" s="44"/>
      <c r="AC447" s="44"/>
      <c r="AD447" s="44"/>
      <c r="AE447" s="44"/>
      <c r="AF447" s="44"/>
      <c r="AG447" s="44"/>
    </row>
    <row r="448" spans="1:33" ht="15.75" customHeight="1">
      <c r="A448" s="44"/>
      <c r="B448" s="44" t="s">
        <v>11</v>
      </c>
      <c r="C448" s="44" t="s">
        <v>519</v>
      </c>
      <c r="D448" s="44" t="s">
        <v>532</v>
      </c>
      <c r="E448" s="44" t="str">
        <f t="shared" si="162"/>
        <v>offshore wind</v>
      </c>
      <c r="F448" s="44">
        <v>0</v>
      </c>
      <c r="G448" s="44">
        <f t="shared" si="181"/>
        <v>0</v>
      </c>
      <c r="H448" s="44">
        <v>0</v>
      </c>
      <c r="I448" s="44">
        <f t="shared" si="182"/>
        <v>0</v>
      </c>
      <c r="J448" s="44">
        <v>0</v>
      </c>
      <c r="K448" s="44">
        <f t="shared" si="183"/>
        <v>0</v>
      </c>
      <c r="L448" s="44">
        <v>0</v>
      </c>
      <c r="M448" s="44">
        <f t="shared" si="184"/>
        <v>0</v>
      </c>
      <c r="N448" s="44">
        <v>0</v>
      </c>
      <c r="O448" s="44">
        <f t="shared" si="185"/>
        <v>0</v>
      </c>
      <c r="P448" s="44">
        <v>0</v>
      </c>
      <c r="Q448" s="44">
        <f t="shared" si="186"/>
        <v>0</v>
      </c>
      <c r="R448" s="44">
        <v>0</v>
      </c>
      <c r="S448" s="44"/>
      <c r="T448" s="44"/>
      <c r="U448" s="44"/>
      <c r="V448" s="44"/>
      <c r="W448" s="44"/>
      <c r="X448" s="44"/>
      <c r="Y448" s="44"/>
      <c r="Z448" s="44"/>
      <c r="AA448" s="44"/>
      <c r="AB448" s="44"/>
      <c r="AC448" s="44"/>
      <c r="AD448" s="44"/>
      <c r="AE448" s="44"/>
      <c r="AF448" s="44"/>
      <c r="AG448" s="44"/>
    </row>
    <row r="449" spans="1:33" ht="15.75" customHeight="1">
      <c r="A449" s="44"/>
      <c r="B449" s="44" t="s">
        <v>11</v>
      </c>
      <c r="C449" s="44" t="s">
        <v>519</v>
      </c>
      <c r="D449" s="44" t="s">
        <v>533</v>
      </c>
      <c r="E449" s="44" t="str">
        <f t="shared" si="162"/>
        <v>crude oil</v>
      </c>
      <c r="F449" s="44">
        <v>14646.036480000001</v>
      </c>
      <c r="G449" s="44">
        <f t="shared" si="181"/>
        <v>14646.036480000001</v>
      </c>
      <c r="H449" s="44">
        <v>14646.036480000001</v>
      </c>
      <c r="I449" s="44">
        <f t="shared" si="182"/>
        <v>14646.036480000001</v>
      </c>
      <c r="J449" s="44">
        <v>14646.036480000001</v>
      </c>
      <c r="K449" s="44">
        <f t="shared" si="183"/>
        <v>14646.036480000001</v>
      </c>
      <c r="L449" s="44">
        <v>14646.036480000001</v>
      </c>
      <c r="M449" s="44">
        <f t="shared" si="184"/>
        <v>14646.036480000001</v>
      </c>
      <c r="N449" s="44">
        <v>14646.036480000001</v>
      </c>
      <c r="O449" s="44">
        <f t="shared" si="185"/>
        <v>14646.036480000001</v>
      </c>
      <c r="P449" s="44">
        <v>14646.036480000001</v>
      </c>
      <c r="Q449" s="44">
        <f t="shared" si="186"/>
        <v>14646.036480000001</v>
      </c>
      <c r="R449" s="44">
        <v>14646.036480000001</v>
      </c>
      <c r="S449" s="44"/>
      <c r="T449" s="44"/>
      <c r="U449" s="44"/>
      <c r="V449" s="44"/>
      <c r="W449" s="44"/>
      <c r="X449" s="44"/>
      <c r="Y449" s="44"/>
      <c r="Z449" s="44"/>
      <c r="AA449" s="44"/>
      <c r="AB449" s="44"/>
      <c r="AC449" s="44"/>
      <c r="AD449" s="44"/>
      <c r="AE449" s="44"/>
      <c r="AF449" s="44"/>
      <c r="AG449" s="44"/>
    </row>
    <row r="450" spans="1:33" ht="15.75" customHeight="1">
      <c r="A450" s="44"/>
      <c r="B450" s="44" t="s">
        <v>11</v>
      </c>
      <c r="C450" s="44" t="s">
        <v>519</v>
      </c>
      <c r="D450" s="44" t="s">
        <v>534</v>
      </c>
      <c r="E450" s="44" t="str">
        <f t="shared" si="162"/>
        <v>solar PV</v>
      </c>
      <c r="F450" s="44">
        <v>262325.89520000003</v>
      </c>
      <c r="G450" s="44">
        <f t="shared" si="181"/>
        <v>337802.36690000002</v>
      </c>
      <c r="H450" s="44">
        <v>413278.83860000002</v>
      </c>
      <c r="I450" s="44">
        <f t="shared" si="182"/>
        <v>493622.34035000001</v>
      </c>
      <c r="J450" s="44">
        <v>573965.84210000001</v>
      </c>
      <c r="K450" s="44">
        <f t="shared" si="183"/>
        <v>660777.07085000002</v>
      </c>
      <c r="L450" s="44">
        <v>747588.29960000003</v>
      </c>
      <c r="M450" s="44">
        <f t="shared" si="184"/>
        <v>856413.26939999999</v>
      </c>
      <c r="N450" s="44">
        <v>965238.23919999995</v>
      </c>
      <c r="O450" s="44">
        <f t="shared" si="185"/>
        <v>1090505.5356000001</v>
      </c>
      <c r="P450" s="44">
        <v>1215772.8319999999</v>
      </c>
      <c r="Q450" s="44">
        <f t="shared" si="186"/>
        <v>1248057.7519999999</v>
      </c>
      <c r="R450" s="44">
        <v>1280342.672</v>
      </c>
      <c r="S450" s="44"/>
      <c r="T450" s="44"/>
      <c r="U450" s="44"/>
      <c r="V450" s="44"/>
      <c r="W450" s="44"/>
      <c r="X450" s="44"/>
      <c r="Y450" s="44"/>
      <c r="Z450" s="44"/>
      <c r="AA450" s="44"/>
      <c r="AB450" s="44"/>
      <c r="AC450" s="44"/>
      <c r="AD450" s="44"/>
      <c r="AE450" s="44"/>
      <c r="AF450" s="44"/>
      <c r="AG450" s="44"/>
    </row>
    <row r="451" spans="1:33" ht="15.75" customHeight="1">
      <c r="A451" s="44"/>
      <c r="B451" s="44" t="s">
        <v>11</v>
      </c>
      <c r="C451" s="44" t="s">
        <v>519</v>
      </c>
      <c r="D451" s="44" t="s">
        <v>535</v>
      </c>
      <c r="E451" s="44" t="str">
        <f t="shared" ref="E451:E514" si="187">LOOKUP(D451,$U$2:$V$15,$V$2:$V$15)</f>
        <v>storage</v>
      </c>
      <c r="F451" s="44">
        <v>0</v>
      </c>
      <c r="G451" s="44">
        <v>0</v>
      </c>
      <c r="H451" s="44">
        <v>0</v>
      </c>
      <c r="I451" s="44">
        <v>0</v>
      </c>
      <c r="J451" s="44">
        <v>0</v>
      </c>
      <c r="K451" s="44">
        <v>0</v>
      </c>
      <c r="L451" s="44">
        <v>0</v>
      </c>
      <c r="M451" s="44">
        <v>0</v>
      </c>
      <c r="N451" s="44">
        <v>0</v>
      </c>
      <c r="O451" s="44">
        <v>0</v>
      </c>
      <c r="P451" s="44">
        <v>0</v>
      </c>
      <c r="Q451" s="44">
        <v>0</v>
      </c>
      <c r="R451" s="44">
        <v>0</v>
      </c>
      <c r="S451" s="44"/>
      <c r="T451" s="44"/>
      <c r="U451" s="44"/>
      <c r="V451" s="44"/>
      <c r="W451" s="44"/>
      <c r="X451" s="44"/>
      <c r="Y451" s="44"/>
      <c r="Z451" s="44"/>
      <c r="AA451" s="44"/>
      <c r="AB451" s="44"/>
      <c r="AC451" s="44"/>
      <c r="AD451" s="44"/>
      <c r="AE451" s="44"/>
      <c r="AF451" s="44"/>
      <c r="AG451" s="44"/>
    </row>
    <row r="452" spans="1:33" ht="15.75" customHeight="1">
      <c r="A452" s="44"/>
      <c r="B452" s="44" t="s">
        <v>11</v>
      </c>
      <c r="C452" s="44" t="s">
        <v>519</v>
      </c>
      <c r="D452" s="44" t="s">
        <v>537</v>
      </c>
      <c r="E452" s="44" t="str">
        <f t="shared" si="187"/>
        <v>solar PV</v>
      </c>
      <c r="F452" s="44">
        <v>1638591.8030000001</v>
      </c>
      <c r="G452" s="44">
        <f t="shared" ref="G452:G465" si="188">AVERAGE(F452,H452)</f>
        <v>1641359.2549999999</v>
      </c>
      <c r="H452" s="44">
        <v>1644126.7069999999</v>
      </c>
      <c r="I452" s="44">
        <f t="shared" ref="I452:I465" si="189">AVERAGE(H452,J452)</f>
        <v>1644141.912</v>
      </c>
      <c r="J452" s="44">
        <v>1644157.1170000001</v>
      </c>
      <c r="K452" s="44">
        <f t="shared" ref="K452:K465" si="190">AVERAGE(J452,L452)</f>
        <v>2631996.7790000001</v>
      </c>
      <c r="L452" s="44">
        <v>3619836.4410000001</v>
      </c>
      <c r="M452" s="44">
        <f t="shared" ref="M452:M465" si="191">AVERAGE(L452,N452)</f>
        <v>4313576.4060000004</v>
      </c>
      <c r="N452" s="44">
        <v>5007316.3710000003</v>
      </c>
      <c r="O452" s="44">
        <f t="shared" ref="O452:O465" si="192">AVERAGE(N452,P452)</f>
        <v>4982292.5975000001</v>
      </c>
      <c r="P452" s="44">
        <v>4957268.824</v>
      </c>
      <c r="Q452" s="44">
        <f t="shared" ref="Q452:Q465" si="193">AVERAGE(P452,R452)</f>
        <v>5024353.6610000003</v>
      </c>
      <c r="R452" s="44">
        <v>5091438.4979999997</v>
      </c>
      <c r="S452" s="44"/>
      <c r="T452" s="44"/>
      <c r="U452" s="44"/>
      <c r="V452" s="44"/>
      <c r="W452" s="44"/>
      <c r="X452" s="44"/>
      <c r="Y452" s="44"/>
      <c r="Z452" s="44"/>
      <c r="AA452" s="44"/>
      <c r="AB452" s="44"/>
      <c r="AC452" s="44"/>
      <c r="AD452" s="44"/>
      <c r="AE452" s="44"/>
      <c r="AF452" s="44"/>
      <c r="AG452" s="44"/>
    </row>
    <row r="453" spans="1:33" ht="15.75" customHeight="1">
      <c r="A453" s="44"/>
      <c r="B453" s="44" t="s">
        <v>24</v>
      </c>
      <c r="C453" s="44" t="s">
        <v>519</v>
      </c>
      <c r="D453" s="44" t="s">
        <v>522</v>
      </c>
      <c r="E453" s="44" t="str">
        <f t="shared" si="187"/>
        <v>biomass</v>
      </c>
      <c r="F453" s="44">
        <v>0</v>
      </c>
      <c r="G453" s="44">
        <f t="shared" si="188"/>
        <v>0</v>
      </c>
      <c r="H453" s="44">
        <v>0</v>
      </c>
      <c r="I453" s="44">
        <f t="shared" si="189"/>
        <v>0</v>
      </c>
      <c r="J453" s="44">
        <v>0</v>
      </c>
      <c r="K453" s="44">
        <f t="shared" si="190"/>
        <v>0</v>
      </c>
      <c r="L453" s="44">
        <v>0</v>
      </c>
      <c r="M453" s="44">
        <f t="shared" si="191"/>
        <v>0</v>
      </c>
      <c r="N453" s="44">
        <v>0</v>
      </c>
      <c r="O453" s="44">
        <f t="shared" si="192"/>
        <v>0</v>
      </c>
      <c r="P453" s="44">
        <v>0</v>
      </c>
      <c r="Q453" s="44">
        <f t="shared" si="193"/>
        <v>0</v>
      </c>
      <c r="R453" s="44">
        <v>0</v>
      </c>
      <c r="S453" s="44"/>
      <c r="T453" s="44"/>
      <c r="U453" s="44"/>
      <c r="V453" s="44"/>
      <c r="W453" s="44"/>
      <c r="X453" s="44"/>
      <c r="Y453" s="44"/>
      <c r="Z453" s="44"/>
      <c r="AA453" s="44"/>
      <c r="AB453" s="44"/>
      <c r="AC453" s="44"/>
      <c r="AD453" s="44"/>
      <c r="AE453" s="44"/>
      <c r="AF453" s="44"/>
      <c r="AG453" s="44"/>
    </row>
    <row r="454" spans="1:33" ht="15.75" customHeight="1">
      <c r="A454" s="44"/>
      <c r="B454" s="44" t="s">
        <v>24</v>
      </c>
      <c r="C454" s="44" t="s">
        <v>519</v>
      </c>
      <c r="D454" s="44" t="s">
        <v>523</v>
      </c>
      <c r="E454" s="44" t="str">
        <f t="shared" si="187"/>
        <v>hard coal</v>
      </c>
      <c r="F454" s="44">
        <v>3699245.4670000002</v>
      </c>
      <c r="G454" s="44">
        <f t="shared" si="188"/>
        <v>3692765.2620000001</v>
      </c>
      <c r="H454" s="44">
        <v>3686285.057</v>
      </c>
      <c r="I454" s="44">
        <f t="shared" si="189"/>
        <v>4243730.5529999994</v>
      </c>
      <c r="J454" s="44">
        <v>4801176.0489999996</v>
      </c>
      <c r="K454" s="44">
        <f t="shared" si="190"/>
        <v>3931364.1739999996</v>
      </c>
      <c r="L454" s="44">
        <v>3061552.2990000001</v>
      </c>
      <c r="M454" s="44">
        <f t="shared" si="191"/>
        <v>2340036.9945</v>
      </c>
      <c r="N454" s="44">
        <v>1618521.69</v>
      </c>
      <c r="O454" s="44">
        <f t="shared" si="192"/>
        <v>1618521.69</v>
      </c>
      <c r="P454" s="44">
        <v>1618521.69</v>
      </c>
      <c r="Q454" s="44">
        <f t="shared" si="193"/>
        <v>1618521.69</v>
      </c>
      <c r="R454" s="44">
        <v>1618521.69</v>
      </c>
      <c r="S454" s="44"/>
      <c r="T454" s="44"/>
      <c r="U454" s="44"/>
      <c r="V454" s="44"/>
      <c r="W454" s="44"/>
      <c r="X454" s="44"/>
      <c r="Y454" s="44"/>
      <c r="Z454" s="44"/>
      <c r="AA454" s="44"/>
      <c r="AB454" s="44"/>
      <c r="AC454" s="44"/>
      <c r="AD454" s="44"/>
      <c r="AE454" s="44"/>
      <c r="AF454" s="44"/>
      <c r="AG454" s="44"/>
    </row>
    <row r="455" spans="1:33" ht="15.75" customHeight="1">
      <c r="A455" s="44"/>
      <c r="B455" s="44" t="s">
        <v>24</v>
      </c>
      <c r="C455" s="44" t="s">
        <v>519</v>
      </c>
      <c r="D455" s="44" t="s">
        <v>524</v>
      </c>
      <c r="E455" s="44" t="str">
        <f t="shared" si="187"/>
        <v>solar thermal</v>
      </c>
      <c r="F455" s="44">
        <v>656730.83519999997</v>
      </c>
      <c r="G455" s="44">
        <f t="shared" si="188"/>
        <v>656730.83519999997</v>
      </c>
      <c r="H455" s="44">
        <v>656730.83519999997</v>
      </c>
      <c r="I455" s="44">
        <f t="shared" si="189"/>
        <v>656730.83519999997</v>
      </c>
      <c r="J455" s="44">
        <v>656730.83519999997</v>
      </c>
      <c r="K455" s="44">
        <f t="shared" si="190"/>
        <v>656730.83519999997</v>
      </c>
      <c r="L455" s="44">
        <v>656730.83519999997</v>
      </c>
      <c r="M455" s="44">
        <f t="shared" si="191"/>
        <v>656730.83519999997</v>
      </c>
      <c r="N455" s="44">
        <v>656730.83519999997</v>
      </c>
      <c r="O455" s="44">
        <f t="shared" si="192"/>
        <v>656730.83519999997</v>
      </c>
      <c r="P455" s="44">
        <v>656730.83519999997</v>
      </c>
      <c r="Q455" s="44">
        <f t="shared" si="193"/>
        <v>656730.83519999997</v>
      </c>
      <c r="R455" s="44">
        <v>656730.83519999997</v>
      </c>
      <c r="S455" s="44"/>
      <c r="T455" s="44"/>
      <c r="U455" s="44"/>
      <c r="V455" s="44"/>
      <c r="W455" s="44"/>
      <c r="X455" s="44"/>
      <c r="Y455" s="44"/>
      <c r="Z455" s="44"/>
      <c r="AA455" s="44"/>
      <c r="AB455" s="44"/>
      <c r="AC455" s="44"/>
      <c r="AD455" s="44"/>
      <c r="AE455" s="44"/>
      <c r="AF455" s="44"/>
      <c r="AG455" s="44"/>
    </row>
    <row r="456" spans="1:33" ht="15.75" customHeight="1">
      <c r="A456" s="44"/>
      <c r="B456" s="44" t="s">
        <v>24</v>
      </c>
      <c r="C456" s="44" t="s">
        <v>519</v>
      </c>
      <c r="D456" s="44" t="s">
        <v>525</v>
      </c>
      <c r="E456" s="44" t="str">
        <f t="shared" si="187"/>
        <v>geothermal</v>
      </c>
      <c r="F456" s="44">
        <v>2562300</v>
      </c>
      <c r="G456" s="44">
        <f t="shared" si="188"/>
        <v>2562300</v>
      </c>
      <c r="H456" s="44">
        <v>2562300</v>
      </c>
      <c r="I456" s="44">
        <f t="shared" si="189"/>
        <v>2562300</v>
      </c>
      <c r="J456" s="44">
        <v>2562300</v>
      </c>
      <c r="K456" s="44">
        <f t="shared" si="190"/>
        <v>2562300</v>
      </c>
      <c r="L456" s="44">
        <v>2562300</v>
      </c>
      <c r="M456" s="44">
        <f t="shared" si="191"/>
        <v>2562300</v>
      </c>
      <c r="N456" s="44">
        <v>2562300</v>
      </c>
      <c r="O456" s="44">
        <f t="shared" si="192"/>
        <v>2562300</v>
      </c>
      <c r="P456" s="44">
        <v>2562300</v>
      </c>
      <c r="Q456" s="44">
        <f t="shared" si="193"/>
        <v>2562300</v>
      </c>
      <c r="R456" s="44">
        <v>2562300</v>
      </c>
      <c r="S456" s="44"/>
      <c r="T456" s="44"/>
      <c r="U456" s="44"/>
      <c r="V456" s="44"/>
      <c r="W456" s="44"/>
      <c r="X456" s="44"/>
      <c r="Y456" s="44"/>
      <c r="Z456" s="44"/>
      <c r="AA456" s="44"/>
      <c r="AB456" s="44"/>
      <c r="AC456" s="44"/>
      <c r="AD456" s="44"/>
      <c r="AE456" s="44"/>
      <c r="AF456" s="44"/>
      <c r="AG456" s="44"/>
    </row>
    <row r="457" spans="1:33" ht="15.75" customHeight="1">
      <c r="A457" s="44"/>
      <c r="B457" s="44" t="s">
        <v>24</v>
      </c>
      <c r="C457" s="44" t="s">
        <v>519</v>
      </c>
      <c r="D457" s="44" t="s">
        <v>526</v>
      </c>
      <c r="E457" s="44" t="str">
        <f t="shared" si="187"/>
        <v>hydro</v>
      </c>
      <c r="F457" s="44">
        <v>2033478.2830000001</v>
      </c>
      <c r="G457" s="44">
        <f t="shared" si="188"/>
        <v>2033478.2830000001</v>
      </c>
      <c r="H457" s="44">
        <v>2033478.2830000001</v>
      </c>
      <c r="I457" s="44">
        <f t="shared" si="189"/>
        <v>2033478.2830000001</v>
      </c>
      <c r="J457" s="44">
        <v>2033478.2830000001</v>
      </c>
      <c r="K457" s="44">
        <f t="shared" si="190"/>
        <v>2033478.2830000001</v>
      </c>
      <c r="L457" s="44">
        <v>2033478.2830000001</v>
      </c>
      <c r="M457" s="44">
        <f t="shared" si="191"/>
        <v>2033478.2830000001</v>
      </c>
      <c r="N457" s="44">
        <v>2033478.2830000001</v>
      </c>
      <c r="O457" s="44">
        <f t="shared" si="192"/>
        <v>2033478.2830000001</v>
      </c>
      <c r="P457" s="44">
        <v>2033478.2830000001</v>
      </c>
      <c r="Q457" s="44">
        <f t="shared" si="193"/>
        <v>2033478.2830000001</v>
      </c>
      <c r="R457" s="44">
        <v>2033478.2830000001</v>
      </c>
      <c r="S457" s="44"/>
      <c r="T457" s="44"/>
      <c r="U457" s="44"/>
      <c r="V457" s="44"/>
      <c r="W457" s="44"/>
      <c r="X457" s="44"/>
      <c r="Y457" s="44"/>
      <c r="Z457" s="44"/>
      <c r="AA457" s="44"/>
      <c r="AB457" s="44"/>
      <c r="AC457" s="44"/>
      <c r="AD457" s="44"/>
      <c r="AE457" s="44"/>
      <c r="AF457" s="44"/>
      <c r="AG457" s="44"/>
    </row>
    <row r="458" spans="1:33" ht="15.75" customHeight="1">
      <c r="A458" s="44"/>
      <c r="B458" s="44" t="s">
        <v>24</v>
      </c>
      <c r="C458" s="44" t="s">
        <v>519</v>
      </c>
      <c r="D458" s="44" t="s">
        <v>528</v>
      </c>
      <c r="E458" s="44" t="str">
        <f t="shared" si="187"/>
        <v>hydro</v>
      </c>
      <c r="F458" s="44">
        <v>0</v>
      </c>
      <c r="G458" s="44">
        <f t="shared" si="188"/>
        <v>0</v>
      </c>
      <c r="H458" s="44">
        <v>0</v>
      </c>
      <c r="I458" s="44">
        <f t="shared" si="189"/>
        <v>0</v>
      </c>
      <c r="J458" s="44">
        <v>0</v>
      </c>
      <c r="K458" s="44">
        <f t="shared" si="190"/>
        <v>0</v>
      </c>
      <c r="L458" s="44">
        <v>0</v>
      </c>
      <c r="M458" s="44">
        <f t="shared" si="191"/>
        <v>0</v>
      </c>
      <c r="N458" s="44">
        <v>0</v>
      </c>
      <c r="O458" s="44">
        <f t="shared" si="192"/>
        <v>0</v>
      </c>
      <c r="P458" s="44">
        <v>0</v>
      </c>
      <c r="Q458" s="44">
        <f t="shared" si="193"/>
        <v>0</v>
      </c>
      <c r="R458" s="44">
        <v>0</v>
      </c>
      <c r="S458" s="44"/>
      <c r="T458" s="44"/>
      <c r="U458" s="44"/>
      <c r="V458" s="44"/>
      <c r="W458" s="44"/>
      <c r="X458" s="44"/>
      <c r="Y458" s="44"/>
      <c r="Z458" s="44"/>
      <c r="AA458" s="44"/>
      <c r="AB458" s="44"/>
      <c r="AC458" s="44"/>
      <c r="AD458" s="44"/>
      <c r="AE458" s="44"/>
      <c r="AF458" s="44"/>
      <c r="AG458" s="44"/>
    </row>
    <row r="459" spans="1:33" ht="15.75" customHeight="1">
      <c r="A459" s="44"/>
      <c r="B459" s="44" t="s">
        <v>24</v>
      </c>
      <c r="C459" s="44" t="s">
        <v>519</v>
      </c>
      <c r="D459" s="44" t="s">
        <v>527</v>
      </c>
      <c r="E459" s="44" t="str">
        <f t="shared" si="187"/>
        <v>onshore wind</v>
      </c>
      <c r="F459" s="44">
        <v>403934.64740000002</v>
      </c>
      <c r="G459" s="44">
        <f t="shared" si="188"/>
        <v>403934.64740000002</v>
      </c>
      <c r="H459" s="44">
        <v>403934.64740000002</v>
      </c>
      <c r="I459" s="44">
        <f t="shared" si="189"/>
        <v>403726.84005</v>
      </c>
      <c r="J459" s="44">
        <v>403519.03269999998</v>
      </c>
      <c r="K459" s="44">
        <f t="shared" si="190"/>
        <v>403366.30299999996</v>
      </c>
      <c r="L459" s="44">
        <v>403213.57329999999</v>
      </c>
      <c r="M459" s="44">
        <f t="shared" si="191"/>
        <v>897009.85115</v>
      </c>
      <c r="N459" s="44">
        <v>1390806.129</v>
      </c>
      <c r="O459" s="44">
        <f t="shared" si="192"/>
        <v>1987530.6859999998</v>
      </c>
      <c r="P459" s="44">
        <v>2584255.2429999998</v>
      </c>
      <c r="Q459" s="44">
        <f t="shared" si="193"/>
        <v>3524395.0014999998</v>
      </c>
      <c r="R459" s="44">
        <v>4464534.76</v>
      </c>
      <c r="S459" s="44"/>
      <c r="T459" s="44"/>
      <c r="U459" s="44"/>
      <c r="V459" s="44"/>
      <c r="W459" s="44"/>
      <c r="X459" s="44"/>
      <c r="Y459" s="44"/>
      <c r="Z459" s="44"/>
      <c r="AA459" s="44"/>
      <c r="AB459" s="44"/>
      <c r="AC459" s="44"/>
      <c r="AD459" s="44"/>
      <c r="AE459" s="44"/>
      <c r="AF459" s="44"/>
      <c r="AG459" s="44"/>
    </row>
    <row r="460" spans="1:33" ht="15.75" customHeight="1">
      <c r="A460" s="44"/>
      <c r="B460" s="44" t="s">
        <v>24</v>
      </c>
      <c r="C460" s="44" t="s">
        <v>519</v>
      </c>
      <c r="D460" s="44" t="s">
        <v>529</v>
      </c>
      <c r="E460" s="44" t="str">
        <f t="shared" si="187"/>
        <v>natural gas nonpeaker</v>
      </c>
      <c r="F460" s="44">
        <v>29822836.859999999</v>
      </c>
      <c r="G460" s="44">
        <f t="shared" si="188"/>
        <v>29668279.765000001</v>
      </c>
      <c r="H460" s="44">
        <v>29513722.670000002</v>
      </c>
      <c r="I460" s="44">
        <f t="shared" si="189"/>
        <v>35238042.230000004</v>
      </c>
      <c r="J460" s="44">
        <v>40962361.789999999</v>
      </c>
      <c r="K460" s="44">
        <f t="shared" si="190"/>
        <v>42437349.280000001</v>
      </c>
      <c r="L460" s="44">
        <v>43912336.770000003</v>
      </c>
      <c r="M460" s="44">
        <f t="shared" si="191"/>
        <v>45540392.960000001</v>
      </c>
      <c r="N460" s="44">
        <v>47168449.149999999</v>
      </c>
      <c r="O460" s="44">
        <f t="shared" si="192"/>
        <v>47549634.75</v>
      </c>
      <c r="P460" s="44">
        <v>47930820.350000001</v>
      </c>
      <c r="Q460" s="44">
        <f t="shared" si="193"/>
        <v>47075630.240000002</v>
      </c>
      <c r="R460" s="44">
        <v>46220440.130000003</v>
      </c>
      <c r="S460" s="44"/>
      <c r="T460" s="44"/>
      <c r="U460" s="44"/>
      <c r="V460" s="44"/>
      <c r="W460" s="44"/>
      <c r="X460" s="44"/>
      <c r="Y460" s="44"/>
      <c r="Z460" s="44"/>
      <c r="AA460" s="44"/>
      <c r="AB460" s="44"/>
      <c r="AC460" s="44"/>
      <c r="AD460" s="44"/>
      <c r="AE460" s="44"/>
      <c r="AF460" s="44"/>
      <c r="AG460" s="44"/>
    </row>
    <row r="461" spans="1:33" ht="15.75" customHeight="1">
      <c r="A461" s="44"/>
      <c r="B461" s="44" t="s">
        <v>24</v>
      </c>
      <c r="C461" s="44" t="s">
        <v>519</v>
      </c>
      <c r="D461" s="44" t="s">
        <v>530</v>
      </c>
      <c r="E461" s="44" t="str">
        <f t="shared" si="187"/>
        <v>natural gas peaker</v>
      </c>
      <c r="F461" s="44">
        <v>0</v>
      </c>
      <c r="G461" s="44">
        <f t="shared" si="188"/>
        <v>0</v>
      </c>
      <c r="H461" s="44">
        <v>0</v>
      </c>
      <c r="I461" s="44">
        <f t="shared" si="189"/>
        <v>0</v>
      </c>
      <c r="J461" s="44">
        <v>0</v>
      </c>
      <c r="K461" s="44">
        <f t="shared" si="190"/>
        <v>0</v>
      </c>
      <c r="L461" s="44">
        <v>0</v>
      </c>
      <c r="M461" s="44">
        <f t="shared" si="191"/>
        <v>0</v>
      </c>
      <c r="N461" s="44">
        <v>0</v>
      </c>
      <c r="O461" s="44">
        <f t="shared" si="192"/>
        <v>0</v>
      </c>
      <c r="P461" s="44">
        <v>0</v>
      </c>
      <c r="Q461" s="44">
        <f t="shared" si="193"/>
        <v>0</v>
      </c>
      <c r="R461" s="44">
        <v>0</v>
      </c>
      <c r="S461" s="44"/>
      <c r="T461" s="44"/>
      <c r="U461" s="44"/>
      <c r="V461" s="44"/>
      <c r="W461" s="44"/>
      <c r="X461" s="44"/>
      <c r="Y461" s="44"/>
      <c r="Z461" s="44"/>
      <c r="AA461" s="44"/>
      <c r="AB461" s="44"/>
      <c r="AC461" s="44"/>
      <c r="AD461" s="44"/>
      <c r="AE461" s="44"/>
      <c r="AF461" s="44"/>
      <c r="AG461" s="44"/>
    </row>
    <row r="462" spans="1:33" ht="15.75" customHeight="1">
      <c r="A462" s="44"/>
      <c r="B462" s="44" t="s">
        <v>24</v>
      </c>
      <c r="C462" s="44" t="s">
        <v>519</v>
      </c>
      <c r="D462" s="44" t="s">
        <v>531</v>
      </c>
      <c r="E462" s="44" t="str">
        <f t="shared" si="187"/>
        <v>nuclear</v>
      </c>
      <c r="F462" s="44">
        <v>0</v>
      </c>
      <c r="G462" s="44">
        <f t="shared" si="188"/>
        <v>0</v>
      </c>
      <c r="H462" s="44">
        <v>0</v>
      </c>
      <c r="I462" s="44">
        <f t="shared" si="189"/>
        <v>0</v>
      </c>
      <c r="J462" s="44">
        <v>0</v>
      </c>
      <c r="K462" s="44">
        <f t="shared" si="190"/>
        <v>0</v>
      </c>
      <c r="L462" s="44">
        <v>0</v>
      </c>
      <c r="M462" s="44">
        <f t="shared" si="191"/>
        <v>0</v>
      </c>
      <c r="N462" s="44">
        <v>0</v>
      </c>
      <c r="O462" s="44">
        <f t="shared" si="192"/>
        <v>0</v>
      </c>
      <c r="P462" s="44">
        <v>0</v>
      </c>
      <c r="Q462" s="44">
        <f t="shared" si="193"/>
        <v>0</v>
      </c>
      <c r="R462" s="44">
        <v>0</v>
      </c>
      <c r="S462" s="44"/>
      <c r="T462" s="44"/>
      <c r="U462" s="44"/>
      <c r="V462" s="44"/>
      <c r="W462" s="44"/>
      <c r="X462" s="44"/>
      <c r="Y462" s="44"/>
      <c r="Z462" s="44"/>
      <c r="AA462" s="44"/>
      <c r="AB462" s="44"/>
      <c r="AC462" s="44"/>
      <c r="AD462" s="44"/>
      <c r="AE462" s="44"/>
      <c r="AF462" s="44"/>
      <c r="AG462" s="44"/>
    </row>
    <row r="463" spans="1:33" ht="15.75" customHeight="1">
      <c r="A463" s="44"/>
      <c r="B463" s="44" t="s">
        <v>24</v>
      </c>
      <c r="C463" s="44" t="s">
        <v>519</v>
      </c>
      <c r="D463" s="44" t="s">
        <v>532</v>
      </c>
      <c r="E463" s="44" t="str">
        <f t="shared" si="187"/>
        <v>offshore wind</v>
      </c>
      <c r="F463" s="44">
        <v>0</v>
      </c>
      <c r="G463" s="44">
        <f t="shared" si="188"/>
        <v>0</v>
      </c>
      <c r="H463" s="44">
        <v>0</v>
      </c>
      <c r="I463" s="44">
        <f t="shared" si="189"/>
        <v>0</v>
      </c>
      <c r="J463" s="44">
        <v>0</v>
      </c>
      <c r="K463" s="44">
        <f t="shared" si="190"/>
        <v>0</v>
      </c>
      <c r="L463" s="44">
        <v>0</v>
      </c>
      <c r="M463" s="44">
        <f t="shared" si="191"/>
        <v>0</v>
      </c>
      <c r="N463" s="44">
        <v>0</v>
      </c>
      <c r="O463" s="44">
        <f t="shared" si="192"/>
        <v>0</v>
      </c>
      <c r="P463" s="44">
        <v>0</v>
      </c>
      <c r="Q463" s="44">
        <f t="shared" si="193"/>
        <v>0</v>
      </c>
      <c r="R463" s="44">
        <v>0</v>
      </c>
      <c r="S463" s="44"/>
      <c r="T463" s="44"/>
      <c r="U463" s="44"/>
      <c r="V463" s="44"/>
      <c r="W463" s="44"/>
      <c r="X463" s="44"/>
      <c r="Y463" s="44"/>
      <c r="Z463" s="44"/>
      <c r="AA463" s="44"/>
      <c r="AB463" s="44"/>
      <c r="AC463" s="44"/>
      <c r="AD463" s="44"/>
      <c r="AE463" s="44"/>
      <c r="AF463" s="44"/>
      <c r="AG463" s="44"/>
    </row>
    <row r="464" spans="1:33" ht="15.75" customHeight="1">
      <c r="A464" s="44"/>
      <c r="B464" s="44" t="s">
        <v>24</v>
      </c>
      <c r="C464" s="44" t="s">
        <v>519</v>
      </c>
      <c r="D464" s="44" t="s">
        <v>533</v>
      </c>
      <c r="E464" s="44" t="str">
        <f t="shared" si="187"/>
        <v>crude oil</v>
      </c>
      <c r="F464" s="44">
        <v>44853.486720000001</v>
      </c>
      <c r="G464" s="44">
        <f t="shared" si="188"/>
        <v>44853.486720000001</v>
      </c>
      <c r="H464" s="44">
        <v>44853.486720000001</v>
      </c>
      <c r="I464" s="44">
        <f t="shared" si="189"/>
        <v>44853.486720000001</v>
      </c>
      <c r="J464" s="44">
        <v>44853.486720000001</v>
      </c>
      <c r="K464" s="44">
        <f t="shared" si="190"/>
        <v>44853.486720000001</v>
      </c>
      <c r="L464" s="44">
        <v>44853.486720000001</v>
      </c>
      <c r="M464" s="44">
        <f t="shared" si="191"/>
        <v>44853.486720000001</v>
      </c>
      <c r="N464" s="44">
        <v>44853.486720000001</v>
      </c>
      <c r="O464" s="44">
        <f t="shared" si="192"/>
        <v>44853.486720000001</v>
      </c>
      <c r="P464" s="44">
        <v>44853.486720000001</v>
      </c>
      <c r="Q464" s="44">
        <f t="shared" si="193"/>
        <v>44853.486720000001</v>
      </c>
      <c r="R464" s="44">
        <v>44853.486720000001</v>
      </c>
      <c r="S464" s="44"/>
      <c r="T464" s="44"/>
      <c r="U464" s="44"/>
      <c r="V464" s="44"/>
      <c r="W464" s="44"/>
      <c r="X464" s="44"/>
      <c r="Y464" s="44"/>
      <c r="Z464" s="44"/>
      <c r="AA464" s="44"/>
      <c r="AB464" s="44"/>
      <c r="AC464" s="44"/>
      <c r="AD464" s="44"/>
      <c r="AE464" s="44"/>
      <c r="AF464" s="44"/>
      <c r="AG464" s="44"/>
    </row>
    <row r="465" spans="1:33" ht="15.75" customHeight="1">
      <c r="A465" s="44"/>
      <c r="B465" s="44" t="s">
        <v>24</v>
      </c>
      <c r="C465" s="44" t="s">
        <v>519</v>
      </c>
      <c r="D465" s="44" t="s">
        <v>534</v>
      </c>
      <c r="E465" s="44" t="str">
        <f t="shared" si="187"/>
        <v>solar PV</v>
      </c>
      <c r="F465" s="44">
        <v>644037.73060000001</v>
      </c>
      <c r="G465" s="44">
        <f t="shared" si="188"/>
        <v>657191.25294999999</v>
      </c>
      <c r="H465" s="44">
        <v>670344.77529999998</v>
      </c>
      <c r="I465" s="44">
        <f t="shared" si="189"/>
        <v>673430.62479999999</v>
      </c>
      <c r="J465" s="44">
        <v>676516.4743</v>
      </c>
      <c r="K465" s="44">
        <f t="shared" si="190"/>
        <v>678550.54499999993</v>
      </c>
      <c r="L465" s="44">
        <v>680584.61569999997</v>
      </c>
      <c r="M465" s="44">
        <f t="shared" si="191"/>
        <v>683376.58550000004</v>
      </c>
      <c r="N465" s="44">
        <v>686168.55530000001</v>
      </c>
      <c r="O465" s="44">
        <f t="shared" si="192"/>
        <v>691435.12269999995</v>
      </c>
      <c r="P465" s="44">
        <v>696701.69010000001</v>
      </c>
      <c r="Q465" s="44">
        <f t="shared" si="193"/>
        <v>699991.92489999998</v>
      </c>
      <c r="R465" s="44">
        <v>703282.15969999996</v>
      </c>
      <c r="S465" s="44"/>
      <c r="T465" s="44"/>
      <c r="U465" s="44"/>
      <c r="V465" s="44"/>
      <c r="W465" s="44"/>
      <c r="X465" s="44"/>
      <c r="Y465" s="44"/>
      <c r="Z465" s="44"/>
      <c r="AA465" s="44"/>
      <c r="AB465" s="44"/>
      <c r="AC465" s="44"/>
      <c r="AD465" s="44"/>
      <c r="AE465" s="44"/>
      <c r="AF465" s="44"/>
      <c r="AG465" s="44"/>
    </row>
    <row r="466" spans="1:33" ht="15.75" customHeight="1">
      <c r="A466" s="44"/>
      <c r="B466" s="44" t="s">
        <v>24</v>
      </c>
      <c r="C466" s="44" t="s">
        <v>519</v>
      </c>
      <c r="D466" s="44" t="s">
        <v>535</v>
      </c>
      <c r="E466" s="44" t="str">
        <f t="shared" si="187"/>
        <v>storage</v>
      </c>
      <c r="F466" s="44">
        <v>0</v>
      </c>
      <c r="G466" s="44">
        <v>0</v>
      </c>
      <c r="H466" s="44">
        <v>0</v>
      </c>
      <c r="I466" s="44">
        <v>0</v>
      </c>
      <c r="J466" s="44">
        <v>0</v>
      </c>
      <c r="K466" s="44">
        <v>0</v>
      </c>
      <c r="L466" s="44">
        <v>0</v>
      </c>
      <c r="M466" s="44">
        <v>0</v>
      </c>
      <c r="N466" s="44">
        <v>0</v>
      </c>
      <c r="O466" s="44">
        <v>0</v>
      </c>
      <c r="P466" s="44">
        <v>0</v>
      </c>
      <c r="Q466" s="44">
        <v>0</v>
      </c>
      <c r="R466" s="44">
        <v>0</v>
      </c>
      <c r="S466" s="44"/>
      <c r="T466" s="44"/>
      <c r="U466" s="44"/>
      <c r="V466" s="44"/>
      <c r="W466" s="44"/>
      <c r="X466" s="44"/>
      <c r="Y466" s="44"/>
      <c r="Z466" s="44"/>
      <c r="AA466" s="44"/>
      <c r="AB466" s="44"/>
      <c r="AC466" s="44"/>
      <c r="AD466" s="44"/>
      <c r="AE466" s="44"/>
      <c r="AF466" s="44"/>
      <c r="AG466" s="44"/>
    </row>
    <row r="467" spans="1:33" ht="15.75" customHeight="1">
      <c r="A467" s="44"/>
      <c r="B467" s="44" t="s">
        <v>24</v>
      </c>
      <c r="C467" s="44" t="s">
        <v>519</v>
      </c>
      <c r="D467" s="44" t="s">
        <v>537</v>
      </c>
      <c r="E467" s="44" t="str">
        <f t="shared" si="187"/>
        <v>solar PV</v>
      </c>
      <c r="F467" s="44">
        <v>4689452.7180000003</v>
      </c>
      <c r="G467" s="44">
        <f t="shared" ref="G467:G480" si="194">AVERAGE(F467,H467)</f>
        <v>5635603.7029999997</v>
      </c>
      <c r="H467" s="44">
        <v>6581754.6880000001</v>
      </c>
      <c r="I467" s="44">
        <f t="shared" ref="I467:I480" si="195">AVERAGE(H467,J467)</f>
        <v>6581754.6880000001</v>
      </c>
      <c r="J467" s="44">
        <v>6581754.6880000001</v>
      </c>
      <c r="K467" s="44">
        <f t="shared" ref="K467:K480" si="196">AVERAGE(J467,L467)</f>
        <v>6548914.1320000002</v>
      </c>
      <c r="L467" s="44">
        <v>6516073.5760000004</v>
      </c>
      <c r="M467" s="44">
        <f t="shared" ref="M467:M480" si="197">AVERAGE(L467,N467)</f>
        <v>6629949.3490000004</v>
      </c>
      <c r="N467" s="44">
        <v>6743825.1220000004</v>
      </c>
      <c r="O467" s="44">
        <f t="shared" ref="O467:O480" si="198">AVERAGE(N467,P467)</f>
        <v>7824296.2709999997</v>
      </c>
      <c r="P467" s="44">
        <v>8904767.4199999999</v>
      </c>
      <c r="Q467" s="44">
        <f t="shared" ref="Q467:Q480" si="199">AVERAGE(P467,R467)</f>
        <v>9704167.3499999996</v>
      </c>
      <c r="R467" s="44">
        <v>10503567.279999999</v>
      </c>
      <c r="S467" s="44"/>
      <c r="T467" s="44"/>
      <c r="U467" s="44"/>
      <c r="V467" s="44"/>
      <c r="W467" s="44"/>
      <c r="X467" s="44"/>
      <c r="Y467" s="44"/>
      <c r="Z467" s="44"/>
      <c r="AA467" s="44"/>
      <c r="AB467" s="44"/>
      <c r="AC467" s="44"/>
      <c r="AD467" s="44"/>
      <c r="AE467" s="44"/>
      <c r="AF467" s="44"/>
      <c r="AG467" s="44"/>
    </row>
    <row r="468" spans="1:33" ht="15.75" customHeight="1">
      <c r="A468" s="44"/>
      <c r="B468" s="44" t="s">
        <v>100</v>
      </c>
      <c r="C468" s="44" t="s">
        <v>519</v>
      </c>
      <c r="D468" s="44" t="s">
        <v>522</v>
      </c>
      <c r="E468" s="44" t="str">
        <f t="shared" si="187"/>
        <v>biomass</v>
      </c>
      <c r="F468" s="44">
        <v>0</v>
      </c>
      <c r="G468" s="44">
        <f t="shared" si="194"/>
        <v>0</v>
      </c>
      <c r="H468" s="44">
        <v>0</v>
      </c>
      <c r="I468" s="44">
        <f t="shared" si="195"/>
        <v>11930.1</v>
      </c>
      <c r="J468" s="44">
        <v>23860.2</v>
      </c>
      <c r="K468" s="44">
        <f t="shared" si="196"/>
        <v>78473.15400000001</v>
      </c>
      <c r="L468" s="44">
        <v>133086.10800000001</v>
      </c>
      <c r="M468" s="44">
        <f t="shared" si="197"/>
        <v>133086.10800000001</v>
      </c>
      <c r="N468" s="44">
        <v>133086.10800000001</v>
      </c>
      <c r="O468" s="44">
        <f t="shared" si="198"/>
        <v>117093.84600000001</v>
      </c>
      <c r="P468" s="44">
        <v>101101.584</v>
      </c>
      <c r="Q468" s="44">
        <f t="shared" si="199"/>
        <v>94638.510750000001</v>
      </c>
      <c r="R468" s="44">
        <v>88175.4375</v>
      </c>
      <c r="S468" s="44"/>
      <c r="T468" s="44"/>
      <c r="U468" s="44"/>
      <c r="V468" s="44"/>
      <c r="W468" s="44"/>
      <c r="X468" s="44"/>
      <c r="Y468" s="44"/>
      <c r="Z468" s="44"/>
      <c r="AA468" s="44"/>
      <c r="AB468" s="44"/>
      <c r="AC468" s="44"/>
      <c r="AD468" s="44"/>
      <c r="AE468" s="44"/>
      <c r="AF468" s="44"/>
      <c r="AG468" s="44"/>
    </row>
    <row r="469" spans="1:33" ht="15.75" customHeight="1">
      <c r="A469" s="44"/>
      <c r="B469" s="44" t="s">
        <v>100</v>
      </c>
      <c r="C469" s="44" t="s">
        <v>519</v>
      </c>
      <c r="D469" s="44" t="s">
        <v>523</v>
      </c>
      <c r="E469" s="44" t="str">
        <f t="shared" si="187"/>
        <v>hard coal</v>
      </c>
      <c r="F469" s="44">
        <v>8890802.5930000003</v>
      </c>
      <c r="G469" s="44">
        <f t="shared" si="194"/>
        <v>10197591.401500002</v>
      </c>
      <c r="H469" s="44">
        <v>11504380.210000001</v>
      </c>
      <c r="I469" s="44">
        <f t="shared" si="195"/>
        <v>11027305.9</v>
      </c>
      <c r="J469" s="44">
        <v>10550231.59</v>
      </c>
      <c r="K469" s="44">
        <f t="shared" si="196"/>
        <v>11386382.960000001</v>
      </c>
      <c r="L469" s="44">
        <v>12222534.33</v>
      </c>
      <c r="M469" s="44">
        <f t="shared" si="197"/>
        <v>11389281.300000001</v>
      </c>
      <c r="N469" s="44">
        <v>10556028.27</v>
      </c>
      <c r="O469" s="44">
        <f t="shared" si="198"/>
        <v>9917844.3839999996</v>
      </c>
      <c r="P469" s="44">
        <v>9279660.4979999997</v>
      </c>
      <c r="Q469" s="44">
        <f t="shared" si="199"/>
        <v>9017821.9014999997</v>
      </c>
      <c r="R469" s="44">
        <v>8755983.3049999997</v>
      </c>
      <c r="S469" s="44"/>
      <c r="T469" s="44"/>
      <c r="U469" s="44"/>
      <c r="V469" s="44"/>
      <c r="W469" s="44"/>
      <c r="X469" s="44"/>
      <c r="Y469" s="44"/>
      <c r="Z469" s="44"/>
      <c r="AA469" s="44"/>
      <c r="AB469" s="44"/>
      <c r="AC469" s="44"/>
      <c r="AD469" s="44"/>
      <c r="AE469" s="44"/>
      <c r="AF469" s="44"/>
      <c r="AG469" s="44"/>
    </row>
    <row r="470" spans="1:33" ht="15.75" customHeight="1">
      <c r="A470" s="44"/>
      <c r="B470" s="44" t="s">
        <v>100</v>
      </c>
      <c r="C470" s="44" t="s">
        <v>519</v>
      </c>
      <c r="D470" s="44" t="s">
        <v>524</v>
      </c>
      <c r="E470" s="44" t="str">
        <f t="shared" si="187"/>
        <v>solar thermal</v>
      </c>
      <c r="F470" s="44">
        <v>0</v>
      </c>
      <c r="G470" s="44">
        <f t="shared" si="194"/>
        <v>0</v>
      </c>
      <c r="H470" s="44">
        <v>0</v>
      </c>
      <c r="I470" s="44">
        <f t="shared" si="195"/>
        <v>0</v>
      </c>
      <c r="J470" s="44">
        <v>0</v>
      </c>
      <c r="K470" s="44">
        <f t="shared" si="196"/>
        <v>0</v>
      </c>
      <c r="L470" s="44">
        <v>0</v>
      </c>
      <c r="M470" s="44">
        <f t="shared" si="197"/>
        <v>0</v>
      </c>
      <c r="N470" s="44">
        <v>0</v>
      </c>
      <c r="O470" s="44">
        <f t="shared" si="198"/>
        <v>0</v>
      </c>
      <c r="P470" s="44">
        <v>0</v>
      </c>
      <c r="Q470" s="44">
        <f t="shared" si="199"/>
        <v>0</v>
      </c>
      <c r="R470" s="44">
        <v>0</v>
      </c>
      <c r="S470" s="44"/>
      <c r="T470" s="44"/>
      <c r="U470" s="44"/>
      <c r="V470" s="44"/>
      <c r="W470" s="44"/>
      <c r="X470" s="44"/>
      <c r="Y470" s="44"/>
      <c r="Z470" s="44"/>
      <c r="AA470" s="44"/>
      <c r="AB470" s="44"/>
      <c r="AC470" s="44"/>
      <c r="AD470" s="44"/>
      <c r="AE470" s="44"/>
      <c r="AF470" s="44"/>
      <c r="AG470" s="44"/>
    </row>
    <row r="471" spans="1:33" ht="15.75" customHeight="1">
      <c r="A471" s="44"/>
      <c r="B471" s="44" t="s">
        <v>100</v>
      </c>
      <c r="C471" s="44" t="s">
        <v>519</v>
      </c>
      <c r="D471" s="44" t="s">
        <v>525</v>
      </c>
      <c r="E471" s="44" t="str">
        <f t="shared" si="187"/>
        <v>geothermal</v>
      </c>
      <c r="F471" s="44">
        <v>0</v>
      </c>
      <c r="G471" s="44">
        <f t="shared" si="194"/>
        <v>0</v>
      </c>
      <c r="H471" s="44">
        <v>0</v>
      </c>
      <c r="I471" s="44">
        <f t="shared" si="195"/>
        <v>0</v>
      </c>
      <c r="J471" s="44">
        <v>0</v>
      </c>
      <c r="K471" s="44">
        <f t="shared" si="196"/>
        <v>0</v>
      </c>
      <c r="L471" s="44">
        <v>0</v>
      </c>
      <c r="M471" s="44">
        <f t="shared" si="197"/>
        <v>0</v>
      </c>
      <c r="N471" s="44">
        <v>0</v>
      </c>
      <c r="O471" s="44">
        <f t="shared" si="198"/>
        <v>0</v>
      </c>
      <c r="P471" s="44">
        <v>0</v>
      </c>
      <c r="Q471" s="44">
        <f t="shared" si="199"/>
        <v>0</v>
      </c>
      <c r="R471" s="44">
        <v>0</v>
      </c>
      <c r="S471" s="44"/>
      <c r="T471" s="44"/>
      <c r="U471" s="44"/>
      <c r="V471" s="44"/>
      <c r="W471" s="44"/>
      <c r="X471" s="44"/>
      <c r="Y471" s="44"/>
      <c r="Z471" s="44"/>
      <c r="AA471" s="44"/>
      <c r="AB471" s="44"/>
      <c r="AC471" s="44"/>
      <c r="AD471" s="44"/>
      <c r="AE471" s="44"/>
      <c r="AF471" s="44"/>
      <c r="AG471" s="44"/>
    </row>
    <row r="472" spans="1:33" ht="15.75" customHeight="1">
      <c r="A472" s="44"/>
      <c r="B472" s="44" t="s">
        <v>100</v>
      </c>
      <c r="C472" s="44" t="s">
        <v>519</v>
      </c>
      <c r="D472" s="44" t="s">
        <v>526</v>
      </c>
      <c r="E472" s="44" t="str">
        <f t="shared" si="187"/>
        <v>hydro</v>
      </c>
      <c r="F472" s="44">
        <v>24372662.260000002</v>
      </c>
      <c r="G472" s="44">
        <f t="shared" si="194"/>
        <v>24829627.975000001</v>
      </c>
      <c r="H472" s="44">
        <v>25286593.690000001</v>
      </c>
      <c r="I472" s="44">
        <f t="shared" si="195"/>
        <v>25279646.425000001</v>
      </c>
      <c r="J472" s="44">
        <v>25272699.16</v>
      </c>
      <c r="K472" s="44">
        <f t="shared" si="196"/>
        <v>25326232.375</v>
      </c>
      <c r="L472" s="44">
        <v>25379765.59</v>
      </c>
      <c r="M472" s="44">
        <f t="shared" si="197"/>
        <v>25379765.59</v>
      </c>
      <c r="N472" s="44">
        <v>25379765.59</v>
      </c>
      <c r="O472" s="44">
        <f t="shared" si="198"/>
        <v>25379765.59</v>
      </c>
      <c r="P472" s="44">
        <v>25379765.59</v>
      </c>
      <c r="Q472" s="44">
        <f t="shared" si="199"/>
        <v>25379765.59</v>
      </c>
      <c r="R472" s="44">
        <v>25379765.59</v>
      </c>
      <c r="S472" s="44"/>
      <c r="T472" s="44"/>
      <c r="U472" s="44"/>
      <c r="V472" s="44"/>
      <c r="W472" s="44"/>
      <c r="X472" s="44"/>
      <c r="Y472" s="44"/>
      <c r="Z472" s="44"/>
      <c r="AA472" s="44"/>
      <c r="AB472" s="44"/>
      <c r="AC472" s="44"/>
      <c r="AD472" s="44"/>
      <c r="AE472" s="44"/>
      <c r="AF472" s="44"/>
      <c r="AG472" s="44"/>
    </row>
    <row r="473" spans="1:33" ht="15.75" customHeight="1">
      <c r="A473" s="44"/>
      <c r="B473" s="44" t="s">
        <v>100</v>
      </c>
      <c r="C473" s="44" t="s">
        <v>519</v>
      </c>
      <c r="D473" s="44" t="s">
        <v>528</v>
      </c>
      <c r="E473" s="44" t="str">
        <f t="shared" si="187"/>
        <v>hydro</v>
      </c>
      <c r="F473" s="44">
        <v>18522711.670000002</v>
      </c>
      <c r="G473" s="44">
        <f t="shared" si="194"/>
        <v>17548323.325000003</v>
      </c>
      <c r="H473" s="44">
        <v>16573934.98</v>
      </c>
      <c r="I473" s="44">
        <f t="shared" si="195"/>
        <v>14899234.935000001</v>
      </c>
      <c r="J473" s="44">
        <v>13224534.890000001</v>
      </c>
      <c r="K473" s="44">
        <f t="shared" si="196"/>
        <v>13483901.59</v>
      </c>
      <c r="L473" s="44">
        <v>13743268.289999999</v>
      </c>
      <c r="M473" s="44">
        <f t="shared" si="197"/>
        <v>12996220.809999999</v>
      </c>
      <c r="N473" s="44">
        <v>12249173.33</v>
      </c>
      <c r="O473" s="44">
        <f t="shared" si="198"/>
        <v>13528636.66</v>
      </c>
      <c r="P473" s="44">
        <v>14808099.99</v>
      </c>
      <c r="Q473" s="44">
        <f t="shared" si="199"/>
        <v>14585901.635</v>
      </c>
      <c r="R473" s="44">
        <v>14363703.279999999</v>
      </c>
      <c r="S473" s="44"/>
      <c r="T473" s="44"/>
      <c r="U473" s="44"/>
      <c r="V473" s="44"/>
      <c r="W473" s="44"/>
      <c r="X473" s="44"/>
      <c r="Y473" s="44"/>
      <c r="Z473" s="44"/>
      <c r="AA473" s="44"/>
      <c r="AB473" s="44"/>
      <c r="AC473" s="44"/>
      <c r="AD473" s="44"/>
      <c r="AE473" s="44"/>
      <c r="AF473" s="44"/>
      <c r="AG473" s="44"/>
    </row>
    <row r="474" spans="1:33" ht="15.75" customHeight="1">
      <c r="A474" s="44"/>
      <c r="B474" s="44" t="s">
        <v>100</v>
      </c>
      <c r="C474" s="44" t="s">
        <v>519</v>
      </c>
      <c r="D474" s="44" t="s">
        <v>527</v>
      </c>
      <c r="E474" s="44" t="str">
        <f t="shared" si="187"/>
        <v>onshore wind</v>
      </c>
      <c r="F474" s="44">
        <v>5709737.4950000001</v>
      </c>
      <c r="G474" s="44">
        <f t="shared" si="194"/>
        <v>6657692.2965000002</v>
      </c>
      <c r="H474" s="44">
        <v>7605647.0980000002</v>
      </c>
      <c r="I474" s="44">
        <f t="shared" si="195"/>
        <v>9651113.6490000002</v>
      </c>
      <c r="J474" s="44">
        <v>11696580.199999999</v>
      </c>
      <c r="K474" s="44">
        <f t="shared" si="196"/>
        <v>14296971.135</v>
      </c>
      <c r="L474" s="44">
        <v>16897362.07</v>
      </c>
      <c r="M474" s="44">
        <f t="shared" si="197"/>
        <v>23969513.899999999</v>
      </c>
      <c r="N474" s="44">
        <v>31041665.73</v>
      </c>
      <c r="O474" s="44">
        <f t="shared" si="198"/>
        <v>35056214.810000002</v>
      </c>
      <c r="P474" s="44">
        <v>39070763.890000001</v>
      </c>
      <c r="Q474" s="44">
        <f t="shared" si="199"/>
        <v>42686216.414999999</v>
      </c>
      <c r="R474" s="44">
        <v>46301668.939999998</v>
      </c>
      <c r="S474" s="44"/>
      <c r="T474" s="44"/>
      <c r="U474" s="44"/>
      <c r="V474" s="44"/>
      <c r="W474" s="44"/>
      <c r="X474" s="44"/>
      <c r="Y474" s="44"/>
      <c r="Z474" s="44"/>
      <c r="AA474" s="44"/>
      <c r="AB474" s="44"/>
      <c r="AC474" s="44"/>
      <c r="AD474" s="44"/>
      <c r="AE474" s="44"/>
      <c r="AF474" s="44"/>
      <c r="AG474" s="44"/>
    </row>
    <row r="475" spans="1:33" ht="15.75" customHeight="1">
      <c r="A475" s="44"/>
      <c r="B475" s="44" t="s">
        <v>100</v>
      </c>
      <c r="C475" s="44" t="s">
        <v>519</v>
      </c>
      <c r="D475" s="44" t="s">
        <v>529</v>
      </c>
      <c r="E475" s="44" t="str">
        <f t="shared" si="187"/>
        <v>natural gas nonpeaker</v>
      </c>
      <c r="F475" s="44">
        <v>46015587.450000003</v>
      </c>
      <c r="G475" s="44">
        <f t="shared" si="194"/>
        <v>43605381.805</v>
      </c>
      <c r="H475" s="44">
        <v>41195176.159999996</v>
      </c>
      <c r="I475" s="44">
        <f t="shared" si="195"/>
        <v>41408392.719999999</v>
      </c>
      <c r="J475" s="44">
        <v>41621609.280000001</v>
      </c>
      <c r="K475" s="44">
        <f t="shared" si="196"/>
        <v>38373128.015000001</v>
      </c>
      <c r="L475" s="44">
        <v>35124646.75</v>
      </c>
      <c r="M475" s="44">
        <f t="shared" si="197"/>
        <v>33256189.52</v>
      </c>
      <c r="N475" s="44">
        <v>31387732.289999999</v>
      </c>
      <c r="O475" s="44">
        <f t="shared" si="198"/>
        <v>30911052.805</v>
      </c>
      <c r="P475" s="44">
        <v>30434373.32</v>
      </c>
      <c r="Q475" s="44">
        <f t="shared" si="199"/>
        <v>30360822.945</v>
      </c>
      <c r="R475" s="44">
        <v>30287272.57</v>
      </c>
      <c r="S475" s="44"/>
      <c r="T475" s="44"/>
      <c r="U475" s="44"/>
      <c r="V475" s="44"/>
      <c r="W475" s="44"/>
      <c r="X475" s="44"/>
      <c r="Y475" s="44"/>
      <c r="Z475" s="44"/>
      <c r="AA475" s="44"/>
      <c r="AB475" s="44"/>
      <c r="AC475" s="44"/>
      <c r="AD475" s="44"/>
      <c r="AE475" s="44"/>
      <c r="AF475" s="44"/>
      <c r="AG475" s="44"/>
    </row>
    <row r="476" spans="1:33" ht="15.75" customHeight="1">
      <c r="A476" s="44"/>
      <c r="B476" s="44" t="s">
        <v>100</v>
      </c>
      <c r="C476" s="44" t="s">
        <v>519</v>
      </c>
      <c r="D476" s="44" t="s">
        <v>530</v>
      </c>
      <c r="E476" s="44" t="str">
        <f t="shared" si="187"/>
        <v>natural gas peaker</v>
      </c>
      <c r="F476" s="44">
        <v>139454.96</v>
      </c>
      <c r="G476" s="44">
        <f t="shared" si="194"/>
        <v>108764.16</v>
      </c>
      <c r="H476" s="44">
        <v>78073.36</v>
      </c>
      <c r="I476" s="44">
        <f t="shared" si="195"/>
        <v>78073.36</v>
      </c>
      <c r="J476" s="44">
        <v>78073.36</v>
      </c>
      <c r="K476" s="44">
        <f t="shared" si="196"/>
        <v>78073.36</v>
      </c>
      <c r="L476" s="44">
        <v>78073.36</v>
      </c>
      <c r="M476" s="44">
        <f t="shared" si="197"/>
        <v>68397.272704999996</v>
      </c>
      <c r="N476" s="44">
        <v>58721.185409999998</v>
      </c>
      <c r="O476" s="44">
        <f t="shared" si="198"/>
        <v>46329.113669999999</v>
      </c>
      <c r="P476" s="44">
        <v>33937.041929999999</v>
      </c>
      <c r="Q476" s="44">
        <f t="shared" si="199"/>
        <v>29947.120965000002</v>
      </c>
      <c r="R476" s="44">
        <v>25957.200000000001</v>
      </c>
      <c r="S476" s="44"/>
      <c r="T476" s="44"/>
      <c r="U476" s="44"/>
      <c r="V476" s="44"/>
      <c r="W476" s="44"/>
      <c r="X476" s="44"/>
      <c r="Y476" s="44"/>
      <c r="Z476" s="44"/>
      <c r="AA476" s="44"/>
      <c r="AB476" s="44"/>
      <c r="AC476" s="44"/>
      <c r="AD476" s="44"/>
      <c r="AE476" s="44"/>
      <c r="AF476" s="44"/>
      <c r="AG476" s="44"/>
    </row>
    <row r="477" spans="1:33" ht="15.75" customHeight="1">
      <c r="A477" s="44"/>
      <c r="B477" s="44" t="s">
        <v>100</v>
      </c>
      <c r="C477" s="44" t="s">
        <v>519</v>
      </c>
      <c r="D477" s="44" t="s">
        <v>531</v>
      </c>
      <c r="E477" s="44" t="str">
        <f t="shared" si="187"/>
        <v>nuclear</v>
      </c>
      <c r="F477" s="44">
        <v>42614008.909999996</v>
      </c>
      <c r="G477" s="44">
        <f t="shared" si="194"/>
        <v>38659879.890000001</v>
      </c>
      <c r="H477" s="44">
        <v>34705750.869999997</v>
      </c>
      <c r="I477" s="44">
        <f t="shared" si="195"/>
        <v>30589962.640000001</v>
      </c>
      <c r="J477" s="44">
        <v>26474174.41</v>
      </c>
      <c r="K477" s="44">
        <f t="shared" si="196"/>
        <v>26474174.41</v>
      </c>
      <c r="L477" s="44">
        <v>26474174.41</v>
      </c>
      <c r="M477" s="44">
        <f t="shared" si="197"/>
        <v>26474174.41</v>
      </c>
      <c r="N477" s="44">
        <v>26474174.41</v>
      </c>
      <c r="O477" s="44">
        <f t="shared" si="198"/>
        <v>26474174.41</v>
      </c>
      <c r="P477" s="44">
        <v>26474174.41</v>
      </c>
      <c r="Q477" s="44">
        <f t="shared" si="199"/>
        <v>21703445.02</v>
      </c>
      <c r="R477" s="44">
        <v>16932715.629999999</v>
      </c>
      <c r="S477" s="44"/>
      <c r="T477" s="44"/>
      <c r="U477" s="44"/>
      <c r="V477" s="44"/>
      <c r="W477" s="44"/>
      <c r="X477" s="44"/>
      <c r="Y477" s="44"/>
      <c r="Z477" s="44"/>
      <c r="AA477" s="44"/>
      <c r="AB477" s="44"/>
      <c r="AC477" s="44"/>
      <c r="AD477" s="44"/>
      <c r="AE477" s="44"/>
      <c r="AF477" s="44"/>
      <c r="AG477" s="44"/>
    </row>
    <row r="478" spans="1:33" ht="15.75" customHeight="1">
      <c r="A478" s="44"/>
      <c r="B478" s="44" t="s">
        <v>100</v>
      </c>
      <c r="C478" s="44" t="s">
        <v>519</v>
      </c>
      <c r="D478" s="44" t="s">
        <v>532</v>
      </c>
      <c r="E478" s="44" t="str">
        <f t="shared" si="187"/>
        <v>offshore wind</v>
      </c>
      <c r="F478" s="44">
        <v>0</v>
      </c>
      <c r="G478" s="44">
        <f t="shared" si="194"/>
        <v>0</v>
      </c>
      <c r="H478" s="44">
        <v>0</v>
      </c>
      <c r="I478" s="44">
        <f t="shared" si="195"/>
        <v>248774.89120000001</v>
      </c>
      <c r="J478" s="44">
        <v>497549.78240000003</v>
      </c>
      <c r="K478" s="44">
        <f t="shared" si="196"/>
        <v>3796622.7431999999</v>
      </c>
      <c r="L478" s="44">
        <v>7095695.7039999999</v>
      </c>
      <c r="M478" s="44">
        <f t="shared" si="197"/>
        <v>7095695.7039999999</v>
      </c>
      <c r="N478" s="44">
        <v>7095695.7039999999</v>
      </c>
      <c r="O478" s="44">
        <f t="shared" si="198"/>
        <v>8191471.3355</v>
      </c>
      <c r="P478" s="44">
        <v>9287246.9670000002</v>
      </c>
      <c r="Q478" s="44">
        <f t="shared" si="199"/>
        <v>12276613.3235</v>
      </c>
      <c r="R478" s="44">
        <v>15265979.68</v>
      </c>
      <c r="S478" s="44"/>
      <c r="T478" s="44"/>
      <c r="U478" s="44"/>
      <c r="V478" s="44"/>
      <c r="W478" s="44"/>
      <c r="X478" s="44"/>
      <c r="Y478" s="44"/>
      <c r="Z478" s="44"/>
      <c r="AA478" s="44"/>
      <c r="AB478" s="44"/>
      <c r="AC478" s="44"/>
      <c r="AD478" s="44"/>
      <c r="AE478" s="44"/>
      <c r="AF478" s="44"/>
      <c r="AG478" s="44"/>
    </row>
    <row r="479" spans="1:33" ht="15.75" customHeight="1">
      <c r="A479" s="44"/>
      <c r="B479" s="44" t="s">
        <v>100</v>
      </c>
      <c r="C479" s="44" t="s">
        <v>519</v>
      </c>
      <c r="D479" s="44" t="s">
        <v>533</v>
      </c>
      <c r="E479" s="44" t="str">
        <f t="shared" si="187"/>
        <v>crude oil</v>
      </c>
      <c r="F479" s="44">
        <v>1460942.139</v>
      </c>
      <c r="G479" s="44">
        <f t="shared" si="194"/>
        <v>1460942.139</v>
      </c>
      <c r="H479" s="44">
        <v>1460942.139</v>
      </c>
      <c r="I479" s="44">
        <f t="shared" si="195"/>
        <v>1460942.139</v>
      </c>
      <c r="J479" s="44">
        <v>1460942.139</v>
      </c>
      <c r="K479" s="44">
        <f t="shared" si="196"/>
        <v>1460942.139</v>
      </c>
      <c r="L479" s="44">
        <v>1460942.139</v>
      </c>
      <c r="M479" s="44">
        <f t="shared" si="197"/>
        <v>1460942.139</v>
      </c>
      <c r="N479" s="44">
        <v>1460942.139</v>
      </c>
      <c r="O479" s="44">
        <f t="shared" si="198"/>
        <v>1460942.139</v>
      </c>
      <c r="P479" s="44">
        <v>1460942.139</v>
      </c>
      <c r="Q479" s="44">
        <f t="shared" si="199"/>
        <v>1378558.1834999998</v>
      </c>
      <c r="R479" s="44">
        <v>1296174.2279999999</v>
      </c>
      <c r="S479" s="44"/>
      <c r="T479" s="44"/>
      <c r="U479" s="44"/>
      <c r="V479" s="44"/>
      <c r="W479" s="44"/>
      <c r="X479" s="44"/>
      <c r="Y479" s="44"/>
      <c r="Z479" s="44"/>
      <c r="AA479" s="44"/>
      <c r="AB479" s="44"/>
      <c r="AC479" s="44"/>
      <c r="AD479" s="44"/>
      <c r="AE479" s="44"/>
      <c r="AF479" s="44"/>
      <c r="AG479" s="44"/>
    </row>
    <row r="480" spans="1:33" ht="15.75" customHeight="1">
      <c r="A480" s="44"/>
      <c r="B480" s="44" t="s">
        <v>100</v>
      </c>
      <c r="C480" s="44" t="s">
        <v>519</v>
      </c>
      <c r="D480" s="44" t="s">
        <v>534</v>
      </c>
      <c r="E480" s="44" t="str">
        <f t="shared" si="187"/>
        <v>solar PV</v>
      </c>
      <c r="F480" s="44">
        <v>1845961.6629999999</v>
      </c>
      <c r="G480" s="44">
        <f t="shared" si="194"/>
        <v>2044701.4210000001</v>
      </c>
      <c r="H480" s="44">
        <v>2243441.179</v>
      </c>
      <c r="I480" s="44">
        <f t="shared" si="195"/>
        <v>2286140.0504999999</v>
      </c>
      <c r="J480" s="44">
        <v>2328838.9219999998</v>
      </c>
      <c r="K480" s="44">
        <f t="shared" si="196"/>
        <v>2370682.0599999996</v>
      </c>
      <c r="L480" s="44">
        <v>2412525.1979999999</v>
      </c>
      <c r="M480" s="44">
        <f t="shared" si="197"/>
        <v>2466098.1274999999</v>
      </c>
      <c r="N480" s="44">
        <v>2519671.057</v>
      </c>
      <c r="O480" s="44">
        <f t="shared" si="198"/>
        <v>2586266.6179999998</v>
      </c>
      <c r="P480" s="44">
        <v>2652862.179</v>
      </c>
      <c r="Q480" s="44">
        <f t="shared" si="199"/>
        <v>2738705.0805000002</v>
      </c>
      <c r="R480" s="44">
        <v>2824547.9819999998</v>
      </c>
      <c r="S480" s="44"/>
      <c r="T480" s="44"/>
      <c r="U480" s="44"/>
      <c r="V480" s="44"/>
      <c r="W480" s="44"/>
      <c r="X480" s="44"/>
      <c r="Y480" s="44"/>
      <c r="Z480" s="44"/>
      <c r="AA480" s="44"/>
      <c r="AB480" s="44"/>
      <c r="AC480" s="44"/>
      <c r="AD480" s="44"/>
      <c r="AE480" s="44"/>
      <c r="AF480" s="44"/>
      <c r="AG480" s="44"/>
    </row>
    <row r="481" spans="1:33" ht="15.75" customHeight="1">
      <c r="A481" s="44"/>
      <c r="B481" s="44" t="s">
        <v>100</v>
      </c>
      <c r="C481" s="44" t="s">
        <v>519</v>
      </c>
      <c r="D481" s="44" t="s">
        <v>535</v>
      </c>
      <c r="E481" s="44" t="str">
        <f t="shared" si="187"/>
        <v>storage</v>
      </c>
      <c r="F481" s="44">
        <v>0</v>
      </c>
      <c r="G481" s="44">
        <v>0</v>
      </c>
      <c r="H481" s="44">
        <v>0</v>
      </c>
      <c r="I481" s="44">
        <v>0</v>
      </c>
      <c r="J481" s="44">
        <v>0</v>
      </c>
      <c r="K481" s="44">
        <v>0</v>
      </c>
      <c r="L481" s="44">
        <v>0</v>
      </c>
      <c r="M481" s="44">
        <v>0</v>
      </c>
      <c r="N481" s="44">
        <v>0</v>
      </c>
      <c r="O481" s="44">
        <v>0</v>
      </c>
      <c r="P481" s="44">
        <v>0</v>
      </c>
      <c r="Q481" s="44">
        <v>0</v>
      </c>
      <c r="R481" s="44">
        <v>0</v>
      </c>
      <c r="S481" s="44"/>
      <c r="T481" s="44"/>
      <c r="U481" s="44"/>
      <c r="V481" s="44"/>
      <c r="W481" s="44"/>
      <c r="X481" s="44"/>
      <c r="Y481" s="44"/>
      <c r="Z481" s="44"/>
      <c r="AA481" s="44"/>
      <c r="AB481" s="44"/>
      <c r="AC481" s="44"/>
      <c r="AD481" s="44"/>
      <c r="AE481" s="44"/>
      <c r="AF481" s="44"/>
      <c r="AG481" s="44"/>
    </row>
    <row r="482" spans="1:33" ht="15.75" customHeight="1">
      <c r="A482" s="44"/>
      <c r="B482" s="44" t="s">
        <v>100</v>
      </c>
      <c r="C482" s="44" t="s">
        <v>519</v>
      </c>
      <c r="D482" s="44" t="s">
        <v>537</v>
      </c>
      <c r="E482" s="44" t="str">
        <f t="shared" si="187"/>
        <v>solar PV</v>
      </c>
      <c r="F482" s="44">
        <v>467353.99089999998</v>
      </c>
      <c r="G482" s="44">
        <f t="shared" ref="G482:G495" si="200">AVERAGE(F482,H482)</f>
        <v>467400.42684999999</v>
      </c>
      <c r="H482" s="44">
        <v>467446.8628</v>
      </c>
      <c r="I482" s="44">
        <f t="shared" ref="I482:I495" si="201">AVERAGE(H482,J482)</f>
        <v>467446.8628</v>
      </c>
      <c r="J482" s="44">
        <v>467446.8628</v>
      </c>
      <c r="K482" s="44">
        <f t="shared" ref="K482:K495" si="202">AVERAGE(J482,L482)</f>
        <v>465122.81185</v>
      </c>
      <c r="L482" s="44">
        <v>462798.76089999999</v>
      </c>
      <c r="M482" s="44">
        <f t="shared" ref="M482:M495" si="203">AVERAGE(L482,N482)</f>
        <v>460486.72699999996</v>
      </c>
      <c r="N482" s="44">
        <v>458174.69309999997</v>
      </c>
      <c r="O482" s="44">
        <f t="shared" ref="O482:O495" si="204">AVERAGE(N482,P482)</f>
        <v>455886.70825000003</v>
      </c>
      <c r="P482" s="44">
        <v>453598.72340000002</v>
      </c>
      <c r="Q482" s="44">
        <f t="shared" ref="Q482:Q495" si="205">AVERAGE(P482,R482)</f>
        <v>451334.55500000005</v>
      </c>
      <c r="R482" s="44">
        <v>449070.38660000003</v>
      </c>
      <c r="S482" s="44"/>
      <c r="T482" s="44"/>
      <c r="U482" s="44"/>
      <c r="V482" s="44"/>
      <c r="W482" s="44"/>
      <c r="X482" s="44"/>
      <c r="Y482" s="44"/>
      <c r="Z482" s="44"/>
      <c r="AA482" s="44"/>
      <c r="AB482" s="44"/>
      <c r="AC482" s="44"/>
      <c r="AD482" s="44"/>
      <c r="AE482" s="44"/>
      <c r="AF482" s="44"/>
      <c r="AG482" s="44"/>
    </row>
    <row r="483" spans="1:33" ht="15.75" customHeight="1">
      <c r="A483" s="44"/>
      <c r="B483" s="44" t="s">
        <v>108</v>
      </c>
      <c r="C483" s="44" t="s">
        <v>519</v>
      </c>
      <c r="D483" s="44" t="s">
        <v>522</v>
      </c>
      <c r="E483" s="44" t="str">
        <f t="shared" si="187"/>
        <v>biomass</v>
      </c>
      <c r="F483" s="44">
        <v>0</v>
      </c>
      <c r="G483" s="44">
        <f t="shared" si="200"/>
        <v>0</v>
      </c>
      <c r="H483" s="44">
        <v>0</v>
      </c>
      <c r="I483" s="44">
        <f t="shared" si="201"/>
        <v>0</v>
      </c>
      <c r="J483" s="44">
        <v>0</v>
      </c>
      <c r="K483" s="44">
        <f t="shared" si="202"/>
        <v>0</v>
      </c>
      <c r="L483" s="44">
        <v>0</v>
      </c>
      <c r="M483" s="44">
        <f t="shared" si="203"/>
        <v>0</v>
      </c>
      <c r="N483" s="44">
        <v>0</v>
      </c>
      <c r="O483" s="44">
        <f t="shared" si="204"/>
        <v>0</v>
      </c>
      <c r="P483" s="44">
        <v>0</v>
      </c>
      <c r="Q483" s="44">
        <f t="shared" si="205"/>
        <v>0</v>
      </c>
      <c r="R483" s="44">
        <v>0</v>
      </c>
      <c r="S483" s="44"/>
      <c r="T483" s="44"/>
      <c r="U483" s="44"/>
      <c r="V483" s="44"/>
      <c r="W483" s="44"/>
      <c r="X483" s="44"/>
      <c r="Y483" s="44"/>
      <c r="Z483" s="44"/>
      <c r="AA483" s="44"/>
      <c r="AB483" s="44"/>
      <c r="AC483" s="44"/>
      <c r="AD483" s="44"/>
      <c r="AE483" s="44"/>
      <c r="AF483" s="44"/>
      <c r="AG483" s="44"/>
    </row>
    <row r="484" spans="1:33" ht="15.75" customHeight="1">
      <c r="A484" s="44"/>
      <c r="B484" s="44" t="s">
        <v>108</v>
      </c>
      <c r="C484" s="44" t="s">
        <v>519</v>
      </c>
      <c r="D484" s="44" t="s">
        <v>523</v>
      </c>
      <c r="E484" s="44" t="str">
        <f t="shared" si="187"/>
        <v>hard coal</v>
      </c>
      <c r="F484" s="44">
        <v>73047071.890000001</v>
      </c>
      <c r="G484" s="44">
        <f t="shared" si="200"/>
        <v>65734190.100000001</v>
      </c>
      <c r="H484" s="44">
        <v>58421308.310000002</v>
      </c>
      <c r="I484" s="44">
        <f t="shared" si="201"/>
        <v>59735389.469999999</v>
      </c>
      <c r="J484" s="44">
        <v>61049470.630000003</v>
      </c>
      <c r="K484" s="44">
        <f t="shared" si="202"/>
        <v>62270854.549999997</v>
      </c>
      <c r="L484" s="44">
        <v>63492238.469999999</v>
      </c>
      <c r="M484" s="44">
        <f t="shared" si="203"/>
        <v>63447399.060000002</v>
      </c>
      <c r="N484" s="44">
        <v>63402559.649999999</v>
      </c>
      <c r="O484" s="44">
        <f t="shared" si="204"/>
        <v>63764281.280000001</v>
      </c>
      <c r="P484" s="44">
        <v>64126002.909999996</v>
      </c>
      <c r="Q484" s="44">
        <f t="shared" si="205"/>
        <v>60945121.739999995</v>
      </c>
      <c r="R484" s="44">
        <v>57764240.57</v>
      </c>
      <c r="S484" s="44"/>
      <c r="T484" s="44"/>
      <c r="U484" s="44"/>
      <c r="V484" s="44"/>
      <c r="W484" s="44"/>
      <c r="X484" s="44"/>
      <c r="Y484" s="44"/>
      <c r="Z484" s="44"/>
      <c r="AA484" s="44"/>
      <c r="AB484" s="44"/>
      <c r="AC484" s="44"/>
      <c r="AD484" s="44"/>
      <c r="AE484" s="44"/>
      <c r="AF484" s="44"/>
      <c r="AG484" s="44"/>
    </row>
    <row r="485" spans="1:33" ht="15.75" customHeight="1">
      <c r="A485" s="44"/>
      <c r="B485" s="44" t="s">
        <v>108</v>
      </c>
      <c r="C485" s="44" t="s">
        <v>519</v>
      </c>
      <c r="D485" s="44" t="s">
        <v>524</v>
      </c>
      <c r="E485" s="44" t="str">
        <f t="shared" si="187"/>
        <v>solar thermal</v>
      </c>
      <c r="F485" s="44">
        <v>0</v>
      </c>
      <c r="G485" s="44">
        <f t="shared" si="200"/>
        <v>0</v>
      </c>
      <c r="H485" s="44">
        <v>0</v>
      </c>
      <c r="I485" s="44">
        <f t="shared" si="201"/>
        <v>0</v>
      </c>
      <c r="J485" s="44">
        <v>0</v>
      </c>
      <c r="K485" s="44">
        <f t="shared" si="202"/>
        <v>0</v>
      </c>
      <c r="L485" s="44">
        <v>0</v>
      </c>
      <c r="M485" s="44">
        <f t="shared" si="203"/>
        <v>0</v>
      </c>
      <c r="N485" s="44">
        <v>0</v>
      </c>
      <c r="O485" s="44">
        <f t="shared" si="204"/>
        <v>0</v>
      </c>
      <c r="P485" s="44">
        <v>0</v>
      </c>
      <c r="Q485" s="44">
        <f t="shared" si="205"/>
        <v>0</v>
      </c>
      <c r="R485" s="44">
        <v>0</v>
      </c>
      <c r="S485" s="44"/>
      <c r="T485" s="44"/>
      <c r="U485" s="44"/>
      <c r="V485" s="44"/>
      <c r="W485" s="44"/>
      <c r="X485" s="44"/>
      <c r="Y485" s="44"/>
      <c r="Z485" s="44"/>
      <c r="AA485" s="44"/>
      <c r="AB485" s="44"/>
      <c r="AC485" s="44"/>
      <c r="AD485" s="44"/>
      <c r="AE485" s="44"/>
      <c r="AF485" s="44"/>
      <c r="AG485" s="44"/>
    </row>
    <row r="486" spans="1:33" ht="15.75" customHeight="1">
      <c r="A486" s="44"/>
      <c r="B486" s="44" t="s">
        <v>108</v>
      </c>
      <c r="C486" s="44" t="s">
        <v>519</v>
      </c>
      <c r="D486" s="44" t="s">
        <v>525</v>
      </c>
      <c r="E486" s="44" t="str">
        <f t="shared" si="187"/>
        <v>geothermal</v>
      </c>
      <c r="F486" s="44">
        <v>0</v>
      </c>
      <c r="G486" s="44">
        <f t="shared" si="200"/>
        <v>0</v>
      </c>
      <c r="H486" s="44">
        <v>0</v>
      </c>
      <c r="I486" s="44">
        <f t="shared" si="201"/>
        <v>0</v>
      </c>
      <c r="J486" s="44">
        <v>0</v>
      </c>
      <c r="K486" s="44">
        <f t="shared" si="202"/>
        <v>0</v>
      </c>
      <c r="L486" s="44">
        <v>0</v>
      </c>
      <c r="M486" s="44">
        <f t="shared" si="203"/>
        <v>0</v>
      </c>
      <c r="N486" s="44">
        <v>0</v>
      </c>
      <c r="O486" s="44">
        <f t="shared" si="204"/>
        <v>0</v>
      </c>
      <c r="P486" s="44">
        <v>0</v>
      </c>
      <c r="Q486" s="44">
        <f t="shared" si="205"/>
        <v>0</v>
      </c>
      <c r="R486" s="44">
        <v>0</v>
      </c>
      <c r="S486" s="44"/>
      <c r="T486" s="44"/>
      <c r="U486" s="44"/>
      <c r="V486" s="44"/>
      <c r="W486" s="44"/>
      <c r="X486" s="44"/>
      <c r="Y486" s="44"/>
      <c r="Z486" s="44"/>
      <c r="AA486" s="44"/>
      <c r="AB486" s="44"/>
      <c r="AC486" s="44"/>
      <c r="AD486" s="44"/>
      <c r="AE486" s="44"/>
      <c r="AF486" s="44"/>
      <c r="AG486" s="44"/>
    </row>
    <row r="487" spans="1:33" ht="15.75" customHeight="1">
      <c r="A487" s="44"/>
      <c r="B487" s="44" t="s">
        <v>108</v>
      </c>
      <c r="C487" s="44" t="s">
        <v>519</v>
      </c>
      <c r="D487" s="44" t="s">
        <v>526</v>
      </c>
      <c r="E487" s="44" t="str">
        <f t="shared" si="187"/>
        <v>hydro</v>
      </c>
      <c r="F487" s="44">
        <v>437337.97269999998</v>
      </c>
      <c r="G487" s="44">
        <f t="shared" si="200"/>
        <v>437337.97269999998</v>
      </c>
      <c r="H487" s="44">
        <v>437337.97269999998</v>
      </c>
      <c r="I487" s="44">
        <f t="shared" si="201"/>
        <v>437337.97269999998</v>
      </c>
      <c r="J487" s="44">
        <v>437337.97269999998</v>
      </c>
      <c r="K487" s="44">
        <f t="shared" si="202"/>
        <v>437337.97269999998</v>
      </c>
      <c r="L487" s="44">
        <v>437337.97269999998</v>
      </c>
      <c r="M487" s="44">
        <f t="shared" si="203"/>
        <v>437337.97269999998</v>
      </c>
      <c r="N487" s="44">
        <v>437337.97269999998</v>
      </c>
      <c r="O487" s="44">
        <f t="shared" si="204"/>
        <v>437337.97269999998</v>
      </c>
      <c r="P487" s="44">
        <v>437337.97269999998</v>
      </c>
      <c r="Q487" s="44">
        <f t="shared" si="205"/>
        <v>437337.97269999998</v>
      </c>
      <c r="R487" s="44">
        <v>437337.97269999998</v>
      </c>
      <c r="S487" s="44"/>
      <c r="T487" s="44"/>
      <c r="U487" s="44"/>
      <c r="V487" s="44"/>
      <c r="W487" s="44"/>
      <c r="X487" s="44"/>
      <c r="Y487" s="44"/>
      <c r="Z487" s="44"/>
      <c r="AA487" s="44"/>
      <c r="AB487" s="44"/>
      <c r="AC487" s="44"/>
      <c r="AD487" s="44"/>
      <c r="AE487" s="44"/>
      <c r="AF487" s="44"/>
      <c r="AG487" s="44"/>
    </row>
    <row r="488" spans="1:33" ht="15.75" customHeight="1">
      <c r="A488" s="44"/>
      <c r="B488" s="44" t="s">
        <v>108</v>
      </c>
      <c r="C488" s="44" t="s">
        <v>519</v>
      </c>
      <c r="D488" s="44" t="s">
        <v>528</v>
      </c>
      <c r="E488" s="44" t="str">
        <f t="shared" si="187"/>
        <v>hydro</v>
      </c>
      <c r="F488" s="44">
        <v>0</v>
      </c>
      <c r="G488" s="44">
        <f t="shared" si="200"/>
        <v>0</v>
      </c>
      <c r="H488" s="44">
        <v>0</v>
      </c>
      <c r="I488" s="44">
        <f t="shared" si="201"/>
        <v>0</v>
      </c>
      <c r="J488" s="44">
        <v>0</v>
      </c>
      <c r="K488" s="44">
        <f t="shared" si="202"/>
        <v>0</v>
      </c>
      <c r="L488" s="44">
        <v>0</v>
      </c>
      <c r="M488" s="44">
        <f t="shared" si="203"/>
        <v>0</v>
      </c>
      <c r="N488" s="44">
        <v>0</v>
      </c>
      <c r="O488" s="44">
        <f t="shared" si="204"/>
        <v>0</v>
      </c>
      <c r="P488" s="44">
        <v>0</v>
      </c>
      <c r="Q488" s="44">
        <f t="shared" si="205"/>
        <v>0</v>
      </c>
      <c r="R488" s="44">
        <v>0</v>
      </c>
      <c r="S488" s="44"/>
      <c r="T488" s="44"/>
      <c r="U488" s="44"/>
      <c r="V488" s="44"/>
      <c r="W488" s="44"/>
      <c r="X488" s="44"/>
      <c r="Y488" s="44"/>
      <c r="Z488" s="44"/>
      <c r="AA488" s="44"/>
      <c r="AB488" s="44"/>
      <c r="AC488" s="44"/>
      <c r="AD488" s="44"/>
      <c r="AE488" s="44"/>
      <c r="AF488" s="44"/>
      <c r="AG488" s="44"/>
    </row>
    <row r="489" spans="1:33" ht="15.75" customHeight="1">
      <c r="A489" s="44"/>
      <c r="B489" s="44" t="s">
        <v>108</v>
      </c>
      <c r="C489" s="44" t="s">
        <v>519</v>
      </c>
      <c r="D489" s="44" t="s">
        <v>527</v>
      </c>
      <c r="E489" s="44" t="str">
        <f t="shared" si="187"/>
        <v>onshore wind</v>
      </c>
      <c r="F489" s="44">
        <v>2104115.6439999999</v>
      </c>
      <c r="G489" s="44">
        <f t="shared" si="200"/>
        <v>3186657.7424999997</v>
      </c>
      <c r="H489" s="44">
        <v>4269199.841</v>
      </c>
      <c r="I489" s="44">
        <f t="shared" si="201"/>
        <v>4269199.841</v>
      </c>
      <c r="J489" s="44">
        <v>4269199.841</v>
      </c>
      <c r="K489" s="44">
        <f t="shared" si="202"/>
        <v>4269199.841</v>
      </c>
      <c r="L489" s="44">
        <v>4269199.841</v>
      </c>
      <c r="M489" s="44">
        <f t="shared" si="203"/>
        <v>4269199.841</v>
      </c>
      <c r="N489" s="44">
        <v>4269199.841</v>
      </c>
      <c r="O489" s="44">
        <f t="shared" si="204"/>
        <v>4269199.841</v>
      </c>
      <c r="P489" s="44">
        <v>4269199.841</v>
      </c>
      <c r="Q489" s="44">
        <f t="shared" si="205"/>
        <v>4269199.841</v>
      </c>
      <c r="R489" s="44">
        <v>4269199.841</v>
      </c>
      <c r="S489" s="44"/>
      <c r="T489" s="44"/>
      <c r="U489" s="44"/>
      <c r="V489" s="44"/>
      <c r="W489" s="44"/>
      <c r="X489" s="44"/>
      <c r="Y489" s="44"/>
      <c r="Z489" s="44"/>
      <c r="AA489" s="44"/>
      <c r="AB489" s="44"/>
      <c r="AC489" s="44"/>
      <c r="AD489" s="44"/>
      <c r="AE489" s="44"/>
      <c r="AF489" s="44"/>
      <c r="AG489" s="44"/>
    </row>
    <row r="490" spans="1:33" ht="15.75" customHeight="1">
      <c r="A490" s="44"/>
      <c r="B490" s="44" t="s">
        <v>108</v>
      </c>
      <c r="C490" s="44" t="s">
        <v>519</v>
      </c>
      <c r="D490" s="44" t="s">
        <v>529</v>
      </c>
      <c r="E490" s="44" t="str">
        <f t="shared" si="187"/>
        <v>natural gas nonpeaker</v>
      </c>
      <c r="F490" s="44">
        <v>53062078.280000001</v>
      </c>
      <c r="G490" s="44">
        <f t="shared" si="200"/>
        <v>53202360.064999998</v>
      </c>
      <c r="H490" s="44">
        <v>53342641.850000001</v>
      </c>
      <c r="I490" s="44">
        <f t="shared" si="201"/>
        <v>69532525.290000007</v>
      </c>
      <c r="J490" s="44">
        <v>85722408.730000004</v>
      </c>
      <c r="K490" s="44">
        <f t="shared" si="202"/>
        <v>88749064.645000011</v>
      </c>
      <c r="L490" s="44">
        <v>91775720.560000002</v>
      </c>
      <c r="M490" s="44">
        <f t="shared" si="203"/>
        <v>93507062.780000001</v>
      </c>
      <c r="N490" s="44">
        <v>95238405</v>
      </c>
      <c r="O490" s="44">
        <f t="shared" si="204"/>
        <v>94436156.745000005</v>
      </c>
      <c r="P490" s="44">
        <v>93633908.489999995</v>
      </c>
      <c r="Q490" s="44">
        <f t="shared" si="205"/>
        <v>94214279.949999988</v>
      </c>
      <c r="R490" s="44">
        <v>94794651.409999996</v>
      </c>
      <c r="S490" s="44"/>
      <c r="T490" s="44"/>
      <c r="U490" s="44"/>
      <c r="V490" s="44"/>
      <c r="W490" s="44"/>
      <c r="X490" s="44"/>
      <c r="Y490" s="44"/>
      <c r="Z490" s="44"/>
      <c r="AA490" s="44"/>
      <c r="AB490" s="44"/>
      <c r="AC490" s="44"/>
      <c r="AD490" s="44"/>
      <c r="AE490" s="44"/>
      <c r="AF490" s="44"/>
      <c r="AG490" s="44"/>
    </row>
    <row r="491" spans="1:33" ht="15.75" customHeight="1">
      <c r="A491" s="44"/>
      <c r="B491" s="44" t="s">
        <v>108</v>
      </c>
      <c r="C491" s="44" t="s">
        <v>519</v>
      </c>
      <c r="D491" s="44" t="s">
        <v>530</v>
      </c>
      <c r="E491" s="44" t="str">
        <f t="shared" si="187"/>
        <v>natural gas peaker</v>
      </c>
      <c r="F491" s="44">
        <v>260546.19500000001</v>
      </c>
      <c r="G491" s="44">
        <f t="shared" si="200"/>
        <v>251353.6103</v>
      </c>
      <c r="H491" s="44">
        <v>242161.02559999999</v>
      </c>
      <c r="I491" s="44">
        <f t="shared" si="201"/>
        <v>242161.02559999999</v>
      </c>
      <c r="J491" s="44">
        <v>242161.02559999999</v>
      </c>
      <c r="K491" s="44">
        <f t="shared" si="202"/>
        <v>242161.02559999999</v>
      </c>
      <c r="L491" s="44">
        <v>242161.02559999999</v>
      </c>
      <c r="M491" s="44">
        <f t="shared" si="203"/>
        <v>242161.02559999999</v>
      </c>
      <c r="N491" s="44">
        <v>242161.02559999999</v>
      </c>
      <c r="O491" s="44">
        <f t="shared" si="204"/>
        <v>242161.02559999999</v>
      </c>
      <c r="P491" s="44">
        <v>242161.02559999999</v>
      </c>
      <c r="Q491" s="44">
        <f t="shared" si="205"/>
        <v>240147.30559999999</v>
      </c>
      <c r="R491" s="44">
        <v>238133.58559999999</v>
      </c>
      <c r="S491" s="44"/>
      <c r="T491" s="44"/>
      <c r="U491" s="44"/>
      <c r="V491" s="44"/>
      <c r="W491" s="44"/>
      <c r="X491" s="44"/>
      <c r="Y491" s="44"/>
      <c r="Z491" s="44"/>
      <c r="AA491" s="44"/>
      <c r="AB491" s="44"/>
      <c r="AC491" s="44"/>
      <c r="AD491" s="44"/>
      <c r="AE491" s="44"/>
      <c r="AF491" s="44"/>
      <c r="AG491" s="44"/>
    </row>
    <row r="492" spans="1:33" ht="15.75" customHeight="1">
      <c r="A492" s="44"/>
      <c r="B492" s="44" t="s">
        <v>108</v>
      </c>
      <c r="C492" s="44" t="s">
        <v>519</v>
      </c>
      <c r="D492" s="44" t="s">
        <v>531</v>
      </c>
      <c r="E492" s="44" t="str">
        <f t="shared" si="187"/>
        <v>nuclear</v>
      </c>
      <c r="F492" s="44">
        <v>16869474.859999999</v>
      </c>
      <c r="G492" s="44">
        <f t="shared" si="200"/>
        <v>13335896.949999999</v>
      </c>
      <c r="H492" s="44">
        <v>9802319.0399999991</v>
      </c>
      <c r="I492" s="44">
        <f t="shared" si="201"/>
        <v>4901159.5199999996</v>
      </c>
      <c r="J492" s="44">
        <v>0</v>
      </c>
      <c r="K492" s="44">
        <f t="shared" si="202"/>
        <v>0</v>
      </c>
      <c r="L492" s="44">
        <v>0</v>
      </c>
      <c r="M492" s="44">
        <f t="shared" si="203"/>
        <v>0</v>
      </c>
      <c r="N492" s="44">
        <v>0</v>
      </c>
      <c r="O492" s="44">
        <f t="shared" si="204"/>
        <v>0</v>
      </c>
      <c r="P492" s="44">
        <v>0</v>
      </c>
      <c r="Q492" s="44">
        <f t="shared" si="205"/>
        <v>0</v>
      </c>
      <c r="R492" s="44">
        <v>0</v>
      </c>
      <c r="S492" s="44"/>
      <c r="T492" s="44"/>
      <c r="U492" s="44"/>
      <c r="V492" s="44"/>
      <c r="W492" s="44"/>
      <c r="X492" s="44"/>
      <c r="Y492" s="44"/>
      <c r="Z492" s="44"/>
      <c r="AA492" s="44"/>
      <c r="AB492" s="44"/>
      <c r="AC492" s="44"/>
      <c r="AD492" s="44"/>
      <c r="AE492" s="44"/>
      <c r="AF492" s="44"/>
      <c r="AG492" s="44"/>
    </row>
    <row r="493" spans="1:33" ht="15.75" customHeight="1">
      <c r="A493" s="44"/>
      <c r="B493" s="44" t="s">
        <v>108</v>
      </c>
      <c r="C493" s="44" t="s">
        <v>519</v>
      </c>
      <c r="D493" s="44" t="s">
        <v>532</v>
      </c>
      <c r="E493" s="44" t="str">
        <f t="shared" si="187"/>
        <v>offshore wind</v>
      </c>
      <c r="F493" s="44">
        <v>0</v>
      </c>
      <c r="G493" s="44">
        <f t="shared" si="200"/>
        <v>36131.548694999998</v>
      </c>
      <c r="H493" s="44">
        <v>72263.097389999995</v>
      </c>
      <c r="I493" s="44">
        <f t="shared" si="201"/>
        <v>72263.097389999995</v>
      </c>
      <c r="J493" s="44">
        <v>72263.097389999995</v>
      </c>
      <c r="K493" s="44">
        <f t="shared" si="202"/>
        <v>72263.097389999995</v>
      </c>
      <c r="L493" s="44">
        <v>72263.097389999995</v>
      </c>
      <c r="M493" s="44">
        <f t="shared" si="203"/>
        <v>72263.097389999995</v>
      </c>
      <c r="N493" s="44">
        <v>72263.097389999995</v>
      </c>
      <c r="O493" s="44">
        <f t="shared" si="204"/>
        <v>72263.097389999995</v>
      </c>
      <c r="P493" s="44">
        <v>72263.097389999995</v>
      </c>
      <c r="Q493" s="44">
        <f t="shared" si="205"/>
        <v>72263.097389999995</v>
      </c>
      <c r="R493" s="44">
        <v>72263.097389999995</v>
      </c>
      <c r="S493" s="44"/>
      <c r="T493" s="44"/>
      <c r="U493" s="44"/>
      <c r="V493" s="44"/>
      <c r="W493" s="44"/>
      <c r="X493" s="44"/>
      <c r="Y493" s="44"/>
      <c r="Z493" s="44"/>
      <c r="AA493" s="44"/>
      <c r="AB493" s="44"/>
      <c r="AC493" s="44"/>
      <c r="AD493" s="44"/>
      <c r="AE493" s="44"/>
      <c r="AF493" s="44"/>
      <c r="AG493" s="44"/>
    </row>
    <row r="494" spans="1:33" ht="15.75" customHeight="1">
      <c r="A494" s="44"/>
      <c r="B494" s="44" t="s">
        <v>108</v>
      </c>
      <c r="C494" s="44" t="s">
        <v>519</v>
      </c>
      <c r="D494" s="44" t="s">
        <v>533</v>
      </c>
      <c r="E494" s="44" t="str">
        <f t="shared" si="187"/>
        <v>crude oil</v>
      </c>
      <c r="F494" s="44">
        <v>421531.23739999998</v>
      </c>
      <c r="G494" s="44">
        <f t="shared" si="200"/>
        <v>421531.23739999998</v>
      </c>
      <c r="H494" s="44">
        <v>421531.23739999998</v>
      </c>
      <c r="I494" s="44">
        <f t="shared" si="201"/>
        <v>421531.23739999998</v>
      </c>
      <c r="J494" s="44">
        <v>421531.23739999998</v>
      </c>
      <c r="K494" s="44">
        <f t="shared" si="202"/>
        <v>421531.23739999998</v>
      </c>
      <c r="L494" s="44">
        <v>421531.23739999998</v>
      </c>
      <c r="M494" s="44">
        <f t="shared" si="203"/>
        <v>421531.23739999998</v>
      </c>
      <c r="N494" s="44">
        <v>421531.23739999998</v>
      </c>
      <c r="O494" s="44">
        <f t="shared" si="204"/>
        <v>421531.23739999998</v>
      </c>
      <c r="P494" s="44">
        <v>421531.23739999998</v>
      </c>
      <c r="Q494" s="44">
        <f t="shared" si="205"/>
        <v>421531.23739999998</v>
      </c>
      <c r="R494" s="44">
        <v>421531.23739999998</v>
      </c>
      <c r="S494" s="44"/>
      <c r="T494" s="44"/>
      <c r="U494" s="44"/>
      <c r="V494" s="44"/>
      <c r="W494" s="44"/>
      <c r="X494" s="44"/>
      <c r="Y494" s="44"/>
      <c r="Z494" s="44"/>
      <c r="AA494" s="44"/>
      <c r="AB494" s="44"/>
      <c r="AC494" s="44"/>
      <c r="AD494" s="44"/>
      <c r="AE494" s="44"/>
      <c r="AF494" s="44"/>
      <c r="AG494" s="44"/>
    </row>
    <row r="495" spans="1:33" ht="15.75" customHeight="1">
      <c r="A495" s="44"/>
      <c r="B495" s="44" t="s">
        <v>108</v>
      </c>
      <c r="C495" s="44" t="s">
        <v>519</v>
      </c>
      <c r="D495" s="44" t="s">
        <v>534</v>
      </c>
      <c r="E495" s="44" t="str">
        <f t="shared" si="187"/>
        <v>solar PV</v>
      </c>
      <c r="F495" s="44">
        <v>164787.6514</v>
      </c>
      <c r="G495" s="44">
        <f t="shared" si="200"/>
        <v>178279.57485</v>
      </c>
      <c r="H495" s="44">
        <v>191771.49830000001</v>
      </c>
      <c r="I495" s="44">
        <f t="shared" si="201"/>
        <v>213750.77974999999</v>
      </c>
      <c r="J495" s="44">
        <v>235730.0612</v>
      </c>
      <c r="K495" s="44">
        <f t="shared" si="202"/>
        <v>271704.32004999998</v>
      </c>
      <c r="L495" s="44">
        <v>307678.57890000002</v>
      </c>
      <c r="M495" s="44">
        <f t="shared" si="203"/>
        <v>366470.78425000003</v>
      </c>
      <c r="N495" s="44">
        <v>425262.98959999997</v>
      </c>
      <c r="O495" s="44">
        <f t="shared" si="204"/>
        <v>518713.28054999997</v>
      </c>
      <c r="P495" s="44">
        <v>612163.57149999996</v>
      </c>
      <c r="Q495" s="44">
        <f t="shared" si="205"/>
        <v>757357.86485000001</v>
      </c>
      <c r="R495" s="44">
        <v>902552.15819999995</v>
      </c>
      <c r="S495" s="44"/>
      <c r="T495" s="44"/>
      <c r="U495" s="44"/>
      <c r="V495" s="44"/>
      <c r="W495" s="44"/>
      <c r="X495" s="44"/>
      <c r="Y495" s="44"/>
      <c r="Z495" s="44"/>
      <c r="AA495" s="44"/>
      <c r="AB495" s="44"/>
      <c r="AC495" s="44"/>
      <c r="AD495" s="44"/>
      <c r="AE495" s="44"/>
      <c r="AF495" s="44"/>
      <c r="AG495" s="44"/>
    </row>
    <row r="496" spans="1:33" ht="15.75" customHeight="1">
      <c r="A496" s="44"/>
      <c r="B496" s="44" t="s">
        <v>108</v>
      </c>
      <c r="C496" s="44" t="s">
        <v>519</v>
      </c>
      <c r="D496" s="44" t="s">
        <v>535</v>
      </c>
      <c r="E496" s="44" t="str">
        <f t="shared" si="187"/>
        <v>storage</v>
      </c>
      <c r="F496" s="44">
        <v>0</v>
      </c>
      <c r="G496" s="44">
        <v>0</v>
      </c>
      <c r="H496" s="44">
        <v>0</v>
      </c>
      <c r="I496" s="44">
        <v>0</v>
      </c>
      <c r="J496" s="44">
        <v>0</v>
      </c>
      <c r="K496" s="44">
        <v>0</v>
      </c>
      <c r="L496" s="44">
        <v>0</v>
      </c>
      <c r="M496" s="44">
        <v>0</v>
      </c>
      <c r="N496" s="44">
        <v>0</v>
      </c>
      <c r="O496" s="44">
        <v>0</v>
      </c>
      <c r="P496" s="44">
        <v>0</v>
      </c>
      <c r="Q496" s="44">
        <v>0</v>
      </c>
      <c r="R496" s="44">
        <v>0</v>
      </c>
      <c r="S496" s="44"/>
      <c r="T496" s="44"/>
      <c r="U496" s="44"/>
      <c r="V496" s="44"/>
      <c r="W496" s="44"/>
      <c r="X496" s="44"/>
      <c r="Y496" s="44"/>
      <c r="Z496" s="44"/>
      <c r="AA496" s="44"/>
      <c r="AB496" s="44"/>
      <c r="AC496" s="44"/>
      <c r="AD496" s="44"/>
      <c r="AE496" s="44"/>
      <c r="AF496" s="44"/>
      <c r="AG496" s="44"/>
    </row>
    <row r="497" spans="1:33" ht="15.75" customHeight="1">
      <c r="A497" s="44"/>
      <c r="B497" s="44" t="s">
        <v>108</v>
      </c>
      <c r="C497" s="44" t="s">
        <v>519</v>
      </c>
      <c r="D497" s="44" t="s">
        <v>537</v>
      </c>
      <c r="E497" s="44" t="str">
        <f t="shared" si="187"/>
        <v>solar PV</v>
      </c>
      <c r="F497" s="44">
        <v>151783.78630000001</v>
      </c>
      <c r="G497" s="44">
        <f t="shared" ref="G497:G510" si="206">AVERAGE(F497,H497)</f>
        <v>151783.78630000001</v>
      </c>
      <c r="H497" s="44">
        <v>151783.78630000001</v>
      </c>
      <c r="I497" s="44">
        <f t="shared" ref="I497:I510" si="207">AVERAGE(H497,J497)</f>
        <v>151783.78630000001</v>
      </c>
      <c r="J497" s="44">
        <v>151783.78630000001</v>
      </c>
      <c r="K497" s="44">
        <f t="shared" ref="K497:K510" si="208">AVERAGE(J497,L497)</f>
        <v>151028.63065000001</v>
      </c>
      <c r="L497" s="44">
        <v>150273.47500000001</v>
      </c>
      <c r="M497" s="44">
        <f t="shared" ref="M497:M510" si="209">AVERAGE(L497,N497)</f>
        <v>149522.9773</v>
      </c>
      <c r="N497" s="44">
        <v>148772.47959999999</v>
      </c>
      <c r="O497" s="44">
        <f t="shared" ref="O497:O510" si="210">AVERAGE(N497,P497)</f>
        <v>148029.84044999999</v>
      </c>
      <c r="P497" s="44">
        <v>147287.20129999999</v>
      </c>
      <c r="Q497" s="44">
        <f t="shared" ref="Q497:Q510" si="211">AVERAGE(P497,R497)</f>
        <v>1726415.67215</v>
      </c>
      <c r="R497" s="44">
        <v>3305544.1430000002</v>
      </c>
      <c r="S497" s="44"/>
      <c r="T497" s="44"/>
      <c r="U497" s="44"/>
      <c r="V497" s="44"/>
      <c r="W497" s="44"/>
      <c r="X497" s="44"/>
      <c r="Y497" s="44"/>
      <c r="Z497" s="44"/>
      <c r="AA497" s="44"/>
      <c r="AB497" s="44"/>
      <c r="AC497" s="44"/>
      <c r="AD497" s="44"/>
      <c r="AE497" s="44"/>
      <c r="AF497" s="44"/>
      <c r="AG497" s="44"/>
    </row>
    <row r="498" spans="1:33" ht="15.75" customHeight="1">
      <c r="A498" s="44"/>
      <c r="B498" s="44" t="s">
        <v>110</v>
      </c>
      <c r="C498" s="44" t="s">
        <v>519</v>
      </c>
      <c r="D498" s="44" t="s">
        <v>522</v>
      </c>
      <c r="E498" s="44" t="str">
        <f t="shared" si="187"/>
        <v>biomass</v>
      </c>
      <c r="F498" s="44">
        <v>0</v>
      </c>
      <c r="G498" s="44">
        <f t="shared" si="206"/>
        <v>0</v>
      </c>
      <c r="H498" s="44">
        <v>0</v>
      </c>
      <c r="I498" s="44">
        <f t="shared" si="207"/>
        <v>0</v>
      </c>
      <c r="J498" s="44">
        <v>0</v>
      </c>
      <c r="K498" s="44">
        <f t="shared" si="208"/>
        <v>0</v>
      </c>
      <c r="L498" s="44">
        <v>0</v>
      </c>
      <c r="M498" s="44">
        <f t="shared" si="209"/>
        <v>0</v>
      </c>
      <c r="N498" s="44">
        <v>0</v>
      </c>
      <c r="O498" s="44">
        <f t="shared" si="210"/>
        <v>0</v>
      </c>
      <c r="P498" s="44">
        <v>0</v>
      </c>
      <c r="Q498" s="44">
        <f t="shared" si="211"/>
        <v>0</v>
      </c>
      <c r="R498" s="44">
        <v>0</v>
      </c>
      <c r="S498" s="44"/>
      <c r="T498" s="44"/>
      <c r="U498" s="44"/>
      <c r="V498" s="44"/>
      <c r="W498" s="44"/>
      <c r="X498" s="44"/>
      <c r="Y498" s="44"/>
      <c r="Z498" s="44"/>
      <c r="AA498" s="44"/>
      <c r="AB498" s="44"/>
      <c r="AC498" s="44"/>
      <c r="AD498" s="44"/>
      <c r="AE498" s="44"/>
      <c r="AF498" s="44"/>
      <c r="AG498" s="44"/>
    </row>
    <row r="499" spans="1:33" ht="15.75" customHeight="1">
      <c r="A499" s="44"/>
      <c r="B499" s="44" t="s">
        <v>110</v>
      </c>
      <c r="C499" s="44" t="s">
        <v>519</v>
      </c>
      <c r="D499" s="44" t="s">
        <v>523</v>
      </c>
      <c r="E499" s="44" t="str">
        <f t="shared" si="187"/>
        <v>hard coal</v>
      </c>
      <c r="F499" s="44">
        <v>14308459.210000001</v>
      </c>
      <c r="G499" s="44">
        <f t="shared" si="206"/>
        <v>13595362.324999999</v>
      </c>
      <c r="H499" s="44">
        <v>12882265.439999999</v>
      </c>
      <c r="I499" s="44">
        <f t="shared" si="207"/>
        <v>10679729.047499999</v>
      </c>
      <c r="J499" s="44">
        <v>8477192.6549999993</v>
      </c>
      <c r="K499" s="44">
        <f t="shared" si="208"/>
        <v>9031939.243999999</v>
      </c>
      <c r="L499" s="44">
        <v>9586685.8330000006</v>
      </c>
      <c r="M499" s="44">
        <f t="shared" si="209"/>
        <v>7846796.5730000008</v>
      </c>
      <c r="N499" s="44">
        <v>6106907.3130000001</v>
      </c>
      <c r="O499" s="44">
        <f t="shared" si="210"/>
        <v>6303079.1064999998</v>
      </c>
      <c r="P499" s="44">
        <v>6499250.9000000004</v>
      </c>
      <c r="Q499" s="44">
        <f t="shared" si="211"/>
        <v>6976530.7235000003</v>
      </c>
      <c r="R499" s="44">
        <v>7453810.5470000003</v>
      </c>
      <c r="S499" s="44"/>
      <c r="T499" s="44"/>
      <c r="U499" s="44"/>
      <c r="V499" s="44"/>
      <c r="W499" s="44"/>
      <c r="X499" s="44"/>
      <c r="Y499" s="44"/>
      <c r="Z499" s="44"/>
      <c r="AA499" s="44"/>
      <c r="AB499" s="44"/>
      <c r="AC499" s="44"/>
      <c r="AD499" s="44"/>
      <c r="AE499" s="44"/>
      <c r="AF499" s="44"/>
      <c r="AG499" s="44"/>
    </row>
    <row r="500" spans="1:33" ht="15.75" customHeight="1">
      <c r="A500" s="44"/>
      <c r="B500" s="44" t="s">
        <v>110</v>
      </c>
      <c r="C500" s="44" t="s">
        <v>519</v>
      </c>
      <c r="D500" s="44" t="s">
        <v>524</v>
      </c>
      <c r="E500" s="44" t="str">
        <f t="shared" si="187"/>
        <v>solar thermal</v>
      </c>
      <c r="F500" s="44">
        <v>0</v>
      </c>
      <c r="G500" s="44">
        <f t="shared" si="206"/>
        <v>0</v>
      </c>
      <c r="H500" s="44">
        <v>0</v>
      </c>
      <c r="I500" s="44">
        <f t="shared" si="207"/>
        <v>0</v>
      </c>
      <c r="J500" s="44">
        <v>0</v>
      </c>
      <c r="K500" s="44">
        <f t="shared" si="208"/>
        <v>0</v>
      </c>
      <c r="L500" s="44">
        <v>0</v>
      </c>
      <c r="M500" s="44">
        <f t="shared" si="209"/>
        <v>0</v>
      </c>
      <c r="N500" s="44">
        <v>0</v>
      </c>
      <c r="O500" s="44">
        <f t="shared" si="210"/>
        <v>0</v>
      </c>
      <c r="P500" s="44">
        <v>0</v>
      </c>
      <c r="Q500" s="44">
        <f t="shared" si="211"/>
        <v>0</v>
      </c>
      <c r="R500" s="44">
        <v>0</v>
      </c>
      <c r="S500" s="44"/>
      <c r="T500" s="44"/>
      <c r="U500" s="44"/>
      <c r="V500" s="44"/>
      <c r="W500" s="44"/>
      <c r="X500" s="44"/>
      <c r="Y500" s="44"/>
      <c r="Z500" s="44"/>
      <c r="AA500" s="44"/>
      <c r="AB500" s="44"/>
      <c r="AC500" s="44"/>
      <c r="AD500" s="44"/>
      <c r="AE500" s="44"/>
      <c r="AF500" s="44"/>
      <c r="AG500" s="44"/>
    </row>
    <row r="501" spans="1:33" ht="15.75" customHeight="1">
      <c r="A501" s="44"/>
      <c r="B501" s="44" t="s">
        <v>110</v>
      </c>
      <c r="C501" s="44" t="s">
        <v>519</v>
      </c>
      <c r="D501" s="44" t="s">
        <v>525</v>
      </c>
      <c r="E501" s="44" t="str">
        <f t="shared" si="187"/>
        <v>geothermal</v>
      </c>
      <c r="F501" s="44">
        <v>0</v>
      </c>
      <c r="G501" s="44">
        <f t="shared" si="206"/>
        <v>0</v>
      </c>
      <c r="H501" s="44">
        <v>0</v>
      </c>
      <c r="I501" s="44">
        <f t="shared" si="207"/>
        <v>0</v>
      </c>
      <c r="J501" s="44">
        <v>0</v>
      </c>
      <c r="K501" s="44">
        <f t="shared" si="208"/>
        <v>0</v>
      </c>
      <c r="L501" s="44">
        <v>0</v>
      </c>
      <c r="M501" s="44">
        <f t="shared" si="209"/>
        <v>0</v>
      </c>
      <c r="N501" s="44">
        <v>0</v>
      </c>
      <c r="O501" s="44">
        <f t="shared" si="210"/>
        <v>0</v>
      </c>
      <c r="P501" s="44">
        <v>0</v>
      </c>
      <c r="Q501" s="44">
        <f t="shared" si="211"/>
        <v>0</v>
      </c>
      <c r="R501" s="44">
        <v>0</v>
      </c>
      <c r="S501" s="44"/>
      <c r="T501" s="44"/>
      <c r="U501" s="44"/>
      <c r="V501" s="44"/>
      <c r="W501" s="44"/>
      <c r="X501" s="44"/>
      <c r="Y501" s="44"/>
      <c r="Z501" s="44"/>
      <c r="AA501" s="44"/>
      <c r="AB501" s="44"/>
      <c r="AC501" s="44"/>
      <c r="AD501" s="44"/>
      <c r="AE501" s="44"/>
      <c r="AF501" s="44"/>
      <c r="AG501" s="44"/>
    </row>
    <row r="502" spans="1:33" ht="15.75" customHeight="1">
      <c r="A502" s="44"/>
      <c r="B502" s="44" t="s">
        <v>110</v>
      </c>
      <c r="C502" s="44" t="s">
        <v>519</v>
      </c>
      <c r="D502" s="44" t="s">
        <v>526</v>
      </c>
      <c r="E502" s="44" t="str">
        <f t="shared" si="187"/>
        <v>hydro</v>
      </c>
      <c r="F502" s="44">
        <v>2088037.4669999999</v>
      </c>
      <c r="G502" s="44">
        <f t="shared" si="206"/>
        <v>2090499.307</v>
      </c>
      <c r="H502" s="44">
        <v>2092961.1470000001</v>
      </c>
      <c r="I502" s="44">
        <f t="shared" si="207"/>
        <v>2093466.7505000001</v>
      </c>
      <c r="J502" s="44">
        <v>2093972.3540000001</v>
      </c>
      <c r="K502" s="44">
        <f t="shared" si="208"/>
        <v>2093993.699</v>
      </c>
      <c r="L502" s="44">
        <v>2094015.044</v>
      </c>
      <c r="M502" s="44">
        <f t="shared" si="209"/>
        <v>2094262.7850000001</v>
      </c>
      <c r="N502" s="44">
        <v>2094510.5260000001</v>
      </c>
      <c r="O502" s="44">
        <f t="shared" si="210"/>
        <v>2094510.5260000001</v>
      </c>
      <c r="P502" s="44">
        <v>2094510.5260000001</v>
      </c>
      <c r="Q502" s="44">
        <f t="shared" si="211"/>
        <v>2094510.5260000001</v>
      </c>
      <c r="R502" s="44">
        <v>2094510.5260000001</v>
      </c>
      <c r="S502" s="44"/>
      <c r="T502" s="44"/>
      <c r="U502" s="44"/>
      <c r="V502" s="44"/>
      <c r="W502" s="44"/>
      <c r="X502" s="44"/>
      <c r="Y502" s="44"/>
      <c r="Z502" s="44"/>
      <c r="AA502" s="44"/>
      <c r="AB502" s="44"/>
      <c r="AC502" s="44"/>
      <c r="AD502" s="44"/>
      <c r="AE502" s="44"/>
      <c r="AF502" s="44"/>
      <c r="AG502" s="44"/>
    </row>
    <row r="503" spans="1:33" ht="15.75" customHeight="1">
      <c r="A503" s="44"/>
      <c r="B503" s="44" t="s">
        <v>110</v>
      </c>
      <c r="C503" s="44" t="s">
        <v>519</v>
      </c>
      <c r="D503" s="44" t="s">
        <v>528</v>
      </c>
      <c r="E503" s="44" t="str">
        <f t="shared" si="187"/>
        <v>hydro</v>
      </c>
      <c r="F503" s="44">
        <v>0</v>
      </c>
      <c r="G503" s="44">
        <f t="shared" si="206"/>
        <v>0</v>
      </c>
      <c r="H503" s="44">
        <v>0</v>
      </c>
      <c r="I503" s="44">
        <f t="shared" si="207"/>
        <v>0</v>
      </c>
      <c r="J503" s="44">
        <v>0</v>
      </c>
      <c r="K503" s="44">
        <f t="shared" si="208"/>
        <v>0</v>
      </c>
      <c r="L503" s="44">
        <v>0</v>
      </c>
      <c r="M503" s="44">
        <f t="shared" si="209"/>
        <v>0</v>
      </c>
      <c r="N503" s="44">
        <v>0</v>
      </c>
      <c r="O503" s="44">
        <f t="shared" si="210"/>
        <v>0</v>
      </c>
      <c r="P503" s="44">
        <v>0</v>
      </c>
      <c r="Q503" s="44">
        <f t="shared" si="211"/>
        <v>0</v>
      </c>
      <c r="R503" s="44">
        <v>0</v>
      </c>
      <c r="S503" s="44"/>
      <c r="T503" s="44"/>
      <c r="U503" s="44"/>
      <c r="V503" s="44"/>
      <c r="W503" s="44"/>
      <c r="X503" s="44"/>
      <c r="Y503" s="44"/>
      <c r="Z503" s="44"/>
      <c r="AA503" s="44"/>
      <c r="AB503" s="44"/>
      <c r="AC503" s="44"/>
      <c r="AD503" s="44"/>
      <c r="AE503" s="44"/>
      <c r="AF503" s="44"/>
      <c r="AG503" s="44"/>
    </row>
    <row r="504" spans="1:33" ht="15.75" customHeight="1">
      <c r="A504" s="44"/>
      <c r="B504" s="44" t="s">
        <v>110</v>
      </c>
      <c r="C504" s="44" t="s">
        <v>519</v>
      </c>
      <c r="D504" s="44" t="s">
        <v>527</v>
      </c>
      <c r="E504" s="44" t="str">
        <f t="shared" si="187"/>
        <v>onshore wind</v>
      </c>
      <c r="F504" s="44">
        <v>28445889.75</v>
      </c>
      <c r="G504" s="44">
        <f t="shared" si="206"/>
        <v>29379210.93</v>
      </c>
      <c r="H504" s="44">
        <v>30312532.109999999</v>
      </c>
      <c r="I504" s="44">
        <f t="shared" si="207"/>
        <v>30268737.140000001</v>
      </c>
      <c r="J504" s="44">
        <v>30224942.170000002</v>
      </c>
      <c r="K504" s="44">
        <f t="shared" si="208"/>
        <v>30000058.155000001</v>
      </c>
      <c r="L504" s="44">
        <v>29775174.140000001</v>
      </c>
      <c r="M504" s="44">
        <f t="shared" si="209"/>
        <v>29731858.670000002</v>
      </c>
      <c r="N504" s="44">
        <v>29688543.199999999</v>
      </c>
      <c r="O504" s="44">
        <f t="shared" si="210"/>
        <v>29540533.785</v>
      </c>
      <c r="P504" s="44">
        <v>29392524.370000001</v>
      </c>
      <c r="Q504" s="44">
        <f t="shared" si="211"/>
        <v>29373911.850000001</v>
      </c>
      <c r="R504" s="44">
        <v>29355299.329999998</v>
      </c>
      <c r="S504" s="44"/>
      <c r="T504" s="44"/>
      <c r="U504" s="44"/>
      <c r="V504" s="44"/>
      <c r="W504" s="44"/>
      <c r="X504" s="44"/>
      <c r="Y504" s="44"/>
      <c r="Z504" s="44"/>
      <c r="AA504" s="44"/>
      <c r="AB504" s="44"/>
      <c r="AC504" s="44"/>
      <c r="AD504" s="44"/>
      <c r="AE504" s="44"/>
      <c r="AF504" s="44"/>
      <c r="AG504" s="44"/>
    </row>
    <row r="505" spans="1:33" ht="15.75" customHeight="1">
      <c r="A505" s="44"/>
      <c r="B505" s="44" t="s">
        <v>110</v>
      </c>
      <c r="C505" s="44" t="s">
        <v>519</v>
      </c>
      <c r="D505" s="44" t="s">
        <v>529</v>
      </c>
      <c r="E505" s="44" t="str">
        <f t="shared" si="187"/>
        <v>natural gas nonpeaker</v>
      </c>
      <c r="F505" s="44">
        <v>34202859.460000001</v>
      </c>
      <c r="G505" s="44">
        <f t="shared" si="206"/>
        <v>33815114.75</v>
      </c>
      <c r="H505" s="44">
        <v>33427370.039999999</v>
      </c>
      <c r="I505" s="44">
        <f t="shared" si="207"/>
        <v>32526263.649999999</v>
      </c>
      <c r="J505" s="44">
        <v>31625157.260000002</v>
      </c>
      <c r="K505" s="44">
        <f t="shared" si="208"/>
        <v>27949932.835000001</v>
      </c>
      <c r="L505" s="44">
        <v>24274708.41</v>
      </c>
      <c r="M505" s="44">
        <f t="shared" si="209"/>
        <v>22923149.899999999</v>
      </c>
      <c r="N505" s="44">
        <v>21571591.390000001</v>
      </c>
      <c r="O505" s="44">
        <f t="shared" si="210"/>
        <v>21266522.314999998</v>
      </c>
      <c r="P505" s="44">
        <v>20961453.239999998</v>
      </c>
      <c r="Q505" s="44">
        <f t="shared" si="211"/>
        <v>19944931.359999999</v>
      </c>
      <c r="R505" s="44">
        <v>18928409.48</v>
      </c>
      <c r="S505" s="44"/>
      <c r="T505" s="44"/>
      <c r="U505" s="44"/>
      <c r="V505" s="44"/>
      <c r="W505" s="44"/>
      <c r="X505" s="44"/>
      <c r="Y505" s="44"/>
      <c r="Z505" s="44"/>
      <c r="AA505" s="44"/>
      <c r="AB505" s="44"/>
      <c r="AC505" s="44"/>
      <c r="AD505" s="44"/>
      <c r="AE505" s="44"/>
      <c r="AF505" s="44"/>
      <c r="AG505" s="44"/>
    </row>
    <row r="506" spans="1:33" ht="15.75" customHeight="1">
      <c r="A506" s="44"/>
      <c r="B506" s="44" t="s">
        <v>110</v>
      </c>
      <c r="C506" s="44" t="s">
        <v>519</v>
      </c>
      <c r="D506" s="44" t="s">
        <v>530</v>
      </c>
      <c r="E506" s="44" t="str">
        <f t="shared" si="187"/>
        <v>natural gas peaker</v>
      </c>
      <c r="F506" s="44">
        <v>150954.92730000001</v>
      </c>
      <c r="G506" s="44">
        <f t="shared" si="206"/>
        <v>150954.92730000001</v>
      </c>
      <c r="H506" s="44">
        <v>150954.92730000001</v>
      </c>
      <c r="I506" s="44">
        <f t="shared" si="207"/>
        <v>147972.0355</v>
      </c>
      <c r="J506" s="44">
        <v>144989.14369999999</v>
      </c>
      <c r="K506" s="44">
        <f t="shared" si="208"/>
        <v>105100.15184999999</v>
      </c>
      <c r="L506" s="44">
        <v>65211.16</v>
      </c>
      <c r="M506" s="44">
        <f t="shared" si="209"/>
        <v>62048.960000000006</v>
      </c>
      <c r="N506" s="44">
        <v>58886.76</v>
      </c>
      <c r="O506" s="44">
        <f t="shared" si="210"/>
        <v>58886.76</v>
      </c>
      <c r="P506" s="44">
        <v>58886.76</v>
      </c>
      <c r="Q506" s="44">
        <f t="shared" si="211"/>
        <v>58886.76</v>
      </c>
      <c r="R506" s="44">
        <v>58886.76</v>
      </c>
      <c r="S506" s="44"/>
      <c r="T506" s="44"/>
      <c r="U506" s="44"/>
      <c r="V506" s="44"/>
      <c r="W506" s="44"/>
      <c r="X506" s="44"/>
      <c r="Y506" s="44"/>
      <c r="Z506" s="44"/>
      <c r="AA506" s="44"/>
      <c r="AB506" s="44"/>
      <c r="AC506" s="44"/>
      <c r="AD506" s="44"/>
      <c r="AE506" s="44"/>
      <c r="AF506" s="44"/>
      <c r="AG506" s="44"/>
    </row>
    <row r="507" spans="1:33" ht="15.75" customHeight="1">
      <c r="A507" s="44"/>
      <c r="B507" s="44" t="s">
        <v>110</v>
      </c>
      <c r="C507" s="44" t="s">
        <v>519</v>
      </c>
      <c r="D507" s="44" t="s">
        <v>531</v>
      </c>
      <c r="E507" s="44" t="str">
        <f t="shared" si="187"/>
        <v>nuclear</v>
      </c>
      <c r="F507" s="44">
        <v>0</v>
      </c>
      <c r="G507" s="44">
        <f t="shared" si="206"/>
        <v>0</v>
      </c>
      <c r="H507" s="44">
        <v>0</v>
      </c>
      <c r="I507" s="44">
        <f t="shared" si="207"/>
        <v>0</v>
      </c>
      <c r="J507" s="44">
        <v>0</v>
      </c>
      <c r="K507" s="44">
        <f t="shared" si="208"/>
        <v>0</v>
      </c>
      <c r="L507" s="44">
        <v>0</v>
      </c>
      <c r="M507" s="44">
        <f t="shared" si="209"/>
        <v>0</v>
      </c>
      <c r="N507" s="44">
        <v>0</v>
      </c>
      <c r="O507" s="44">
        <f t="shared" si="210"/>
        <v>0</v>
      </c>
      <c r="P507" s="44">
        <v>0</v>
      </c>
      <c r="Q507" s="44">
        <f t="shared" si="211"/>
        <v>0</v>
      </c>
      <c r="R507" s="44">
        <v>0</v>
      </c>
      <c r="S507" s="44"/>
      <c r="T507" s="44"/>
      <c r="U507" s="44"/>
      <c r="V507" s="44"/>
      <c r="W507" s="44"/>
      <c r="X507" s="44"/>
      <c r="Y507" s="44"/>
      <c r="Z507" s="44"/>
      <c r="AA507" s="44"/>
      <c r="AB507" s="44"/>
      <c r="AC507" s="44"/>
      <c r="AD507" s="44"/>
      <c r="AE507" s="44"/>
      <c r="AF507" s="44"/>
      <c r="AG507" s="44"/>
    </row>
    <row r="508" spans="1:33" ht="15.75" customHeight="1">
      <c r="A508" s="44"/>
      <c r="B508" s="44" t="s">
        <v>110</v>
      </c>
      <c r="C508" s="44" t="s">
        <v>519</v>
      </c>
      <c r="D508" s="44" t="s">
        <v>532</v>
      </c>
      <c r="E508" s="44" t="str">
        <f t="shared" si="187"/>
        <v>offshore wind</v>
      </c>
      <c r="F508" s="44">
        <v>0</v>
      </c>
      <c r="G508" s="44">
        <f t="shared" si="206"/>
        <v>0</v>
      </c>
      <c r="H508" s="44">
        <v>0</v>
      </c>
      <c r="I508" s="44">
        <f t="shared" si="207"/>
        <v>0</v>
      </c>
      <c r="J508" s="44">
        <v>0</v>
      </c>
      <c r="K508" s="44">
        <f t="shared" si="208"/>
        <v>0</v>
      </c>
      <c r="L508" s="44">
        <v>0</v>
      </c>
      <c r="M508" s="44">
        <f t="shared" si="209"/>
        <v>0</v>
      </c>
      <c r="N508" s="44">
        <v>0</v>
      </c>
      <c r="O508" s="44">
        <f t="shared" si="210"/>
        <v>0</v>
      </c>
      <c r="P508" s="44">
        <v>0</v>
      </c>
      <c r="Q508" s="44">
        <f t="shared" si="211"/>
        <v>0</v>
      </c>
      <c r="R508" s="44">
        <v>0</v>
      </c>
      <c r="S508" s="44"/>
      <c r="T508" s="44"/>
      <c r="U508" s="44"/>
      <c r="V508" s="44"/>
      <c r="W508" s="44"/>
      <c r="X508" s="44"/>
      <c r="Y508" s="44"/>
      <c r="Z508" s="44"/>
      <c r="AA508" s="44"/>
      <c r="AB508" s="44"/>
      <c r="AC508" s="44"/>
      <c r="AD508" s="44"/>
      <c r="AE508" s="44"/>
      <c r="AF508" s="44"/>
      <c r="AG508" s="44"/>
    </row>
    <row r="509" spans="1:33" ht="15.75" customHeight="1">
      <c r="A509" s="44"/>
      <c r="B509" s="44" t="s">
        <v>110</v>
      </c>
      <c r="C509" s="44" t="s">
        <v>519</v>
      </c>
      <c r="D509" s="44" t="s">
        <v>533</v>
      </c>
      <c r="E509" s="44" t="str">
        <f t="shared" si="187"/>
        <v>crude oil</v>
      </c>
      <c r="F509" s="44">
        <v>224379.92230000001</v>
      </c>
      <c r="G509" s="44">
        <f t="shared" si="206"/>
        <v>121801.42259</v>
      </c>
      <c r="H509" s="44">
        <v>19222.922879999998</v>
      </c>
      <c r="I509" s="44">
        <f t="shared" si="207"/>
        <v>19222.922879999998</v>
      </c>
      <c r="J509" s="44">
        <v>19222.922879999998</v>
      </c>
      <c r="K509" s="44">
        <f t="shared" si="208"/>
        <v>19222.922879999998</v>
      </c>
      <c r="L509" s="44">
        <v>19222.922879999998</v>
      </c>
      <c r="M509" s="44">
        <f t="shared" si="209"/>
        <v>19222.922879999998</v>
      </c>
      <c r="N509" s="44">
        <v>19222.922879999998</v>
      </c>
      <c r="O509" s="44">
        <f t="shared" si="210"/>
        <v>19222.922879999998</v>
      </c>
      <c r="P509" s="44">
        <v>19222.922879999998</v>
      </c>
      <c r="Q509" s="44">
        <f t="shared" si="211"/>
        <v>19222.922879999998</v>
      </c>
      <c r="R509" s="44">
        <v>19222.922879999998</v>
      </c>
      <c r="S509" s="44"/>
      <c r="T509" s="44"/>
      <c r="U509" s="44"/>
      <c r="V509" s="44"/>
      <c r="W509" s="44"/>
      <c r="X509" s="44"/>
      <c r="Y509" s="44"/>
      <c r="Z509" s="44"/>
      <c r="AA509" s="44"/>
      <c r="AB509" s="44"/>
      <c r="AC509" s="44"/>
      <c r="AD509" s="44"/>
      <c r="AE509" s="44"/>
      <c r="AF509" s="44"/>
      <c r="AG509" s="44"/>
    </row>
    <row r="510" spans="1:33" ht="15.75" customHeight="1">
      <c r="A510" s="44"/>
      <c r="B510" s="44" t="s">
        <v>110</v>
      </c>
      <c r="C510" s="44" t="s">
        <v>519</v>
      </c>
      <c r="D510" s="44" t="s">
        <v>534</v>
      </c>
      <c r="E510" s="44" t="str">
        <f t="shared" si="187"/>
        <v>solar PV</v>
      </c>
      <c r="F510" s="44">
        <v>8073.2060190000002</v>
      </c>
      <c r="G510" s="44">
        <f t="shared" si="206"/>
        <v>19586.075034499998</v>
      </c>
      <c r="H510" s="44">
        <v>31098.944049999998</v>
      </c>
      <c r="I510" s="44">
        <f t="shared" si="207"/>
        <v>50423.424935000003</v>
      </c>
      <c r="J510" s="44">
        <v>69747.90582</v>
      </c>
      <c r="K510" s="44">
        <f t="shared" si="208"/>
        <v>106152.08890999999</v>
      </c>
      <c r="L510" s="44">
        <v>142556.272</v>
      </c>
      <c r="M510" s="44">
        <f t="shared" si="209"/>
        <v>207388.37229999999</v>
      </c>
      <c r="N510" s="44">
        <v>272220.47259999998</v>
      </c>
      <c r="O510" s="44">
        <f t="shared" si="210"/>
        <v>371485.06400000001</v>
      </c>
      <c r="P510" s="44">
        <v>470749.65539999999</v>
      </c>
      <c r="Q510" s="44">
        <f t="shared" si="211"/>
        <v>616661.01245000004</v>
      </c>
      <c r="R510" s="44">
        <v>762572.36950000003</v>
      </c>
      <c r="S510" s="44"/>
      <c r="T510" s="44"/>
      <c r="U510" s="44"/>
      <c r="V510" s="44"/>
      <c r="W510" s="44"/>
      <c r="X510" s="44"/>
      <c r="Y510" s="44"/>
      <c r="Z510" s="44"/>
      <c r="AA510" s="44"/>
      <c r="AB510" s="44"/>
      <c r="AC510" s="44"/>
      <c r="AD510" s="44"/>
      <c r="AE510" s="44"/>
      <c r="AF510" s="44"/>
      <c r="AG510" s="44"/>
    </row>
    <row r="511" spans="1:33" ht="15.75" customHeight="1">
      <c r="A511" s="44"/>
      <c r="B511" s="44" t="s">
        <v>110</v>
      </c>
      <c r="C511" s="44" t="s">
        <v>519</v>
      </c>
      <c r="D511" s="44" t="s">
        <v>535</v>
      </c>
      <c r="E511" s="44" t="str">
        <f t="shared" si="187"/>
        <v>storage</v>
      </c>
      <c r="F511" s="44">
        <v>0</v>
      </c>
      <c r="G511" s="44">
        <v>0</v>
      </c>
      <c r="H511" s="44">
        <v>0</v>
      </c>
      <c r="I511" s="44">
        <v>0</v>
      </c>
      <c r="J511" s="44">
        <v>0</v>
      </c>
      <c r="K511" s="44">
        <v>0</v>
      </c>
      <c r="L511" s="44">
        <v>0</v>
      </c>
      <c r="M511" s="44">
        <v>0</v>
      </c>
      <c r="N511" s="44">
        <v>0</v>
      </c>
      <c r="O511" s="44">
        <v>0</v>
      </c>
      <c r="P511" s="44">
        <v>0</v>
      </c>
      <c r="Q511" s="44">
        <v>0</v>
      </c>
      <c r="R511" s="44">
        <v>0</v>
      </c>
      <c r="S511" s="44"/>
      <c r="T511" s="44"/>
      <c r="U511" s="44"/>
      <c r="V511" s="44"/>
      <c r="W511" s="44"/>
      <c r="X511" s="44"/>
      <c r="Y511" s="44"/>
      <c r="Z511" s="44"/>
      <c r="AA511" s="44"/>
      <c r="AB511" s="44"/>
      <c r="AC511" s="44"/>
      <c r="AD511" s="44"/>
      <c r="AE511" s="44"/>
      <c r="AF511" s="44"/>
      <c r="AG511" s="44"/>
    </row>
    <row r="512" spans="1:33" ht="15.75" customHeight="1">
      <c r="A512" s="44"/>
      <c r="B512" s="44" t="s">
        <v>110</v>
      </c>
      <c r="C512" s="44" t="s">
        <v>519</v>
      </c>
      <c r="D512" s="44" t="s">
        <v>537</v>
      </c>
      <c r="E512" s="44" t="str">
        <f t="shared" si="187"/>
        <v>solar PV</v>
      </c>
      <c r="F512" s="44">
        <v>70321.90165</v>
      </c>
      <c r="G512" s="44">
        <f t="shared" ref="G512:G525" si="212">AVERAGE(F512,H512)</f>
        <v>70321.90165</v>
      </c>
      <c r="H512" s="44">
        <v>70321.90165</v>
      </c>
      <c r="I512" s="44">
        <f t="shared" ref="I512:I525" si="213">AVERAGE(H512,J512)</f>
        <v>70321.90165</v>
      </c>
      <c r="J512" s="44">
        <v>70321.90165</v>
      </c>
      <c r="K512" s="44">
        <f t="shared" ref="K512:K525" si="214">AVERAGE(J512,L512)</f>
        <v>999535.13382499991</v>
      </c>
      <c r="L512" s="44">
        <v>1928748.3659999999</v>
      </c>
      <c r="M512" s="44">
        <f t="shared" ref="M512:M525" si="215">AVERAGE(L512,N512)</f>
        <v>2023510.7220000001</v>
      </c>
      <c r="N512" s="44">
        <v>2118273.0780000002</v>
      </c>
      <c r="O512" s="44">
        <f t="shared" ref="O512:O525" si="216">AVERAGE(N512,P512)</f>
        <v>3292871.8135000002</v>
      </c>
      <c r="P512" s="44">
        <v>4467470.5489999996</v>
      </c>
      <c r="Q512" s="44">
        <f t="shared" ref="Q512:Q525" si="217">AVERAGE(P512,R512)</f>
        <v>5072024.7029999997</v>
      </c>
      <c r="R512" s="44">
        <v>5676578.8569999998</v>
      </c>
      <c r="S512" s="44"/>
      <c r="T512" s="44"/>
      <c r="U512" s="44"/>
      <c r="V512" s="44"/>
      <c r="W512" s="44"/>
      <c r="X512" s="44"/>
      <c r="Y512" s="44"/>
      <c r="Z512" s="44"/>
      <c r="AA512" s="44"/>
      <c r="AB512" s="44"/>
      <c r="AC512" s="44"/>
      <c r="AD512" s="44"/>
      <c r="AE512" s="44"/>
      <c r="AF512" s="44"/>
      <c r="AG512" s="44"/>
    </row>
    <row r="513" spans="1:33" ht="15.75" customHeight="1">
      <c r="A513" s="44"/>
      <c r="B513" s="44" t="s">
        <v>112</v>
      </c>
      <c r="C513" s="44" t="s">
        <v>519</v>
      </c>
      <c r="D513" s="44" t="s">
        <v>522</v>
      </c>
      <c r="E513" s="44" t="str">
        <f t="shared" si="187"/>
        <v>biomass</v>
      </c>
      <c r="F513" s="44">
        <v>0</v>
      </c>
      <c r="G513" s="44">
        <f t="shared" si="212"/>
        <v>0</v>
      </c>
      <c r="H513" s="44">
        <v>0</v>
      </c>
      <c r="I513" s="44">
        <f t="shared" si="213"/>
        <v>0</v>
      </c>
      <c r="J513" s="44">
        <v>0</v>
      </c>
      <c r="K513" s="44">
        <f t="shared" si="214"/>
        <v>0</v>
      </c>
      <c r="L513" s="44">
        <v>0</v>
      </c>
      <c r="M513" s="44">
        <f t="shared" si="215"/>
        <v>0</v>
      </c>
      <c r="N513" s="44">
        <v>0</v>
      </c>
      <c r="O513" s="44">
        <f t="shared" si="216"/>
        <v>0</v>
      </c>
      <c r="P513" s="44">
        <v>0</v>
      </c>
      <c r="Q513" s="44">
        <f t="shared" si="217"/>
        <v>1759.0084615000001</v>
      </c>
      <c r="R513" s="44">
        <v>3518.0169230000001</v>
      </c>
      <c r="S513" s="44"/>
      <c r="T513" s="44"/>
      <c r="U513" s="44"/>
      <c r="V513" s="44"/>
      <c r="W513" s="44"/>
      <c r="X513" s="44"/>
      <c r="Y513" s="44"/>
      <c r="Z513" s="44"/>
      <c r="AA513" s="44"/>
      <c r="AB513" s="44"/>
      <c r="AC513" s="44"/>
      <c r="AD513" s="44"/>
      <c r="AE513" s="44"/>
      <c r="AF513" s="44"/>
      <c r="AG513" s="44"/>
    </row>
    <row r="514" spans="1:33" ht="15.75" customHeight="1">
      <c r="A514" s="44"/>
      <c r="B514" s="44" t="s">
        <v>112</v>
      </c>
      <c r="C514" s="44" t="s">
        <v>519</v>
      </c>
      <c r="D514" s="44" t="s">
        <v>523</v>
      </c>
      <c r="E514" s="44" t="str">
        <f t="shared" si="187"/>
        <v>hard coal</v>
      </c>
      <c r="F514" s="44">
        <v>2350471.872</v>
      </c>
      <c r="G514" s="44">
        <f t="shared" si="212"/>
        <v>2133683.3220000002</v>
      </c>
      <c r="H514" s="44">
        <v>1916894.7720000001</v>
      </c>
      <c r="I514" s="44">
        <f t="shared" si="213"/>
        <v>958447.38600000006</v>
      </c>
      <c r="J514" s="44">
        <v>0</v>
      </c>
      <c r="K514" s="44">
        <f t="shared" si="214"/>
        <v>0</v>
      </c>
      <c r="L514" s="44">
        <v>0</v>
      </c>
      <c r="M514" s="44">
        <f t="shared" si="215"/>
        <v>0</v>
      </c>
      <c r="N514" s="44">
        <v>0</v>
      </c>
      <c r="O514" s="44">
        <f t="shared" si="216"/>
        <v>0</v>
      </c>
      <c r="P514" s="44">
        <v>0</v>
      </c>
      <c r="Q514" s="44">
        <f t="shared" si="217"/>
        <v>0</v>
      </c>
      <c r="R514" s="44">
        <v>0</v>
      </c>
      <c r="S514" s="44"/>
      <c r="T514" s="44"/>
      <c r="U514" s="44"/>
      <c r="V514" s="44"/>
      <c r="W514" s="44"/>
      <c r="X514" s="44"/>
      <c r="Y514" s="44"/>
      <c r="Z514" s="44"/>
      <c r="AA514" s="44"/>
      <c r="AB514" s="44"/>
      <c r="AC514" s="44"/>
      <c r="AD514" s="44"/>
      <c r="AE514" s="44"/>
      <c r="AF514" s="44"/>
      <c r="AG514" s="44"/>
    </row>
    <row r="515" spans="1:33" ht="15.75" customHeight="1">
      <c r="A515" s="44"/>
      <c r="B515" s="44" t="s">
        <v>112</v>
      </c>
      <c r="C515" s="44" t="s">
        <v>519</v>
      </c>
      <c r="D515" s="44" t="s">
        <v>524</v>
      </c>
      <c r="E515" s="44" t="str">
        <f t="shared" ref="E515:E578" si="218">LOOKUP(D515,$U$2:$V$15,$V$2:$V$15)</f>
        <v>solar thermal</v>
      </c>
      <c r="F515" s="44">
        <v>0</v>
      </c>
      <c r="G515" s="44">
        <f t="shared" si="212"/>
        <v>0</v>
      </c>
      <c r="H515" s="44">
        <v>0</v>
      </c>
      <c r="I515" s="44">
        <f t="shared" si="213"/>
        <v>0</v>
      </c>
      <c r="J515" s="44">
        <v>0</v>
      </c>
      <c r="K515" s="44">
        <f t="shared" si="214"/>
        <v>0</v>
      </c>
      <c r="L515" s="44">
        <v>0</v>
      </c>
      <c r="M515" s="44">
        <f t="shared" si="215"/>
        <v>0</v>
      </c>
      <c r="N515" s="44">
        <v>0</v>
      </c>
      <c r="O515" s="44">
        <f t="shared" si="216"/>
        <v>0</v>
      </c>
      <c r="P515" s="44">
        <v>0</v>
      </c>
      <c r="Q515" s="44">
        <f t="shared" si="217"/>
        <v>0</v>
      </c>
      <c r="R515" s="44">
        <v>0</v>
      </c>
      <c r="S515" s="44"/>
      <c r="T515" s="44"/>
      <c r="U515" s="44"/>
      <c r="V515" s="44"/>
      <c r="W515" s="44"/>
      <c r="X515" s="44"/>
      <c r="Y515" s="44"/>
      <c r="Z515" s="44"/>
      <c r="AA515" s="44"/>
      <c r="AB515" s="44"/>
      <c r="AC515" s="44"/>
      <c r="AD515" s="44"/>
      <c r="AE515" s="44"/>
      <c r="AF515" s="44"/>
      <c r="AG515" s="44"/>
    </row>
    <row r="516" spans="1:33" ht="15.75" customHeight="1">
      <c r="A516" s="44"/>
      <c r="B516" s="44" t="s">
        <v>112</v>
      </c>
      <c r="C516" s="44" t="s">
        <v>519</v>
      </c>
      <c r="D516" s="44" t="s">
        <v>525</v>
      </c>
      <c r="E516" s="44" t="str">
        <f t="shared" si="218"/>
        <v>geothermal</v>
      </c>
      <c r="F516" s="44">
        <v>0</v>
      </c>
      <c r="G516" s="44">
        <f t="shared" si="212"/>
        <v>0</v>
      </c>
      <c r="H516" s="44">
        <v>0</v>
      </c>
      <c r="I516" s="44">
        <f t="shared" si="213"/>
        <v>0</v>
      </c>
      <c r="J516" s="44">
        <v>0</v>
      </c>
      <c r="K516" s="44">
        <f t="shared" si="214"/>
        <v>0</v>
      </c>
      <c r="L516" s="44">
        <v>0</v>
      </c>
      <c r="M516" s="44">
        <f t="shared" si="215"/>
        <v>0</v>
      </c>
      <c r="N516" s="44">
        <v>0</v>
      </c>
      <c r="O516" s="44">
        <f t="shared" si="216"/>
        <v>0</v>
      </c>
      <c r="P516" s="44">
        <v>0</v>
      </c>
      <c r="Q516" s="44">
        <f t="shared" si="217"/>
        <v>0</v>
      </c>
      <c r="R516" s="44">
        <v>0</v>
      </c>
      <c r="S516" s="44"/>
      <c r="T516" s="44"/>
      <c r="U516" s="44"/>
      <c r="V516" s="44"/>
      <c r="W516" s="44"/>
      <c r="X516" s="44"/>
      <c r="Y516" s="44"/>
      <c r="Z516" s="44"/>
      <c r="AA516" s="44"/>
      <c r="AB516" s="44"/>
      <c r="AC516" s="44"/>
      <c r="AD516" s="44"/>
      <c r="AE516" s="44"/>
      <c r="AF516" s="44"/>
      <c r="AG516" s="44"/>
    </row>
    <row r="517" spans="1:33" ht="15.75" customHeight="1">
      <c r="A517" s="44"/>
      <c r="B517" s="44" t="s">
        <v>112</v>
      </c>
      <c r="C517" s="44" t="s">
        <v>519</v>
      </c>
      <c r="D517" s="44" t="s">
        <v>526</v>
      </c>
      <c r="E517" s="44" t="str">
        <f t="shared" si="218"/>
        <v>hydro</v>
      </c>
      <c r="F517" s="44">
        <v>26216573.800000001</v>
      </c>
      <c r="G517" s="44">
        <f t="shared" si="212"/>
        <v>26856958.450000003</v>
      </c>
      <c r="H517" s="44">
        <v>27497343.100000001</v>
      </c>
      <c r="I517" s="44">
        <f t="shared" si="213"/>
        <v>27497343.100000001</v>
      </c>
      <c r="J517" s="44">
        <v>27497343.100000001</v>
      </c>
      <c r="K517" s="44">
        <f t="shared" si="214"/>
        <v>27497343.100000001</v>
      </c>
      <c r="L517" s="44">
        <v>27497343.100000001</v>
      </c>
      <c r="M517" s="44">
        <f t="shared" si="215"/>
        <v>27497343.100000001</v>
      </c>
      <c r="N517" s="44">
        <v>27497343.100000001</v>
      </c>
      <c r="O517" s="44">
        <f t="shared" si="216"/>
        <v>27497343.100000001</v>
      </c>
      <c r="P517" s="44">
        <v>27497343.100000001</v>
      </c>
      <c r="Q517" s="44">
        <f t="shared" si="217"/>
        <v>27497343.100000001</v>
      </c>
      <c r="R517" s="44">
        <v>27497343.100000001</v>
      </c>
      <c r="S517" s="44"/>
      <c r="T517" s="44"/>
      <c r="U517" s="44"/>
      <c r="V517" s="44"/>
      <c r="W517" s="44"/>
      <c r="X517" s="44"/>
      <c r="Y517" s="44"/>
      <c r="Z517" s="44"/>
      <c r="AA517" s="44"/>
      <c r="AB517" s="44"/>
      <c r="AC517" s="44"/>
      <c r="AD517" s="44"/>
      <c r="AE517" s="44"/>
      <c r="AF517" s="44"/>
      <c r="AG517" s="44"/>
    </row>
    <row r="518" spans="1:33" ht="15.75" customHeight="1">
      <c r="A518" s="44"/>
      <c r="B518" s="44" t="s">
        <v>112</v>
      </c>
      <c r="C518" s="44" t="s">
        <v>519</v>
      </c>
      <c r="D518" s="44" t="s">
        <v>528</v>
      </c>
      <c r="E518" s="44" t="str">
        <f t="shared" si="218"/>
        <v>hydro</v>
      </c>
      <c r="F518" s="44">
        <v>0</v>
      </c>
      <c r="G518" s="44">
        <f t="shared" si="212"/>
        <v>0</v>
      </c>
      <c r="H518" s="44">
        <v>0</v>
      </c>
      <c r="I518" s="44">
        <f t="shared" si="213"/>
        <v>0</v>
      </c>
      <c r="J518" s="44">
        <v>0</v>
      </c>
      <c r="K518" s="44">
        <f t="shared" si="214"/>
        <v>0</v>
      </c>
      <c r="L518" s="44">
        <v>0</v>
      </c>
      <c r="M518" s="44">
        <f t="shared" si="215"/>
        <v>0</v>
      </c>
      <c r="N518" s="44">
        <v>0</v>
      </c>
      <c r="O518" s="44">
        <f t="shared" si="216"/>
        <v>0</v>
      </c>
      <c r="P518" s="44">
        <v>0</v>
      </c>
      <c r="Q518" s="44">
        <f t="shared" si="217"/>
        <v>0</v>
      </c>
      <c r="R518" s="44">
        <v>0</v>
      </c>
      <c r="S518" s="44"/>
      <c r="T518" s="44"/>
      <c r="U518" s="44"/>
      <c r="V518" s="44"/>
      <c r="W518" s="44"/>
      <c r="X518" s="44"/>
      <c r="Y518" s="44"/>
      <c r="Z518" s="44"/>
      <c r="AA518" s="44"/>
      <c r="AB518" s="44"/>
      <c r="AC518" s="44"/>
      <c r="AD518" s="44"/>
      <c r="AE518" s="44"/>
      <c r="AF518" s="44"/>
      <c r="AG518" s="44"/>
    </row>
    <row r="519" spans="1:33" ht="15.75" customHeight="1">
      <c r="A519" s="44"/>
      <c r="B519" s="44" t="s">
        <v>112</v>
      </c>
      <c r="C519" s="44" t="s">
        <v>519</v>
      </c>
      <c r="D519" s="44" t="s">
        <v>527</v>
      </c>
      <c r="E519" s="44" t="str">
        <f t="shared" si="218"/>
        <v>onshore wind</v>
      </c>
      <c r="F519" s="44">
        <v>8233962.5209999997</v>
      </c>
      <c r="G519" s="44">
        <f t="shared" si="212"/>
        <v>9288194.2254999988</v>
      </c>
      <c r="H519" s="44">
        <v>10342425.93</v>
      </c>
      <c r="I519" s="44">
        <f t="shared" si="213"/>
        <v>10376509.960000001</v>
      </c>
      <c r="J519" s="44">
        <v>10410593.99</v>
      </c>
      <c r="K519" s="44">
        <f t="shared" si="214"/>
        <v>10406158.870000001</v>
      </c>
      <c r="L519" s="44">
        <v>10401723.75</v>
      </c>
      <c r="M519" s="44">
        <f t="shared" si="215"/>
        <v>10397867.715</v>
      </c>
      <c r="N519" s="44">
        <v>10394011.68</v>
      </c>
      <c r="O519" s="44">
        <f t="shared" si="216"/>
        <v>10349843.83</v>
      </c>
      <c r="P519" s="44">
        <v>10305675.98</v>
      </c>
      <c r="Q519" s="44">
        <f t="shared" si="217"/>
        <v>10467423.984999999</v>
      </c>
      <c r="R519" s="44">
        <v>10629171.99</v>
      </c>
      <c r="S519" s="44"/>
      <c r="T519" s="44"/>
      <c r="U519" s="44"/>
      <c r="V519" s="44"/>
      <c r="W519" s="44"/>
      <c r="X519" s="44"/>
      <c r="Y519" s="44"/>
      <c r="Z519" s="44"/>
      <c r="AA519" s="44"/>
      <c r="AB519" s="44"/>
      <c r="AC519" s="44"/>
      <c r="AD519" s="44"/>
      <c r="AE519" s="44"/>
      <c r="AF519" s="44"/>
      <c r="AG519" s="44"/>
    </row>
    <row r="520" spans="1:33" ht="15.75" customHeight="1">
      <c r="A520" s="44"/>
      <c r="B520" s="44" t="s">
        <v>112</v>
      </c>
      <c r="C520" s="44" t="s">
        <v>519</v>
      </c>
      <c r="D520" s="44" t="s">
        <v>529</v>
      </c>
      <c r="E520" s="44" t="str">
        <f t="shared" si="218"/>
        <v>natural gas nonpeaker</v>
      </c>
      <c r="F520" s="44">
        <v>14630972.48</v>
      </c>
      <c r="G520" s="44">
        <f t="shared" si="212"/>
        <v>13734149.120000001</v>
      </c>
      <c r="H520" s="44">
        <v>12837325.76</v>
      </c>
      <c r="I520" s="44">
        <f t="shared" si="213"/>
        <v>18126410.989999998</v>
      </c>
      <c r="J520" s="44">
        <v>23415496.219999999</v>
      </c>
      <c r="K520" s="44">
        <f t="shared" si="214"/>
        <v>27358220.619999997</v>
      </c>
      <c r="L520" s="44">
        <v>31300945.02</v>
      </c>
      <c r="M520" s="44">
        <f t="shared" si="215"/>
        <v>30040414.439999998</v>
      </c>
      <c r="N520" s="44">
        <v>28779883.859999999</v>
      </c>
      <c r="O520" s="44">
        <f t="shared" si="216"/>
        <v>29312516.975000001</v>
      </c>
      <c r="P520" s="44">
        <v>29845150.09</v>
      </c>
      <c r="Q520" s="44">
        <f t="shared" si="217"/>
        <v>28290385.704999998</v>
      </c>
      <c r="R520" s="44">
        <v>26735621.32</v>
      </c>
      <c r="S520" s="44"/>
      <c r="T520" s="44"/>
      <c r="U520" s="44"/>
      <c r="V520" s="44"/>
      <c r="W520" s="44"/>
      <c r="X520" s="44"/>
      <c r="Y520" s="44"/>
      <c r="Z520" s="44"/>
      <c r="AA520" s="44"/>
      <c r="AB520" s="44"/>
      <c r="AC520" s="44"/>
      <c r="AD520" s="44"/>
      <c r="AE520" s="44"/>
      <c r="AF520" s="44"/>
      <c r="AG520" s="44"/>
    </row>
    <row r="521" spans="1:33" ht="15.75" customHeight="1">
      <c r="A521" s="44"/>
      <c r="B521" s="44" t="s">
        <v>112</v>
      </c>
      <c r="C521" s="44" t="s">
        <v>519</v>
      </c>
      <c r="D521" s="44" t="s">
        <v>530</v>
      </c>
      <c r="E521" s="44" t="str">
        <f t="shared" si="218"/>
        <v>natural gas peaker</v>
      </c>
      <c r="F521" s="44">
        <v>0</v>
      </c>
      <c r="G521" s="44">
        <f t="shared" si="212"/>
        <v>0</v>
      </c>
      <c r="H521" s="44">
        <v>0</v>
      </c>
      <c r="I521" s="44">
        <f t="shared" si="213"/>
        <v>0</v>
      </c>
      <c r="J521" s="44">
        <v>0</v>
      </c>
      <c r="K521" s="44">
        <f t="shared" si="214"/>
        <v>1699.4613425</v>
      </c>
      <c r="L521" s="44">
        <v>3398.922685</v>
      </c>
      <c r="M521" s="44">
        <f t="shared" si="215"/>
        <v>5374.7919364999998</v>
      </c>
      <c r="N521" s="44">
        <v>7350.661188</v>
      </c>
      <c r="O521" s="44">
        <f t="shared" si="216"/>
        <v>3675.330594</v>
      </c>
      <c r="P521" s="44">
        <v>0</v>
      </c>
      <c r="Q521" s="44">
        <f t="shared" si="217"/>
        <v>0</v>
      </c>
      <c r="R521" s="44">
        <v>0</v>
      </c>
      <c r="S521" s="44"/>
      <c r="T521" s="44"/>
      <c r="U521" s="44"/>
      <c r="V521" s="44"/>
      <c r="W521" s="44"/>
      <c r="X521" s="44"/>
      <c r="Y521" s="44"/>
      <c r="Z521" s="44"/>
      <c r="AA521" s="44"/>
      <c r="AB521" s="44"/>
      <c r="AC521" s="44"/>
      <c r="AD521" s="44"/>
      <c r="AE521" s="44"/>
      <c r="AF521" s="44"/>
      <c r="AG521" s="44"/>
    </row>
    <row r="522" spans="1:33" ht="15.75" customHeight="1">
      <c r="A522" s="44"/>
      <c r="B522" s="44" t="s">
        <v>112</v>
      </c>
      <c r="C522" s="44" t="s">
        <v>519</v>
      </c>
      <c r="D522" s="44" t="s">
        <v>531</v>
      </c>
      <c r="E522" s="44" t="str">
        <f t="shared" si="218"/>
        <v>nuclear</v>
      </c>
      <c r="F522" s="44">
        <v>0</v>
      </c>
      <c r="G522" s="44">
        <f t="shared" si="212"/>
        <v>0</v>
      </c>
      <c r="H522" s="44">
        <v>0</v>
      </c>
      <c r="I522" s="44">
        <f t="shared" si="213"/>
        <v>0</v>
      </c>
      <c r="J522" s="44">
        <v>0</v>
      </c>
      <c r="K522" s="44">
        <f t="shared" si="214"/>
        <v>0</v>
      </c>
      <c r="L522" s="44">
        <v>0</v>
      </c>
      <c r="M522" s="44">
        <f t="shared" si="215"/>
        <v>0</v>
      </c>
      <c r="N522" s="44">
        <v>0</v>
      </c>
      <c r="O522" s="44">
        <f t="shared" si="216"/>
        <v>0</v>
      </c>
      <c r="P522" s="44">
        <v>0</v>
      </c>
      <c r="Q522" s="44">
        <f t="shared" si="217"/>
        <v>0</v>
      </c>
      <c r="R522" s="44">
        <v>0</v>
      </c>
      <c r="S522" s="44"/>
      <c r="T522" s="44"/>
      <c r="U522" s="44"/>
      <c r="V522" s="44"/>
      <c r="W522" s="44"/>
      <c r="X522" s="44"/>
      <c r="Y522" s="44"/>
      <c r="Z522" s="44"/>
      <c r="AA522" s="44"/>
      <c r="AB522" s="44"/>
      <c r="AC522" s="44"/>
      <c r="AD522" s="44"/>
      <c r="AE522" s="44"/>
      <c r="AF522" s="44"/>
      <c r="AG522" s="44"/>
    </row>
    <row r="523" spans="1:33" ht="15.75" customHeight="1">
      <c r="A523" s="44"/>
      <c r="B523" s="44" t="s">
        <v>112</v>
      </c>
      <c r="C523" s="44" t="s">
        <v>519</v>
      </c>
      <c r="D523" s="44" t="s">
        <v>532</v>
      </c>
      <c r="E523" s="44" t="str">
        <f t="shared" si="218"/>
        <v>offshore wind</v>
      </c>
      <c r="F523" s="44">
        <v>0</v>
      </c>
      <c r="G523" s="44">
        <f t="shared" si="212"/>
        <v>0</v>
      </c>
      <c r="H523" s="44">
        <v>0</v>
      </c>
      <c r="I523" s="44">
        <f t="shared" si="213"/>
        <v>0</v>
      </c>
      <c r="J523" s="44">
        <v>0</v>
      </c>
      <c r="K523" s="44">
        <f t="shared" si="214"/>
        <v>0</v>
      </c>
      <c r="L523" s="44">
        <v>0</v>
      </c>
      <c r="M523" s="44">
        <f t="shared" si="215"/>
        <v>0</v>
      </c>
      <c r="N523" s="44">
        <v>0</v>
      </c>
      <c r="O523" s="44">
        <f t="shared" si="216"/>
        <v>0</v>
      </c>
      <c r="P523" s="44">
        <v>0</v>
      </c>
      <c r="Q523" s="44">
        <f t="shared" si="217"/>
        <v>0</v>
      </c>
      <c r="R523" s="44">
        <v>0</v>
      </c>
      <c r="S523" s="44"/>
      <c r="T523" s="44"/>
      <c r="U523" s="44"/>
      <c r="V523" s="44"/>
      <c r="W523" s="44"/>
      <c r="X523" s="44"/>
      <c r="Y523" s="44"/>
      <c r="Z523" s="44"/>
      <c r="AA523" s="44"/>
      <c r="AB523" s="44"/>
      <c r="AC523" s="44"/>
      <c r="AD523" s="44"/>
      <c r="AE523" s="44"/>
      <c r="AF523" s="44"/>
      <c r="AG523" s="44"/>
    </row>
    <row r="524" spans="1:33" ht="15.75" customHeight="1">
      <c r="A524" s="44"/>
      <c r="B524" s="44" t="s">
        <v>112</v>
      </c>
      <c r="C524" s="44" t="s">
        <v>519</v>
      </c>
      <c r="D524" s="44" t="s">
        <v>533</v>
      </c>
      <c r="E524" s="44" t="str">
        <f t="shared" si="218"/>
        <v>crude oil</v>
      </c>
      <c r="F524" s="44">
        <v>201840.69020000001</v>
      </c>
      <c r="G524" s="44">
        <f t="shared" si="212"/>
        <v>201840.69020000001</v>
      </c>
      <c r="H524" s="44">
        <v>201840.69020000001</v>
      </c>
      <c r="I524" s="44">
        <f t="shared" si="213"/>
        <v>201840.69020000001</v>
      </c>
      <c r="J524" s="44">
        <v>201840.69020000001</v>
      </c>
      <c r="K524" s="44">
        <f t="shared" si="214"/>
        <v>201840.69020000001</v>
      </c>
      <c r="L524" s="44">
        <v>201840.69020000001</v>
      </c>
      <c r="M524" s="44">
        <f t="shared" si="215"/>
        <v>201840.69020000001</v>
      </c>
      <c r="N524" s="44">
        <v>201840.69020000001</v>
      </c>
      <c r="O524" s="44">
        <f t="shared" si="216"/>
        <v>201840.69020000001</v>
      </c>
      <c r="P524" s="44">
        <v>201840.69020000001</v>
      </c>
      <c r="Q524" s="44">
        <f t="shared" si="217"/>
        <v>201840.69020000001</v>
      </c>
      <c r="R524" s="44">
        <v>201840.69020000001</v>
      </c>
      <c r="S524" s="44"/>
      <c r="T524" s="44"/>
      <c r="U524" s="44"/>
      <c r="V524" s="44"/>
      <c r="W524" s="44"/>
      <c r="X524" s="44"/>
      <c r="Y524" s="44"/>
      <c r="Z524" s="44"/>
      <c r="AA524" s="44"/>
      <c r="AB524" s="44"/>
      <c r="AC524" s="44"/>
      <c r="AD524" s="44"/>
      <c r="AE524" s="44"/>
      <c r="AF524" s="44"/>
      <c r="AG524" s="44"/>
    </row>
    <row r="525" spans="1:33" ht="15.75" customHeight="1">
      <c r="A525" s="44"/>
      <c r="B525" s="44" t="s">
        <v>112</v>
      </c>
      <c r="C525" s="44" t="s">
        <v>519</v>
      </c>
      <c r="D525" s="44" t="s">
        <v>534</v>
      </c>
      <c r="E525" s="44" t="str">
        <f t="shared" si="218"/>
        <v>solar PV</v>
      </c>
      <c r="F525" s="44">
        <v>198807.09099999999</v>
      </c>
      <c r="G525" s="44">
        <f t="shared" si="212"/>
        <v>228585.48939999999</v>
      </c>
      <c r="H525" s="44">
        <v>258363.8878</v>
      </c>
      <c r="I525" s="44">
        <f t="shared" si="213"/>
        <v>278729.41755000001</v>
      </c>
      <c r="J525" s="44">
        <v>299094.9473</v>
      </c>
      <c r="K525" s="44">
        <f t="shared" si="214"/>
        <v>320215.01394999999</v>
      </c>
      <c r="L525" s="44">
        <v>341335.08059999999</v>
      </c>
      <c r="M525" s="44">
        <f t="shared" si="215"/>
        <v>378393.3235</v>
      </c>
      <c r="N525" s="44">
        <v>415451.56640000001</v>
      </c>
      <c r="O525" s="44">
        <f t="shared" si="216"/>
        <v>463334.36294999998</v>
      </c>
      <c r="P525" s="44">
        <v>511217.15950000001</v>
      </c>
      <c r="Q525" s="44">
        <f t="shared" si="217"/>
        <v>575869.24820000003</v>
      </c>
      <c r="R525" s="44">
        <v>640521.33689999999</v>
      </c>
      <c r="S525" s="44"/>
      <c r="T525" s="44"/>
      <c r="U525" s="44"/>
      <c r="V525" s="44"/>
      <c r="W525" s="44"/>
      <c r="X525" s="44"/>
      <c r="Y525" s="44"/>
      <c r="Z525" s="44"/>
      <c r="AA525" s="44"/>
      <c r="AB525" s="44"/>
      <c r="AC525" s="44"/>
      <c r="AD525" s="44"/>
      <c r="AE525" s="44"/>
      <c r="AF525" s="44"/>
      <c r="AG525" s="44"/>
    </row>
    <row r="526" spans="1:33" ht="15.75" customHeight="1">
      <c r="A526" s="44"/>
      <c r="B526" s="44" t="s">
        <v>112</v>
      </c>
      <c r="C526" s="44" t="s">
        <v>519</v>
      </c>
      <c r="D526" s="44" t="s">
        <v>535</v>
      </c>
      <c r="E526" s="44" t="str">
        <f t="shared" si="218"/>
        <v>storage</v>
      </c>
      <c r="F526" s="44">
        <v>0</v>
      </c>
      <c r="G526" s="44">
        <v>0</v>
      </c>
      <c r="H526" s="44">
        <v>0</v>
      </c>
      <c r="I526" s="44">
        <v>0</v>
      </c>
      <c r="J526" s="44">
        <v>0</v>
      </c>
      <c r="K526" s="44">
        <v>0</v>
      </c>
      <c r="L526" s="44">
        <v>0</v>
      </c>
      <c r="M526" s="44">
        <v>0</v>
      </c>
      <c r="N526" s="44">
        <v>0</v>
      </c>
      <c r="O526" s="44">
        <v>0</v>
      </c>
      <c r="P526" s="44">
        <v>0</v>
      </c>
      <c r="Q526" s="44">
        <v>0</v>
      </c>
      <c r="R526" s="44">
        <v>0</v>
      </c>
      <c r="S526" s="44"/>
      <c r="T526" s="44"/>
      <c r="U526" s="44"/>
      <c r="V526" s="44"/>
      <c r="W526" s="44"/>
      <c r="X526" s="44"/>
      <c r="Y526" s="44"/>
      <c r="Z526" s="44"/>
      <c r="AA526" s="44"/>
      <c r="AB526" s="44"/>
      <c r="AC526" s="44"/>
      <c r="AD526" s="44"/>
      <c r="AE526" s="44"/>
      <c r="AF526" s="44"/>
      <c r="AG526" s="44"/>
    </row>
    <row r="527" spans="1:33" ht="15.75" customHeight="1">
      <c r="A527" s="44"/>
      <c r="B527" s="44" t="s">
        <v>112</v>
      </c>
      <c r="C527" s="44" t="s">
        <v>519</v>
      </c>
      <c r="D527" s="44" t="s">
        <v>537</v>
      </c>
      <c r="E527" s="44" t="str">
        <f t="shared" si="218"/>
        <v>solar PV</v>
      </c>
      <c r="F527" s="44">
        <v>664096.46259999997</v>
      </c>
      <c r="G527" s="44">
        <f t="shared" ref="G527:G540" si="219">AVERAGE(F527,H527)</f>
        <v>708946.49219999998</v>
      </c>
      <c r="H527" s="44">
        <v>753796.52179999999</v>
      </c>
      <c r="I527" s="44">
        <f t="shared" ref="I527:I540" si="220">AVERAGE(H527,J527)</f>
        <v>753769.39559999993</v>
      </c>
      <c r="J527" s="44">
        <v>753742.26939999999</v>
      </c>
      <c r="K527" s="44">
        <f t="shared" ref="K527:K540" si="221">AVERAGE(J527,L527)</f>
        <v>749557.29505000007</v>
      </c>
      <c r="L527" s="44">
        <v>745372.32070000004</v>
      </c>
      <c r="M527" s="44">
        <f t="shared" ref="M527:M540" si="222">AVERAGE(L527,N527)</f>
        <v>741657.71770000004</v>
      </c>
      <c r="N527" s="44">
        <v>737943.11470000003</v>
      </c>
      <c r="O527" s="44">
        <f t="shared" ref="O527:O540" si="223">AVERAGE(N527,P527)</f>
        <v>734559.39130000002</v>
      </c>
      <c r="P527" s="44">
        <v>731175.6679</v>
      </c>
      <c r="Q527" s="44">
        <f t="shared" ref="Q527:Q540" si="224">AVERAGE(P527,R527)</f>
        <v>727720.84779999999</v>
      </c>
      <c r="R527" s="44">
        <v>724266.02769999998</v>
      </c>
      <c r="S527" s="44"/>
      <c r="T527" s="44"/>
      <c r="U527" s="44"/>
      <c r="V527" s="44"/>
      <c r="W527" s="44"/>
      <c r="X527" s="44"/>
      <c r="Y527" s="44"/>
      <c r="Z527" s="44"/>
      <c r="AA527" s="44"/>
      <c r="AB527" s="44"/>
      <c r="AC527" s="44"/>
      <c r="AD527" s="44"/>
      <c r="AE527" s="44"/>
      <c r="AF527" s="44"/>
      <c r="AG527" s="44"/>
    </row>
    <row r="528" spans="1:33" ht="15.75" customHeight="1">
      <c r="A528" s="44"/>
      <c r="B528" s="44" t="s">
        <v>115</v>
      </c>
      <c r="C528" s="44" t="s">
        <v>519</v>
      </c>
      <c r="D528" s="44" t="s">
        <v>522</v>
      </c>
      <c r="E528" s="44" t="str">
        <f t="shared" si="218"/>
        <v>biomass</v>
      </c>
      <c r="F528" s="44">
        <v>0</v>
      </c>
      <c r="G528" s="44">
        <f t="shared" si="219"/>
        <v>9206.9249999999993</v>
      </c>
      <c r="H528" s="44">
        <v>18413.849999999999</v>
      </c>
      <c r="I528" s="44">
        <f t="shared" si="220"/>
        <v>9810.6749999999993</v>
      </c>
      <c r="J528" s="44">
        <v>1207.5</v>
      </c>
      <c r="K528" s="44">
        <f t="shared" si="221"/>
        <v>603.75</v>
      </c>
      <c r="L528" s="44">
        <v>0</v>
      </c>
      <c r="M528" s="44">
        <f t="shared" si="222"/>
        <v>603.75</v>
      </c>
      <c r="N528" s="44">
        <v>1207.5</v>
      </c>
      <c r="O528" s="44">
        <f t="shared" si="223"/>
        <v>603.75</v>
      </c>
      <c r="P528" s="44">
        <v>0</v>
      </c>
      <c r="Q528" s="44">
        <f t="shared" si="224"/>
        <v>0</v>
      </c>
      <c r="R528" s="44">
        <v>0</v>
      </c>
      <c r="S528" s="44"/>
      <c r="T528" s="44"/>
      <c r="U528" s="44"/>
      <c r="V528" s="44"/>
      <c r="W528" s="44"/>
      <c r="X528" s="44"/>
      <c r="Y528" s="44"/>
      <c r="Z528" s="44"/>
      <c r="AA528" s="44"/>
      <c r="AB528" s="44"/>
      <c r="AC528" s="44"/>
      <c r="AD528" s="44"/>
      <c r="AE528" s="44"/>
      <c r="AF528" s="44"/>
      <c r="AG528" s="44"/>
    </row>
    <row r="529" spans="1:33" ht="15.75" customHeight="1">
      <c r="A529" s="44"/>
      <c r="B529" s="44" t="s">
        <v>115</v>
      </c>
      <c r="C529" s="44" t="s">
        <v>519</v>
      </c>
      <c r="D529" s="44" t="s">
        <v>523</v>
      </c>
      <c r="E529" s="44" t="str">
        <f t="shared" si="218"/>
        <v>hard coal</v>
      </c>
      <c r="F529" s="44">
        <v>53070165.350000001</v>
      </c>
      <c r="G529" s="44">
        <f t="shared" si="219"/>
        <v>48987533.254999995</v>
      </c>
      <c r="H529" s="44">
        <v>44904901.159999996</v>
      </c>
      <c r="I529" s="44">
        <f t="shared" si="220"/>
        <v>46411130.039999999</v>
      </c>
      <c r="J529" s="44">
        <v>47917358.920000002</v>
      </c>
      <c r="K529" s="44">
        <f t="shared" si="221"/>
        <v>48328633.880000003</v>
      </c>
      <c r="L529" s="44">
        <v>48739908.840000004</v>
      </c>
      <c r="M529" s="44">
        <f t="shared" si="222"/>
        <v>47902775.140000001</v>
      </c>
      <c r="N529" s="44">
        <v>47065641.439999998</v>
      </c>
      <c r="O529" s="44">
        <f t="shared" si="223"/>
        <v>46315441.890000001</v>
      </c>
      <c r="P529" s="44">
        <v>45565242.340000004</v>
      </c>
      <c r="Q529" s="44">
        <f t="shared" si="224"/>
        <v>46380681.770000003</v>
      </c>
      <c r="R529" s="44">
        <v>47196121.200000003</v>
      </c>
      <c r="S529" s="44"/>
      <c r="T529" s="44"/>
      <c r="U529" s="44"/>
      <c r="V529" s="44"/>
      <c r="W529" s="44"/>
      <c r="X529" s="44"/>
      <c r="Y529" s="44"/>
      <c r="Z529" s="44"/>
      <c r="AA529" s="44"/>
      <c r="AB529" s="44"/>
      <c r="AC529" s="44"/>
      <c r="AD529" s="44"/>
      <c r="AE529" s="44"/>
      <c r="AF529" s="44"/>
      <c r="AG529" s="44"/>
    </row>
    <row r="530" spans="1:33" ht="15.75" customHeight="1">
      <c r="A530" s="44"/>
      <c r="B530" s="44" t="s">
        <v>115</v>
      </c>
      <c r="C530" s="44" t="s">
        <v>519</v>
      </c>
      <c r="D530" s="44" t="s">
        <v>524</v>
      </c>
      <c r="E530" s="44" t="str">
        <f t="shared" si="218"/>
        <v>solar thermal</v>
      </c>
      <c r="F530" s="44">
        <v>0</v>
      </c>
      <c r="G530" s="44">
        <f t="shared" si="219"/>
        <v>0</v>
      </c>
      <c r="H530" s="44">
        <v>0</v>
      </c>
      <c r="I530" s="44">
        <f t="shared" si="220"/>
        <v>0</v>
      </c>
      <c r="J530" s="44">
        <v>0</v>
      </c>
      <c r="K530" s="44">
        <f t="shared" si="221"/>
        <v>0</v>
      </c>
      <c r="L530" s="44">
        <v>0</v>
      </c>
      <c r="M530" s="44">
        <f t="shared" si="222"/>
        <v>0</v>
      </c>
      <c r="N530" s="44">
        <v>0</v>
      </c>
      <c r="O530" s="44">
        <f t="shared" si="223"/>
        <v>0</v>
      </c>
      <c r="P530" s="44">
        <v>0</v>
      </c>
      <c r="Q530" s="44">
        <f t="shared" si="224"/>
        <v>0</v>
      </c>
      <c r="R530" s="44">
        <v>0</v>
      </c>
      <c r="S530" s="44"/>
      <c r="T530" s="44"/>
      <c r="U530" s="44"/>
      <c r="V530" s="44"/>
      <c r="W530" s="44"/>
      <c r="X530" s="44"/>
      <c r="Y530" s="44"/>
      <c r="Z530" s="44"/>
      <c r="AA530" s="44"/>
      <c r="AB530" s="44"/>
      <c r="AC530" s="44"/>
      <c r="AD530" s="44"/>
      <c r="AE530" s="44"/>
      <c r="AF530" s="44"/>
      <c r="AG530" s="44"/>
    </row>
    <row r="531" spans="1:33" ht="15.75" customHeight="1">
      <c r="A531" s="44"/>
      <c r="B531" s="44" t="s">
        <v>115</v>
      </c>
      <c r="C531" s="44" t="s">
        <v>519</v>
      </c>
      <c r="D531" s="44" t="s">
        <v>525</v>
      </c>
      <c r="E531" s="44" t="str">
        <f t="shared" si="218"/>
        <v>geothermal</v>
      </c>
      <c r="F531" s="44">
        <v>0</v>
      </c>
      <c r="G531" s="44">
        <f t="shared" si="219"/>
        <v>0</v>
      </c>
      <c r="H531" s="44">
        <v>0</v>
      </c>
      <c r="I531" s="44">
        <f t="shared" si="220"/>
        <v>0</v>
      </c>
      <c r="J531" s="44">
        <v>0</v>
      </c>
      <c r="K531" s="44">
        <f t="shared" si="221"/>
        <v>0</v>
      </c>
      <c r="L531" s="44">
        <v>0</v>
      </c>
      <c r="M531" s="44">
        <f t="shared" si="222"/>
        <v>0</v>
      </c>
      <c r="N531" s="44">
        <v>0</v>
      </c>
      <c r="O531" s="44">
        <f t="shared" si="223"/>
        <v>0</v>
      </c>
      <c r="P531" s="44">
        <v>0</v>
      </c>
      <c r="Q531" s="44">
        <f t="shared" si="224"/>
        <v>0</v>
      </c>
      <c r="R531" s="44">
        <v>0</v>
      </c>
      <c r="S531" s="44"/>
      <c r="T531" s="44"/>
      <c r="U531" s="44"/>
      <c r="V531" s="44"/>
      <c r="W531" s="44"/>
      <c r="X531" s="44"/>
      <c r="Y531" s="44"/>
      <c r="Z531" s="44"/>
      <c r="AA531" s="44"/>
      <c r="AB531" s="44"/>
      <c r="AC531" s="44"/>
      <c r="AD531" s="44"/>
      <c r="AE531" s="44"/>
      <c r="AF531" s="44"/>
      <c r="AG531" s="44"/>
    </row>
    <row r="532" spans="1:33" ht="15.75" customHeight="1">
      <c r="A532" s="44"/>
      <c r="B532" s="44" t="s">
        <v>115</v>
      </c>
      <c r="C532" s="44" t="s">
        <v>519</v>
      </c>
      <c r="D532" s="44" t="s">
        <v>526</v>
      </c>
      <c r="E532" s="44" t="str">
        <f t="shared" si="218"/>
        <v>hydro</v>
      </c>
      <c r="F532" s="44">
        <v>2389691.2620000001</v>
      </c>
      <c r="G532" s="44">
        <f t="shared" si="219"/>
        <v>2488577.2374999998</v>
      </c>
      <c r="H532" s="44">
        <v>2587463.213</v>
      </c>
      <c r="I532" s="44">
        <f t="shared" si="220"/>
        <v>2586509.801</v>
      </c>
      <c r="J532" s="44">
        <v>2585556.389</v>
      </c>
      <c r="K532" s="44">
        <f t="shared" si="221"/>
        <v>2586509.801</v>
      </c>
      <c r="L532" s="44">
        <v>2587463.213</v>
      </c>
      <c r="M532" s="44">
        <f t="shared" si="222"/>
        <v>2587463.213</v>
      </c>
      <c r="N532" s="44">
        <v>2587463.213</v>
      </c>
      <c r="O532" s="44">
        <f t="shared" si="223"/>
        <v>2587463.213</v>
      </c>
      <c r="P532" s="44">
        <v>2587463.213</v>
      </c>
      <c r="Q532" s="44">
        <f t="shared" si="224"/>
        <v>2587463.213</v>
      </c>
      <c r="R532" s="44">
        <v>2587463.213</v>
      </c>
      <c r="S532" s="44"/>
      <c r="T532" s="44"/>
      <c r="U532" s="44"/>
      <c r="V532" s="44"/>
      <c r="W532" s="44"/>
      <c r="X532" s="44"/>
      <c r="Y532" s="44"/>
      <c r="Z532" s="44"/>
      <c r="AA532" s="44"/>
      <c r="AB532" s="44"/>
      <c r="AC532" s="44"/>
      <c r="AD532" s="44"/>
      <c r="AE532" s="44"/>
      <c r="AF532" s="44"/>
      <c r="AG532" s="44"/>
    </row>
    <row r="533" spans="1:33" ht="15.75" customHeight="1">
      <c r="A533" s="44"/>
      <c r="B533" s="44" t="s">
        <v>115</v>
      </c>
      <c r="C533" s="44" t="s">
        <v>519</v>
      </c>
      <c r="D533" s="44" t="s">
        <v>528</v>
      </c>
      <c r="E533" s="44" t="str">
        <f t="shared" si="218"/>
        <v>hydro</v>
      </c>
      <c r="F533" s="44">
        <v>0</v>
      </c>
      <c r="G533" s="44">
        <f t="shared" si="219"/>
        <v>0</v>
      </c>
      <c r="H533" s="44">
        <v>0</v>
      </c>
      <c r="I533" s="44">
        <f t="shared" si="220"/>
        <v>0</v>
      </c>
      <c r="J533" s="44">
        <v>0</v>
      </c>
      <c r="K533" s="44">
        <f t="shared" si="221"/>
        <v>0</v>
      </c>
      <c r="L533" s="44">
        <v>0</v>
      </c>
      <c r="M533" s="44">
        <f t="shared" si="222"/>
        <v>0</v>
      </c>
      <c r="N533" s="44">
        <v>0</v>
      </c>
      <c r="O533" s="44">
        <f t="shared" si="223"/>
        <v>0</v>
      </c>
      <c r="P533" s="44">
        <v>0</v>
      </c>
      <c r="Q533" s="44">
        <f t="shared" si="224"/>
        <v>0</v>
      </c>
      <c r="R533" s="44">
        <v>0</v>
      </c>
      <c r="S533" s="44"/>
      <c r="T533" s="44"/>
      <c r="U533" s="44"/>
      <c r="V533" s="44"/>
      <c r="W533" s="44"/>
      <c r="X533" s="44"/>
      <c r="Y533" s="44"/>
      <c r="Z533" s="44"/>
      <c r="AA533" s="44"/>
      <c r="AB533" s="44"/>
      <c r="AC533" s="44"/>
      <c r="AD533" s="44"/>
      <c r="AE533" s="44"/>
      <c r="AF533" s="44"/>
      <c r="AG533" s="44"/>
    </row>
    <row r="534" spans="1:33" ht="15.75" customHeight="1">
      <c r="A534" s="44"/>
      <c r="B534" s="44" t="s">
        <v>115</v>
      </c>
      <c r="C534" s="44" t="s">
        <v>519</v>
      </c>
      <c r="D534" s="44" t="s">
        <v>527</v>
      </c>
      <c r="E534" s="44" t="str">
        <f t="shared" si="218"/>
        <v>onshore wind</v>
      </c>
      <c r="F534" s="44">
        <v>4194197.5869999998</v>
      </c>
      <c r="G534" s="44">
        <f t="shared" si="219"/>
        <v>4961258.4464999996</v>
      </c>
      <c r="H534" s="44">
        <v>5728319.3059999999</v>
      </c>
      <c r="I534" s="44">
        <f t="shared" si="220"/>
        <v>6897393.5319999997</v>
      </c>
      <c r="J534" s="44">
        <v>8066467.7580000004</v>
      </c>
      <c r="K534" s="44">
        <f t="shared" si="221"/>
        <v>8066467.7580000004</v>
      </c>
      <c r="L534" s="44">
        <v>8066467.7580000004</v>
      </c>
      <c r="M534" s="44">
        <f t="shared" si="222"/>
        <v>11336624.464</v>
      </c>
      <c r="N534" s="44">
        <v>14606781.17</v>
      </c>
      <c r="O534" s="44">
        <f t="shared" si="223"/>
        <v>14606763.199999999</v>
      </c>
      <c r="P534" s="44">
        <v>14606745.23</v>
      </c>
      <c r="Q534" s="44">
        <f t="shared" si="224"/>
        <v>14606746.030000001</v>
      </c>
      <c r="R534" s="44">
        <v>14606746.83</v>
      </c>
      <c r="S534" s="44"/>
      <c r="T534" s="44"/>
      <c r="U534" s="44"/>
      <c r="V534" s="44"/>
      <c r="W534" s="44"/>
      <c r="X534" s="44"/>
      <c r="Y534" s="44"/>
      <c r="Z534" s="44"/>
      <c r="AA534" s="44"/>
      <c r="AB534" s="44"/>
      <c r="AC534" s="44"/>
      <c r="AD534" s="44"/>
      <c r="AE534" s="44"/>
      <c r="AF534" s="44"/>
      <c r="AG534" s="44"/>
    </row>
    <row r="535" spans="1:33" ht="15.75" customHeight="1">
      <c r="A535" s="44"/>
      <c r="B535" s="44" t="s">
        <v>115</v>
      </c>
      <c r="C535" s="44" t="s">
        <v>519</v>
      </c>
      <c r="D535" s="44" t="s">
        <v>529</v>
      </c>
      <c r="E535" s="44" t="str">
        <f t="shared" si="218"/>
        <v>natural gas nonpeaker</v>
      </c>
      <c r="F535" s="44">
        <v>101596679.3</v>
      </c>
      <c r="G535" s="44">
        <f t="shared" si="219"/>
        <v>117496216.55</v>
      </c>
      <c r="H535" s="44">
        <v>133395753.8</v>
      </c>
      <c r="I535" s="44">
        <f t="shared" si="220"/>
        <v>133574436.09999999</v>
      </c>
      <c r="J535" s="44">
        <v>133753118.40000001</v>
      </c>
      <c r="K535" s="44">
        <f t="shared" si="221"/>
        <v>129181610.15000001</v>
      </c>
      <c r="L535" s="44">
        <v>124610101.90000001</v>
      </c>
      <c r="M535" s="44">
        <f t="shared" si="222"/>
        <v>123298024.80000001</v>
      </c>
      <c r="N535" s="44">
        <v>121985947.7</v>
      </c>
      <c r="O535" s="44">
        <f t="shared" si="223"/>
        <v>121810881.09999999</v>
      </c>
      <c r="P535" s="44">
        <v>121635814.5</v>
      </c>
      <c r="Q535" s="44">
        <f t="shared" si="224"/>
        <v>120133217.95</v>
      </c>
      <c r="R535" s="44">
        <v>118630621.40000001</v>
      </c>
      <c r="S535" s="44"/>
      <c r="T535" s="44"/>
      <c r="U535" s="44"/>
      <c r="V535" s="44"/>
      <c r="W535" s="44"/>
      <c r="X535" s="44"/>
      <c r="Y535" s="44"/>
      <c r="Z535" s="44"/>
      <c r="AA535" s="44"/>
      <c r="AB535" s="44"/>
      <c r="AC535" s="44"/>
      <c r="AD535" s="44"/>
      <c r="AE535" s="44"/>
      <c r="AF535" s="44"/>
      <c r="AG535" s="44"/>
    </row>
    <row r="536" spans="1:33" ht="15.75" customHeight="1">
      <c r="A536" s="44"/>
      <c r="B536" s="44" t="s">
        <v>115</v>
      </c>
      <c r="C536" s="44" t="s">
        <v>519</v>
      </c>
      <c r="D536" s="44" t="s">
        <v>530</v>
      </c>
      <c r="E536" s="44" t="str">
        <f t="shared" si="218"/>
        <v>natural gas peaker</v>
      </c>
      <c r="F536" s="44">
        <v>556883.52370000002</v>
      </c>
      <c r="G536" s="44">
        <f t="shared" si="219"/>
        <v>457328.05085</v>
      </c>
      <c r="H536" s="44">
        <v>357772.57799999998</v>
      </c>
      <c r="I536" s="44">
        <f t="shared" si="220"/>
        <v>349639.93959999998</v>
      </c>
      <c r="J536" s="44">
        <v>341507.30119999999</v>
      </c>
      <c r="K536" s="44">
        <f t="shared" si="221"/>
        <v>341507.30119999999</v>
      </c>
      <c r="L536" s="44">
        <v>341507.30119999999</v>
      </c>
      <c r="M536" s="44">
        <f t="shared" si="222"/>
        <v>339293.76120000001</v>
      </c>
      <c r="N536" s="44">
        <v>337080.22120000003</v>
      </c>
      <c r="O536" s="44">
        <f t="shared" si="223"/>
        <v>337080.22120000003</v>
      </c>
      <c r="P536" s="44">
        <v>337080.22120000003</v>
      </c>
      <c r="Q536" s="44">
        <f t="shared" si="224"/>
        <v>337080.22120000003</v>
      </c>
      <c r="R536" s="44">
        <v>337080.22120000003</v>
      </c>
      <c r="S536" s="44"/>
      <c r="T536" s="44"/>
      <c r="U536" s="44"/>
      <c r="V536" s="44"/>
      <c r="W536" s="44"/>
      <c r="X536" s="44"/>
      <c r="Y536" s="44"/>
      <c r="Z536" s="44"/>
      <c r="AA536" s="44"/>
      <c r="AB536" s="44"/>
      <c r="AC536" s="44"/>
      <c r="AD536" s="44"/>
      <c r="AE536" s="44"/>
      <c r="AF536" s="44"/>
      <c r="AG536" s="44"/>
    </row>
    <row r="537" spans="1:33" ht="15.75" customHeight="1">
      <c r="A537" s="44"/>
      <c r="B537" s="44" t="s">
        <v>115</v>
      </c>
      <c r="C537" s="44" t="s">
        <v>519</v>
      </c>
      <c r="D537" s="44" t="s">
        <v>531</v>
      </c>
      <c r="E537" s="44" t="str">
        <f t="shared" si="218"/>
        <v>nuclear</v>
      </c>
      <c r="F537" s="44">
        <v>58075578.270000003</v>
      </c>
      <c r="G537" s="44">
        <f t="shared" si="219"/>
        <v>54902472.734999999</v>
      </c>
      <c r="H537" s="44">
        <v>51729367.200000003</v>
      </c>
      <c r="I537" s="44">
        <f t="shared" si="220"/>
        <v>44583160.420000002</v>
      </c>
      <c r="J537" s="44">
        <v>37436953.640000001</v>
      </c>
      <c r="K537" s="44">
        <f t="shared" si="221"/>
        <v>37436953.640000001</v>
      </c>
      <c r="L537" s="44">
        <v>37436953.640000001</v>
      </c>
      <c r="M537" s="44">
        <f t="shared" si="222"/>
        <v>37436953.640000001</v>
      </c>
      <c r="N537" s="44">
        <v>37436953.640000001</v>
      </c>
      <c r="O537" s="44">
        <f t="shared" si="223"/>
        <v>37436953.640000001</v>
      </c>
      <c r="P537" s="44">
        <v>37436953.640000001</v>
      </c>
      <c r="Q537" s="44">
        <f t="shared" si="224"/>
        <v>37436953.640000001</v>
      </c>
      <c r="R537" s="44">
        <v>37436953.640000001</v>
      </c>
      <c r="S537" s="44"/>
      <c r="T537" s="44"/>
      <c r="U537" s="44"/>
      <c r="V537" s="44"/>
      <c r="W537" s="44"/>
      <c r="X537" s="44"/>
      <c r="Y537" s="44"/>
      <c r="Z537" s="44"/>
      <c r="AA537" s="44"/>
      <c r="AB537" s="44"/>
      <c r="AC537" s="44"/>
      <c r="AD537" s="44"/>
      <c r="AE537" s="44"/>
      <c r="AF537" s="44"/>
      <c r="AG537" s="44"/>
    </row>
    <row r="538" spans="1:33" ht="15.75" customHeight="1">
      <c r="A538" s="44"/>
      <c r="B538" s="44" t="s">
        <v>115</v>
      </c>
      <c r="C538" s="44" t="s">
        <v>519</v>
      </c>
      <c r="D538" s="44" t="s">
        <v>532</v>
      </c>
      <c r="E538" s="44" t="str">
        <f t="shared" si="218"/>
        <v>offshore wind</v>
      </c>
      <c r="F538" s="44">
        <v>0</v>
      </c>
      <c r="G538" s="44">
        <f t="shared" si="219"/>
        <v>0</v>
      </c>
      <c r="H538" s="44">
        <v>0</v>
      </c>
      <c r="I538" s="44">
        <f t="shared" si="220"/>
        <v>0</v>
      </c>
      <c r="J538" s="44">
        <v>0</v>
      </c>
      <c r="K538" s="44">
        <f t="shared" si="221"/>
        <v>0</v>
      </c>
      <c r="L538" s="44">
        <v>0</v>
      </c>
      <c r="M538" s="44">
        <f t="shared" si="222"/>
        <v>0</v>
      </c>
      <c r="N538" s="44">
        <v>0</v>
      </c>
      <c r="O538" s="44">
        <f t="shared" si="223"/>
        <v>0</v>
      </c>
      <c r="P538" s="44">
        <v>0</v>
      </c>
      <c r="Q538" s="44">
        <f t="shared" si="224"/>
        <v>0</v>
      </c>
      <c r="R538" s="44">
        <v>0</v>
      </c>
      <c r="S538" s="44"/>
      <c r="T538" s="44"/>
      <c r="U538" s="44"/>
      <c r="V538" s="44"/>
      <c r="W538" s="44"/>
      <c r="X538" s="44"/>
      <c r="Y538" s="44"/>
      <c r="Z538" s="44"/>
      <c r="AA538" s="44"/>
      <c r="AB538" s="44"/>
      <c r="AC538" s="44"/>
      <c r="AD538" s="44"/>
      <c r="AE538" s="44"/>
      <c r="AF538" s="44"/>
      <c r="AG538" s="44"/>
    </row>
    <row r="539" spans="1:33" ht="15.75" customHeight="1">
      <c r="A539" s="44"/>
      <c r="B539" s="44" t="s">
        <v>115</v>
      </c>
      <c r="C539" s="44" t="s">
        <v>519</v>
      </c>
      <c r="D539" s="44" t="s">
        <v>533</v>
      </c>
      <c r="E539" s="44" t="str">
        <f t="shared" si="218"/>
        <v>crude oil</v>
      </c>
      <c r="F539" s="44">
        <v>1784776.094</v>
      </c>
      <c r="G539" s="44">
        <f t="shared" si="219"/>
        <v>1771351.6165</v>
      </c>
      <c r="H539" s="44">
        <v>1757927.139</v>
      </c>
      <c r="I539" s="44">
        <f t="shared" si="220"/>
        <v>1771351.6165</v>
      </c>
      <c r="J539" s="44">
        <v>1784776.094</v>
      </c>
      <c r="K539" s="44">
        <f t="shared" si="221"/>
        <v>1784776.094</v>
      </c>
      <c r="L539" s="44">
        <v>1784776.094</v>
      </c>
      <c r="M539" s="44">
        <f t="shared" si="222"/>
        <v>1784776.094</v>
      </c>
      <c r="N539" s="44">
        <v>1784776.094</v>
      </c>
      <c r="O539" s="44">
        <f t="shared" si="223"/>
        <v>1783245.9500000002</v>
      </c>
      <c r="P539" s="44">
        <v>1781715.8060000001</v>
      </c>
      <c r="Q539" s="44">
        <f t="shared" si="224"/>
        <v>1789657.5835000002</v>
      </c>
      <c r="R539" s="44">
        <v>1797599.361</v>
      </c>
      <c r="S539" s="44"/>
      <c r="T539" s="44"/>
      <c r="U539" s="44"/>
      <c r="V539" s="44"/>
      <c r="W539" s="44"/>
      <c r="X539" s="44"/>
      <c r="Y539" s="44"/>
      <c r="Z539" s="44"/>
      <c r="AA539" s="44"/>
      <c r="AB539" s="44"/>
      <c r="AC539" s="44"/>
      <c r="AD539" s="44"/>
      <c r="AE539" s="44"/>
      <c r="AF539" s="44"/>
      <c r="AG539" s="44"/>
    </row>
    <row r="540" spans="1:33" ht="15.75" customHeight="1">
      <c r="A540" s="44"/>
      <c r="B540" s="44" t="s">
        <v>115</v>
      </c>
      <c r="C540" s="44" t="s">
        <v>519</v>
      </c>
      <c r="D540" s="44" t="s">
        <v>534</v>
      </c>
      <c r="E540" s="44" t="str">
        <f t="shared" si="218"/>
        <v>solar PV</v>
      </c>
      <c r="F540" s="44">
        <v>495110.13540000003</v>
      </c>
      <c r="G540" s="44">
        <f t="shared" si="219"/>
        <v>617228.35010000004</v>
      </c>
      <c r="H540" s="44">
        <v>739346.56480000005</v>
      </c>
      <c r="I540" s="44">
        <f t="shared" si="220"/>
        <v>875533.67390000005</v>
      </c>
      <c r="J540" s="44">
        <v>1011720.7830000001</v>
      </c>
      <c r="K540" s="44">
        <f t="shared" si="221"/>
        <v>1170433.9475</v>
      </c>
      <c r="L540" s="44">
        <v>1329147.112</v>
      </c>
      <c r="M540" s="44">
        <f t="shared" si="222"/>
        <v>1530397.902</v>
      </c>
      <c r="N540" s="44">
        <v>1731648.692</v>
      </c>
      <c r="O540" s="44">
        <f t="shared" si="223"/>
        <v>1976515.9645000002</v>
      </c>
      <c r="P540" s="44">
        <v>2221383.2370000002</v>
      </c>
      <c r="Q540" s="44">
        <f t="shared" si="224"/>
        <v>2513426.4989999998</v>
      </c>
      <c r="R540" s="44">
        <v>2805469.7609999999</v>
      </c>
      <c r="S540" s="44"/>
      <c r="T540" s="44"/>
      <c r="U540" s="44"/>
      <c r="V540" s="44"/>
      <c r="W540" s="44"/>
      <c r="X540" s="44"/>
      <c r="Y540" s="44"/>
      <c r="Z540" s="44"/>
      <c r="AA540" s="44"/>
      <c r="AB540" s="44"/>
      <c r="AC540" s="44"/>
      <c r="AD540" s="44"/>
      <c r="AE540" s="44"/>
      <c r="AF540" s="44"/>
      <c r="AG540" s="44"/>
    </row>
    <row r="541" spans="1:33" ht="15.75" customHeight="1">
      <c r="A541" s="44"/>
      <c r="B541" s="44" t="s">
        <v>115</v>
      </c>
      <c r="C541" s="44" t="s">
        <v>519</v>
      </c>
      <c r="D541" s="44" t="s">
        <v>535</v>
      </c>
      <c r="E541" s="44" t="str">
        <f t="shared" si="218"/>
        <v>storage</v>
      </c>
      <c r="F541" s="44">
        <v>0</v>
      </c>
      <c r="G541" s="44">
        <v>0</v>
      </c>
      <c r="H541" s="44">
        <v>0</v>
      </c>
      <c r="I541" s="44">
        <v>0</v>
      </c>
      <c r="J541" s="44">
        <v>0</v>
      </c>
      <c r="K541" s="44">
        <v>0</v>
      </c>
      <c r="L541" s="44">
        <v>0</v>
      </c>
      <c r="M541" s="44">
        <v>0</v>
      </c>
      <c r="N541" s="44">
        <v>0</v>
      </c>
      <c r="O541" s="44">
        <v>0</v>
      </c>
      <c r="P541" s="44">
        <v>0</v>
      </c>
      <c r="Q541" s="44">
        <v>0</v>
      </c>
      <c r="R541" s="44">
        <v>0</v>
      </c>
      <c r="S541" s="44"/>
      <c r="T541" s="44"/>
      <c r="U541" s="44"/>
      <c r="V541" s="44"/>
      <c r="W541" s="44"/>
      <c r="X541" s="44"/>
      <c r="Y541" s="44"/>
      <c r="Z541" s="44"/>
      <c r="AA541" s="44"/>
      <c r="AB541" s="44"/>
      <c r="AC541" s="44"/>
      <c r="AD541" s="44"/>
      <c r="AE541" s="44"/>
      <c r="AF541" s="44"/>
      <c r="AG541" s="44"/>
    </row>
    <row r="542" spans="1:33" ht="15.75" customHeight="1">
      <c r="A542" s="44"/>
      <c r="B542" s="44" t="s">
        <v>115</v>
      </c>
      <c r="C542" s="44" t="s">
        <v>519</v>
      </c>
      <c r="D542" s="44" t="s">
        <v>537</v>
      </c>
      <c r="E542" s="44" t="str">
        <f t="shared" si="218"/>
        <v>solar PV</v>
      </c>
      <c r="F542" s="44">
        <v>79251.209910000005</v>
      </c>
      <c r="G542" s="44">
        <f t="shared" ref="G542:G555" si="225">AVERAGE(F542,H542)</f>
        <v>79252.023635000005</v>
      </c>
      <c r="H542" s="44">
        <v>79252.837360000005</v>
      </c>
      <c r="I542" s="44">
        <f t="shared" ref="I542:I555" si="226">AVERAGE(H542,J542)</f>
        <v>79253.634645000013</v>
      </c>
      <c r="J542" s="44">
        <v>79254.431930000006</v>
      </c>
      <c r="K542" s="44">
        <f t="shared" ref="K542:K555" si="227">AVERAGE(J542,L542)</f>
        <v>78858.896470000007</v>
      </c>
      <c r="L542" s="44">
        <v>78463.361009999993</v>
      </c>
      <c r="M542" s="44">
        <f t="shared" ref="M542:M555" si="228">AVERAGE(L542,N542)</f>
        <v>78071.698594999994</v>
      </c>
      <c r="N542" s="44">
        <v>77680.036179999996</v>
      </c>
      <c r="O542" s="44">
        <f t="shared" ref="O542:O555" si="229">AVERAGE(N542,P542)</f>
        <v>77292.525339999993</v>
      </c>
      <c r="P542" s="44">
        <v>76905.014500000005</v>
      </c>
      <c r="Q542" s="44">
        <f t="shared" ref="Q542:Q555" si="230">AVERAGE(P542,R542)</f>
        <v>76521.615584999992</v>
      </c>
      <c r="R542" s="44">
        <v>76138.216669999994</v>
      </c>
      <c r="S542" s="44"/>
      <c r="T542" s="44"/>
      <c r="U542" s="44"/>
      <c r="V542" s="44"/>
      <c r="W542" s="44"/>
      <c r="X542" s="44"/>
      <c r="Y542" s="44"/>
      <c r="Z542" s="44"/>
      <c r="AA542" s="44"/>
      <c r="AB542" s="44"/>
      <c r="AC542" s="44"/>
      <c r="AD542" s="44"/>
      <c r="AE542" s="44"/>
      <c r="AF542" s="44"/>
      <c r="AG542" s="44"/>
    </row>
    <row r="543" spans="1:33" ht="15.75" customHeight="1">
      <c r="A543" s="44"/>
      <c r="B543" s="44" t="s">
        <v>118</v>
      </c>
      <c r="C543" s="44" t="s">
        <v>519</v>
      </c>
      <c r="D543" s="44" t="s">
        <v>522</v>
      </c>
      <c r="E543" s="44" t="str">
        <f t="shared" si="218"/>
        <v>biomass</v>
      </c>
      <c r="F543" s="44">
        <v>11552.64</v>
      </c>
      <c r="G543" s="44">
        <f t="shared" si="225"/>
        <v>6438.9119999999994</v>
      </c>
      <c r="H543" s="44">
        <v>1325.184</v>
      </c>
      <c r="I543" s="44">
        <f t="shared" si="226"/>
        <v>6775.2007649999996</v>
      </c>
      <c r="J543" s="44">
        <v>12225.21753</v>
      </c>
      <c r="K543" s="44">
        <f t="shared" si="227"/>
        <v>12225.21753</v>
      </c>
      <c r="L543" s="44">
        <v>12225.21753</v>
      </c>
      <c r="M543" s="44">
        <f t="shared" si="228"/>
        <v>12225.21753</v>
      </c>
      <c r="N543" s="44">
        <v>12225.21753</v>
      </c>
      <c r="O543" s="44">
        <f t="shared" si="229"/>
        <v>12225.21753</v>
      </c>
      <c r="P543" s="44">
        <v>12225.21753</v>
      </c>
      <c r="Q543" s="44">
        <f t="shared" si="230"/>
        <v>12225.21753</v>
      </c>
      <c r="R543" s="44">
        <v>12225.21753</v>
      </c>
      <c r="S543" s="44"/>
      <c r="T543" s="44"/>
      <c r="U543" s="44"/>
      <c r="V543" s="44"/>
      <c r="W543" s="44"/>
      <c r="X543" s="44"/>
      <c r="Y543" s="44"/>
      <c r="Z543" s="44"/>
      <c r="AA543" s="44"/>
      <c r="AB543" s="44"/>
      <c r="AC543" s="44"/>
      <c r="AD543" s="44"/>
      <c r="AE543" s="44"/>
      <c r="AF543" s="44"/>
      <c r="AG543" s="44"/>
    </row>
    <row r="544" spans="1:33" ht="15.75" customHeight="1">
      <c r="A544" s="44"/>
      <c r="B544" s="44" t="s">
        <v>118</v>
      </c>
      <c r="C544" s="44" t="s">
        <v>519</v>
      </c>
      <c r="D544" s="44" t="s">
        <v>523</v>
      </c>
      <c r="E544" s="44" t="str">
        <f t="shared" si="218"/>
        <v>hard coal</v>
      </c>
      <c r="F544" s="44">
        <v>0</v>
      </c>
      <c r="G544" s="44">
        <f t="shared" si="225"/>
        <v>0</v>
      </c>
      <c r="H544" s="44">
        <v>0</v>
      </c>
      <c r="I544" s="44">
        <f t="shared" si="226"/>
        <v>0</v>
      </c>
      <c r="J544" s="44">
        <v>0</v>
      </c>
      <c r="K544" s="44">
        <f t="shared" si="227"/>
        <v>0</v>
      </c>
      <c r="L544" s="44">
        <v>0</v>
      </c>
      <c r="M544" s="44">
        <f t="shared" si="228"/>
        <v>0</v>
      </c>
      <c r="N544" s="44">
        <v>0</v>
      </c>
      <c r="O544" s="44">
        <f t="shared" si="229"/>
        <v>0</v>
      </c>
      <c r="P544" s="44">
        <v>0</v>
      </c>
      <c r="Q544" s="44">
        <f t="shared" si="230"/>
        <v>0</v>
      </c>
      <c r="R544" s="44">
        <v>0</v>
      </c>
      <c r="S544" s="44"/>
      <c r="T544" s="44"/>
      <c r="U544" s="44"/>
      <c r="V544" s="44"/>
      <c r="W544" s="44"/>
      <c r="X544" s="44"/>
      <c r="Y544" s="44"/>
      <c r="Z544" s="44"/>
      <c r="AA544" s="44"/>
      <c r="AB544" s="44"/>
      <c r="AC544" s="44"/>
      <c r="AD544" s="44"/>
      <c r="AE544" s="44"/>
      <c r="AF544" s="44"/>
      <c r="AG544" s="44"/>
    </row>
    <row r="545" spans="1:33" ht="15.75" customHeight="1">
      <c r="A545" s="44"/>
      <c r="B545" s="44" t="s">
        <v>118</v>
      </c>
      <c r="C545" s="44" t="s">
        <v>519</v>
      </c>
      <c r="D545" s="44" t="s">
        <v>524</v>
      </c>
      <c r="E545" s="44" t="str">
        <f t="shared" si="218"/>
        <v>solar thermal</v>
      </c>
      <c r="F545" s="44">
        <v>0</v>
      </c>
      <c r="G545" s="44">
        <f t="shared" si="225"/>
        <v>0</v>
      </c>
      <c r="H545" s="44">
        <v>0</v>
      </c>
      <c r="I545" s="44">
        <f t="shared" si="226"/>
        <v>0</v>
      </c>
      <c r="J545" s="44">
        <v>0</v>
      </c>
      <c r="K545" s="44">
        <f t="shared" si="227"/>
        <v>0</v>
      </c>
      <c r="L545" s="44">
        <v>0</v>
      </c>
      <c r="M545" s="44">
        <f t="shared" si="228"/>
        <v>0</v>
      </c>
      <c r="N545" s="44">
        <v>0</v>
      </c>
      <c r="O545" s="44">
        <f t="shared" si="229"/>
        <v>0</v>
      </c>
      <c r="P545" s="44">
        <v>0</v>
      </c>
      <c r="Q545" s="44">
        <f t="shared" si="230"/>
        <v>0</v>
      </c>
      <c r="R545" s="44">
        <v>0</v>
      </c>
      <c r="S545" s="44"/>
      <c r="T545" s="44"/>
      <c r="U545" s="44"/>
      <c r="V545" s="44"/>
      <c r="W545" s="44"/>
      <c r="X545" s="44"/>
      <c r="Y545" s="44"/>
      <c r="Z545" s="44"/>
      <c r="AA545" s="44"/>
      <c r="AB545" s="44"/>
      <c r="AC545" s="44"/>
      <c r="AD545" s="44"/>
      <c r="AE545" s="44"/>
      <c r="AF545" s="44"/>
      <c r="AG545" s="44"/>
    </row>
    <row r="546" spans="1:33" ht="15.75" customHeight="1">
      <c r="A546" s="44"/>
      <c r="B546" s="44" t="s">
        <v>118</v>
      </c>
      <c r="C546" s="44" t="s">
        <v>519</v>
      </c>
      <c r="D546" s="44" t="s">
        <v>525</v>
      </c>
      <c r="E546" s="44" t="str">
        <f t="shared" si="218"/>
        <v>geothermal</v>
      </c>
      <c r="F546" s="44">
        <v>0</v>
      </c>
      <c r="G546" s="44">
        <f t="shared" si="225"/>
        <v>0</v>
      </c>
      <c r="H546" s="44">
        <v>0</v>
      </c>
      <c r="I546" s="44">
        <f t="shared" si="226"/>
        <v>0</v>
      </c>
      <c r="J546" s="44">
        <v>0</v>
      </c>
      <c r="K546" s="44">
        <f t="shared" si="227"/>
        <v>0</v>
      </c>
      <c r="L546" s="44">
        <v>0</v>
      </c>
      <c r="M546" s="44">
        <f t="shared" si="228"/>
        <v>0</v>
      </c>
      <c r="N546" s="44">
        <v>0</v>
      </c>
      <c r="O546" s="44">
        <f t="shared" si="229"/>
        <v>0</v>
      </c>
      <c r="P546" s="44">
        <v>0</v>
      </c>
      <c r="Q546" s="44">
        <f t="shared" si="230"/>
        <v>0</v>
      </c>
      <c r="R546" s="44">
        <v>0</v>
      </c>
      <c r="S546" s="44"/>
      <c r="T546" s="44"/>
      <c r="U546" s="44"/>
      <c r="V546" s="44"/>
      <c r="W546" s="44"/>
      <c r="X546" s="44"/>
      <c r="Y546" s="44"/>
      <c r="Z546" s="44"/>
      <c r="AA546" s="44"/>
      <c r="AB546" s="44"/>
      <c r="AC546" s="44"/>
      <c r="AD546" s="44"/>
      <c r="AE546" s="44"/>
      <c r="AF546" s="44"/>
      <c r="AG546" s="44"/>
    </row>
    <row r="547" spans="1:33" ht="15.75" customHeight="1">
      <c r="A547" s="44"/>
      <c r="B547" s="44" t="s">
        <v>118</v>
      </c>
      <c r="C547" s="44" t="s">
        <v>519</v>
      </c>
      <c r="D547" s="44" t="s">
        <v>526</v>
      </c>
      <c r="E547" s="44" t="str">
        <f t="shared" si="218"/>
        <v>hydro</v>
      </c>
      <c r="F547" s="44">
        <v>12248.060799999999</v>
      </c>
      <c r="G547" s="44">
        <f t="shared" si="225"/>
        <v>12248.060799999999</v>
      </c>
      <c r="H547" s="44">
        <v>12248.060799999999</v>
      </c>
      <c r="I547" s="44">
        <f t="shared" si="226"/>
        <v>12248.060799999999</v>
      </c>
      <c r="J547" s="44">
        <v>12248.060799999999</v>
      </c>
      <c r="K547" s="44">
        <f t="shared" si="227"/>
        <v>12248.060799999999</v>
      </c>
      <c r="L547" s="44">
        <v>12248.060799999999</v>
      </c>
      <c r="M547" s="44">
        <f t="shared" si="228"/>
        <v>12248.060799999999</v>
      </c>
      <c r="N547" s="44">
        <v>12248.060799999999</v>
      </c>
      <c r="O547" s="44">
        <f t="shared" si="229"/>
        <v>12248.060799999999</v>
      </c>
      <c r="P547" s="44">
        <v>12248.060799999999</v>
      </c>
      <c r="Q547" s="44">
        <f t="shared" si="230"/>
        <v>12248.060799999999</v>
      </c>
      <c r="R547" s="44">
        <v>12248.060799999999</v>
      </c>
      <c r="S547" s="44"/>
      <c r="T547" s="44"/>
      <c r="U547" s="44"/>
      <c r="V547" s="44"/>
      <c r="W547" s="44"/>
      <c r="X547" s="44"/>
      <c r="Y547" s="44"/>
      <c r="Z547" s="44"/>
      <c r="AA547" s="44"/>
      <c r="AB547" s="44"/>
      <c r="AC547" s="44"/>
      <c r="AD547" s="44"/>
      <c r="AE547" s="44"/>
      <c r="AF547" s="44"/>
      <c r="AG547" s="44"/>
    </row>
    <row r="548" spans="1:33" ht="15.75" customHeight="1">
      <c r="A548" s="44"/>
      <c r="B548" s="44" t="s">
        <v>118</v>
      </c>
      <c r="C548" s="44" t="s">
        <v>519</v>
      </c>
      <c r="D548" s="44" t="s">
        <v>528</v>
      </c>
      <c r="E548" s="44" t="str">
        <f t="shared" si="218"/>
        <v>hydro</v>
      </c>
      <c r="F548" s="44">
        <v>0</v>
      </c>
      <c r="G548" s="44">
        <f t="shared" si="225"/>
        <v>0</v>
      </c>
      <c r="H548" s="44">
        <v>0</v>
      </c>
      <c r="I548" s="44">
        <f t="shared" si="226"/>
        <v>0</v>
      </c>
      <c r="J548" s="44">
        <v>0</v>
      </c>
      <c r="K548" s="44">
        <f t="shared" si="227"/>
        <v>0</v>
      </c>
      <c r="L548" s="44">
        <v>0</v>
      </c>
      <c r="M548" s="44">
        <f t="shared" si="228"/>
        <v>0</v>
      </c>
      <c r="N548" s="44">
        <v>0</v>
      </c>
      <c r="O548" s="44">
        <f t="shared" si="229"/>
        <v>0</v>
      </c>
      <c r="P548" s="44">
        <v>0</v>
      </c>
      <c r="Q548" s="44">
        <f t="shared" si="230"/>
        <v>0</v>
      </c>
      <c r="R548" s="44">
        <v>0</v>
      </c>
      <c r="S548" s="44"/>
      <c r="T548" s="44"/>
      <c r="U548" s="44"/>
      <c r="V548" s="44"/>
      <c r="W548" s="44"/>
      <c r="X548" s="44"/>
      <c r="Y548" s="44"/>
      <c r="Z548" s="44"/>
      <c r="AA548" s="44"/>
      <c r="AB548" s="44"/>
      <c r="AC548" s="44"/>
      <c r="AD548" s="44"/>
      <c r="AE548" s="44"/>
      <c r="AF548" s="44"/>
      <c r="AG548" s="44"/>
    </row>
    <row r="549" spans="1:33" ht="15.75" customHeight="1">
      <c r="A549" s="44"/>
      <c r="B549" s="44" t="s">
        <v>118</v>
      </c>
      <c r="C549" s="44" t="s">
        <v>519</v>
      </c>
      <c r="D549" s="44" t="s">
        <v>527</v>
      </c>
      <c r="E549" s="44" t="str">
        <f t="shared" si="218"/>
        <v>onshore wind</v>
      </c>
      <c r="F549" s="44">
        <v>59085.373729999999</v>
      </c>
      <c r="G549" s="44">
        <f t="shared" si="225"/>
        <v>59085.373729999999</v>
      </c>
      <c r="H549" s="44">
        <v>59085.373729999999</v>
      </c>
      <c r="I549" s="44">
        <f t="shared" si="226"/>
        <v>59085.373729999999</v>
      </c>
      <c r="J549" s="44">
        <v>59085.373729999999</v>
      </c>
      <c r="K549" s="44">
        <f t="shared" si="227"/>
        <v>59085.373729999999</v>
      </c>
      <c r="L549" s="44">
        <v>59085.373729999999</v>
      </c>
      <c r="M549" s="44">
        <f t="shared" si="228"/>
        <v>59046.07458</v>
      </c>
      <c r="N549" s="44">
        <v>59006.775430000002</v>
      </c>
      <c r="O549" s="44">
        <f t="shared" si="229"/>
        <v>58652.39428</v>
      </c>
      <c r="P549" s="44">
        <v>58298.013129999999</v>
      </c>
      <c r="Q549" s="44">
        <f t="shared" si="230"/>
        <v>57334.280249999996</v>
      </c>
      <c r="R549" s="44">
        <v>56370.54737</v>
      </c>
      <c r="S549" s="44"/>
      <c r="T549" s="44"/>
      <c r="U549" s="44"/>
      <c r="V549" s="44"/>
      <c r="W549" s="44"/>
      <c r="X549" s="44"/>
      <c r="Y549" s="44"/>
      <c r="Z549" s="44"/>
      <c r="AA549" s="44"/>
      <c r="AB549" s="44"/>
      <c r="AC549" s="44"/>
      <c r="AD549" s="44"/>
      <c r="AE549" s="44"/>
      <c r="AF549" s="44"/>
      <c r="AG549" s="44"/>
    </row>
    <row r="550" spans="1:33" ht="15.75" customHeight="1">
      <c r="A550" s="44"/>
      <c r="B550" s="44" t="s">
        <v>118</v>
      </c>
      <c r="C550" s="44" t="s">
        <v>519</v>
      </c>
      <c r="D550" s="44" t="s">
        <v>529</v>
      </c>
      <c r="E550" s="44" t="str">
        <f t="shared" si="218"/>
        <v>natural gas nonpeaker</v>
      </c>
      <c r="F550" s="44">
        <v>1049175.8030000001</v>
      </c>
      <c r="G550" s="44">
        <f t="shared" si="225"/>
        <v>996329.28665000002</v>
      </c>
      <c r="H550" s="44">
        <v>943482.77029999997</v>
      </c>
      <c r="I550" s="44">
        <f t="shared" si="226"/>
        <v>1204126.52565</v>
      </c>
      <c r="J550" s="44">
        <v>1464770.281</v>
      </c>
      <c r="K550" s="44">
        <f t="shared" si="227"/>
        <v>1057978.7404999998</v>
      </c>
      <c r="L550" s="44">
        <v>651187.19999999995</v>
      </c>
      <c r="M550" s="44">
        <f t="shared" si="228"/>
        <v>589672.31999999995</v>
      </c>
      <c r="N550" s="44">
        <v>528157.43999999994</v>
      </c>
      <c r="O550" s="44">
        <f t="shared" si="229"/>
        <v>528157.43999999994</v>
      </c>
      <c r="P550" s="44">
        <v>528157.43999999994</v>
      </c>
      <c r="Q550" s="44">
        <f t="shared" si="230"/>
        <v>436725.4889</v>
      </c>
      <c r="R550" s="44">
        <v>345293.53779999999</v>
      </c>
      <c r="S550" s="44"/>
      <c r="T550" s="44"/>
      <c r="U550" s="44"/>
      <c r="V550" s="44"/>
      <c r="W550" s="44"/>
      <c r="X550" s="44"/>
      <c r="Y550" s="44"/>
      <c r="Z550" s="44"/>
      <c r="AA550" s="44"/>
      <c r="AB550" s="44"/>
      <c r="AC550" s="44"/>
      <c r="AD550" s="44"/>
      <c r="AE550" s="44"/>
      <c r="AF550" s="44"/>
      <c r="AG550" s="44"/>
    </row>
    <row r="551" spans="1:33" ht="15.75" customHeight="1">
      <c r="A551" s="44"/>
      <c r="B551" s="44" t="s">
        <v>118</v>
      </c>
      <c r="C551" s="44" t="s">
        <v>519</v>
      </c>
      <c r="D551" s="44" t="s">
        <v>530</v>
      </c>
      <c r="E551" s="44" t="str">
        <f t="shared" si="218"/>
        <v>natural gas peaker</v>
      </c>
      <c r="F551" s="44">
        <v>0</v>
      </c>
      <c r="G551" s="44">
        <f t="shared" si="225"/>
        <v>0</v>
      </c>
      <c r="H551" s="44">
        <v>0</v>
      </c>
      <c r="I551" s="44">
        <f t="shared" si="226"/>
        <v>0</v>
      </c>
      <c r="J551" s="44">
        <v>0</v>
      </c>
      <c r="K551" s="44">
        <f t="shared" si="227"/>
        <v>0</v>
      </c>
      <c r="L551" s="44">
        <v>0</v>
      </c>
      <c r="M551" s="44">
        <f t="shared" si="228"/>
        <v>0</v>
      </c>
      <c r="N551" s="44">
        <v>0</v>
      </c>
      <c r="O551" s="44">
        <f t="shared" si="229"/>
        <v>0</v>
      </c>
      <c r="P551" s="44">
        <v>0</v>
      </c>
      <c r="Q551" s="44">
        <f t="shared" si="230"/>
        <v>0</v>
      </c>
      <c r="R551" s="44">
        <v>0</v>
      </c>
      <c r="S551" s="44"/>
      <c r="T551" s="44"/>
      <c r="U551" s="44"/>
      <c r="V551" s="44"/>
      <c r="W551" s="44"/>
      <c r="X551" s="44"/>
      <c r="Y551" s="44"/>
      <c r="Z551" s="44"/>
      <c r="AA551" s="44"/>
      <c r="AB551" s="44"/>
      <c r="AC551" s="44"/>
      <c r="AD551" s="44"/>
      <c r="AE551" s="44"/>
      <c r="AF551" s="44"/>
      <c r="AG551" s="44"/>
    </row>
    <row r="552" spans="1:33" ht="15.75" customHeight="1">
      <c r="A552" s="44"/>
      <c r="B552" s="44" t="s">
        <v>118</v>
      </c>
      <c r="C552" s="44" t="s">
        <v>519</v>
      </c>
      <c r="D552" s="44" t="s">
        <v>531</v>
      </c>
      <c r="E552" s="44" t="str">
        <f t="shared" si="218"/>
        <v>nuclear</v>
      </c>
      <c r="F552" s="44">
        <v>0</v>
      </c>
      <c r="G552" s="44">
        <f t="shared" si="225"/>
        <v>0</v>
      </c>
      <c r="H552" s="44">
        <v>0</v>
      </c>
      <c r="I552" s="44">
        <f t="shared" si="226"/>
        <v>0</v>
      </c>
      <c r="J552" s="44">
        <v>0</v>
      </c>
      <c r="K552" s="44">
        <f t="shared" si="227"/>
        <v>0</v>
      </c>
      <c r="L552" s="44">
        <v>0</v>
      </c>
      <c r="M552" s="44">
        <f t="shared" si="228"/>
        <v>0</v>
      </c>
      <c r="N552" s="44">
        <v>0</v>
      </c>
      <c r="O552" s="44">
        <f t="shared" si="229"/>
        <v>0</v>
      </c>
      <c r="P552" s="44">
        <v>0</v>
      </c>
      <c r="Q552" s="44">
        <f t="shared" si="230"/>
        <v>0</v>
      </c>
      <c r="R552" s="44">
        <v>0</v>
      </c>
      <c r="S552" s="44"/>
      <c r="T552" s="44"/>
      <c r="U552" s="44"/>
      <c r="V552" s="44"/>
      <c r="W552" s="44"/>
      <c r="X552" s="44"/>
      <c r="Y552" s="44"/>
      <c r="Z552" s="44"/>
      <c r="AA552" s="44"/>
      <c r="AB552" s="44"/>
      <c r="AC552" s="44"/>
      <c r="AD552" s="44"/>
      <c r="AE552" s="44"/>
      <c r="AF552" s="44"/>
      <c r="AG552" s="44"/>
    </row>
    <row r="553" spans="1:33" ht="15.75" customHeight="1">
      <c r="A553" s="44"/>
      <c r="B553" s="44" t="s">
        <v>118</v>
      </c>
      <c r="C553" s="44" t="s">
        <v>519</v>
      </c>
      <c r="D553" s="44" t="s">
        <v>532</v>
      </c>
      <c r="E553" s="44" t="str">
        <f t="shared" si="218"/>
        <v>offshore wind</v>
      </c>
      <c r="F553" s="44">
        <v>95759.762530000007</v>
      </c>
      <c r="G553" s="44">
        <f t="shared" si="225"/>
        <v>97164.668405000004</v>
      </c>
      <c r="H553" s="44">
        <v>98569.574280000001</v>
      </c>
      <c r="I553" s="44">
        <f t="shared" si="226"/>
        <v>98568.972210000007</v>
      </c>
      <c r="J553" s="44">
        <v>98568.370139999999</v>
      </c>
      <c r="K553" s="44">
        <f t="shared" si="227"/>
        <v>909981.97956999997</v>
      </c>
      <c r="L553" s="44">
        <v>1721395.5889999999</v>
      </c>
      <c r="M553" s="44">
        <f t="shared" si="228"/>
        <v>1721395.5889999999</v>
      </c>
      <c r="N553" s="44">
        <v>1721395.5889999999</v>
      </c>
      <c r="O553" s="44">
        <f t="shared" si="229"/>
        <v>1721373.8585000001</v>
      </c>
      <c r="P553" s="44">
        <v>1721352.128</v>
      </c>
      <c r="Q553" s="44">
        <f t="shared" si="230"/>
        <v>1721356.7620000001</v>
      </c>
      <c r="R553" s="44">
        <v>1721361.3959999999</v>
      </c>
      <c r="S553" s="44"/>
      <c r="T553" s="44"/>
      <c r="U553" s="44"/>
      <c r="V553" s="44"/>
      <c r="W553" s="44"/>
      <c r="X553" s="44"/>
      <c r="Y553" s="44"/>
      <c r="Z553" s="44"/>
      <c r="AA553" s="44"/>
      <c r="AB553" s="44"/>
      <c r="AC553" s="44"/>
      <c r="AD553" s="44"/>
      <c r="AE553" s="44"/>
      <c r="AF553" s="44"/>
      <c r="AG553" s="44"/>
    </row>
    <row r="554" spans="1:33" ht="15.75" customHeight="1">
      <c r="A554" s="44"/>
      <c r="B554" s="44" t="s">
        <v>118</v>
      </c>
      <c r="C554" s="44" t="s">
        <v>519</v>
      </c>
      <c r="D554" s="44" t="s">
        <v>533</v>
      </c>
      <c r="E554" s="44" t="str">
        <f t="shared" si="218"/>
        <v>crude oil</v>
      </c>
      <c r="F554" s="44">
        <v>168887.10819999999</v>
      </c>
      <c r="G554" s="44">
        <f t="shared" si="225"/>
        <v>168887.10819999999</v>
      </c>
      <c r="H554" s="44">
        <v>168887.10819999999</v>
      </c>
      <c r="I554" s="44">
        <f t="shared" si="226"/>
        <v>168887.10819999999</v>
      </c>
      <c r="J554" s="44">
        <v>168887.10819999999</v>
      </c>
      <c r="K554" s="44">
        <f t="shared" si="227"/>
        <v>168887.10819999999</v>
      </c>
      <c r="L554" s="44">
        <v>168887.10819999999</v>
      </c>
      <c r="M554" s="44">
        <f t="shared" si="228"/>
        <v>168887.10819999999</v>
      </c>
      <c r="N554" s="44">
        <v>168887.10819999999</v>
      </c>
      <c r="O554" s="44">
        <f t="shared" si="229"/>
        <v>168887.10819999999</v>
      </c>
      <c r="P554" s="44">
        <v>168887.10819999999</v>
      </c>
      <c r="Q554" s="44">
        <f t="shared" si="230"/>
        <v>168887.10819999999</v>
      </c>
      <c r="R554" s="44">
        <v>168887.10819999999</v>
      </c>
      <c r="S554" s="44"/>
      <c r="T554" s="44"/>
      <c r="U554" s="44"/>
      <c r="V554" s="44"/>
      <c r="W554" s="44"/>
      <c r="X554" s="44"/>
      <c r="Y554" s="44"/>
      <c r="Z554" s="44"/>
      <c r="AA554" s="44"/>
      <c r="AB554" s="44"/>
      <c r="AC554" s="44"/>
      <c r="AD554" s="44"/>
      <c r="AE554" s="44"/>
      <c r="AF554" s="44"/>
      <c r="AG554" s="44"/>
    </row>
    <row r="555" spans="1:33" ht="15.75" customHeight="1">
      <c r="A555" s="44"/>
      <c r="B555" s="44" t="s">
        <v>118</v>
      </c>
      <c r="C555" s="44" t="s">
        <v>519</v>
      </c>
      <c r="D555" s="44" t="s">
        <v>534</v>
      </c>
      <c r="E555" s="44" t="str">
        <f t="shared" si="218"/>
        <v>solar PV</v>
      </c>
      <c r="F555" s="44">
        <v>118262.65180000001</v>
      </c>
      <c r="G555" s="44">
        <f t="shared" si="225"/>
        <v>128555.74854999999</v>
      </c>
      <c r="H555" s="44">
        <v>138848.84529999999</v>
      </c>
      <c r="I555" s="44">
        <f t="shared" si="226"/>
        <v>151786.67004999999</v>
      </c>
      <c r="J555" s="44">
        <v>164724.49479999999</v>
      </c>
      <c r="K555" s="44">
        <f t="shared" si="227"/>
        <v>173360.11219999997</v>
      </c>
      <c r="L555" s="44">
        <v>181995.72959999999</v>
      </c>
      <c r="M555" s="44">
        <f t="shared" si="228"/>
        <v>188832.83205</v>
      </c>
      <c r="N555" s="44">
        <v>195669.9345</v>
      </c>
      <c r="O555" s="44">
        <f t="shared" si="229"/>
        <v>201628.3732</v>
      </c>
      <c r="P555" s="44">
        <v>207586.8119</v>
      </c>
      <c r="Q555" s="44">
        <f t="shared" si="230"/>
        <v>214677.9031</v>
      </c>
      <c r="R555" s="44">
        <v>221768.99429999999</v>
      </c>
      <c r="S555" s="44"/>
      <c r="T555" s="44"/>
      <c r="U555" s="44"/>
      <c r="V555" s="44"/>
      <c r="W555" s="44"/>
      <c r="X555" s="44"/>
      <c r="Y555" s="44"/>
      <c r="Z555" s="44"/>
      <c r="AA555" s="44"/>
      <c r="AB555" s="44"/>
      <c r="AC555" s="44"/>
      <c r="AD555" s="44"/>
      <c r="AE555" s="44"/>
      <c r="AF555" s="44"/>
      <c r="AG555" s="44"/>
    </row>
    <row r="556" spans="1:33" ht="15.75" customHeight="1">
      <c r="A556" s="44"/>
      <c r="B556" s="44" t="s">
        <v>118</v>
      </c>
      <c r="C556" s="44" t="s">
        <v>519</v>
      </c>
      <c r="D556" s="44" t="s">
        <v>535</v>
      </c>
      <c r="E556" s="44" t="str">
        <f t="shared" si="218"/>
        <v>storage</v>
      </c>
      <c r="F556" s="44">
        <v>0</v>
      </c>
      <c r="G556" s="44">
        <v>0</v>
      </c>
      <c r="H556" s="44">
        <v>0</v>
      </c>
      <c r="I556" s="44">
        <v>0</v>
      </c>
      <c r="J556" s="44">
        <v>0</v>
      </c>
      <c r="K556" s="44">
        <v>0</v>
      </c>
      <c r="L556" s="44">
        <v>0</v>
      </c>
      <c r="M556" s="44">
        <v>0</v>
      </c>
      <c r="N556" s="44">
        <v>0</v>
      </c>
      <c r="O556" s="44">
        <v>0</v>
      </c>
      <c r="P556" s="44">
        <v>0</v>
      </c>
      <c r="Q556" s="44">
        <v>0</v>
      </c>
      <c r="R556" s="44">
        <v>0</v>
      </c>
      <c r="S556" s="44"/>
      <c r="T556" s="44"/>
      <c r="U556" s="44"/>
      <c r="V556" s="44"/>
      <c r="W556" s="44"/>
      <c r="X556" s="44"/>
      <c r="Y556" s="44"/>
      <c r="Z556" s="44"/>
      <c r="AA556" s="44"/>
      <c r="AB556" s="44"/>
      <c r="AC556" s="44"/>
      <c r="AD556" s="44"/>
      <c r="AE556" s="44"/>
      <c r="AF556" s="44"/>
      <c r="AG556" s="44"/>
    </row>
    <row r="557" spans="1:33" ht="15.75" customHeight="1">
      <c r="A557" s="44"/>
      <c r="B557" s="44" t="s">
        <v>118</v>
      </c>
      <c r="C557" s="44" t="s">
        <v>519</v>
      </c>
      <c r="D557" s="44" t="s">
        <v>537</v>
      </c>
      <c r="E557" s="44" t="str">
        <f t="shared" si="218"/>
        <v>solar PV</v>
      </c>
      <c r="F557" s="44">
        <v>39139.701589999997</v>
      </c>
      <c r="G557" s="44">
        <f t="shared" ref="G557:G570" si="231">AVERAGE(F557,H557)</f>
        <v>58047.769990000001</v>
      </c>
      <c r="H557" s="44">
        <v>76955.838390000004</v>
      </c>
      <c r="I557" s="44">
        <f t="shared" ref="I557:I570" si="232">AVERAGE(H557,J557)</f>
        <v>76955.838390000004</v>
      </c>
      <c r="J557" s="44">
        <v>76955.838390000004</v>
      </c>
      <c r="K557" s="44">
        <f t="shared" ref="K557:K570" si="233">AVERAGE(J557,L557)</f>
        <v>76572.133675000005</v>
      </c>
      <c r="L557" s="44">
        <v>76188.428960000005</v>
      </c>
      <c r="M557" s="44">
        <f t="shared" ref="M557:M570" si="234">AVERAGE(L557,N557)</f>
        <v>75809.555365000007</v>
      </c>
      <c r="N557" s="44">
        <v>75430.681769999996</v>
      </c>
      <c r="O557" s="44">
        <f t="shared" ref="O557:O570" si="235">AVERAGE(N557,P557)</f>
        <v>75053.859465000001</v>
      </c>
      <c r="P557" s="44">
        <v>74677.037160000007</v>
      </c>
      <c r="Q557" s="44">
        <f t="shared" ref="Q557:Q570" si="236">AVERAGE(P557,R557)</f>
        <v>74304.099530000007</v>
      </c>
      <c r="R557" s="44">
        <v>73931.161900000006</v>
      </c>
      <c r="S557" s="44"/>
      <c r="T557" s="44"/>
      <c r="U557" s="44"/>
      <c r="V557" s="44"/>
      <c r="W557" s="44"/>
      <c r="X557" s="44"/>
      <c r="Y557" s="44"/>
      <c r="Z557" s="44"/>
      <c r="AA557" s="44"/>
      <c r="AB557" s="44"/>
      <c r="AC557" s="44"/>
      <c r="AD557" s="44"/>
      <c r="AE557" s="44"/>
      <c r="AF557" s="44"/>
      <c r="AG557" s="44"/>
    </row>
    <row r="558" spans="1:33" ht="15.75" customHeight="1">
      <c r="A558" s="44"/>
      <c r="B558" s="44" t="s">
        <v>120</v>
      </c>
      <c r="C558" s="44" t="s">
        <v>519</v>
      </c>
      <c r="D558" s="44" t="s">
        <v>522</v>
      </c>
      <c r="E558" s="44" t="str">
        <f t="shared" si="218"/>
        <v>biomass</v>
      </c>
      <c r="F558" s="44">
        <v>0</v>
      </c>
      <c r="G558" s="44">
        <f t="shared" si="231"/>
        <v>0</v>
      </c>
      <c r="H558" s="44">
        <v>0</v>
      </c>
      <c r="I558" s="44">
        <f t="shared" si="232"/>
        <v>0</v>
      </c>
      <c r="J558" s="44">
        <v>0</v>
      </c>
      <c r="K558" s="44">
        <f t="shared" si="233"/>
        <v>0</v>
      </c>
      <c r="L558" s="44">
        <v>0</v>
      </c>
      <c r="M558" s="44">
        <f t="shared" si="234"/>
        <v>0</v>
      </c>
      <c r="N558" s="44">
        <v>0</v>
      </c>
      <c r="O558" s="44">
        <f t="shared" si="235"/>
        <v>0</v>
      </c>
      <c r="P558" s="44">
        <v>0</v>
      </c>
      <c r="Q558" s="44">
        <f t="shared" si="236"/>
        <v>0</v>
      </c>
      <c r="R558" s="44">
        <v>0</v>
      </c>
      <c r="S558" s="44"/>
      <c r="T558" s="44"/>
      <c r="U558" s="44"/>
      <c r="V558" s="44"/>
      <c r="W558" s="44"/>
      <c r="X558" s="44"/>
      <c r="Y558" s="44"/>
      <c r="Z558" s="44"/>
      <c r="AA558" s="44"/>
      <c r="AB558" s="44"/>
      <c r="AC558" s="44"/>
      <c r="AD558" s="44"/>
      <c r="AE558" s="44"/>
      <c r="AF558" s="44"/>
      <c r="AG558" s="44"/>
    </row>
    <row r="559" spans="1:33" ht="15.75" customHeight="1">
      <c r="A559" s="44"/>
      <c r="B559" s="44" t="s">
        <v>120</v>
      </c>
      <c r="C559" s="44" t="s">
        <v>519</v>
      </c>
      <c r="D559" s="44" t="s">
        <v>523</v>
      </c>
      <c r="E559" s="44" t="str">
        <f t="shared" si="218"/>
        <v>hard coal</v>
      </c>
      <c r="F559" s="44">
        <v>25077374.98</v>
      </c>
      <c r="G559" s="44">
        <f t="shared" si="231"/>
        <v>23635877</v>
      </c>
      <c r="H559" s="44">
        <v>22194379.02</v>
      </c>
      <c r="I559" s="44">
        <f t="shared" si="232"/>
        <v>21481075.015000001</v>
      </c>
      <c r="J559" s="44">
        <v>20767771.010000002</v>
      </c>
      <c r="K559" s="44">
        <f t="shared" si="233"/>
        <v>22592376.414999999</v>
      </c>
      <c r="L559" s="44">
        <v>24416981.82</v>
      </c>
      <c r="M559" s="44">
        <f t="shared" si="234"/>
        <v>24307990.234999999</v>
      </c>
      <c r="N559" s="44">
        <v>24198998.649999999</v>
      </c>
      <c r="O559" s="44">
        <f t="shared" si="235"/>
        <v>23978223.434999999</v>
      </c>
      <c r="P559" s="44">
        <v>23757448.219999999</v>
      </c>
      <c r="Q559" s="44">
        <f t="shared" si="236"/>
        <v>23957760.744999997</v>
      </c>
      <c r="R559" s="44">
        <v>24158073.27</v>
      </c>
      <c r="S559" s="44"/>
      <c r="T559" s="44"/>
      <c r="U559" s="44"/>
      <c r="V559" s="44"/>
      <c r="W559" s="44"/>
      <c r="X559" s="44"/>
      <c r="Y559" s="44"/>
      <c r="Z559" s="44"/>
      <c r="AA559" s="44"/>
      <c r="AB559" s="44"/>
      <c r="AC559" s="44"/>
      <c r="AD559" s="44"/>
      <c r="AE559" s="44"/>
      <c r="AF559" s="44"/>
      <c r="AG559" s="44"/>
    </row>
    <row r="560" spans="1:33" ht="15.75" customHeight="1">
      <c r="A560" s="44"/>
      <c r="B560" s="44" t="s">
        <v>120</v>
      </c>
      <c r="C560" s="44" t="s">
        <v>519</v>
      </c>
      <c r="D560" s="44" t="s">
        <v>524</v>
      </c>
      <c r="E560" s="44" t="str">
        <f t="shared" si="218"/>
        <v>solar thermal</v>
      </c>
      <c r="F560" s="44">
        <v>0</v>
      </c>
      <c r="G560" s="44">
        <f t="shared" si="231"/>
        <v>0</v>
      </c>
      <c r="H560" s="44">
        <v>0</v>
      </c>
      <c r="I560" s="44">
        <f t="shared" si="232"/>
        <v>0</v>
      </c>
      <c r="J560" s="44">
        <v>0</v>
      </c>
      <c r="K560" s="44">
        <f t="shared" si="233"/>
        <v>0</v>
      </c>
      <c r="L560" s="44">
        <v>0</v>
      </c>
      <c r="M560" s="44">
        <f t="shared" si="234"/>
        <v>0</v>
      </c>
      <c r="N560" s="44">
        <v>0</v>
      </c>
      <c r="O560" s="44">
        <f t="shared" si="235"/>
        <v>0</v>
      </c>
      <c r="P560" s="44">
        <v>0</v>
      </c>
      <c r="Q560" s="44">
        <f t="shared" si="236"/>
        <v>0</v>
      </c>
      <c r="R560" s="44">
        <v>0</v>
      </c>
      <c r="S560" s="44"/>
      <c r="T560" s="44"/>
      <c r="U560" s="44"/>
      <c r="V560" s="44"/>
      <c r="W560" s="44"/>
      <c r="X560" s="44"/>
      <c r="Y560" s="44"/>
      <c r="Z560" s="44"/>
      <c r="AA560" s="44"/>
      <c r="AB560" s="44"/>
      <c r="AC560" s="44"/>
      <c r="AD560" s="44"/>
      <c r="AE560" s="44"/>
      <c r="AF560" s="44"/>
      <c r="AG560" s="44"/>
    </row>
    <row r="561" spans="1:33" ht="15.75" customHeight="1">
      <c r="A561" s="44"/>
      <c r="B561" s="44" t="s">
        <v>120</v>
      </c>
      <c r="C561" s="44" t="s">
        <v>519</v>
      </c>
      <c r="D561" s="44" t="s">
        <v>525</v>
      </c>
      <c r="E561" s="44" t="str">
        <f t="shared" si="218"/>
        <v>geothermal</v>
      </c>
      <c r="F561" s="44">
        <v>0</v>
      </c>
      <c r="G561" s="44">
        <f t="shared" si="231"/>
        <v>0</v>
      </c>
      <c r="H561" s="44">
        <v>0</v>
      </c>
      <c r="I561" s="44">
        <f t="shared" si="232"/>
        <v>0</v>
      </c>
      <c r="J561" s="44">
        <v>0</v>
      </c>
      <c r="K561" s="44">
        <f t="shared" si="233"/>
        <v>0</v>
      </c>
      <c r="L561" s="44">
        <v>0</v>
      </c>
      <c r="M561" s="44">
        <f t="shared" si="234"/>
        <v>0</v>
      </c>
      <c r="N561" s="44">
        <v>0</v>
      </c>
      <c r="O561" s="44">
        <f t="shared" si="235"/>
        <v>0</v>
      </c>
      <c r="P561" s="44">
        <v>0</v>
      </c>
      <c r="Q561" s="44">
        <f t="shared" si="236"/>
        <v>0</v>
      </c>
      <c r="R561" s="44">
        <v>0</v>
      </c>
      <c r="S561" s="44"/>
      <c r="T561" s="44"/>
      <c r="U561" s="44"/>
      <c r="V561" s="44"/>
      <c r="W561" s="44"/>
      <c r="X561" s="44"/>
      <c r="Y561" s="44"/>
      <c r="Z561" s="44"/>
      <c r="AA561" s="44"/>
      <c r="AB561" s="44"/>
      <c r="AC561" s="44"/>
      <c r="AD561" s="44"/>
      <c r="AE561" s="44"/>
      <c r="AF561" s="44"/>
      <c r="AG561" s="44"/>
    </row>
    <row r="562" spans="1:33" ht="15.75" customHeight="1">
      <c r="A562" s="44"/>
      <c r="B562" s="44" t="s">
        <v>120</v>
      </c>
      <c r="C562" s="44" t="s">
        <v>519</v>
      </c>
      <c r="D562" s="44" t="s">
        <v>526</v>
      </c>
      <c r="E562" s="44" t="str">
        <f t="shared" si="218"/>
        <v>hydro</v>
      </c>
      <c r="F562" s="44">
        <v>1921724.649</v>
      </c>
      <c r="G562" s="44">
        <f t="shared" si="231"/>
        <v>1925776.1105</v>
      </c>
      <c r="H562" s="44">
        <v>1929827.5719999999</v>
      </c>
      <c r="I562" s="44">
        <f t="shared" si="232"/>
        <v>1926821.898</v>
      </c>
      <c r="J562" s="44">
        <v>1923816.2239999999</v>
      </c>
      <c r="K562" s="44">
        <f t="shared" si="233"/>
        <v>1926821.898</v>
      </c>
      <c r="L562" s="44">
        <v>1929827.5719999999</v>
      </c>
      <c r="M562" s="44">
        <f t="shared" si="234"/>
        <v>1929827.5719999999</v>
      </c>
      <c r="N562" s="44">
        <v>1929827.5719999999</v>
      </c>
      <c r="O562" s="44">
        <f t="shared" si="235"/>
        <v>1929827.5719999999</v>
      </c>
      <c r="P562" s="44">
        <v>1929827.5719999999</v>
      </c>
      <c r="Q562" s="44">
        <f t="shared" si="236"/>
        <v>1929827.5719999999</v>
      </c>
      <c r="R562" s="44">
        <v>1929827.5719999999</v>
      </c>
      <c r="S562" s="44"/>
      <c r="T562" s="44"/>
      <c r="U562" s="44"/>
      <c r="V562" s="44"/>
      <c r="W562" s="44"/>
      <c r="X562" s="44"/>
      <c r="Y562" s="44"/>
      <c r="Z562" s="44"/>
      <c r="AA562" s="44"/>
      <c r="AB562" s="44"/>
      <c r="AC562" s="44"/>
      <c r="AD562" s="44"/>
      <c r="AE562" s="44"/>
      <c r="AF562" s="44"/>
      <c r="AG562" s="44"/>
    </row>
    <row r="563" spans="1:33" ht="15.75" customHeight="1">
      <c r="A563" s="44"/>
      <c r="B563" s="44" t="s">
        <v>120</v>
      </c>
      <c r="C563" s="44" t="s">
        <v>519</v>
      </c>
      <c r="D563" s="44" t="s">
        <v>528</v>
      </c>
      <c r="E563" s="44" t="str">
        <f t="shared" si="218"/>
        <v>hydro</v>
      </c>
      <c r="F563" s="44">
        <v>0</v>
      </c>
      <c r="G563" s="44">
        <f t="shared" si="231"/>
        <v>0</v>
      </c>
      <c r="H563" s="44">
        <v>0</v>
      </c>
      <c r="I563" s="44">
        <f t="shared" si="232"/>
        <v>0</v>
      </c>
      <c r="J563" s="44">
        <v>0</v>
      </c>
      <c r="K563" s="44">
        <f t="shared" si="233"/>
        <v>0</v>
      </c>
      <c r="L563" s="44">
        <v>0</v>
      </c>
      <c r="M563" s="44">
        <f t="shared" si="234"/>
        <v>0</v>
      </c>
      <c r="N563" s="44">
        <v>0</v>
      </c>
      <c r="O563" s="44">
        <f t="shared" si="235"/>
        <v>0</v>
      </c>
      <c r="P563" s="44">
        <v>0</v>
      </c>
      <c r="Q563" s="44">
        <f t="shared" si="236"/>
        <v>0</v>
      </c>
      <c r="R563" s="44">
        <v>0</v>
      </c>
      <c r="S563" s="44"/>
      <c r="T563" s="44"/>
      <c r="U563" s="44"/>
      <c r="V563" s="44"/>
      <c r="W563" s="44"/>
      <c r="X563" s="44"/>
      <c r="Y563" s="44"/>
      <c r="Z563" s="44"/>
      <c r="AA563" s="44"/>
      <c r="AB563" s="44"/>
      <c r="AC563" s="44"/>
      <c r="AD563" s="44"/>
      <c r="AE563" s="44"/>
      <c r="AF563" s="44"/>
      <c r="AG563" s="44"/>
    </row>
    <row r="564" spans="1:33" ht="15.75" customHeight="1">
      <c r="A564" s="44"/>
      <c r="B564" s="44" t="s">
        <v>120</v>
      </c>
      <c r="C564" s="44" t="s">
        <v>519</v>
      </c>
      <c r="D564" s="44" t="s">
        <v>527</v>
      </c>
      <c r="E564" s="44" t="str">
        <f t="shared" si="218"/>
        <v>onshore wind</v>
      </c>
      <c r="F564" s="44">
        <v>0</v>
      </c>
      <c r="G564" s="44">
        <f t="shared" si="231"/>
        <v>0</v>
      </c>
      <c r="H564" s="44">
        <v>0</v>
      </c>
      <c r="I564" s="44">
        <f t="shared" si="232"/>
        <v>0</v>
      </c>
      <c r="J564" s="44">
        <v>0</v>
      </c>
      <c r="K564" s="44">
        <f t="shared" si="233"/>
        <v>0</v>
      </c>
      <c r="L564" s="44">
        <v>0</v>
      </c>
      <c r="M564" s="44">
        <f t="shared" si="234"/>
        <v>0</v>
      </c>
      <c r="N564" s="44">
        <v>0</v>
      </c>
      <c r="O564" s="44">
        <f t="shared" si="235"/>
        <v>0</v>
      </c>
      <c r="P564" s="44">
        <v>0</v>
      </c>
      <c r="Q564" s="44">
        <f t="shared" si="236"/>
        <v>40837.330015</v>
      </c>
      <c r="R564" s="44">
        <v>81674.660029999999</v>
      </c>
      <c r="S564" s="44"/>
      <c r="T564" s="44"/>
      <c r="U564" s="44"/>
      <c r="V564" s="44"/>
      <c r="W564" s="44"/>
      <c r="X564" s="44"/>
      <c r="Y564" s="44"/>
      <c r="Z564" s="44"/>
      <c r="AA564" s="44"/>
      <c r="AB564" s="44"/>
      <c r="AC564" s="44"/>
      <c r="AD564" s="44"/>
      <c r="AE564" s="44"/>
      <c r="AF564" s="44"/>
      <c r="AG564" s="44"/>
    </row>
    <row r="565" spans="1:33" ht="15.75" customHeight="1">
      <c r="A565" s="44"/>
      <c r="B565" s="44" t="s">
        <v>120</v>
      </c>
      <c r="C565" s="44" t="s">
        <v>519</v>
      </c>
      <c r="D565" s="44" t="s">
        <v>529</v>
      </c>
      <c r="E565" s="44" t="str">
        <f t="shared" si="218"/>
        <v>natural gas nonpeaker</v>
      </c>
      <c r="F565" s="44">
        <v>18911743.760000002</v>
      </c>
      <c r="G565" s="44">
        <f t="shared" si="231"/>
        <v>18704905.18</v>
      </c>
      <c r="H565" s="44">
        <v>18498066.600000001</v>
      </c>
      <c r="I565" s="44">
        <f t="shared" si="232"/>
        <v>18565037.98</v>
      </c>
      <c r="J565" s="44">
        <v>18632009.359999999</v>
      </c>
      <c r="K565" s="44">
        <f t="shared" si="233"/>
        <v>19722955.299999997</v>
      </c>
      <c r="L565" s="44">
        <v>20813901.239999998</v>
      </c>
      <c r="M565" s="44">
        <f t="shared" si="234"/>
        <v>23435597.984999999</v>
      </c>
      <c r="N565" s="44">
        <v>26057294.73</v>
      </c>
      <c r="O565" s="44">
        <f t="shared" si="235"/>
        <v>25721325.560000002</v>
      </c>
      <c r="P565" s="44">
        <v>25385356.390000001</v>
      </c>
      <c r="Q565" s="44">
        <f t="shared" si="236"/>
        <v>24604198.439999998</v>
      </c>
      <c r="R565" s="44">
        <v>23823040.489999998</v>
      </c>
      <c r="S565" s="44"/>
      <c r="T565" s="44"/>
      <c r="U565" s="44"/>
      <c r="V565" s="44"/>
      <c r="W565" s="44"/>
      <c r="X565" s="44"/>
      <c r="Y565" s="44"/>
      <c r="Z565" s="44"/>
      <c r="AA565" s="44"/>
      <c r="AB565" s="44"/>
      <c r="AC565" s="44"/>
      <c r="AD565" s="44"/>
      <c r="AE565" s="44"/>
      <c r="AF565" s="44"/>
      <c r="AG565" s="44"/>
    </row>
    <row r="566" spans="1:33" ht="15.75" customHeight="1">
      <c r="A566" s="44"/>
      <c r="B566" s="44" t="s">
        <v>120</v>
      </c>
      <c r="C566" s="44" t="s">
        <v>519</v>
      </c>
      <c r="D566" s="44" t="s">
        <v>530</v>
      </c>
      <c r="E566" s="44" t="str">
        <f t="shared" si="218"/>
        <v>natural gas peaker</v>
      </c>
      <c r="F566" s="44">
        <v>146859.58199999999</v>
      </c>
      <c r="G566" s="44">
        <f t="shared" si="231"/>
        <v>146122.38199999998</v>
      </c>
      <c r="H566" s="44">
        <v>145385.182</v>
      </c>
      <c r="I566" s="44">
        <f t="shared" si="232"/>
        <v>145385.182</v>
      </c>
      <c r="J566" s="44">
        <v>145385.182</v>
      </c>
      <c r="K566" s="44">
        <f t="shared" si="233"/>
        <v>145385.182</v>
      </c>
      <c r="L566" s="44">
        <v>145385.182</v>
      </c>
      <c r="M566" s="44">
        <f t="shared" si="234"/>
        <v>145385.182</v>
      </c>
      <c r="N566" s="44">
        <v>145385.182</v>
      </c>
      <c r="O566" s="44">
        <f t="shared" si="235"/>
        <v>142397.58199999999</v>
      </c>
      <c r="P566" s="44">
        <v>139409.98199999999</v>
      </c>
      <c r="Q566" s="44">
        <f t="shared" si="236"/>
        <v>112737.84658</v>
      </c>
      <c r="R566" s="44">
        <v>86065.711160000006</v>
      </c>
      <c r="S566" s="44"/>
      <c r="T566" s="44"/>
      <c r="U566" s="44"/>
      <c r="V566" s="44"/>
      <c r="W566" s="44"/>
      <c r="X566" s="44"/>
      <c r="Y566" s="44"/>
      <c r="Z566" s="44"/>
      <c r="AA566" s="44"/>
      <c r="AB566" s="44"/>
      <c r="AC566" s="44"/>
      <c r="AD566" s="44"/>
      <c r="AE566" s="44"/>
      <c r="AF566" s="44"/>
      <c r="AG566" s="44"/>
    </row>
    <row r="567" spans="1:33" ht="15.75" customHeight="1">
      <c r="A567" s="44"/>
      <c r="B567" s="44" t="s">
        <v>120</v>
      </c>
      <c r="C567" s="44" t="s">
        <v>519</v>
      </c>
      <c r="D567" s="44" t="s">
        <v>531</v>
      </c>
      <c r="E567" s="44" t="str">
        <f t="shared" si="218"/>
        <v>nuclear</v>
      </c>
      <c r="F567" s="44">
        <v>51985508.130000003</v>
      </c>
      <c r="G567" s="44">
        <f t="shared" si="231"/>
        <v>51985508.130000003</v>
      </c>
      <c r="H567" s="44">
        <v>51985508.130000003</v>
      </c>
      <c r="I567" s="44">
        <f t="shared" si="232"/>
        <v>51985508.130000003</v>
      </c>
      <c r="J567" s="44">
        <v>51985508.130000003</v>
      </c>
      <c r="K567" s="44">
        <f t="shared" si="233"/>
        <v>51985508.130000003</v>
      </c>
      <c r="L567" s="44">
        <v>51985508.130000003</v>
      </c>
      <c r="M567" s="44">
        <f t="shared" si="234"/>
        <v>51985508.130000003</v>
      </c>
      <c r="N567" s="44">
        <v>51985508.130000003</v>
      </c>
      <c r="O567" s="44">
        <f t="shared" si="235"/>
        <v>51985508.130000003</v>
      </c>
      <c r="P567" s="44">
        <v>51985508.130000003</v>
      </c>
      <c r="Q567" s="44">
        <f t="shared" si="236"/>
        <v>51985508.130000003</v>
      </c>
      <c r="R567" s="44">
        <v>51985508.130000003</v>
      </c>
      <c r="S567" s="44"/>
      <c r="T567" s="44"/>
      <c r="U567" s="44"/>
      <c r="V567" s="44"/>
      <c r="W567" s="44"/>
      <c r="X567" s="44"/>
      <c r="Y567" s="44"/>
      <c r="Z567" s="44"/>
      <c r="AA567" s="44"/>
      <c r="AB567" s="44"/>
      <c r="AC567" s="44"/>
      <c r="AD567" s="44"/>
      <c r="AE567" s="44"/>
      <c r="AF567" s="44"/>
      <c r="AG567" s="44"/>
    </row>
    <row r="568" spans="1:33" ht="15.75" customHeight="1">
      <c r="A568" s="44"/>
      <c r="B568" s="44" t="s">
        <v>120</v>
      </c>
      <c r="C568" s="44" t="s">
        <v>519</v>
      </c>
      <c r="D568" s="44" t="s">
        <v>532</v>
      </c>
      <c r="E568" s="44" t="str">
        <f t="shared" si="218"/>
        <v>offshore wind</v>
      </c>
      <c r="F568" s="44">
        <v>0</v>
      </c>
      <c r="G568" s="44">
        <f t="shared" si="231"/>
        <v>0</v>
      </c>
      <c r="H568" s="44">
        <v>0</v>
      </c>
      <c r="I568" s="44">
        <f t="shared" si="232"/>
        <v>0</v>
      </c>
      <c r="J568" s="44">
        <v>0</v>
      </c>
      <c r="K568" s="44">
        <f t="shared" si="233"/>
        <v>0</v>
      </c>
      <c r="L568" s="44">
        <v>0</v>
      </c>
      <c r="M568" s="44">
        <f t="shared" si="234"/>
        <v>0</v>
      </c>
      <c r="N568" s="44">
        <v>0</v>
      </c>
      <c r="O568" s="44">
        <f t="shared" si="235"/>
        <v>0</v>
      </c>
      <c r="P568" s="44">
        <v>0</v>
      </c>
      <c r="Q568" s="44">
        <f t="shared" si="236"/>
        <v>0</v>
      </c>
      <c r="R568" s="44">
        <v>0</v>
      </c>
      <c r="S568" s="44"/>
      <c r="T568" s="44"/>
      <c r="U568" s="44"/>
      <c r="V568" s="44"/>
      <c r="W568" s="44"/>
      <c r="X568" s="44"/>
      <c r="Y568" s="44"/>
      <c r="Z568" s="44"/>
      <c r="AA568" s="44"/>
      <c r="AB568" s="44"/>
      <c r="AC568" s="44"/>
      <c r="AD568" s="44"/>
      <c r="AE568" s="44"/>
      <c r="AF568" s="44"/>
      <c r="AG568" s="44"/>
    </row>
    <row r="569" spans="1:33" ht="15.75" customHeight="1">
      <c r="A569" s="44"/>
      <c r="B569" s="44" t="s">
        <v>120</v>
      </c>
      <c r="C569" s="44" t="s">
        <v>519</v>
      </c>
      <c r="D569" s="44" t="s">
        <v>533</v>
      </c>
      <c r="E569" s="44" t="str">
        <f t="shared" si="218"/>
        <v>crude oil</v>
      </c>
      <c r="F569" s="44">
        <v>165225.59899999999</v>
      </c>
      <c r="G569" s="44">
        <f t="shared" si="231"/>
        <v>165225.59899999999</v>
      </c>
      <c r="H569" s="44">
        <v>165225.59899999999</v>
      </c>
      <c r="I569" s="44">
        <f t="shared" si="232"/>
        <v>165225.59899999999</v>
      </c>
      <c r="J569" s="44">
        <v>165225.59899999999</v>
      </c>
      <c r="K569" s="44">
        <f t="shared" si="233"/>
        <v>165225.59899999999</v>
      </c>
      <c r="L569" s="44">
        <v>165225.59899999999</v>
      </c>
      <c r="M569" s="44">
        <f t="shared" si="234"/>
        <v>165225.59899999999</v>
      </c>
      <c r="N569" s="44">
        <v>165225.59899999999</v>
      </c>
      <c r="O569" s="44">
        <f t="shared" si="235"/>
        <v>165225.59899999999</v>
      </c>
      <c r="P569" s="44">
        <v>165225.59899999999</v>
      </c>
      <c r="Q569" s="44">
        <f t="shared" si="236"/>
        <v>165225.59899999999</v>
      </c>
      <c r="R569" s="44">
        <v>165225.59899999999</v>
      </c>
      <c r="S569" s="44"/>
      <c r="T569" s="44"/>
      <c r="U569" s="44"/>
      <c r="V569" s="44"/>
      <c r="W569" s="44"/>
      <c r="X569" s="44"/>
      <c r="Y569" s="44"/>
      <c r="Z569" s="44"/>
      <c r="AA569" s="44"/>
      <c r="AB569" s="44"/>
      <c r="AC569" s="44"/>
      <c r="AD569" s="44"/>
      <c r="AE569" s="44"/>
      <c r="AF569" s="44"/>
      <c r="AG569" s="44"/>
    </row>
    <row r="570" spans="1:33" ht="15.75" customHeight="1">
      <c r="A570" s="44"/>
      <c r="B570" s="44" t="s">
        <v>120</v>
      </c>
      <c r="C570" s="44" t="s">
        <v>519</v>
      </c>
      <c r="D570" s="44" t="s">
        <v>534</v>
      </c>
      <c r="E570" s="44" t="str">
        <f t="shared" si="218"/>
        <v>solar PV</v>
      </c>
      <c r="F570" s="44">
        <v>301457.46399999998</v>
      </c>
      <c r="G570" s="44">
        <f t="shared" si="231"/>
        <v>419149.10965</v>
      </c>
      <c r="H570" s="44">
        <v>536840.75529999996</v>
      </c>
      <c r="I570" s="44">
        <f t="shared" si="232"/>
        <v>652678.92215</v>
      </c>
      <c r="J570" s="44">
        <v>768517.08900000004</v>
      </c>
      <c r="K570" s="44">
        <f t="shared" si="233"/>
        <v>878625.32030000002</v>
      </c>
      <c r="L570" s="44">
        <v>988733.55160000001</v>
      </c>
      <c r="M570" s="44">
        <f t="shared" si="234"/>
        <v>1133495.2508</v>
      </c>
      <c r="N570" s="44">
        <v>1278256.95</v>
      </c>
      <c r="O570" s="44">
        <f t="shared" si="235"/>
        <v>1345251.0965</v>
      </c>
      <c r="P570" s="44">
        <v>1412245.243</v>
      </c>
      <c r="Q570" s="44">
        <f t="shared" si="236"/>
        <v>1503612.25</v>
      </c>
      <c r="R570" s="44">
        <v>1594979.257</v>
      </c>
      <c r="S570" s="44"/>
      <c r="T570" s="44"/>
      <c r="U570" s="44"/>
      <c r="V570" s="44"/>
      <c r="W570" s="44"/>
      <c r="X570" s="44"/>
      <c r="Y570" s="44"/>
      <c r="Z570" s="44"/>
      <c r="AA570" s="44"/>
      <c r="AB570" s="44"/>
      <c r="AC570" s="44"/>
      <c r="AD570" s="44"/>
      <c r="AE570" s="44"/>
      <c r="AF570" s="44"/>
      <c r="AG570" s="44"/>
    </row>
    <row r="571" spans="1:33" ht="15.75" customHeight="1">
      <c r="A571" s="44"/>
      <c r="B571" s="44" t="s">
        <v>120</v>
      </c>
      <c r="C571" s="44" t="s">
        <v>519</v>
      </c>
      <c r="D571" s="44" t="s">
        <v>535</v>
      </c>
      <c r="E571" s="44" t="str">
        <f t="shared" si="218"/>
        <v>storage</v>
      </c>
      <c r="F571" s="44">
        <v>0</v>
      </c>
      <c r="G571" s="44">
        <v>0</v>
      </c>
      <c r="H571" s="44">
        <v>0</v>
      </c>
      <c r="I571" s="44">
        <v>0</v>
      </c>
      <c r="J571" s="44">
        <v>0</v>
      </c>
      <c r="K571" s="44">
        <v>0</v>
      </c>
      <c r="L571" s="44">
        <v>0</v>
      </c>
      <c r="M571" s="44">
        <v>0</v>
      </c>
      <c r="N571" s="44">
        <v>0</v>
      </c>
      <c r="O571" s="44">
        <v>0</v>
      </c>
      <c r="P571" s="44">
        <v>0</v>
      </c>
      <c r="Q571" s="44">
        <v>0</v>
      </c>
      <c r="R571" s="44">
        <v>0</v>
      </c>
      <c r="S571" s="44"/>
      <c r="T571" s="44"/>
      <c r="U571" s="44"/>
      <c r="V571" s="44"/>
      <c r="W571" s="44"/>
      <c r="X571" s="44"/>
      <c r="Y571" s="44"/>
      <c r="Z571" s="44"/>
      <c r="AA571" s="44"/>
      <c r="AB571" s="44"/>
      <c r="AC571" s="44"/>
      <c r="AD571" s="44"/>
      <c r="AE571" s="44"/>
      <c r="AF571" s="44"/>
      <c r="AG571" s="44"/>
    </row>
    <row r="572" spans="1:33" ht="15.75" customHeight="1">
      <c r="A572" s="44"/>
      <c r="B572" s="44" t="s">
        <v>120</v>
      </c>
      <c r="C572" s="44" t="s">
        <v>519</v>
      </c>
      <c r="D572" s="44" t="s">
        <v>537</v>
      </c>
      <c r="E572" s="44" t="str">
        <f t="shared" si="218"/>
        <v>solar PV</v>
      </c>
      <c r="F572" s="44">
        <v>644595.64069999999</v>
      </c>
      <c r="G572" s="44">
        <f t="shared" ref="G572:G585" si="237">AVERAGE(F572,H572)</f>
        <v>891709.04184999992</v>
      </c>
      <c r="H572" s="44">
        <v>1138822.443</v>
      </c>
      <c r="I572" s="44">
        <f t="shared" ref="I572:I585" si="238">AVERAGE(H572,J572)</f>
        <v>1138822.443</v>
      </c>
      <c r="J572" s="44">
        <v>1138822.443</v>
      </c>
      <c r="K572" s="44">
        <f t="shared" ref="K572:K585" si="239">AVERAGE(J572,L572)</f>
        <v>1133158.933</v>
      </c>
      <c r="L572" s="44">
        <v>1127495.423</v>
      </c>
      <c r="M572" s="44">
        <f t="shared" ref="M572:M585" si="240">AVERAGE(L572,N572)</f>
        <v>1410322.8730000001</v>
      </c>
      <c r="N572" s="44">
        <v>1693150.3230000001</v>
      </c>
      <c r="O572" s="44">
        <f t="shared" ref="O572:O585" si="241">AVERAGE(N572,P572)</f>
        <v>8050800.6865000008</v>
      </c>
      <c r="P572" s="44">
        <v>14408451.050000001</v>
      </c>
      <c r="Q572" s="44">
        <f t="shared" ref="Q572:Q585" si="242">AVERAGE(P572,R572)</f>
        <v>14336414.234999999</v>
      </c>
      <c r="R572" s="44">
        <v>14264377.42</v>
      </c>
      <c r="S572" s="44"/>
      <c r="T572" s="44"/>
      <c r="U572" s="44"/>
      <c r="V572" s="44"/>
      <c r="W572" s="44"/>
      <c r="X572" s="44"/>
      <c r="Y572" s="44"/>
      <c r="Z572" s="44"/>
      <c r="AA572" s="44"/>
      <c r="AB572" s="44"/>
      <c r="AC572" s="44"/>
      <c r="AD572" s="44"/>
      <c r="AE572" s="44"/>
      <c r="AF572" s="44"/>
      <c r="AG572" s="44"/>
    </row>
    <row r="573" spans="1:33" ht="15.75" customHeight="1">
      <c r="A573" s="44"/>
      <c r="B573" s="44" t="s">
        <v>123</v>
      </c>
      <c r="C573" s="44" t="s">
        <v>519</v>
      </c>
      <c r="D573" s="44" t="s">
        <v>522</v>
      </c>
      <c r="E573" s="44" t="str">
        <f t="shared" si="218"/>
        <v>biomass</v>
      </c>
      <c r="F573" s="44">
        <v>0</v>
      </c>
      <c r="G573" s="44">
        <f t="shared" si="237"/>
        <v>0</v>
      </c>
      <c r="H573" s="44">
        <v>0</v>
      </c>
      <c r="I573" s="44">
        <f t="shared" si="238"/>
        <v>0</v>
      </c>
      <c r="J573" s="44">
        <v>0</v>
      </c>
      <c r="K573" s="44">
        <f t="shared" si="239"/>
        <v>0</v>
      </c>
      <c r="L573" s="44">
        <v>0</v>
      </c>
      <c r="M573" s="44">
        <f t="shared" si="240"/>
        <v>0</v>
      </c>
      <c r="N573" s="44">
        <v>0</v>
      </c>
      <c r="O573" s="44">
        <f t="shared" si="241"/>
        <v>0</v>
      </c>
      <c r="P573" s="44">
        <v>0</v>
      </c>
      <c r="Q573" s="44">
        <f t="shared" si="242"/>
        <v>0</v>
      </c>
      <c r="R573" s="44">
        <v>0</v>
      </c>
      <c r="S573" s="44"/>
      <c r="T573" s="44"/>
      <c r="U573" s="44"/>
      <c r="V573" s="44"/>
      <c r="W573" s="44"/>
      <c r="X573" s="44"/>
      <c r="Y573" s="44"/>
      <c r="Z573" s="44"/>
      <c r="AA573" s="44"/>
      <c r="AB573" s="44"/>
      <c r="AC573" s="44"/>
      <c r="AD573" s="44"/>
      <c r="AE573" s="44"/>
      <c r="AF573" s="44"/>
      <c r="AG573" s="44"/>
    </row>
    <row r="574" spans="1:33" ht="15.75" customHeight="1">
      <c r="A574" s="44"/>
      <c r="B574" s="44" t="s">
        <v>123</v>
      </c>
      <c r="C574" s="44" t="s">
        <v>519</v>
      </c>
      <c r="D574" s="44" t="s">
        <v>523</v>
      </c>
      <c r="E574" s="44" t="str">
        <f t="shared" si="218"/>
        <v>hard coal</v>
      </c>
      <c r="F574" s="44">
        <v>2496579.6189999999</v>
      </c>
      <c r="G574" s="44">
        <f t="shared" si="237"/>
        <v>2296785.449</v>
      </c>
      <c r="H574" s="44">
        <v>2096991.2790000001</v>
      </c>
      <c r="I574" s="44">
        <f t="shared" si="238"/>
        <v>2231718.9165000003</v>
      </c>
      <c r="J574" s="44">
        <v>2366446.554</v>
      </c>
      <c r="K574" s="44">
        <f t="shared" si="239"/>
        <v>2642659.2659999998</v>
      </c>
      <c r="L574" s="44">
        <v>2918871.9780000001</v>
      </c>
      <c r="M574" s="44">
        <f t="shared" si="240"/>
        <v>2904418.1140000001</v>
      </c>
      <c r="N574" s="44">
        <v>2889964.25</v>
      </c>
      <c r="O574" s="44">
        <f t="shared" si="241"/>
        <v>2775290.8619999997</v>
      </c>
      <c r="P574" s="44">
        <v>2660617.4739999999</v>
      </c>
      <c r="Q574" s="44">
        <f t="shared" si="242"/>
        <v>2725101.2179999999</v>
      </c>
      <c r="R574" s="44">
        <v>2789584.9619999998</v>
      </c>
      <c r="S574" s="44"/>
      <c r="T574" s="44"/>
      <c r="U574" s="44"/>
      <c r="V574" s="44"/>
      <c r="W574" s="44"/>
      <c r="X574" s="44"/>
      <c r="Y574" s="44"/>
      <c r="Z574" s="44"/>
      <c r="AA574" s="44"/>
      <c r="AB574" s="44"/>
      <c r="AC574" s="44"/>
      <c r="AD574" s="44"/>
      <c r="AE574" s="44"/>
      <c r="AF574" s="44"/>
      <c r="AG574" s="44"/>
    </row>
    <row r="575" spans="1:33" ht="15.75" customHeight="1">
      <c r="A575" s="44"/>
      <c r="B575" s="44" t="s">
        <v>123</v>
      </c>
      <c r="C575" s="44" t="s">
        <v>519</v>
      </c>
      <c r="D575" s="44" t="s">
        <v>524</v>
      </c>
      <c r="E575" s="44" t="str">
        <f t="shared" si="218"/>
        <v>solar thermal</v>
      </c>
      <c r="F575" s="44">
        <v>0</v>
      </c>
      <c r="G575" s="44">
        <f t="shared" si="237"/>
        <v>0</v>
      </c>
      <c r="H575" s="44">
        <v>0</v>
      </c>
      <c r="I575" s="44">
        <f t="shared" si="238"/>
        <v>0</v>
      </c>
      <c r="J575" s="44">
        <v>0</v>
      </c>
      <c r="K575" s="44">
        <f t="shared" si="239"/>
        <v>0</v>
      </c>
      <c r="L575" s="44">
        <v>0</v>
      </c>
      <c r="M575" s="44">
        <f t="shared" si="240"/>
        <v>0</v>
      </c>
      <c r="N575" s="44">
        <v>0</v>
      </c>
      <c r="O575" s="44">
        <f t="shared" si="241"/>
        <v>0</v>
      </c>
      <c r="P575" s="44">
        <v>0</v>
      </c>
      <c r="Q575" s="44">
        <f t="shared" si="242"/>
        <v>0</v>
      </c>
      <c r="R575" s="44">
        <v>0</v>
      </c>
      <c r="S575" s="44"/>
      <c r="T575" s="44"/>
      <c r="U575" s="44"/>
      <c r="V575" s="44"/>
      <c r="W575" s="44"/>
      <c r="X575" s="44"/>
      <c r="Y575" s="44"/>
      <c r="Z575" s="44"/>
      <c r="AA575" s="44"/>
      <c r="AB575" s="44"/>
      <c r="AC575" s="44"/>
      <c r="AD575" s="44"/>
      <c r="AE575" s="44"/>
      <c r="AF575" s="44"/>
      <c r="AG575" s="44"/>
    </row>
    <row r="576" spans="1:33" ht="15.75" customHeight="1">
      <c r="A576" s="44"/>
      <c r="B576" s="44" t="s">
        <v>123</v>
      </c>
      <c r="C576" s="44" t="s">
        <v>519</v>
      </c>
      <c r="D576" s="44" t="s">
        <v>525</v>
      </c>
      <c r="E576" s="44" t="str">
        <f t="shared" si="218"/>
        <v>geothermal</v>
      </c>
      <c r="F576" s="44">
        <v>0</v>
      </c>
      <c r="G576" s="44">
        <f t="shared" si="237"/>
        <v>0</v>
      </c>
      <c r="H576" s="44">
        <v>0</v>
      </c>
      <c r="I576" s="44">
        <f t="shared" si="238"/>
        <v>0</v>
      </c>
      <c r="J576" s="44">
        <v>0</v>
      </c>
      <c r="K576" s="44">
        <f t="shared" si="239"/>
        <v>0</v>
      </c>
      <c r="L576" s="44">
        <v>0</v>
      </c>
      <c r="M576" s="44">
        <f t="shared" si="240"/>
        <v>0</v>
      </c>
      <c r="N576" s="44">
        <v>0</v>
      </c>
      <c r="O576" s="44">
        <f t="shared" si="241"/>
        <v>0</v>
      </c>
      <c r="P576" s="44">
        <v>0</v>
      </c>
      <c r="Q576" s="44">
        <f t="shared" si="242"/>
        <v>0</v>
      </c>
      <c r="R576" s="44">
        <v>0</v>
      </c>
      <c r="S576" s="44"/>
      <c r="T576" s="44"/>
      <c r="U576" s="44"/>
      <c r="V576" s="44"/>
      <c r="W576" s="44"/>
      <c r="X576" s="44"/>
      <c r="Y576" s="44"/>
      <c r="Z576" s="44"/>
      <c r="AA576" s="44"/>
      <c r="AB576" s="44"/>
      <c r="AC576" s="44"/>
      <c r="AD576" s="44"/>
      <c r="AE576" s="44"/>
      <c r="AF576" s="44"/>
      <c r="AG576" s="44"/>
    </row>
    <row r="577" spans="1:33" ht="15.75" customHeight="1">
      <c r="A577" s="44"/>
      <c r="B577" s="44" t="s">
        <v>123</v>
      </c>
      <c r="C577" s="44" t="s">
        <v>519</v>
      </c>
      <c r="D577" s="44" t="s">
        <v>526</v>
      </c>
      <c r="E577" s="44" t="str">
        <f t="shared" si="218"/>
        <v>hydro</v>
      </c>
      <c r="F577" s="44">
        <v>3915703.8930000002</v>
      </c>
      <c r="G577" s="44">
        <f t="shared" si="237"/>
        <v>4079037.8985000001</v>
      </c>
      <c r="H577" s="44">
        <v>4242371.9040000001</v>
      </c>
      <c r="I577" s="44">
        <f t="shared" si="238"/>
        <v>4234368.5934999995</v>
      </c>
      <c r="J577" s="44">
        <v>4226365.2829999998</v>
      </c>
      <c r="K577" s="44">
        <f t="shared" si="239"/>
        <v>4232517.6435000002</v>
      </c>
      <c r="L577" s="44">
        <v>4238670.0039999997</v>
      </c>
      <c r="M577" s="44">
        <f t="shared" si="240"/>
        <v>4238235.023</v>
      </c>
      <c r="N577" s="44">
        <v>4237800.0420000004</v>
      </c>
      <c r="O577" s="44">
        <f t="shared" si="241"/>
        <v>4240705.3175000008</v>
      </c>
      <c r="P577" s="44">
        <v>4243610.5930000003</v>
      </c>
      <c r="Q577" s="44">
        <f t="shared" si="242"/>
        <v>4248685.9464999996</v>
      </c>
      <c r="R577" s="44">
        <v>4253761.3</v>
      </c>
      <c r="S577" s="44"/>
      <c r="T577" s="44"/>
      <c r="U577" s="44"/>
      <c r="V577" s="44"/>
      <c r="W577" s="44"/>
      <c r="X577" s="44"/>
      <c r="Y577" s="44"/>
      <c r="Z577" s="44"/>
      <c r="AA577" s="44"/>
      <c r="AB577" s="44"/>
      <c r="AC577" s="44"/>
      <c r="AD577" s="44"/>
      <c r="AE577" s="44"/>
      <c r="AF577" s="44"/>
      <c r="AG577" s="44"/>
    </row>
    <row r="578" spans="1:33" ht="15.75" customHeight="1">
      <c r="A578" s="44"/>
      <c r="B578" s="44" t="s">
        <v>123</v>
      </c>
      <c r="C578" s="44" t="s">
        <v>519</v>
      </c>
      <c r="D578" s="44" t="s">
        <v>528</v>
      </c>
      <c r="E578" s="44" t="str">
        <f t="shared" si="218"/>
        <v>hydro</v>
      </c>
      <c r="F578" s="44">
        <v>0</v>
      </c>
      <c r="G578" s="44">
        <f t="shared" si="237"/>
        <v>0</v>
      </c>
      <c r="H578" s="44">
        <v>0</v>
      </c>
      <c r="I578" s="44">
        <f t="shared" si="238"/>
        <v>0</v>
      </c>
      <c r="J578" s="44">
        <v>0</v>
      </c>
      <c r="K578" s="44">
        <f t="shared" si="239"/>
        <v>0</v>
      </c>
      <c r="L578" s="44">
        <v>0</v>
      </c>
      <c r="M578" s="44">
        <f t="shared" si="240"/>
        <v>0</v>
      </c>
      <c r="N578" s="44">
        <v>0</v>
      </c>
      <c r="O578" s="44">
        <f t="shared" si="241"/>
        <v>0</v>
      </c>
      <c r="P578" s="44">
        <v>0</v>
      </c>
      <c r="Q578" s="44">
        <f t="shared" si="242"/>
        <v>0</v>
      </c>
      <c r="R578" s="44">
        <v>0</v>
      </c>
      <c r="S578" s="44"/>
      <c r="T578" s="44"/>
      <c r="U578" s="44"/>
      <c r="V578" s="44"/>
      <c r="W578" s="44"/>
      <c r="X578" s="44"/>
      <c r="Y578" s="44"/>
      <c r="Z578" s="44"/>
      <c r="AA578" s="44"/>
      <c r="AB578" s="44"/>
      <c r="AC578" s="44"/>
      <c r="AD578" s="44"/>
      <c r="AE578" s="44"/>
      <c r="AF578" s="44"/>
      <c r="AG578" s="44"/>
    </row>
    <row r="579" spans="1:33" ht="15.75" customHeight="1">
      <c r="A579" s="44"/>
      <c r="B579" s="44" t="s">
        <v>123</v>
      </c>
      <c r="C579" s="44" t="s">
        <v>519</v>
      </c>
      <c r="D579" s="44" t="s">
        <v>527</v>
      </c>
      <c r="E579" s="44" t="str">
        <f t="shared" ref="E579:E642" si="243">LOOKUP(D579,$U$2:$V$15,$V$2:$V$15)</f>
        <v>onshore wind</v>
      </c>
      <c r="F579" s="44">
        <v>2943960.727</v>
      </c>
      <c r="G579" s="44">
        <f t="shared" si="237"/>
        <v>4149727.0279999999</v>
      </c>
      <c r="H579" s="44">
        <v>5355493.3289999999</v>
      </c>
      <c r="I579" s="44">
        <f t="shared" si="238"/>
        <v>5365274.892</v>
      </c>
      <c r="J579" s="44">
        <v>5375056.4550000001</v>
      </c>
      <c r="K579" s="44">
        <f t="shared" si="239"/>
        <v>5375253.4069999997</v>
      </c>
      <c r="L579" s="44">
        <v>5375450.3590000002</v>
      </c>
      <c r="M579" s="44">
        <f t="shared" si="240"/>
        <v>5388497.1210000003</v>
      </c>
      <c r="N579" s="44">
        <v>5401543.8830000004</v>
      </c>
      <c r="O579" s="44">
        <f t="shared" si="241"/>
        <v>5611972.7194999997</v>
      </c>
      <c r="P579" s="44">
        <v>5822401.5559999999</v>
      </c>
      <c r="Q579" s="44">
        <f t="shared" si="242"/>
        <v>6025544.3859999999</v>
      </c>
      <c r="R579" s="44">
        <v>6228687.216</v>
      </c>
      <c r="S579" s="44"/>
      <c r="T579" s="44"/>
      <c r="U579" s="44"/>
      <c r="V579" s="44"/>
      <c r="W579" s="44"/>
      <c r="X579" s="44"/>
      <c r="Y579" s="44"/>
      <c r="Z579" s="44"/>
      <c r="AA579" s="44"/>
      <c r="AB579" s="44"/>
      <c r="AC579" s="44"/>
      <c r="AD579" s="44"/>
      <c r="AE579" s="44"/>
      <c r="AF579" s="44"/>
      <c r="AG579" s="44"/>
    </row>
    <row r="580" spans="1:33" ht="15.75" customHeight="1">
      <c r="A580" s="44"/>
      <c r="B580" s="44" t="s">
        <v>123</v>
      </c>
      <c r="C580" s="44" t="s">
        <v>519</v>
      </c>
      <c r="D580" s="44" t="s">
        <v>529</v>
      </c>
      <c r="E580" s="44" t="str">
        <f t="shared" si="243"/>
        <v>natural gas nonpeaker</v>
      </c>
      <c r="F580" s="44">
        <v>1489725.652</v>
      </c>
      <c r="G580" s="44">
        <f t="shared" si="237"/>
        <v>1433880.6310000001</v>
      </c>
      <c r="H580" s="44">
        <v>1378035.61</v>
      </c>
      <c r="I580" s="44">
        <f t="shared" si="238"/>
        <v>1453087.9355000001</v>
      </c>
      <c r="J580" s="44">
        <v>1528140.2609999999</v>
      </c>
      <c r="K580" s="44">
        <f t="shared" si="239"/>
        <v>1248696.9958500001</v>
      </c>
      <c r="L580" s="44">
        <v>969253.73069999996</v>
      </c>
      <c r="M580" s="44">
        <f t="shared" si="240"/>
        <v>837601.9976</v>
      </c>
      <c r="N580" s="44">
        <v>705950.26450000005</v>
      </c>
      <c r="O580" s="44">
        <f t="shared" si="241"/>
        <v>703361.8737</v>
      </c>
      <c r="P580" s="44">
        <v>700773.48289999994</v>
      </c>
      <c r="Q580" s="44">
        <f t="shared" si="242"/>
        <v>691105.26484999992</v>
      </c>
      <c r="R580" s="44">
        <v>681437.04680000001</v>
      </c>
      <c r="S580" s="44"/>
      <c r="T580" s="44"/>
      <c r="U580" s="44"/>
      <c r="V580" s="44"/>
      <c r="W580" s="44"/>
      <c r="X580" s="44"/>
      <c r="Y580" s="44"/>
      <c r="Z580" s="44"/>
      <c r="AA580" s="44"/>
      <c r="AB580" s="44"/>
      <c r="AC580" s="44"/>
      <c r="AD580" s="44"/>
      <c r="AE580" s="44"/>
      <c r="AF580" s="44"/>
      <c r="AG580" s="44"/>
    </row>
    <row r="581" spans="1:33" ht="15.75" customHeight="1">
      <c r="A581" s="44"/>
      <c r="B581" s="44" t="s">
        <v>123</v>
      </c>
      <c r="C581" s="44" t="s">
        <v>519</v>
      </c>
      <c r="D581" s="44" t="s">
        <v>530</v>
      </c>
      <c r="E581" s="44" t="str">
        <f t="shared" si="243"/>
        <v>natural gas peaker</v>
      </c>
      <c r="F581" s="44">
        <v>33486.836000000003</v>
      </c>
      <c r="G581" s="44">
        <f t="shared" si="237"/>
        <v>29366.430935000004</v>
      </c>
      <c r="H581" s="44">
        <v>25246.025870000001</v>
      </c>
      <c r="I581" s="44">
        <f t="shared" si="238"/>
        <v>25812.102935000003</v>
      </c>
      <c r="J581" s="44">
        <v>26378.18</v>
      </c>
      <c r="K581" s="44">
        <f t="shared" si="239"/>
        <v>25641.95</v>
      </c>
      <c r="L581" s="44">
        <v>24905.72</v>
      </c>
      <c r="M581" s="44">
        <f t="shared" si="240"/>
        <v>21287.620000000003</v>
      </c>
      <c r="N581" s="44">
        <v>17669.52</v>
      </c>
      <c r="O581" s="44">
        <f t="shared" si="241"/>
        <v>15778.02</v>
      </c>
      <c r="P581" s="44">
        <v>13886.52</v>
      </c>
      <c r="Q581" s="44">
        <f t="shared" si="242"/>
        <v>13886.52</v>
      </c>
      <c r="R581" s="44">
        <v>13886.52</v>
      </c>
      <c r="S581" s="44"/>
      <c r="T581" s="44"/>
      <c r="U581" s="44"/>
      <c r="V581" s="44"/>
      <c r="W581" s="44"/>
      <c r="X581" s="44"/>
      <c r="Y581" s="44"/>
      <c r="Z581" s="44"/>
      <c r="AA581" s="44"/>
      <c r="AB581" s="44"/>
      <c r="AC581" s="44"/>
      <c r="AD581" s="44"/>
      <c r="AE581" s="44"/>
      <c r="AF581" s="44"/>
      <c r="AG581" s="44"/>
    </row>
    <row r="582" spans="1:33" ht="15.75" customHeight="1">
      <c r="A582" s="44"/>
      <c r="B582" s="44" t="s">
        <v>123</v>
      </c>
      <c r="C582" s="44" t="s">
        <v>519</v>
      </c>
      <c r="D582" s="44" t="s">
        <v>531</v>
      </c>
      <c r="E582" s="44" t="str">
        <f t="shared" si="243"/>
        <v>nuclear</v>
      </c>
      <c r="F582" s="44">
        <v>0</v>
      </c>
      <c r="G582" s="44">
        <f t="shared" si="237"/>
        <v>0</v>
      </c>
      <c r="H582" s="44">
        <v>0</v>
      </c>
      <c r="I582" s="44">
        <f t="shared" si="238"/>
        <v>0</v>
      </c>
      <c r="J582" s="44">
        <v>0</v>
      </c>
      <c r="K582" s="44">
        <f t="shared" si="239"/>
        <v>0</v>
      </c>
      <c r="L582" s="44">
        <v>0</v>
      </c>
      <c r="M582" s="44">
        <f t="shared" si="240"/>
        <v>0</v>
      </c>
      <c r="N582" s="44">
        <v>0</v>
      </c>
      <c r="O582" s="44">
        <f t="shared" si="241"/>
        <v>0</v>
      </c>
      <c r="P582" s="44">
        <v>0</v>
      </c>
      <c r="Q582" s="44">
        <f t="shared" si="242"/>
        <v>0</v>
      </c>
      <c r="R582" s="44">
        <v>0</v>
      </c>
      <c r="S582" s="44"/>
      <c r="T582" s="44"/>
      <c r="U582" s="44"/>
      <c r="V582" s="44"/>
      <c r="W582" s="44"/>
      <c r="X582" s="44"/>
      <c r="Y582" s="44"/>
      <c r="Z582" s="44"/>
      <c r="AA582" s="44"/>
      <c r="AB582" s="44"/>
      <c r="AC582" s="44"/>
      <c r="AD582" s="44"/>
      <c r="AE582" s="44"/>
      <c r="AF582" s="44"/>
      <c r="AG582" s="44"/>
    </row>
    <row r="583" spans="1:33" ht="15.75" customHeight="1">
      <c r="A583" s="44"/>
      <c r="B583" s="44" t="s">
        <v>123</v>
      </c>
      <c r="C583" s="44" t="s">
        <v>519</v>
      </c>
      <c r="D583" s="44" t="s">
        <v>532</v>
      </c>
      <c r="E583" s="44" t="str">
        <f t="shared" si="243"/>
        <v>offshore wind</v>
      </c>
      <c r="F583" s="44">
        <v>0</v>
      </c>
      <c r="G583" s="44">
        <f t="shared" si="237"/>
        <v>0</v>
      </c>
      <c r="H583" s="44">
        <v>0</v>
      </c>
      <c r="I583" s="44">
        <f t="shared" si="238"/>
        <v>0</v>
      </c>
      <c r="J583" s="44">
        <v>0</v>
      </c>
      <c r="K583" s="44">
        <f t="shared" si="239"/>
        <v>0</v>
      </c>
      <c r="L583" s="44">
        <v>0</v>
      </c>
      <c r="M583" s="44">
        <f t="shared" si="240"/>
        <v>0</v>
      </c>
      <c r="N583" s="44">
        <v>0</v>
      </c>
      <c r="O583" s="44">
        <f t="shared" si="241"/>
        <v>0</v>
      </c>
      <c r="P583" s="44">
        <v>0</v>
      </c>
      <c r="Q583" s="44">
        <f t="shared" si="242"/>
        <v>0</v>
      </c>
      <c r="R583" s="44">
        <v>0</v>
      </c>
      <c r="S583" s="44"/>
      <c r="T583" s="44"/>
      <c r="U583" s="44"/>
      <c r="V583" s="44"/>
      <c r="W583" s="44"/>
      <c r="X583" s="44"/>
      <c r="Y583" s="44"/>
      <c r="Z583" s="44"/>
      <c r="AA583" s="44"/>
      <c r="AB583" s="44"/>
      <c r="AC583" s="44"/>
      <c r="AD583" s="44"/>
      <c r="AE583" s="44"/>
      <c r="AF583" s="44"/>
      <c r="AG583" s="44"/>
    </row>
    <row r="584" spans="1:33" ht="15.75" customHeight="1">
      <c r="A584" s="44"/>
      <c r="B584" s="44" t="s">
        <v>123</v>
      </c>
      <c r="C584" s="44" t="s">
        <v>519</v>
      </c>
      <c r="D584" s="44" t="s">
        <v>533</v>
      </c>
      <c r="E584" s="44" t="str">
        <f t="shared" si="243"/>
        <v>crude oil</v>
      </c>
      <c r="F584" s="44">
        <v>0</v>
      </c>
      <c r="G584" s="44">
        <f t="shared" si="237"/>
        <v>0</v>
      </c>
      <c r="H584" s="44">
        <v>0</v>
      </c>
      <c r="I584" s="44">
        <f t="shared" si="238"/>
        <v>0</v>
      </c>
      <c r="J584" s="44">
        <v>0</v>
      </c>
      <c r="K584" s="44">
        <f t="shared" si="239"/>
        <v>0</v>
      </c>
      <c r="L584" s="44">
        <v>0</v>
      </c>
      <c r="M584" s="44">
        <f t="shared" si="240"/>
        <v>0</v>
      </c>
      <c r="N584" s="44">
        <v>0</v>
      </c>
      <c r="O584" s="44">
        <f t="shared" si="241"/>
        <v>0</v>
      </c>
      <c r="P584" s="44">
        <v>0</v>
      </c>
      <c r="Q584" s="44">
        <f t="shared" si="242"/>
        <v>0</v>
      </c>
      <c r="R584" s="44">
        <v>0</v>
      </c>
      <c r="S584" s="44"/>
      <c r="T584" s="44"/>
      <c r="U584" s="44"/>
      <c r="V584" s="44"/>
      <c r="W584" s="44"/>
      <c r="X584" s="44"/>
      <c r="Y584" s="44"/>
      <c r="Z584" s="44"/>
      <c r="AA584" s="44"/>
      <c r="AB584" s="44"/>
      <c r="AC584" s="44"/>
      <c r="AD584" s="44"/>
      <c r="AE584" s="44"/>
      <c r="AF584" s="44"/>
      <c r="AG584" s="44"/>
    </row>
    <row r="585" spans="1:33" ht="15.75" customHeight="1">
      <c r="A585" s="44"/>
      <c r="B585" s="44" t="s">
        <v>123</v>
      </c>
      <c r="C585" s="44" t="s">
        <v>519</v>
      </c>
      <c r="D585" s="44" t="s">
        <v>534</v>
      </c>
      <c r="E585" s="44" t="str">
        <f t="shared" si="243"/>
        <v>solar PV</v>
      </c>
      <c r="F585" s="44">
        <v>77514.620779999997</v>
      </c>
      <c r="G585" s="44">
        <f t="shared" si="237"/>
        <v>79476.898595000006</v>
      </c>
      <c r="H585" s="44">
        <v>81439.17641</v>
      </c>
      <c r="I585" s="44">
        <f t="shared" si="238"/>
        <v>83269.176275000005</v>
      </c>
      <c r="J585" s="44">
        <v>85099.176139999996</v>
      </c>
      <c r="K585" s="44">
        <f t="shared" si="239"/>
        <v>86903.942749999987</v>
      </c>
      <c r="L585" s="44">
        <v>88708.709359999993</v>
      </c>
      <c r="M585" s="44">
        <f t="shared" si="240"/>
        <v>91236.650114999997</v>
      </c>
      <c r="N585" s="44">
        <v>93764.59087</v>
      </c>
      <c r="O585" s="44">
        <f t="shared" si="241"/>
        <v>97103.118134999997</v>
      </c>
      <c r="P585" s="44">
        <v>100441.64539999999</v>
      </c>
      <c r="Q585" s="44">
        <f t="shared" si="242"/>
        <v>104503.29115</v>
      </c>
      <c r="R585" s="44">
        <v>108564.9369</v>
      </c>
      <c r="S585" s="44"/>
      <c r="T585" s="44"/>
      <c r="U585" s="44"/>
      <c r="V585" s="44"/>
      <c r="W585" s="44"/>
      <c r="X585" s="44"/>
      <c r="Y585" s="44"/>
      <c r="Z585" s="44"/>
      <c r="AA585" s="44"/>
      <c r="AB585" s="44"/>
      <c r="AC585" s="44"/>
      <c r="AD585" s="44"/>
      <c r="AE585" s="44"/>
      <c r="AF585" s="44"/>
      <c r="AG585" s="44"/>
    </row>
    <row r="586" spans="1:33" ht="15.75" customHeight="1">
      <c r="A586" s="44"/>
      <c r="B586" s="44" t="s">
        <v>123</v>
      </c>
      <c r="C586" s="44" t="s">
        <v>519</v>
      </c>
      <c r="D586" s="44" t="s">
        <v>535</v>
      </c>
      <c r="E586" s="44" t="str">
        <f t="shared" si="243"/>
        <v>storage</v>
      </c>
      <c r="F586" s="44">
        <v>0</v>
      </c>
      <c r="G586" s="44">
        <v>0</v>
      </c>
      <c r="H586" s="44">
        <v>0</v>
      </c>
      <c r="I586" s="44">
        <v>0</v>
      </c>
      <c r="J586" s="44">
        <v>0</v>
      </c>
      <c r="K586" s="44">
        <v>0</v>
      </c>
      <c r="L586" s="44">
        <v>0</v>
      </c>
      <c r="M586" s="44">
        <v>0</v>
      </c>
      <c r="N586" s="44">
        <v>0</v>
      </c>
      <c r="O586" s="44">
        <v>0</v>
      </c>
      <c r="P586" s="44">
        <v>0</v>
      </c>
      <c r="Q586" s="44">
        <v>0</v>
      </c>
      <c r="R586" s="44">
        <v>0</v>
      </c>
      <c r="S586" s="44"/>
      <c r="T586" s="44"/>
      <c r="U586" s="44"/>
      <c r="V586" s="44"/>
      <c r="W586" s="44"/>
      <c r="X586" s="44"/>
      <c r="Y586" s="44"/>
      <c r="Z586" s="44"/>
      <c r="AA586" s="44"/>
      <c r="AB586" s="44"/>
      <c r="AC586" s="44"/>
      <c r="AD586" s="44"/>
      <c r="AE586" s="44"/>
      <c r="AF586" s="44"/>
      <c r="AG586" s="44"/>
    </row>
    <row r="587" spans="1:33" ht="15.75" customHeight="1">
      <c r="A587" s="44"/>
      <c r="B587" s="44" t="s">
        <v>123</v>
      </c>
      <c r="C587" s="44" t="s">
        <v>519</v>
      </c>
      <c r="D587" s="44" t="s">
        <v>537</v>
      </c>
      <c r="E587" s="44" t="str">
        <f t="shared" si="243"/>
        <v>solar PV</v>
      </c>
      <c r="F587" s="44">
        <v>2155.9456100000002</v>
      </c>
      <c r="G587" s="44">
        <f t="shared" ref="G587:G600" si="244">AVERAGE(F587,H587)</f>
        <v>2155.9456100000002</v>
      </c>
      <c r="H587" s="44">
        <v>2155.9456100000002</v>
      </c>
      <c r="I587" s="44">
        <f t="shared" ref="I587:I600" si="245">AVERAGE(H587,J587)</f>
        <v>2155.9456100000002</v>
      </c>
      <c r="J587" s="44">
        <v>2155.9456100000002</v>
      </c>
      <c r="K587" s="44">
        <f t="shared" ref="K587:K600" si="246">AVERAGE(J587,L587)</f>
        <v>2145.1712825000004</v>
      </c>
      <c r="L587" s="44">
        <v>2134.3969550000002</v>
      </c>
      <c r="M587" s="44">
        <f t="shared" ref="M587:M600" si="247">AVERAGE(L587,N587)</f>
        <v>2123.7336480000004</v>
      </c>
      <c r="N587" s="44">
        <v>2113.0703410000001</v>
      </c>
      <c r="O587" s="44">
        <f t="shared" ref="O587:O600" si="248">AVERAGE(N587,P587)</f>
        <v>57922.888320500002</v>
      </c>
      <c r="P587" s="44">
        <v>113732.70630000001</v>
      </c>
      <c r="Q587" s="44">
        <f t="shared" ref="Q587:Q600" si="249">AVERAGE(P587,R587)</f>
        <v>113164.06025000001</v>
      </c>
      <c r="R587" s="44">
        <v>112595.4142</v>
      </c>
      <c r="S587" s="44"/>
      <c r="T587" s="44"/>
      <c r="U587" s="44"/>
      <c r="V587" s="44"/>
      <c r="W587" s="44"/>
      <c r="X587" s="44"/>
      <c r="Y587" s="44"/>
      <c r="Z587" s="44"/>
      <c r="AA587" s="44"/>
      <c r="AB587" s="44"/>
      <c r="AC587" s="44"/>
      <c r="AD587" s="44"/>
      <c r="AE587" s="44"/>
      <c r="AF587" s="44"/>
      <c r="AG587" s="44"/>
    </row>
    <row r="588" spans="1:33" ht="15.75" customHeight="1">
      <c r="A588" s="44"/>
      <c r="B588" s="44" t="s">
        <v>126</v>
      </c>
      <c r="C588" s="44" t="s">
        <v>519</v>
      </c>
      <c r="D588" s="44" t="s">
        <v>522</v>
      </c>
      <c r="E588" s="44" t="str">
        <f t="shared" si="243"/>
        <v>biomass</v>
      </c>
      <c r="F588" s="44">
        <v>0</v>
      </c>
      <c r="G588" s="44">
        <f t="shared" si="244"/>
        <v>0</v>
      </c>
      <c r="H588" s="44">
        <v>0</v>
      </c>
      <c r="I588" s="44">
        <f t="shared" si="245"/>
        <v>0</v>
      </c>
      <c r="J588" s="44">
        <v>0</v>
      </c>
      <c r="K588" s="44">
        <f t="shared" si="246"/>
        <v>0</v>
      </c>
      <c r="L588" s="44">
        <v>0</v>
      </c>
      <c r="M588" s="44">
        <f t="shared" si="247"/>
        <v>0</v>
      </c>
      <c r="N588" s="44">
        <v>0</v>
      </c>
      <c r="O588" s="44">
        <f t="shared" si="248"/>
        <v>0</v>
      </c>
      <c r="P588" s="44">
        <v>0</v>
      </c>
      <c r="Q588" s="44">
        <f t="shared" si="249"/>
        <v>0</v>
      </c>
      <c r="R588" s="44">
        <v>0</v>
      </c>
      <c r="S588" s="44"/>
      <c r="T588" s="44"/>
      <c r="U588" s="44"/>
      <c r="V588" s="44"/>
      <c r="W588" s="44"/>
      <c r="X588" s="44"/>
      <c r="Y588" s="44"/>
      <c r="Z588" s="44"/>
      <c r="AA588" s="44"/>
      <c r="AB588" s="44"/>
      <c r="AC588" s="44"/>
      <c r="AD588" s="44"/>
      <c r="AE588" s="44"/>
      <c r="AF588" s="44"/>
      <c r="AG588" s="44"/>
    </row>
    <row r="589" spans="1:33" ht="15.75" customHeight="1">
      <c r="A589" s="44"/>
      <c r="B589" s="44" t="s">
        <v>126</v>
      </c>
      <c r="C589" s="44" t="s">
        <v>519</v>
      </c>
      <c r="D589" s="44" t="s">
        <v>523</v>
      </c>
      <c r="E589" s="44" t="str">
        <f t="shared" si="243"/>
        <v>hard coal</v>
      </c>
      <c r="F589" s="44">
        <v>30631446.829999998</v>
      </c>
      <c r="G589" s="44">
        <f t="shared" si="244"/>
        <v>27345035.375</v>
      </c>
      <c r="H589" s="44">
        <v>24058623.920000002</v>
      </c>
      <c r="I589" s="44">
        <f t="shared" si="245"/>
        <v>26696531.920000002</v>
      </c>
      <c r="J589" s="44">
        <v>29334439.920000002</v>
      </c>
      <c r="K589" s="44">
        <f t="shared" si="246"/>
        <v>30474894.310000002</v>
      </c>
      <c r="L589" s="44">
        <v>31615348.699999999</v>
      </c>
      <c r="M589" s="44">
        <f t="shared" si="247"/>
        <v>31093914.204999998</v>
      </c>
      <c r="N589" s="44">
        <v>30572479.710000001</v>
      </c>
      <c r="O589" s="44">
        <f t="shared" si="248"/>
        <v>30595064.41</v>
      </c>
      <c r="P589" s="44">
        <v>30617649.109999999</v>
      </c>
      <c r="Q589" s="44">
        <f t="shared" si="249"/>
        <v>28001400.064999998</v>
      </c>
      <c r="R589" s="44">
        <v>25385151.02</v>
      </c>
      <c r="S589" s="44"/>
      <c r="T589" s="44"/>
      <c r="U589" s="44"/>
      <c r="V589" s="44"/>
      <c r="W589" s="44"/>
      <c r="X589" s="44"/>
      <c r="Y589" s="44"/>
      <c r="Z589" s="44"/>
      <c r="AA589" s="44"/>
      <c r="AB589" s="44"/>
      <c r="AC589" s="44"/>
      <c r="AD589" s="44"/>
      <c r="AE589" s="44"/>
      <c r="AF589" s="44"/>
      <c r="AG589" s="44"/>
    </row>
    <row r="590" spans="1:33" ht="15.75" customHeight="1">
      <c r="A590" s="44"/>
      <c r="B590" s="44" t="s">
        <v>126</v>
      </c>
      <c r="C590" s="44" t="s">
        <v>519</v>
      </c>
      <c r="D590" s="44" t="s">
        <v>524</v>
      </c>
      <c r="E590" s="44" t="str">
        <f t="shared" si="243"/>
        <v>solar thermal</v>
      </c>
      <c r="F590" s="44">
        <v>0</v>
      </c>
      <c r="G590" s="44">
        <f t="shared" si="244"/>
        <v>0</v>
      </c>
      <c r="H590" s="44">
        <v>0</v>
      </c>
      <c r="I590" s="44">
        <f t="shared" si="245"/>
        <v>0</v>
      </c>
      <c r="J590" s="44">
        <v>0</v>
      </c>
      <c r="K590" s="44">
        <f t="shared" si="246"/>
        <v>0</v>
      </c>
      <c r="L590" s="44">
        <v>0</v>
      </c>
      <c r="M590" s="44">
        <f t="shared" si="247"/>
        <v>0</v>
      </c>
      <c r="N590" s="44">
        <v>0</v>
      </c>
      <c r="O590" s="44">
        <f t="shared" si="248"/>
        <v>0</v>
      </c>
      <c r="P590" s="44">
        <v>0</v>
      </c>
      <c r="Q590" s="44">
        <f t="shared" si="249"/>
        <v>0</v>
      </c>
      <c r="R590" s="44">
        <v>0</v>
      </c>
      <c r="S590" s="44"/>
      <c r="T590" s="44"/>
      <c r="U590" s="44"/>
      <c r="V590" s="44"/>
      <c r="W590" s="44"/>
      <c r="X590" s="44"/>
      <c r="Y590" s="44"/>
      <c r="Z590" s="44"/>
      <c r="AA590" s="44"/>
      <c r="AB590" s="44"/>
      <c r="AC590" s="44"/>
      <c r="AD590" s="44"/>
      <c r="AE590" s="44"/>
      <c r="AF590" s="44"/>
      <c r="AG590" s="44"/>
    </row>
    <row r="591" spans="1:33" ht="15.75" customHeight="1">
      <c r="A591" s="44"/>
      <c r="B591" s="44" t="s">
        <v>126</v>
      </c>
      <c r="C591" s="44" t="s">
        <v>519</v>
      </c>
      <c r="D591" s="44" t="s">
        <v>525</v>
      </c>
      <c r="E591" s="44" t="str">
        <f t="shared" si="243"/>
        <v>geothermal</v>
      </c>
      <c r="F591" s="44">
        <v>0</v>
      </c>
      <c r="G591" s="44">
        <f t="shared" si="244"/>
        <v>0</v>
      </c>
      <c r="H591" s="44">
        <v>0</v>
      </c>
      <c r="I591" s="44">
        <f t="shared" si="245"/>
        <v>0</v>
      </c>
      <c r="J591" s="44">
        <v>0</v>
      </c>
      <c r="K591" s="44">
        <f t="shared" si="246"/>
        <v>0</v>
      </c>
      <c r="L591" s="44">
        <v>0</v>
      </c>
      <c r="M591" s="44">
        <f t="shared" si="247"/>
        <v>0</v>
      </c>
      <c r="N591" s="44">
        <v>0</v>
      </c>
      <c r="O591" s="44">
        <f t="shared" si="248"/>
        <v>0</v>
      </c>
      <c r="P591" s="44">
        <v>0</v>
      </c>
      <c r="Q591" s="44">
        <f t="shared" si="249"/>
        <v>0</v>
      </c>
      <c r="R591" s="44">
        <v>0</v>
      </c>
      <c r="S591" s="44"/>
      <c r="T591" s="44"/>
      <c r="U591" s="44"/>
      <c r="V591" s="44"/>
      <c r="W591" s="44"/>
      <c r="X591" s="44"/>
      <c r="Y591" s="44"/>
      <c r="Z591" s="44"/>
      <c r="AA591" s="44"/>
      <c r="AB591" s="44"/>
      <c r="AC591" s="44"/>
      <c r="AD591" s="44"/>
      <c r="AE591" s="44"/>
      <c r="AF591" s="44"/>
      <c r="AG591" s="44"/>
    </row>
    <row r="592" spans="1:33" ht="15.75" customHeight="1">
      <c r="A592" s="44"/>
      <c r="B592" s="44" t="s">
        <v>126</v>
      </c>
      <c r="C592" s="44" t="s">
        <v>519</v>
      </c>
      <c r="D592" s="44" t="s">
        <v>526</v>
      </c>
      <c r="E592" s="44" t="str">
        <f t="shared" si="243"/>
        <v>hydro</v>
      </c>
      <c r="F592" s="44">
        <v>7843297.3590000002</v>
      </c>
      <c r="G592" s="44">
        <f t="shared" si="244"/>
        <v>8031611.3210000005</v>
      </c>
      <c r="H592" s="44">
        <v>8219925.2829999998</v>
      </c>
      <c r="I592" s="44">
        <f t="shared" si="245"/>
        <v>8218265.9680000003</v>
      </c>
      <c r="J592" s="44">
        <v>8216606.6529999999</v>
      </c>
      <c r="K592" s="44">
        <f t="shared" si="246"/>
        <v>8213960.9890000001</v>
      </c>
      <c r="L592" s="44">
        <v>8211315.3250000002</v>
      </c>
      <c r="M592" s="44">
        <f t="shared" si="247"/>
        <v>8213885.8509999998</v>
      </c>
      <c r="N592" s="44">
        <v>8216456.3770000003</v>
      </c>
      <c r="O592" s="44">
        <f t="shared" si="248"/>
        <v>8230666.6355000008</v>
      </c>
      <c r="P592" s="44">
        <v>8244876.8940000003</v>
      </c>
      <c r="Q592" s="44">
        <f t="shared" si="249"/>
        <v>8244876.8940000003</v>
      </c>
      <c r="R592" s="44">
        <v>8244876.8940000003</v>
      </c>
      <c r="S592" s="44"/>
      <c r="T592" s="44"/>
      <c r="U592" s="44"/>
      <c r="V592" s="44"/>
      <c r="W592" s="44"/>
      <c r="X592" s="44"/>
      <c r="Y592" s="44"/>
      <c r="Z592" s="44"/>
      <c r="AA592" s="44"/>
      <c r="AB592" s="44"/>
      <c r="AC592" s="44"/>
      <c r="AD592" s="44"/>
      <c r="AE592" s="44"/>
      <c r="AF592" s="44"/>
      <c r="AG592" s="44"/>
    </row>
    <row r="593" spans="1:33" ht="15.75" customHeight="1">
      <c r="A593" s="44"/>
      <c r="B593" s="44" t="s">
        <v>126</v>
      </c>
      <c r="C593" s="44" t="s">
        <v>519</v>
      </c>
      <c r="D593" s="44" t="s">
        <v>528</v>
      </c>
      <c r="E593" s="44" t="str">
        <f t="shared" si="243"/>
        <v>hydro</v>
      </c>
      <c r="F593" s="44">
        <v>0</v>
      </c>
      <c r="G593" s="44">
        <f t="shared" si="244"/>
        <v>0</v>
      </c>
      <c r="H593" s="44">
        <v>0</v>
      </c>
      <c r="I593" s="44">
        <f t="shared" si="245"/>
        <v>0</v>
      </c>
      <c r="J593" s="44">
        <v>0</v>
      </c>
      <c r="K593" s="44">
        <f t="shared" si="246"/>
        <v>0</v>
      </c>
      <c r="L593" s="44">
        <v>0</v>
      </c>
      <c r="M593" s="44">
        <f t="shared" si="247"/>
        <v>0</v>
      </c>
      <c r="N593" s="44">
        <v>0</v>
      </c>
      <c r="O593" s="44">
        <f t="shared" si="248"/>
        <v>0</v>
      </c>
      <c r="P593" s="44">
        <v>0</v>
      </c>
      <c r="Q593" s="44">
        <f t="shared" si="249"/>
        <v>0</v>
      </c>
      <c r="R593" s="44">
        <v>0</v>
      </c>
      <c r="S593" s="44"/>
      <c r="T593" s="44"/>
      <c r="U593" s="44"/>
      <c r="V593" s="44"/>
      <c r="W593" s="44"/>
      <c r="X593" s="44"/>
      <c r="Y593" s="44"/>
      <c r="Z593" s="44"/>
      <c r="AA593" s="44"/>
      <c r="AB593" s="44"/>
      <c r="AC593" s="44"/>
      <c r="AD593" s="44"/>
      <c r="AE593" s="44"/>
      <c r="AF593" s="44"/>
      <c r="AG593" s="44"/>
    </row>
    <row r="594" spans="1:33" ht="15.75" customHeight="1">
      <c r="A594" s="44"/>
      <c r="B594" s="44" t="s">
        <v>126</v>
      </c>
      <c r="C594" s="44" t="s">
        <v>519</v>
      </c>
      <c r="D594" s="44" t="s">
        <v>527</v>
      </c>
      <c r="E594" s="44" t="str">
        <f t="shared" si="243"/>
        <v>onshore wind</v>
      </c>
      <c r="F594" s="44">
        <v>76764.152650000004</v>
      </c>
      <c r="G594" s="44">
        <f t="shared" si="244"/>
        <v>76764.152650000004</v>
      </c>
      <c r="H594" s="44">
        <v>76764.152650000004</v>
      </c>
      <c r="I594" s="44">
        <f t="shared" si="245"/>
        <v>76764.152650000004</v>
      </c>
      <c r="J594" s="44">
        <v>76764.152650000004</v>
      </c>
      <c r="K594" s="44">
        <f t="shared" si="246"/>
        <v>76764.152650000004</v>
      </c>
      <c r="L594" s="44">
        <v>76764.152650000004</v>
      </c>
      <c r="M594" s="44">
        <f t="shared" si="247"/>
        <v>76764.152650000004</v>
      </c>
      <c r="N594" s="44">
        <v>76764.152650000004</v>
      </c>
      <c r="O594" s="44">
        <f t="shared" si="248"/>
        <v>76764.152650000004</v>
      </c>
      <c r="P594" s="44">
        <v>76764.152650000004</v>
      </c>
      <c r="Q594" s="44">
        <f t="shared" si="249"/>
        <v>73994.312089999992</v>
      </c>
      <c r="R594" s="44">
        <v>71224.471529999995</v>
      </c>
      <c r="S594" s="44"/>
      <c r="T594" s="44"/>
      <c r="U594" s="44"/>
      <c r="V594" s="44"/>
      <c r="W594" s="44"/>
      <c r="X594" s="44"/>
      <c r="Y594" s="44"/>
      <c r="Z594" s="44"/>
      <c r="AA594" s="44"/>
      <c r="AB594" s="44"/>
      <c r="AC594" s="44"/>
      <c r="AD594" s="44"/>
      <c r="AE594" s="44"/>
      <c r="AF594" s="44"/>
      <c r="AG594" s="44"/>
    </row>
    <row r="595" spans="1:33" ht="15.75" customHeight="1">
      <c r="A595" s="44"/>
      <c r="B595" s="44" t="s">
        <v>126</v>
      </c>
      <c r="C595" s="44" t="s">
        <v>519</v>
      </c>
      <c r="D595" s="44" t="s">
        <v>529</v>
      </c>
      <c r="E595" s="44" t="str">
        <f t="shared" si="243"/>
        <v>natural gas nonpeaker</v>
      </c>
      <c r="F595" s="44">
        <v>19407801.190000001</v>
      </c>
      <c r="G595" s="44">
        <f t="shared" si="244"/>
        <v>19407801.190000001</v>
      </c>
      <c r="H595" s="44">
        <v>19407801.190000001</v>
      </c>
      <c r="I595" s="44">
        <f t="shared" si="245"/>
        <v>19407801.190000001</v>
      </c>
      <c r="J595" s="44">
        <v>19407801.190000001</v>
      </c>
      <c r="K595" s="44">
        <f t="shared" si="246"/>
        <v>20036423.305</v>
      </c>
      <c r="L595" s="44">
        <v>20665045.420000002</v>
      </c>
      <c r="M595" s="44">
        <f t="shared" si="247"/>
        <v>24211750.234999999</v>
      </c>
      <c r="N595" s="44">
        <v>27758455.050000001</v>
      </c>
      <c r="O595" s="44">
        <f t="shared" si="248"/>
        <v>27758455.050000001</v>
      </c>
      <c r="P595" s="44">
        <v>27758455.050000001</v>
      </c>
      <c r="Q595" s="44">
        <f t="shared" si="249"/>
        <v>27758455.050000001</v>
      </c>
      <c r="R595" s="44">
        <v>27758455.050000001</v>
      </c>
      <c r="S595" s="44"/>
      <c r="T595" s="44"/>
      <c r="U595" s="44"/>
      <c r="V595" s="44"/>
      <c r="W595" s="44"/>
      <c r="X595" s="44"/>
      <c r="Y595" s="44"/>
      <c r="Z595" s="44"/>
      <c r="AA595" s="44"/>
      <c r="AB595" s="44"/>
      <c r="AC595" s="44"/>
      <c r="AD595" s="44"/>
      <c r="AE595" s="44"/>
      <c r="AF595" s="44"/>
      <c r="AG595" s="44"/>
    </row>
    <row r="596" spans="1:33" ht="15.75" customHeight="1">
      <c r="A596" s="44"/>
      <c r="B596" s="44" t="s">
        <v>126</v>
      </c>
      <c r="C596" s="44" t="s">
        <v>519</v>
      </c>
      <c r="D596" s="44" t="s">
        <v>530</v>
      </c>
      <c r="E596" s="44" t="str">
        <f t="shared" si="243"/>
        <v>natural gas peaker</v>
      </c>
      <c r="F596" s="44">
        <v>129033.28</v>
      </c>
      <c r="G596" s="44">
        <f t="shared" si="244"/>
        <v>129033.28</v>
      </c>
      <c r="H596" s="44">
        <v>129033.28</v>
      </c>
      <c r="I596" s="44">
        <f t="shared" si="245"/>
        <v>129033.28</v>
      </c>
      <c r="J596" s="44">
        <v>129033.28</v>
      </c>
      <c r="K596" s="44">
        <f t="shared" si="246"/>
        <v>129033.28</v>
      </c>
      <c r="L596" s="44">
        <v>129033.28</v>
      </c>
      <c r="M596" s="44">
        <f t="shared" si="247"/>
        <v>108865.04000000001</v>
      </c>
      <c r="N596" s="44">
        <v>88696.8</v>
      </c>
      <c r="O596" s="44">
        <f t="shared" si="248"/>
        <v>88696.8</v>
      </c>
      <c r="P596" s="44">
        <v>88696.8</v>
      </c>
      <c r="Q596" s="44">
        <f t="shared" si="249"/>
        <v>83000.959999999992</v>
      </c>
      <c r="R596" s="44">
        <v>77305.119999999995</v>
      </c>
      <c r="S596" s="44"/>
      <c r="T596" s="44"/>
      <c r="U596" s="44"/>
      <c r="V596" s="44"/>
      <c r="W596" s="44"/>
      <c r="X596" s="44"/>
      <c r="Y596" s="44"/>
      <c r="Z596" s="44"/>
      <c r="AA596" s="44"/>
      <c r="AB596" s="44"/>
      <c r="AC596" s="44"/>
      <c r="AD596" s="44"/>
      <c r="AE596" s="44"/>
      <c r="AF596" s="44"/>
      <c r="AG596" s="44"/>
    </row>
    <row r="597" spans="1:33" ht="15.75" customHeight="1">
      <c r="A597" s="44"/>
      <c r="B597" s="44" t="s">
        <v>126</v>
      </c>
      <c r="C597" s="44" t="s">
        <v>519</v>
      </c>
      <c r="D597" s="44" t="s">
        <v>531</v>
      </c>
      <c r="E597" s="44" t="str">
        <f t="shared" si="243"/>
        <v>nuclear</v>
      </c>
      <c r="F597" s="44">
        <v>35752377.68</v>
      </c>
      <c r="G597" s="44">
        <f t="shared" si="244"/>
        <v>35752377.68</v>
      </c>
      <c r="H597" s="44">
        <v>35752377.68</v>
      </c>
      <c r="I597" s="44">
        <f t="shared" si="245"/>
        <v>35752377.68</v>
      </c>
      <c r="J597" s="44">
        <v>35752377.68</v>
      </c>
      <c r="K597" s="44">
        <f t="shared" si="246"/>
        <v>35752377.68</v>
      </c>
      <c r="L597" s="44">
        <v>35752377.68</v>
      </c>
      <c r="M597" s="44">
        <f t="shared" si="247"/>
        <v>35752377.68</v>
      </c>
      <c r="N597" s="44">
        <v>35752377.68</v>
      </c>
      <c r="O597" s="44">
        <f t="shared" si="248"/>
        <v>35752377.68</v>
      </c>
      <c r="P597" s="44">
        <v>35752377.68</v>
      </c>
      <c r="Q597" s="44">
        <f t="shared" si="249"/>
        <v>35752377.68</v>
      </c>
      <c r="R597" s="44">
        <v>35752377.68</v>
      </c>
      <c r="S597" s="44"/>
      <c r="T597" s="44"/>
      <c r="U597" s="44"/>
      <c r="V597" s="44"/>
      <c r="W597" s="44"/>
      <c r="X597" s="44"/>
      <c r="Y597" s="44"/>
      <c r="Z597" s="44"/>
      <c r="AA597" s="44"/>
      <c r="AB597" s="44"/>
      <c r="AC597" s="44"/>
      <c r="AD597" s="44"/>
      <c r="AE597" s="44"/>
      <c r="AF597" s="44"/>
      <c r="AG597" s="44"/>
    </row>
    <row r="598" spans="1:33" ht="15.75" customHeight="1">
      <c r="A598" s="44"/>
      <c r="B598" s="44" t="s">
        <v>126</v>
      </c>
      <c r="C598" s="44" t="s">
        <v>519</v>
      </c>
      <c r="D598" s="44" t="s">
        <v>532</v>
      </c>
      <c r="E598" s="44" t="str">
        <f t="shared" si="243"/>
        <v>offshore wind</v>
      </c>
      <c r="F598" s="44">
        <v>0</v>
      </c>
      <c r="G598" s="44">
        <f t="shared" si="244"/>
        <v>0</v>
      </c>
      <c r="H598" s="44">
        <v>0</v>
      </c>
      <c r="I598" s="44">
        <f t="shared" si="245"/>
        <v>0</v>
      </c>
      <c r="J598" s="44">
        <v>0</v>
      </c>
      <c r="K598" s="44">
        <f t="shared" si="246"/>
        <v>0</v>
      </c>
      <c r="L598" s="44">
        <v>0</v>
      </c>
      <c r="M598" s="44">
        <f t="shared" si="247"/>
        <v>0</v>
      </c>
      <c r="N598" s="44">
        <v>0</v>
      </c>
      <c r="O598" s="44">
        <f t="shared" si="248"/>
        <v>0</v>
      </c>
      <c r="P598" s="44">
        <v>0</v>
      </c>
      <c r="Q598" s="44">
        <f t="shared" si="249"/>
        <v>0</v>
      </c>
      <c r="R598" s="44">
        <v>0</v>
      </c>
      <c r="S598" s="44"/>
      <c r="T598" s="44"/>
      <c r="U598" s="44"/>
      <c r="V598" s="44"/>
      <c r="W598" s="44"/>
      <c r="X598" s="44"/>
      <c r="Y598" s="44"/>
      <c r="Z598" s="44"/>
      <c r="AA598" s="44"/>
      <c r="AB598" s="44"/>
      <c r="AC598" s="44"/>
      <c r="AD598" s="44"/>
      <c r="AE598" s="44"/>
      <c r="AF598" s="44"/>
      <c r="AG598" s="44"/>
    </row>
    <row r="599" spans="1:33" ht="15.75" customHeight="1">
      <c r="A599" s="44"/>
      <c r="B599" s="44" t="s">
        <v>126</v>
      </c>
      <c r="C599" s="44" t="s">
        <v>519</v>
      </c>
      <c r="D599" s="44" t="s">
        <v>533</v>
      </c>
      <c r="E599" s="44" t="str">
        <f t="shared" si="243"/>
        <v>crude oil</v>
      </c>
      <c r="F599" s="44">
        <v>56753.391360000001</v>
      </c>
      <c r="G599" s="44">
        <f t="shared" si="244"/>
        <v>56753.391360000001</v>
      </c>
      <c r="H599" s="44">
        <v>56753.391360000001</v>
      </c>
      <c r="I599" s="44">
        <f t="shared" si="245"/>
        <v>56753.391360000001</v>
      </c>
      <c r="J599" s="44">
        <v>56753.391360000001</v>
      </c>
      <c r="K599" s="44">
        <f t="shared" si="246"/>
        <v>56753.391360000001</v>
      </c>
      <c r="L599" s="44">
        <v>56753.391360000001</v>
      </c>
      <c r="M599" s="44">
        <f t="shared" si="247"/>
        <v>56753.391360000001</v>
      </c>
      <c r="N599" s="44">
        <v>56753.391360000001</v>
      </c>
      <c r="O599" s="44">
        <f t="shared" si="248"/>
        <v>56753.391360000001</v>
      </c>
      <c r="P599" s="44">
        <v>56753.391360000001</v>
      </c>
      <c r="Q599" s="44">
        <f t="shared" si="249"/>
        <v>56753.391360000001</v>
      </c>
      <c r="R599" s="44">
        <v>56753.391360000001</v>
      </c>
      <c r="S599" s="44"/>
      <c r="T599" s="44"/>
      <c r="U599" s="44"/>
      <c r="V599" s="44"/>
      <c r="W599" s="44"/>
      <c r="X599" s="44"/>
      <c r="Y599" s="44"/>
      <c r="Z599" s="44"/>
      <c r="AA599" s="44"/>
      <c r="AB599" s="44"/>
      <c r="AC599" s="44"/>
      <c r="AD599" s="44"/>
      <c r="AE599" s="44"/>
      <c r="AF599" s="44"/>
      <c r="AG599" s="44"/>
    </row>
    <row r="600" spans="1:33" ht="15.75" customHeight="1">
      <c r="A600" s="44"/>
      <c r="B600" s="44" t="s">
        <v>126</v>
      </c>
      <c r="C600" s="44" t="s">
        <v>519</v>
      </c>
      <c r="D600" s="44" t="s">
        <v>534</v>
      </c>
      <c r="E600" s="44" t="str">
        <f t="shared" si="243"/>
        <v>solar PV</v>
      </c>
      <c r="F600" s="44">
        <v>112094.8646</v>
      </c>
      <c r="G600" s="44">
        <f t="shared" si="244"/>
        <v>117307.11355000001</v>
      </c>
      <c r="H600" s="44">
        <v>122519.3625</v>
      </c>
      <c r="I600" s="44">
        <f t="shared" si="245"/>
        <v>126335.0184</v>
      </c>
      <c r="J600" s="44">
        <v>130150.6743</v>
      </c>
      <c r="K600" s="44">
        <f t="shared" si="246"/>
        <v>134347.82870000001</v>
      </c>
      <c r="L600" s="44">
        <v>138544.98310000001</v>
      </c>
      <c r="M600" s="44">
        <f t="shared" si="247"/>
        <v>144730.08685000002</v>
      </c>
      <c r="N600" s="44">
        <v>150915.1906</v>
      </c>
      <c r="O600" s="44">
        <f t="shared" si="248"/>
        <v>159423.47964999999</v>
      </c>
      <c r="P600" s="44">
        <v>167931.76869999999</v>
      </c>
      <c r="Q600" s="44">
        <f t="shared" si="249"/>
        <v>179791.74705000001</v>
      </c>
      <c r="R600" s="44">
        <v>191651.7254</v>
      </c>
      <c r="S600" s="44"/>
      <c r="T600" s="44"/>
      <c r="U600" s="44"/>
      <c r="V600" s="44"/>
      <c r="W600" s="44"/>
      <c r="X600" s="44"/>
      <c r="Y600" s="44"/>
      <c r="Z600" s="44"/>
      <c r="AA600" s="44"/>
      <c r="AB600" s="44"/>
      <c r="AC600" s="44"/>
      <c r="AD600" s="44"/>
      <c r="AE600" s="44"/>
      <c r="AF600" s="44"/>
      <c r="AG600" s="44"/>
    </row>
    <row r="601" spans="1:33" ht="15.75" customHeight="1">
      <c r="A601" s="44"/>
      <c r="B601" s="44" t="s">
        <v>126</v>
      </c>
      <c r="C601" s="44" t="s">
        <v>519</v>
      </c>
      <c r="D601" s="44" t="s">
        <v>535</v>
      </c>
      <c r="E601" s="44" t="str">
        <f t="shared" si="243"/>
        <v>storage</v>
      </c>
      <c r="F601" s="44">
        <v>0</v>
      </c>
      <c r="G601" s="44">
        <v>0</v>
      </c>
      <c r="H601" s="44">
        <v>0</v>
      </c>
      <c r="I601" s="44">
        <v>0</v>
      </c>
      <c r="J601" s="44">
        <v>0</v>
      </c>
      <c r="K601" s="44">
        <v>0</v>
      </c>
      <c r="L601" s="44">
        <v>0</v>
      </c>
      <c r="M601" s="44">
        <v>0</v>
      </c>
      <c r="N601" s="44">
        <v>0</v>
      </c>
      <c r="O601" s="44">
        <v>0</v>
      </c>
      <c r="P601" s="44">
        <v>0</v>
      </c>
      <c r="Q601" s="44">
        <v>0</v>
      </c>
      <c r="R601" s="44">
        <v>0</v>
      </c>
      <c r="S601" s="44"/>
      <c r="T601" s="44"/>
      <c r="U601" s="44"/>
      <c r="V601" s="44"/>
      <c r="W601" s="44"/>
      <c r="X601" s="44"/>
      <c r="Y601" s="44"/>
      <c r="Z601" s="44"/>
      <c r="AA601" s="44"/>
      <c r="AB601" s="44"/>
      <c r="AC601" s="44"/>
      <c r="AD601" s="44"/>
      <c r="AE601" s="44"/>
      <c r="AF601" s="44"/>
      <c r="AG601" s="44"/>
    </row>
    <row r="602" spans="1:33" ht="15.75" customHeight="1">
      <c r="A602" s="44"/>
      <c r="B602" s="44" t="s">
        <v>126</v>
      </c>
      <c r="C602" s="44" t="s">
        <v>519</v>
      </c>
      <c r="D602" s="44" t="s">
        <v>537</v>
      </c>
      <c r="E602" s="44" t="str">
        <f t="shared" si="243"/>
        <v>solar PV</v>
      </c>
      <c r="F602" s="44">
        <v>317167.46919999999</v>
      </c>
      <c r="G602" s="44">
        <f t="shared" ref="G602:G615" si="250">AVERAGE(F602,H602)</f>
        <v>317167.46919999999</v>
      </c>
      <c r="H602" s="44">
        <v>317167.46919999999</v>
      </c>
      <c r="I602" s="44">
        <f t="shared" ref="I602:I615" si="251">AVERAGE(H602,J602)</f>
        <v>317167.46919999999</v>
      </c>
      <c r="J602" s="44">
        <v>317167.46919999999</v>
      </c>
      <c r="K602" s="44">
        <f t="shared" ref="K602:K615" si="252">AVERAGE(J602,L602)</f>
        <v>315591.11845000001</v>
      </c>
      <c r="L602" s="44">
        <v>314014.76770000003</v>
      </c>
      <c r="M602" s="44">
        <f t="shared" ref="M602:M615" si="253">AVERAGE(L602,N602)</f>
        <v>312445.94865000003</v>
      </c>
      <c r="N602" s="44">
        <v>310877.12959999999</v>
      </c>
      <c r="O602" s="44">
        <f t="shared" ref="O602:O615" si="254">AVERAGE(N602,P602)</f>
        <v>309324.61314999999</v>
      </c>
      <c r="P602" s="44">
        <v>307772.09669999999</v>
      </c>
      <c r="Q602" s="44">
        <f t="shared" ref="Q602:Q615" si="255">AVERAGE(P602,R602)</f>
        <v>8907690.3133500014</v>
      </c>
      <c r="R602" s="44">
        <v>17507608.530000001</v>
      </c>
      <c r="S602" s="44"/>
      <c r="T602" s="44"/>
      <c r="U602" s="44"/>
      <c r="V602" s="44"/>
      <c r="W602" s="44"/>
      <c r="X602" s="44"/>
      <c r="Y602" s="44"/>
      <c r="Z602" s="44"/>
      <c r="AA602" s="44"/>
      <c r="AB602" s="44"/>
      <c r="AC602" s="44"/>
      <c r="AD602" s="44"/>
      <c r="AE602" s="44"/>
      <c r="AF602" s="44"/>
      <c r="AG602" s="44"/>
    </row>
    <row r="603" spans="1:33" ht="15.75" customHeight="1">
      <c r="A603" s="44"/>
      <c r="B603" s="44" t="s">
        <v>129</v>
      </c>
      <c r="C603" s="44" t="s">
        <v>519</v>
      </c>
      <c r="D603" s="44" t="s">
        <v>522</v>
      </c>
      <c r="E603" s="44" t="str">
        <f t="shared" si="243"/>
        <v>biomass</v>
      </c>
      <c r="F603" s="44">
        <v>0</v>
      </c>
      <c r="G603" s="44">
        <f t="shared" si="250"/>
        <v>0</v>
      </c>
      <c r="H603" s="44">
        <v>0</v>
      </c>
      <c r="I603" s="44">
        <f t="shared" si="251"/>
        <v>0</v>
      </c>
      <c r="J603" s="44">
        <v>0</v>
      </c>
      <c r="K603" s="44">
        <f t="shared" si="252"/>
        <v>0</v>
      </c>
      <c r="L603" s="44">
        <v>0</v>
      </c>
      <c r="M603" s="44">
        <f t="shared" si="253"/>
        <v>0</v>
      </c>
      <c r="N603" s="44">
        <v>0</v>
      </c>
      <c r="O603" s="44">
        <f t="shared" si="254"/>
        <v>0</v>
      </c>
      <c r="P603" s="44">
        <v>0</v>
      </c>
      <c r="Q603" s="44">
        <f t="shared" si="255"/>
        <v>0</v>
      </c>
      <c r="R603" s="44">
        <v>0</v>
      </c>
      <c r="S603" s="44"/>
      <c r="T603" s="44"/>
      <c r="U603" s="44"/>
      <c r="V603" s="44"/>
      <c r="W603" s="44"/>
      <c r="X603" s="44"/>
      <c r="Y603" s="44"/>
      <c r="Z603" s="44"/>
      <c r="AA603" s="44"/>
      <c r="AB603" s="44"/>
      <c r="AC603" s="44"/>
      <c r="AD603" s="44"/>
      <c r="AE603" s="44"/>
      <c r="AF603" s="44"/>
      <c r="AG603" s="44"/>
    </row>
    <row r="604" spans="1:33" ht="15.75" customHeight="1">
      <c r="A604" s="44"/>
      <c r="B604" s="44" t="s">
        <v>129</v>
      </c>
      <c r="C604" s="44" t="s">
        <v>519</v>
      </c>
      <c r="D604" s="44" t="s">
        <v>523</v>
      </c>
      <c r="E604" s="44" t="str">
        <f t="shared" si="243"/>
        <v>hard coal</v>
      </c>
      <c r="F604" s="44">
        <v>94341916.329999998</v>
      </c>
      <c r="G604" s="44">
        <f t="shared" si="250"/>
        <v>90939585.465000004</v>
      </c>
      <c r="H604" s="44">
        <v>87537254.599999994</v>
      </c>
      <c r="I604" s="44">
        <f t="shared" si="251"/>
        <v>83484010.859999999</v>
      </c>
      <c r="J604" s="44">
        <v>79430767.120000005</v>
      </c>
      <c r="K604" s="44">
        <f t="shared" si="252"/>
        <v>87972774.480000004</v>
      </c>
      <c r="L604" s="44">
        <v>96514781.840000004</v>
      </c>
      <c r="M604" s="44">
        <f t="shared" si="253"/>
        <v>94082295.329999998</v>
      </c>
      <c r="N604" s="44">
        <v>91649808.819999993</v>
      </c>
      <c r="O604" s="44">
        <f t="shared" si="254"/>
        <v>93185685.560000002</v>
      </c>
      <c r="P604" s="44">
        <v>94721562.299999997</v>
      </c>
      <c r="Q604" s="44">
        <f t="shared" si="255"/>
        <v>94121829.324999988</v>
      </c>
      <c r="R604" s="44">
        <v>93522096.349999994</v>
      </c>
      <c r="S604" s="44"/>
      <c r="T604" s="44"/>
      <c r="U604" s="44"/>
      <c r="V604" s="44"/>
      <c r="W604" s="44"/>
      <c r="X604" s="44"/>
      <c r="Y604" s="44"/>
      <c r="Z604" s="44"/>
      <c r="AA604" s="44"/>
      <c r="AB604" s="44"/>
      <c r="AC604" s="44"/>
      <c r="AD604" s="44"/>
      <c r="AE604" s="44"/>
      <c r="AF604" s="44"/>
      <c r="AG604" s="44"/>
    </row>
    <row r="605" spans="1:33" ht="15.75" customHeight="1">
      <c r="A605" s="44"/>
      <c r="B605" s="44" t="s">
        <v>129</v>
      </c>
      <c r="C605" s="44" t="s">
        <v>519</v>
      </c>
      <c r="D605" s="44" t="s">
        <v>524</v>
      </c>
      <c r="E605" s="44" t="str">
        <f t="shared" si="243"/>
        <v>solar thermal</v>
      </c>
      <c r="F605" s="44">
        <v>0</v>
      </c>
      <c r="G605" s="44">
        <f t="shared" si="250"/>
        <v>0</v>
      </c>
      <c r="H605" s="44">
        <v>0</v>
      </c>
      <c r="I605" s="44">
        <f t="shared" si="251"/>
        <v>0</v>
      </c>
      <c r="J605" s="44">
        <v>0</v>
      </c>
      <c r="K605" s="44">
        <f t="shared" si="252"/>
        <v>0</v>
      </c>
      <c r="L605" s="44">
        <v>0</v>
      </c>
      <c r="M605" s="44">
        <f t="shared" si="253"/>
        <v>0</v>
      </c>
      <c r="N605" s="44">
        <v>0</v>
      </c>
      <c r="O605" s="44">
        <f t="shared" si="254"/>
        <v>0</v>
      </c>
      <c r="P605" s="44">
        <v>0</v>
      </c>
      <c r="Q605" s="44">
        <f t="shared" si="255"/>
        <v>0</v>
      </c>
      <c r="R605" s="44">
        <v>0</v>
      </c>
      <c r="S605" s="44"/>
      <c r="T605" s="44"/>
      <c r="U605" s="44"/>
      <c r="V605" s="44"/>
      <c r="W605" s="44"/>
      <c r="X605" s="44"/>
      <c r="Y605" s="44"/>
      <c r="Z605" s="44"/>
      <c r="AA605" s="44"/>
      <c r="AB605" s="44"/>
      <c r="AC605" s="44"/>
      <c r="AD605" s="44"/>
      <c r="AE605" s="44"/>
      <c r="AF605" s="44"/>
      <c r="AG605" s="44"/>
    </row>
    <row r="606" spans="1:33" ht="15.75" customHeight="1">
      <c r="A606" s="44"/>
      <c r="B606" s="44" t="s">
        <v>129</v>
      </c>
      <c r="C606" s="44" t="s">
        <v>519</v>
      </c>
      <c r="D606" s="44" t="s">
        <v>525</v>
      </c>
      <c r="E606" s="44" t="str">
        <f t="shared" si="243"/>
        <v>geothermal</v>
      </c>
      <c r="F606" s="44">
        <v>0</v>
      </c>
      <c r="G606" s="44">
        <f t="shared" si="250"/>
        <v>0</v>
      </c>
      <c r="H606" s="44">
        <v>0</v>
      </c>
      <c r="I606" s="44">
        <f t="shared" si="251"/>
        <v>0</v>
      </c>
      <c r="J606" s="44">
        <v>0</v>
      </c>
      <c r="K606" s="44">
        <f t="shared" si="252"/>
        <v>0</v>
      </c>
      <c r="L606" s="44">
        <v>0</v>
      </c>
      <c r="M606" s="44">
        <f t="shared" si="253"/>
        <v>0</v>
      </c>
      <c r="N606" s="44">
        <v>0</v>
      </c>
      <c r="O606" s="44">
        <f t="shared" si="254"/>
        <v>0</v>
      </c>
      <c r="P606" s="44">
        <v>0</v>
      </c>
      <c r="Q606" s="44">
        <f t="shared" si="255"/>
        <v>0</v>
      </c>
      <c r="R606" s="44">
        <v>0</v>
      </c>
      <c r="S606" s="44"/>
      <c r="T606" s="44"/>
      <c r="U606" s="44"/>
      <c r="V606" s="44"/>
      <c r="W606" s="44"/>
      <c r="X606" s="44"/>
      <c r="Y606" s="44"/>
      <c r="Z606" s="44"/>
      <c r="AA606" s="44"/>
      <c r="AB606" s="44"/>
      <c r="AC606" s="44"/>
      <c r="AD606" s="44"/>
      <c r="AE606" s="44"/>
      <c r="AF606" s="44"/>
      <c r="AG606" s="44"/>
    </row>
    <row r="607" spans="1:33" ht="15.75" customHeight="1">
      <c r="A607" s="44"/>
      <c r="B607" s="44" t="s">
        <v>129</v>
      </c>
      <c r="C607" s="44" t="s">
        <v>519</v>
      </c>
      <c r="D607" s="44" t="s">
        <v>526</v>
      </c>
      <c r="E607" s="44" t="str">
        <f t="shared" si="243"/>
        <v>hydro</v>
      </c>
      <c r="F607" s="44">
        <v>822041.14480000001</v>
      </c>
      <c r="G607" s="44">
        <f t="shared" si="250"/>
        <v>822041.14480000001</v>
      </c>
      <c r="H607" s="44">
        <v>822041.14480000001</v>
      </c>
      <c r="I607" s="44">
        <f t="shared" si="251"/>
        <v>821286.03949999996</v>
      </c>
      <c r="J607" s="44">
        <v>820530.93420000002</v>
      </c>
      <c r="K607" s="44">
        <f t="shared" si="252"/>
        <v>820620.86639999994</v>
      </c>
      <c r="L607" s="44">
        <v>820710.79859999998</v>
      </c>
      <c r="M607" s="44">
        <f t="shared" si="253"/>
        <v>820710.79859999998</v>
      </c>
      <c r="N607" s="44">
        <v>820710.79859999998</v>
      </c>
      <c r="O607" s="44">
        <f t="shared" si="254"/>
        <v>820710.79859999998</v>
      </c>
      <c r="P607" s="44">
        <v>820710.79859999998</v>
      </c>
      <c r="Q607" s="44">
        <f t="shared" si="255"/>
        <v>822355.88214999996</v>
      </c>
      <c r="R607" s="44">
        <v>824000.96569999994</v>
      </c>
      <c r="S607" s="44"/>
      <c r="T607" s="44"/>
      <c r="U607" s="44"/>
      <c r="V607" s="44"/>
      <c r="W607" s="44"/>
      <c r="X607" s="44"/>
      <c r="Y607" s="44"/>
      <c r="Z607" s="44"/>
      <c r="AA607" s="44"/>
      <c r="AB607" s="44"/>
      <c r="AC607" s="44"/>
      <c r="AD607" s="44"/>
      <c r="AE607" s="44"/>
      <c r="AF607" s="44"/>
      <c r="AG607" s="44"/>
    </row>
    <row r="608" spans="1:33" ht="15.75" customHeight="1">
      <c r="A608" s="44"/>
      <c r="B608" s="44" t="s">
        <v>129</v>
      </c>
      <c r="C608" s="44" t="s">
        <v>519</v>
      </c>
      <c r="D608" s="44" t="s">
        <v>528</v>
      </c>
      <c r="E608" s="44" t="str">
        <f t="shared" si="243"/>
        <v>hydro</v>
      </c>
      <c r="F608" s="44">
        <v>0</v>
      </c>
      <c r="G608" s="44">
        <f t="shared" si="250"/>
        <v>0</v>
      </c>
      <c r="H608" s="44">
        <v>0</v>
      </c>
      <c r="I608" s="44">
        <f t="shared" si="251"/>
        <v>0</v>
      </c>
      <c r="J608" s="44">
        <v>0</v>
      </c>
      <c r="K608" s="44">
        <f t="shared" si="252"/>
        <v>0</v>
      </c>
      <c r="L608" s="44">
        <v>0</v>
      </c>
      <c r="M608" s="44">
        <f t="shared" si="253"/>
        <v>0</v>
      </c>
      <c r="N608" s="44">
        <v>0</v>
      </c>
      <c r="O608" s="44">
        <f t="shared" si="254"/>
        <v>0</v>
      </c>
      <c r="P608" s="44">
        <v>0</v>
      </c>
      <c r="Q608" s="44">
        <f t="shared" si="255"/>
        <v>0</v>
      </c>
      <c r="R608" s="44">
        <v>0</v>
      </c>
      <c r="S608" s="44"/>
      <c r="T608" s="44"/>
      <c r="U608" s="44"/>
      <c r="V608" s="44"/>
      <c r="W608" s="44"/>
      <c r="X608" s="44"/>
      <c r="Y608" s="44"/>
      <c r="Z608" s="44"/>
      <c r="AA608" s="44"/>
      <c r="AB608" s="44"/>
      <c r="AC608" s="44"/>
      <c r="AD608" s="44"/>
      <c r="AE608" s="44"/>
      <c r="AF608" s="44"/>
      <c r="AG608" s="44"/>
    </row>
    <row r="609" spans="1:33" ht="15.75" customHeight="1">
      <c r="A609" s="44"/>
      <c r="B609" s="44" t="s">
        <v>129</v>
      </c>
      <c r="C609" s="44" t="s">
        <v>519</v>
      </c>
      <c r="D609" s="44" t="s">
        <v>527</v>
      </c>
      <c r="E609" s="44" t="str">
        <f t="shared" si="243"/>
        <v>onshore wind</v>
      </c>
      <c r="F609" s="44">
        <v>77552985.659999996</v>
      </c>
      <c r="G609" s="44">
        <f t="shared" si="250"/>
        <v>86233721.935000002</v>
      </c>
      <c r="H609" s="44">
        <v>94914458.209999993</v>
      </c>
      <c r="I609" s="44">
        <f t="shared" si="251"/>
        <v>98781872.454999998</v>
      </c>
      <c r="J609" s="44">
        <v>102649286.7</v>
      </c>
      <c r="K609" s="44">
        <f t="shared" si="252"/>
        <v>102615700.59999999</v>
      </c>
      <c r="L609" s="44">
        <v>102582114.5</v>
      </c>
      <c r="M609" s="44">
        <f t="shared" si="253"/>
        <v>102565542.09999999</v>
      </c>
      <c r="N609" s="44">
        <v>102548969.7</v>
      </c>
      <c r="O609" s="44">
        <f t="shared" si="254"/>
        <v>103504494.34999999</v>
      </c>
      <c r="P609" s="44">
        <v>104460019</v>
      </c>
      <c r="Q609" s="44">
        <f t="shared" si="255"/>
        <v>115882250.84999999</v>
      </c>
      <c r="R609" s="44">
        <v>127304482.7</v>
      </c>
      <c r="S609" s="44"/>
      <c r="T609" s="44"/>
      <c r="U609" s="44"/>
      <c r="V609" s="44"/>
      <c r="W609" s="44"/>
      <c r="X609" s="44"/>
      <c r="Y609" s="44"/>
      <c r="Z609" s="44"/>
      <c r="AA609" s="44"/>
      <c r="AB609" s="44"/>
      <c r="AC609" s="44"/>
      <c r="AD609" s="44"/>
      <c r="AE609" s="44"/>
      <c r="AF609" s="44"/>
      <c r="AG609" s="44"/>
    </row>
    <row r="610" spans="1:33" ht="15.75" customHeight="1">
      <c r="A610" s="44"/>
      <c r="B610" s="44" t="s">
        <v>129</v>
      </c>
      <c r="C610" s="44" t="s">
        <v>519</v>
      </c>
      <c r="D610" s="44" t="s">
        <v>529</v>
      </c>
      <c r="E610" s="44" t="str">
        <f t="shared" si="243"/>
        <v>natural gas nonpeaker</v>
      </c>
      <c r="F610" s="44">
        <v>201874781.69999999</v>
      </c>
      <c r="G610" s="44">
        <f t="shared" si="250"/>
        <v>203263796.39999998</v>
      </c>
      <c r="H610" s="44">
        <v>204652811.09999999</v>
      </c>
      <c r="I610" s="44">
        <f t="shared" si="251"/>
        <v>214241617.19999999</v>
      </c>
      <c r="J610" s="44">
        <v>223830423.30000001</v>
      </c>
      <c r="K610" s="44">
        <f t="shared" si="252"/>
        <v>218536242.40000001</v>
      </c>
      <c r="L610" s="44">
        <v>213242061.5</v>
      </c>
      <c r="M610" s="44">
        <f t="shared" si="253"/>
        <v>217650742.55000001</v>
      </c>
      <c r="N610" s="44">
        <v>222059423.59999999</v>
      </c>
      <c r="O610" s="44">
        <f t="shared" si="254"/>
        <v>220799524.19999999</v>
      </c>
      <c r="P610" s="44">
        <v>219539624.80000001</v>
      </c>
      <c r="Q610" s="44">
        <f t="shared" si="255"/>
        <v>210720042.90000001</v>
      </c>
      <c r="R610" s="44">
        <v>201900461</v>
      </c>
      <c r="S610" s="44"/>
      <c r="T610" s="44"/>
      <c r="U610" s="44"/>
      <c r="V610" s="44"/>
      <c r="W610" s="44"/>
      <c r="X610" s="44"/>
      <c r="Y610" s="44"/>
      <c r="Z610" s="44"/>
      <c r="AA610" s="44"/>
      <c r="AB610" s="44"/>
      <c r="AC610" s="44"/>
      <c r="AD610" s="44"/>
      <c r="AE610" s="44"/>
      <c r="AF610" s="44"/>
      <c r="AG610" s="44"/>
    </row>
    <row r="611" spans="1:33" ht="15.75" customHeight="1">
      <c r="A611" s="44"/>
      <c r="B611" s="44" t="s">
        <v>129</v>
      </c>
      <c r="C611" s="44" t="s">
        <v>519</v>
      </c>
      <c r="D611" s="44" t="s">
        <v>530</v>
      </c>
      <c r="E611" s="44" t="str">
        <f t="shared" si="243"/>
        <v>natural gas peaker</v>
      </c>
      <c r="F611" s="44">
        <v>3174651.176</v>
      </c>
      <c r="G611" s="44">
        <f t="shared" si="250"/>
        <v>3595735.5844999999</v>
      </c>
      <c r="H611" s="44">
        <v>4016819.9929999998</v>
      </c>
      <c r="I611" s="44">
        <f t="shared" si="251"/>
        <v>3496898.9679999999</v>
      </c>
      <c r="J611" s="44">
        <v>2976977.943</v>
      </c>
      <c r="K611" s="44">
        <f t="shared" si="252"/>
        <v>2697380.2919999999</v>
      </c>
      <c r="L611" s="44">
        <v>2417782.6409999998</v>
      </c>
      <c r="M611" s="44">
        <f t="shared" si="253"/>
        <v>2193041.9864999996</v>
      </c>
      <c r="N611" s="44">
        <v>1968301.3319999999</v>
      </c>
      <c r="O611" s="44">
        <f t="shared" si="254"/>
        <v>1855668.1239999998</v>
      </c>
      <c r="P611" s="44">
        <v>1743034.916</v>
      </c>
      <c r="Q611" s="44">
        <f t="shared" si="255"/>
        <v>1612376.7625</v>
      </c>
      <c r="R611" s="44">
        <v>1481718.6089999999</v>
      </c>
      <c r="S611" s="44"/>
      <c r="T611" s="44"/>
      <c r="U611" s="44"/>
      <c r="V611" s="44"/>
      <c r="W611" s="44"/>
      <c r="X611" s="44"/>
      <c r="Y611" s="44"/>
      <c r="Z611" s="44"/>
      <c r="AA611" s="44"/>
      <c r="AB611" s="44"/>
      <c r="AC611" s="44"/>
      <c r="AD611" s="44"/>
      <c r="AE611" s="44"/>
      <c r="AF611" s="44"/>
      <c r="AG611" s="44"/>
    </row>
    <row r="612" spans="1:33" ht="15.75" customHeight="1">
      <c r="A612" s="44"/>
      <c r="B612" s="44" t="s">
        <v>129</v>
      </c>
      <c r="C612" s="44" t="s">
        <v>519</v>
      </c>
      <c r="D612" s="44" t="s">
        <v>531</v>
      </c>
      <c r="E612" s="44" t="str">
        <f t="shared" si="243"/>
        <v>nuclear</v>
      </c>
      <c r="F612" s="44">
        <v>39209276.159999996</v>
      </c>
      <c r="G612" s="44">
        <f t="shared" si="250"/>
        <v>39209276.159999996</v>
      </c>
      <c r="H612" s="44">
        <v>39209276.159999996</v>
      </c>
      <c r="I612" s="44">
        <f t="shared" si="251"/>
        <v>39209276.159999996</v>
      </c>
      <c r="J612" s="44">
        <v>39209276.159999996</v>
      </c>
      <c r="K612" s="44">
        <f t="shared" si="252"/>
        <v>39209276.159999996</v>
      </c>
      <c r="L612" s="44">
        <v>39209276.159999996</v>
      </c>
      <c r="M612" s="44">
        <f t="shared" si="253"/>
        <v>39209276.159999996</v>
      </c>
      <c r="N612" s="44">
        <v>39209276.159999996</v>
      </c>
      <c r="O612" s="44">
        <f t="shared" si="254"/>
        <v>39209276.159999996</v>
      </c>
      <c r="P612" s="44">
        <v>39209276.159999996</v>
      </c>
      <c r="Q612" s="44">
        <f t="shared" si="255"/>
        <v>39209276.159999996</v>
      </c>
      <c r="R612" s="44">
        <v>39209276.159999996</v>
      </c>
      <c r="S612" s="44"/>
      <c r="T612" s="44"/>
      <c r="U612" s="44"/>
      <c r="V612" s="44"/>
      <c r="W612" s="44"/>
      <c r="X612" s="44"/>
      <c r="Y612" s="44"/>
      <c r="Z612" s="44"/>
      <c r="AA612" s="44"/>
      <c r="AB612" s="44"/>
      <c r="AC612" s="44"/>
      <c r="AD612" s="44"/>
      <c r="AE612" s="44"/>
      <c r="AF612" s="44"/>
      <c r="AG612" s="44"/>
    </row>
    <row r="613" spans="1:33" ht="15.75" customHeight="1">
      <c r="A613" s="44"/>
      <c r="B613" s="44" t="s">
        <v>129</v>
      </c>
      <c r="C613" s="44" t="s">
        <v>519</v>
      </c>
      <c r="D613" s="44" t="s">
        <v>532</v>
      </c>
      <c r="E613" s="44" t="str">
        <f t="shared" si="243"/>
        <v>offshore wind</v>
      </c>
      <c r="F613" s="44">
        <v>0</v>
      </c>
      <c r="G613" s="44">
        <f t="shared" si="250"/>
        <v>0</v>
      </c>
      <c r="H613" s="44">
        <v>0</v>
      </c>
      <c r="I613" s="44">
        <f t="shared" si="251"/>
        <v>0</v>
      </c>
      <c r="J613" s="44">
        <v>0</v>
      </c>
      <c r="K613" s="44">
        <f t="shared" si="252"/>
        <v>0</v>
      </c>
      <c r="L613" s="44">
        <v>0</v>
      </c>
      <c r="M613" s="44">
        <f t="shared" si="253"/>
        <v>0</v>
      </c>
      <c r="N613" s="44">
        <v>0</v>
      </c>
      <c r="O613" s="44">
        <f t="shared" si="254"/>
        <v>0</v>
      </c>
      <c r="P613" s="44">
        <v>0</v>
      </c>
      <c r="Q613" s="44">
        <f t="shared" si="255"/>
        <v>0</v>
      </c>
      <c r="R613" s="44">
        <v>0</v>
      </c>
      <c r="S613" s="44"/>
      <c r="T613" s="44"/>
      <c r="U613" s="44"/>
      <c r="V613" s="44"/>
      <c r="W613" s="44"/>
      <c r="X613" s="44"/>
      <c r="Y613" s="44"/>
      <c r="Z613" s="44"/>
      <c r="AA613" s="44"/>
      <c r="AB613" s="44"/>
      <c r="AC613" s="44"/>
      <c r="AD613" s="44"/>
      <c r="AE613" s="44"/>
      <c r="AF613" s="44"/>
      <c r="AG613" s="44"/>
    </row>
    <row r="614" spans="1:33" ht="15.75" customHeight="1">
      <c r="A614" s="44"/>
      <c r="B614" s="44" t="s">
        <v>129</v>
      </c>
      <c r="C614" s="44" t="s">
        <v>519</v>
      </c>
      <c r="D614" s="44" t="s">
        <v>533</v>
      </c>
      <c r="E614" s="44" t="str">
        <f t="shared" si="243"/>
        <v>crude oil</v>
      </c>
      <c r="F614" s="44">
        <v>5374498.5839999998</v>
      </c>
      <c r="G614" s="44">
        <f t="shared" si="250"/>
        <v>3718051.7994999997</v>
      </c>
      <c r="H614" s="44">
        <v>2061605.0149999999</v>
      </c>
      <c r="I614" s="44">
        <f t="shared" si="251"/>
        <v>1480504.8069</v>
      </c>
      <c r="J614" s="44">
        <v>899404.59880000004</v>
      </c>
      <c r="K614" s="44">
        <f t="shared" si="252"/>
        <v>762992.81535000005</v>
      </c>
      <c r="L614" s="44">
        <v>626581.03189999994</v>
      </c>
      <c r="M614" s="44">
        <f t="shared" si="253"/>
        <v>508903.20684999996</v>
      </c>
      <c r="N614" s="44">
        <v>391225.38179999997</v>
      </c>
      <c r="O614" s="44">
        <f t="shared" si="254"/>
        <v>382322.57444999996</v>
      </c>
      <c r="P614" s="44">
        <v>373419.7671</v>
      </c>
      <c r="Q614" s="44">
        <f t="shared" si="255"/>
        <v>363148.85424999997</v>
      </c>
      <c r="R614" s="44">
        <v>352877.94140000001</v>
      </c>
      <c r="S614" s="44"/>
      <c r="T614" s="44"/>
      <c r="U614" s="44"/>
      <c r="V614" s="44"/>
      <c r="W614" s="44"/>
      <c r="X614" s="44"/>
      <c r="Y614" s="44"/>
      <c r="Z614" s="44"/>
      <c r="AA614" s="44"/>
      <c r="AB614" s="44"/>
      <c r="AC614" s="44"/>
      <c r="AD614" s="44"/>
      <c r="AE614" s="44"/>
      <c r="AF614" s="44"/>
      <c r="AG614" s="44"/>
    </row>
    <row r="615" spans="1:33" ht="15.75" customHeight="1">
      <c r="A615" s="44"/>
      <c r="B615" s="44" t="s">
        <v>129</v>
      </c>
      <c r="C615" s="44" t="s">
        <v>519</v>
      </c>
      <c r="D615" s="44" t="s">
        <v>534</v>
      </c>
      <c r="E615" s="44" t="str">
        <f t="shared" si="243"/>
        <v>solar PV</v>
      </c>
      <c r="F615" s="44">
        <v>704638.41899999999</v>
      </c>
      <c r="G615" s="44">
        <f t="shared" si="250"/>
        <v>762756.49644999998</v>
      </c>
      <c r="H615" s="44">
        <v>820874.57389999996</v>
      </c>
      <c r="I615" s="44">
        <f t="shared" si="251"/>
        <v>890475.33525</v>
      </c>
      <c r="J615" s="44">
        <v>960076.09660000005</v>
      </c>
      <c r="K615" s="44">
        <f t="shared" si="252"/>
        <v>1044148.1883</v>
      </c>
      <c r="L615" s="44">
        <v>1128220.28</v>
      </c>
      <c r="M615" s="44">
        <f t="shared" si="253"/>
        <v>1248173.2209999999</v>
      </c>
      <c r="N615" s="44">
        <v>1368126.162</v>
      </c>
      <c r="O615" s="44">
        <f t="shared" si="254"/>
        <v>1527793.6864999998</v>
      </c>
      <c r="P615" s="44">
        <v>1687461.2109999999</v>
      </c>
      <c r="Q615" s="44">
        <f t="shared" si="255"/>
        <v>1887293.2934999999</v>
      </c>
      <c r="R615" s="44">
        <v>2087125.3759999999</v>
      </c>
      <c r="S615" s="44"/>
      <c r="T615" s="44"/>
      <c r="U615" s="44"/>
      <c r="V615" s="44"/>
      <c r="W615" s="44"/>
      <c r="X615" s="44"/>
      <c r="Y615" s="44"/>
      <c r="Z615" s="44"/>
      <c r="AA615" s="44"/>
      <c r="AB615" s="44"/>
      <c r="AC615" s="44"/>
      <c r="AD615" s="44"/>
      <c r="AE615" s="44"/>
      <c r="AF615" s="44"/>
      <c r="AG615" s="44"/>
    </row>
    <row r="616" spans="1:33" ht="15.75" customHeight="1">
      <c r="A616" s="44"/>
      <c r="B616" s="44" t="s">
        <v>129</v>
      </c>
      <c r="C616" s="44" t="s">
        <v>519</v>
      </c>
      <c r="D616" s="44" t="s">
        <v>535</v>
      </c>
      <c r="E616" s="44" t="str">
        <f t="shared" si="243"/>
        <v>storage</v>
      </c>
      <c r="F616" s="44">
        <v>0</v>
      </c>
      <c r="G616" s="44">
        <v>0</v>
      </c>
      <c r="H616" s="44">
        <v>0</v>
      </c>
      <c r="I616" s="44">
        <v>0</v>
      </c>
      <c r="J616" s="44">
        <v>0</v>
      </c>
      <c r="K616" s="44">
        <v>0</v>
      </c>
      <c r="L616" s="44">
        <v>0</v>
      </c>
      <c r="M616" s="44">
        <v>0</v>
      </c>
      <c r="N616" s="44">
        <v>0</v>
      </c>
      <c r="O616" s="44">
        <v>0</v>
      </c>
      <c r="P616" s="44">
        <v>0</v>
      </c>
      <c r="Q616" s="44">
        <v>0</v>
      </c>
      <c r="R616" s="44">
        <v>0</v>
      </c>
      <c r="S616" s="44"/>
      <c r="T616" s="44"/>
      <c r="U616" s="44"/>
      <c r="V616" s="44"/>
      <c r="W616" s="44"/>
      <c r="X616" s="44"/>
      <c r="Y616" s="44"/>
      <c r="Z616" s="44"/>
      <c r="AA616" s="44"/>
      <c r="AB616" s="44"/>
      <c r="AC616" s="44"/>
      <c r="AD616" s="44"/>
      <c r="AE616" s="44"/>
      <c r="AF616" s="44"/>
      <c r="AG616" s="44"/>
    </row>
    <row r="617" spans="1:33" ht="15.75" customHeight="1">
      <c r="A617" s="44"/>
      <c r="B617" s="44" t="s">
        <v>129</v>
      </c>
      <c r="C617" s="44" t="s">
        <v>519</v>
      </c>
      <c r="D617" s="44" t="s">
        <v>537</v>
      </c>
      <c r="E617" s="44" t="str">
        <f t="shared" si="243"/>
        <v>solar PV</v>
      </c>
      <c r="F617" s="44">
        <v>5182014.01</v>
      </c>
      <c r="G617" s="44">
        <f t="shared" ref="G617:G630" si="256">AVERAGE(F617,H617)</f>
        <v>7056874.1095000003</v>
      </c>
      <c r="H617" s="44">
        <v>8931734.2090000007</v>
      </c>
      <c r="I617" s="44">
        <f t="shared" ref="I617:I630" si="257">AVERAGE(H617,J617)</f>
        <v>8931707.7355000004</v>
      </c>
      <c r="J617" s="44">
        <v>8931681.2620000001</v>
      </c>
      <c r="K617" s="44">
        <f t="shared" ref="K617:K630" si="258">AVERAGE(J617,L617)</f>
        <v>8887177.5040000007</v>
      </c>
      <c r="L617" s="44">
        <v>8842673.7459999993</v>
      </c>
      <c r="M617" s="44">
        <f t="shared" ref="M617:M630" si="259">AVERAGE(L617,N617)</f>
        <v>9174156.568500001</v>
      </c>
      <c r="N617" s="44">
        <v>9505639.3910000008</v>
      </c>
      <c r="O617" s="44">
        <f t="shared" ref="O617:O630" si="260">AVERAGE(N617,P617)</f>
        <v>12144428.3255</v>
      </c>
      <c r="P617" s="44">
        <v>14783217.26</v>
      </c>
      <c r="Q617" s="44">
        <f t="shared" ref="Q617:Q630" si="261">AVERAGE(P617,R617)</f>
        <v>18188355.390000001</v>
      </c>
      <c r="R617" s="44">
        <v>21593493.52</v>
      </c>
      <c r="S617" s="44"/>
      <c r="T617" s="44"/>
      <c r="U617" s="44"/>
      <c r="V617" s="44"/>
      <c r="W617" s="44"/>
      <c r="X617" s="44"/>
      <c r="Y617" s="44"/>
      <c r="Z617" s="44"/>
      <c r="AA617" s="44"/>
      <c r="AB617" s="44"/>
      <c r="AC617" s="44"/>
      <c r="AD617" s="44"/>
      <c r="AE617" s="44"/>
      <c r="AF617" s="44"/>
      <c r="AG617" s="44"/>
    </row>
    <row r="618" spans="1:33" ht="15.75" customHeight="1">
      <c r="A618" s="44"/>
      <c r="B618" s="44" t="s">
        <v>131</v>
      </c>
      <c r="C618" s="44" t="s">
        <v>519</v>
      </c>
      <c r="D618" s="44" t="s">
        <v>522</v>
      </c>
      <c r="E618" s="44" t="str">
        <f t="shared" si="243"/>
        <v>biomass</v>
      </c>
      <c r="F618" s="44">
        <v>0</v>
      </c>
      <c r="G618" s="44">
        <f t="shared" si="256"/>
        <v>4052.5518750000001</v>
      </c>
      <c r="H618" s="44">
        <v>8105.1037500000002</v>
      </c>
      <c r="I618" s="44">
        <f t="shared" si="257"/>
        <v>15100.861874999999</v>
      </c>
      <c r="J618" s="44">
        <v>22096.62</v>
      </c>
      <c r="K618" s="44">
        <f t="shared" si="258"/>
        <v>22096.62</v>
      </c>
      <c r="L618" s="44">
        <v>22096.62</v>
      </c>
      <c r="M618" s="44">
        <f t="shared" si="259"/>
        <v>22096.62</v>
      </c>
      <c r="N618" s="44">
        <v>22096.62</v>
      </c>
      <c r="O618" s="44">
        <f t="shared" si="260"/>
        <v>22096.62</v>
      </c>
      <c r="P618" s="44">
        <v>22096.62</v>
      </c>
      <c r="Q618" s="44">
        <f t="shared" si="261"/>
        <v>22096.62</v>
      </c>
      <c r="R618" s="44">
        <v>22096.62</v>
      </c>
      <c r="S618" s="44"/>
      <c r="T618" s="44"/>
      <c r="U618" s="44"/>
      <c r="V618" s="44"/>
      <c r="W618" s="44"/>
      <c r="X618" s="44"/>
      <c r="Y618" s="44"/>
      <c r="Z618" s="44"/>
      <c r="AA618" s="44"/>
      <c r="AB618" s="44"/>
      <c r="AC618" s="44"/>
      <c r="AD618" s="44"/>
      <c r="AE618" s="44"/>
      <c r="AF618" s="44"/>
      <c r="AG618" s="44"/>
    </row>
    <row r="619" spans="1:33" ht="15.75" customHeight="1">
      <c r="A619" s="44"/>
      <c r="B619" s="44" t="s">
        <v>131</v>
      </c>
      <c r="C619" s="44" t="s">
        <v>519</v>
      </c>
      <c r="D619" s="44" t="s">
        <v>523</v>
      </c>
      <c r="E619" s="44" t="str">
        <f t="shared" si="243"/>
        <v>hard coal</v>
      </c>
      <c r="F619" s="44">
        <v>33791705.670000002</v>
      </c>
      <c r="G619" s="44">
        <f t="shared" si="256"/>
        <v>33799032.995000005</v>
      </c>
      <c r="H619" s="44">
        <v>33806360.32</v>
      </c>
      <c r="I619" s="44">
        <f t="shared" si="257"/>
        <v>33870241.605000004</v>
      </c>
      <c r="J619" s="44">
        <v>33934122.890000001</v>
      </c>
      <c r="K619" s="44">
        <f t="shared" si="258"/>
        <v>27264390.649999999</v>
      </c>
      <c r="L619" s="44">
        <v>20594658.41</v>
      </c>
      <c r="M619" s="44">
        <f t="shared" si="259"/>
        <v>20594658.41</v>
      </c>
      <c r="N619" s="44">
        <v>20594658.41</v>
      </c>
      <c r="O619" s="44">
        <f t="shared" si="260"/>
        <v>20594658.41</v>
      </c>
      <c r="P619" s="44">
        <v>20594658.41</v>
      </c>
      <c r="Q619" s="44">
        <f t="shared" si="261"/>
        <v>20594658.41</v>
      </c>
      <c r="R619" s="44">
        <v>20594658.41</v>
      </c>
      <c r="S619" s="44"/>
      <c r="T619" s="44"/>
      <c r="U619" s="44"/>
      <c r="V619" s="44"/>
      <c r="W619" s="44"/>
      <c r="X619" s="44"/>
      <c r="Y619" s="44"/>
      <c r="Z619" s="44"/>
      <c r="AA619" s="44"/>
      <c r="AB619" s="44"/>
      <c r="AC619" s="44"/>
      <c r="AD619" s="44"/>
      <c r="AE619" s="44"/>
      <c r="AF619" s="44"/>
      <c r="AG619" s="44"/>
    </row>
    <row r="620" spans="1:33" ht="15.75" customHeight="1">
      <c r="A620" s="44"/>
      <c r="B620" s="44" t="s">
        <v>131</v>
      </c>
      <c r="C620" s="44" t="s">
        <v>519</v>
      </c>
      <c r="D620" s="44" t="s">
        <v>524</v>
      </c>
      <c r="E620" s="44" t="str">
        <f t="shared" si="243"/>
        <v>solar thermal</v>
      </c>
      <c r="F620" s="44">
        <v>0</v>
      </c>
      <c r="G620" s="44">
        <f t="shared" si="256"/>
        <v>0</v>
      </c>
      <c r="H620" s="44">
        <v>0</v>
      </c>
      <c r="I620" s="44">
        <f t="shared" si="257"/>
        <v>0</v>
      </c>
      <c r="J620" s="44">
        <v>0</v>
      </c>
      <c r="K620" s="44">
        <f t="shared" si="258"/>
        <v>0</v>
      </c>
      <c r="L620" s="44">
        <v>0</v>
      </c>
      <c r="M620" s="44">
        <f t="shared" si="259"/>
        <v>0</v>
      </c>
      <c r="N620" s="44">
        <v>0</v>
      </c>
      <c r="O620" s="44">
        <f t="shared" si="260"/>
        <v>0</v>
      </c>
      <c r="P620" s="44">
        <v>0</v>
      </c>
      <c r="Q620" s="44">
        <f t="shared" si="261"/>
        <v>0</v>
      </c>
      <c r="R620" s="44">
        <v>0</v>
      </c>
      <c r="S620" s="44"/>
      <c r="T620" s="44"/>
      <c r="U620" s="44"/>
      <c r="V620" s="44"/>
      <c r="W620" s="44"/>
      <c r="X620" s="44"/>
      <c r="Y620" s="44"/>
      <c r="Z620" s="44"/>
      <c r="AA620" s="44"/>
      <c r="AB620" s="44"/>
      <c r="AC620" s="44"/>
      <c r="AD620" s="44"/>
      <c r="AE620" s="44"/>
      <c r="AF620" s="44"/>
      <c r="AG620" s="44"/>
    </row>
    <row r="621" spans="1:33" ht="15.75" customHeight="1">
      <c r="A621" s="44"/>
      <c r="B621" s="44" t="s">
        <v>131</v>
      </c>
      <c r="C621" s="44" t="s">
        <v>519</v>
      </c>
      <c r="D621" s="44" t="s">
        <v>525</v>
      </c>
      <c r="E621" s="44" t="str">
        <f t="shared" si="243"/>
        <v>geothermal</v>
      </c>
      <c r="F621" s="44">
        <v>275940</v>
      </c>
      <c r="G621" s="44">
        <f t="shared" si="256"/>
        <v>275940</v>
      </c>
      <c r="H621" s="44">
        <v>275940</v>
      </c>
      <c r="I621" s="44">
        <f t="shared" si="257"/>
        <v>275940</v>
      </c>
      <c r="J621" s="44">
        <v>275940</v>
      </c>
      <c r="K621" s="44">
        <f t="shared" si="258"/>
        <v>275940</v>
      </c>
      <c r="L621" s="44">
        <v>275940</v>
      </c>
      <c r="M621" s="44">
        <f t="shared" si="259"/>
        <v>275940</v>
      </c>
      <c r="N621" s="44">
        <v>275940</v>
      </c>
      <c r="O621" s="44">
        <f t="shared" si="260"/>
        <v>275940</v>
      </c>
      <c r="P621" s="44">
        <v>275940</v>
      </c>
      <c r="Q621" s="44">
        <f t="shared" si="261"/>
        <v>275940</v>
      </c>
      <c r="R621" s="44">
        <v>275940</v>
      </c>
      <c r="S621" s="44"/>
      <c r="T621" s="44"/>
      <c r="U621" s="44"/>
      <c r="V621" s="44"/>
      <c r="W621" s="44"/>
      <c r="X621" s="44"/>
      <c r="Y621" s="44"/>
      <c r="Z621" s="44"/>
      <c r="AA621" s="44"/>
      <c r="AB621" s="44"/>
      <c r="AC621" s="44"/>
      <c r="AD621" s="44"/>
      <c r="AE621" s="44"/>
      <c r="AF621" s="44"/>
      <c r="AG621" s="44"/>
    </row>
    <row r="622" spans="1:33" ht="15.75" customHeight="1">
      <c r="A622" s="44"/>
      <c r="B622" s="44" t="s">
        <v>131</v>
      </c>
      <c r="C622" s="44" t="s">
        <v>519</v>
      </c>
      <c r="D622" s="44" t="s">
        <v>526</v>
      </c>
      <c r="E622" s="44" t="str">
        <f t="shared" si="243"/>
        <v>hydro</v>
      </c>
      <c r="F622" s="44">
        <v>703197.30350000004</v>
      </c>
      <c r="G622" s="44">
        <f t="shared" si="256"/>
        <v>703197.30350000004</v>
      </c>
      <c r="H622" s="44">
        <v>703197.30350000004</v>
      </c>
      <c r="I622" s="44">
        <f t="shared" si="257"/>
        <v>703197.30350000004</v>
      </c>
      <c r="J622" s="44">
        <v>703197.30350000004</v>
      </c>
      <c r="K622" s="44">
        <f t="shared" si="258"/>
        <v>703197.30350000004</v>
      </c>
      <c r="L622" s="44">
        <v>703197.30350000004</v>
      </c>
      <c r="M622" s="44">
        <f t="shared" si="259"/>
        <v>703197.30350000004</v>
      </c>
      <c r="N622" s="44">
        <v>703197.30350000004</v>
      </c>
      <c r="O622" s="44">
        <f t="shared" si="260"/>
        <v>703197.30350000004</v>
      </c>
      <c r="P622" s="44">
        <v>703197.30350000004</v>
      </c>
      <c r="Q622" s="44">
        <f t="shared" si="261"/>
        <v>703197.30350000004</v>
      </c>
      <c r="R622" s="44">
        <v>703197.30350000004</v>
      </c>
      <c r="S622" s="44"/>
      <c r="T622" s="44"/>
      <c r="U622" s="44"/>
      <c r="V622" s="44"/>
      <c r="W622" s="44"/>
      <c r="X622" s="44"/>
      <c r="Y622" s="44"/>
      <c r="Z622" s="44"/>
      <c r="AA622" s="44"/>
      <c r="AB622" s="44"/>
      <c r="AC622" s="44"/>
      <c r="AD622" s="44"/>
      <c r="AE622" s="44"/>
      <c r="AF622" s="44"/>
      <c r="AG622" s="44"/>
    </row>
    <row r="623" spans="1:33" ht="15.75" customHeight="1">
      <c r="A623" s="44"/>
      <c r="B623" s="44" t="s">
        <v>131</v>
      </c>
      <c r="C623" s="44" t="s">
        <v>519</v>
      </c>
      <c r="D623" s="44" t="s">
        <v>528</v>
      </c>
      <c r="E623" s="44" t="str">
        <f t="shared" si="243"/>
        <v>hydro</v>
      </c>
      <c r="F623" s="44">
        <v>0</v>
      </c>
      <c r="G623" s="44">
        <f t="shared" si="256"/>
        <v>0</v>
      </c>
      <c r="H623" s="44">
        <v>0</v>
      </c>
      <c r="I623" s="44">
        <f t="shared" si="257"/>
        <v>0</v>
      </c>
      <c r="J623" s="44">
        <v>0</v>
      </c>
      <c r="K623" s="44">
        <f t="shared" si="258"/>
        <v>0</v>
      </c>
      <c r="L623" s="44">
        <v>0</v>
      </c>
      <c r="M623" s="44">
        <f t="shared" si="259"/>
        <v>0</v>
      </c>
      <c r="N623" s="44">
        <v>0</v>
      </c>
      <c r="O623" s="44">
        <f t="shared" si="260"/>
        <v>0</v>
      </c>
      <c r="P623" s="44">
        <v>0</v>
      </c>
      <c r="Q623" s="44">
        <f t="shared" si="261"/>
        <v>0</v>
      </c>
      <c r="R623" s="44">
        <v>0</v>
      </c>
      <c r="S623" s="44"/>
      <c r="T623" s="44"/>
      <c r="U623" s="44"/>
      <c r="V623" s="44"/>
      <c r="W623" s="44"/>
      <c r="X623" s="44"/>
      <c r="Y623" s="44"/>
      <c r="Z623" s="44"/>
      <c r="AA623" s="44"/>
      <c r="AB623" s="44"/>
      <c r="AC623" s="44"/>
      <c r="AD623" s="44"/>
      <c r="AE623" s="44"/>
      <c r="AF623" s="44"/>
      <c r="AG623" s="44"/>
    </row>
    <row r="624" spans="1:33" ht="15.75" customHeight="1">
      <c r="A624" s="44"/>
      <c r="B624" s="44" t="s">
        <v>131</v>
      </c>
      <c r="C624" s="44" t="s">
        <v>519</v>
      </c>
      <c r="D624" s="44" t="s">
        <v>527</v>
      </c>
      <c r="E624" s="44" t="str">
        <f t="shared" si="243"/>
        <v>onshore wind</v>
      </c>
      <c r="F624" s="44">
        <v>1022094.603</v>
      </c>
      <c r="G624" s="44">
        <f t="shared" si="256"/>
        <v>1018051.645</v>
      </c>
      <c r="H624" s="44">
        <v>1014008.687</v>
      </c>
      <c r="I624" s="44">
        <f t="shared" si="257"/>
        <v>1012048.4995</v>
      </c>
      <c r="J624" s="44">
        <v>1010088.312</v>
      </c>
      <c r="K624" s="44">
        <f t="shared" si="258"/>
        <v>1009230.9375</v>
      </c>
      <c r="L624" s="44">
        <v>1008373.563</v>
      </c>
      <c r="M624" s="44">
        <f t="shared" si="259"/>
        <v>1003385.1724</v>
      </c>
      <c r="N624" s="44">
        <v>998396.7818</v>
      </c>
      <c r="O624" s="44">
        <f t="shared" si="260"/>
        <v>1001344.7099</v>
      </c>
      <c r="P624" s="44">
        <v>1004292.638</v>
      </c>
      <c r="Q624" s="44">
        <f t="shared" si="261"/>
        <v>992003.2938000001</v>
      </c>
      <c r="R624" s="44">
        <v>979713.94960000005</v>
      </c>
      <c r="S624" s="44"/>
      <c r="T624" s="44"/>
      <c r="U624" s="44"/>
      <c r="V624" s="44"/>
      <c r="W624" s="44"/>
      <c r="X624" s="44"/>
      <c r="Y624" s="44"/>
      <c r="Z624" s="44"/>
      <c r="AA624" s="44"/>
      <c r="AB624" s="44"/>
      <c r="AC624" s="44"/>
      <c r="AD624" s="44"/>
      <c r="AE624" s="44"/>
      <c r="AF624" s="44"/>
      <c r="AG624" s="44"/>
    </row>
    <row r="625" spans="1:33" ht="15.75" customHeight="1">
      <c r="A625" s="44"/>
      <c r="B625" s="44" t="s">
        <v>131</v>
      </c>
      <c r="C625" s="44" t="s">
        <v>519</v>
      </c>
      <c r="D625" s="44" t="s">
        <v>529</v>
      </c>
      <c r="E625" s="44" t="str">
        <f t="shared" si="243"/>
        <v>natural gas nonpeaker</v>
      </c>
      <c r="F625" s="44">
        <v>10798682.689999999</v>
      </c>
      <c r="G625" s="44">
        <f t="shared" si="256"/>
        <v>9971939.1569999997</v>
      </c>
      <c r="H625" s="44">
        <v>9145195.6239999998</v>
      </c>
      <c r="I625" s="44">
        <f t="shared" si="257"/>
        <v>8379107.2644999996</v>
      </c>
      <c r="J625" s="44">
        <v>7613018.9050000003</v>
      </c>
      <c r="K625" s="44">
        <f t="shared" si="258"/>
        <v>10083828.9725</v>
      </c>
      <c r="L625" s="44">
        <v>12554639.039999999</v>
      </c>
      <c r="M625" s="44">
        <f t="shared" si="259"/>
        <v>12169876.594999999</v>
      </c>
      <c r="N625" s="44">
        <v>11785114.15</v>
      </c>
      <c r="O625" s="44">
        <f t="shared" si="260"/>
        <v>13674996.039999999</v>
      </c>
      <c r="P625" s="44">
        <v>15564877.93</v>
      </c>
      <c r="Q625" s="44">
        <f t="shared" si="261"/>
        <v>15213150.18</v>
      </c>
      <c r="R625" s="44">
        <v>14861422.43</v>
      </c>
      <c r="S625" s="44"/>
      <c r="T625" s="44"/>
      <c r="U625" s="44"/>
      <c r="V625" s="44"/>
      <c r="W625" s="44"/>
      <c r="X625" s="44"/>
      <c r="Y625" s="44"/>
      <c r="Z625" s="44"/>
      <c r="AA625" s="44"/>
      <c r="AB625" s="44"/>
      <c r="AC625" s="44"/>
      <c r="AD625" s="44"/>
      <c r="AE625" s="44"/>
      <c r="AF625" s="44"/>
      <c r="AG625" s="44"/>
    </row>
    <row r="626" spans="1:33" ht="15.75" customHeight="1">
      <c r="A626" s="44"/>
      <c r="B626" s="44" t="s">
        <v>131</v>
      </c>
      <c r="C626" s="44" t="s">
        <v>519</v>
      </c>
      <c r="D626" s="44" t="s">
        <v>530</v>
      </c>
      <c r="E626" s="44" t="str">
        <f t="shared" si="243"/>
        <v>natural gas peaker</v>
      </c>
      <c r="F626" s="44">
        <v>3531.0744300000001</v>
      </c>
      <c r="G626" s="44">
        <f t="shared" si="256"/>
        <v>2521.3226400000003</v>
      </c>
      <c r="H626" s="44">
        <v>1511.5708500000001</v>
      </c>
      <c r="I626" s="44">
        <f t="shared" si="257"/>
        <v>755.78542500000003</v>
      </c>
      <c r="J626" s="44">
        <v>0</v>
      </c>
      <c r="K626" s="44">
        <f t="shared" si="258"/>
        <v>0</v>
      </c>
      <c r="L626" s="44">
        <v>0</v>
      </c>
      <c r="M626" s="44">
        <f t="shared" si="259"/>
        <v>0</v>
      </c>
      <c r="N626" s="44">
        <v>0</v>
      </c>
      <c r="O626" s="44">
        <f t="shared" si="260"/>
        <v>0</v>
      </c>
      <c r="P626" s="44">
        <v>0</v>
      </c>
      <c r="Q626" s="44">
        <f t="shared" si="261"/>
        <v>0</v>
      </c>
      <c r="R626" s="44">
        <v>0</v>
      </c>
      <c r="S626" s="44"/>
      <c r="T626" s="44"/>
      <c r="U626" s="44"/>
      <c r="V626" s="44"/>
      <c r="W626" s="44"/>
      <c r="X626" s="44"/>
      <c r="Y626" s="44"/>
      <c r="Z626" s="44"/>
      <c r="AA626" s="44"/>
      <c r="AB626" s="44"/>
      <c r="AC626" s="44"/>
      <c r="AD626" s="44"/>
      <c r="AE626" s="44"/>
      <c r="AF626" s="44"/>
      <c r="AG626" s="44"/>
    </row>
    <row r="627" spans="1:33" ht="15.75" customHeight="1">
      <c r="A627" s="44"/>
      <c r="B627" s="44" t="s">
        <v>131</v>
      </c>
      <c r="C627" s="44" t="s">
        <v>519</v>
      </c>
      <c r="D627" s="44" t="s">
        <v>531</v>
      </c>
      <c r="E627" s="44" t="str">
        <f t="shared" si="243"/>
        <v>nuclear</v>
      </c>
      <c r="F627" s="44">
        <v>0</v>
      </c>
      <c r="G627" s="44">
        <f t="shared" si="256"/>
        <v>0</v>
      </c>
      <c r="H627" s="44">
        <v>0</v>
      </c>
      <c r="I627" s="44">
        <f t="shared" si="257"/>
        <v>0</v>
      </c>
      <c r="J627" s="44">
        <v>0</v>
      </c>
      <c r="K627" s="44">
        <f t="shared" si="258"/>
        <v>0</v>
      </c>
      <c r="L627" s="44">
        <v>0</v>
      </c>
      <c r="M627" s="44">
        <f t="shared" si="259"/>
        <v>0</v>
      </c>
      <c r="N627" s="44">
        <v>0</v>
      </c>
      <c r="O627" s="44">
        <f t="shared" si="260"/>
        <v>0</v>
      </c>
      <c r="P627" s="44">
        <v>0</v>
      </c>
      <c r="Q627" s="44">
        <f t="shared" si="261"/>
        <v>0</v>
      </c>
      <c r="R627" s="44">
        <v>0</v>
      </c>
      <c r="S627" s="44"/>
      <c r="T627" s="44"/>
      <c r="U627" s="44"/>
      <c r="V627" s="44"/>
      <c r="W627" s="44"/>
      <c r="X627" s="44"/>
      <c r="Y627" s="44"/>
      <c r="Z627" s="44"/>
      <c r="AA627" s="44"/>
      <c r="AB627" s="44"/>
      <c r="AC627" s="44"/>
      <c r="AD627" s="44"/>
      <c r="AE627" s="44"/>
      <c r="AF627" s="44"/>
      <c r="AG627" s="44"/>
    </row>
    <row r="628" spans="1:33" ht="15.75" customHeight="1">
      <c r="A628" s="44"/>
      <c r="B628" s="44" t="s">
        <v>131</v>
      </c>
      <c r="C628" s="44" t="s">
        <v>519</v>
      </c>
      <c r="D628" s="44" t="s">
        <v>532</v>
      </c>
      <c r="E628" s="44" t="str">
        <f t="shared" si="243"/>
        <v>offshore wind</v>
      </c>
      <c r="F628" s="44">
        <v>0</v>
      </c>
      <c r="G628" s="44">
        <f t="shared" si="256"/>
        <v>0</v>
      </c>
      <c r="H628" s="44">
        <v>0</v>
      </c>
      <c r="I628" s="44">
        <f t="shared" si="257"/>
        <v>0</v>
      </c>
      <c r="J628" s="44">
        <v>0</v>
      </c>
      <c r="K628" s="44">
        <f t="shared" si="258"/>
        <v>0</v>
      </c>
      <c r="L628" s="44">
        <v>0</v>
      </c>
      <c r="M628" s="44">
        <f t="shared" si="259"/>
        <v>0</v>
      </c>
      <c r="N628" s="44">
        <v>0</v>
      </c>
      <c r="O628" s="44">
        <f t="shared" si="260"/>
        <v>0</v>
      </c>
      <c r="P628" s="44">
        <v>0</v>
      </c>
      <c r="Q628" s="44">
        <f t="shared" si="261"/>
        <v>0</v>
      </c>
      <c r="R628" s="44">
        <v>0</v>
      </c>
      <c r="S628" s="44"/>
      <c r="T628" s="44"/>
      <c r="U628" s="44"/>
      <c r="V628" s="44"/>
      <c r="W628" s="44"/>
      <c r="X628" s="44"/>
      <c r="Y628" s="44"/>
      <c r="Z628" s="44"/>
      <c r="AA628" s="44"/>
      <c r="AB628" s="44"/>
      <c r="AC628" s="44"/>
      <c r="AD628" s="44"/>
      <c r="AE628" s="44"/>
      <c r="AF628" s="44"/>
      <c r="AG628" s="44"/>
    </row>
    <row r="629" spans="1:33" ht="15.75" customHeight="1">
      <c r="A629" s="44"/>
      <c r="B629" s="44" t="s">
        <v>131</v>
      </c>
      <c r="C629" s="44" t="s">
        <v>519</v>
      </c>
      <c r="D629" s="44" t="s">
        <v>533</v>
      </c>
      <c r="E629" s="44" t="str">
        <f t="shared" si="243"/>
        <v>crude oil</v>
      </c>
      <c r="F629" s="44">
        <v>34784.336640000001</v>
      </c>
      <c r="G629" s="44">
        <f t="shared" si="256"/>
        <v>34784.336640000001</v>
      </c>
      <c r="H629" s="44">
        <v>34784.336640000001</v>
      </c>
      <c r="I629" s="44">
        <f t="shared" si="257"/>
        <v>34784.336640000001</v>
      </c>
      <c r="J629" s="44">
        <v>34784.336640000001</v>
      </c>
      <c r="K629" s="44">
        <f t="shared" si="258"/>
        <v>34784.336640000001</v>
      </c>
      <c r="L629" s="44">
        <v>34784.336640000001</v>
      </c>
      <c r="M629" s="44">
        <f t="shared" si="259"/>
        <v>34784.336640000001</v>
      </c>
      <c r="N629" s="44">
        <v>34784.336640000001</v>
      </c>
      <c r="O629" s="44">
        <f t="shared" si="260"/>
        <v>34784.336640000001</v>
      </c>
      <c r="P629" s="44">
        <v>34784.336640000001</v>
      </c>
      <c r="Q629" s="44">
        <f t="shared" si="261"/>
        <v>34784.336640000001</v>
      </c>
      <c r="R629" s="44">
        <v>34784.336640000001</v>
      </c>
      <c r="S629" s="44"/>
      <c r="T629" s="44"/>
      <c r="U629" s="44"/>
      <c r="V629" s="44"/>
      <c r="W629" s="44"/>
      <c r="X629" s="44"/>
      <c r="Y629" s="44"/>
      <c r="Z629" s="44"/>
      <c r="AA629" s="44"/>
      <c r="AB629" s="44"/>
      <c r="AC629" s="44"/>
      <c r="AD629" s="44"/>
      <c r="AE629" s="44"/>
      <c r="AF629" s="44"/>
      <c r="AG629" s="44"/>
    </row>
    <row r="630" spans="1:33" ht="15.75" customHeight="1">
      <c r="A630" s="44"/>
      <c r="B630" s="44" t="s">
        <v>131</v>
      </c>
      <c r="C630" s="44" t="s">
        <v>519</v>
      </c>
      <c r="D630" s="44" t="s">
        <v>534</v>
      </c>
      <c r="E630" s="44" t="str">
        <f t="shared" si="243"/>
        <v>solar PV</v>
      </c>
      <c r="F630" s="44">
        <v>486581.56310000003</v>
      </c>
      <c r="G630" s="44">
        <f t="shared" si="256"/>
        <v>548777.45460000006</v>
      </c>
      <c r="H630" s="44">
        <v>610973.34609999997</v>
      </c>
      <c r="I630" s="44">
        <f t="shared" si="257"/>
        <v>622564.30040000007</v>
      </c>
      <c r="J630" s="44">
        <v>634155.25470000005</v>
      </c>
      <c r="K630" s="44">
        <f t="shared" si="258"/>
        <v>636093.37470000004</v>
      </c>
      <c r="L630" s="44">
        <v>638031.49470000004</v>
      </c>
      <c r="M630" s="44">
        <f t="shared" si="259"/>
        <v>639187.19825000002</v>
      </c>
      <c r="N630" s="44">
        <v>640342.90179999999</v>
      </c>
      <c r="O630" s="44">
        <f t="shared" si="260"/>
        <v>642464.96714999992</v>
      </c>
      <c r="P630" s="44">
        <v>644587.03249999997</v>
      </c>
      <c r="Q630" s="44">
        <f t="shared" si="261"/>
        <v>647875.14009999996</v>
      </c>
      <c r="R630" s="44">
        <v>651163.24769999995</v>
      </c>
      <c r="S630" s="44"/>
      <c r="T630" s="44"/>
      <c r="U630" s="44"/>
      <c r="V630" s="44"/>
      <c r="W630" s="44"/>
      <c r="X630" s="44"/>
      <c r="Y630" s="44"/>
      <c r="Z630" s="44"/>
      <c r="AA630" s="44"/>
      <c r="AB630" s="44"/>
      <c r="AC630" s="44"/>
      <c r="AD630" s="44"/>
      <c r="AE630" s="44"/>
      <c r="AF630" s="44"/>
      <c r="AG630" s="44"/>
    </row>
    <row r="631" spans="1:33" ht="15.75" customHeight="1">
      <c r="A631" s="44"/>
      <c r="B631" s="44" t="s">
        <v>131</v>
      </c>
      <c r="C631" s="44" t="s">
        <v>519</v>
      </c>
      <c r="D631" s="44" t="s">
        <v>535</v>
      </c>
      <c r="E631" s="44" t="str">
        <f t="shared" si="243"/>
        <v>storage</v>
      </c>
      <c r="F631" s="44">
        <v>0</v>
      </c>
      <c r="G631" s="44">
        <v>0</v>
      </c>
      <c r="H631" s="44">
        <v>0</v>
      </c>
      <c r="I631" s="44">
        <v>0</v>
      </c>
      <c r="J631" s="44">
        <v>0</v>
      </c>
      <c r="K631" s="44">
        <v>0</v>
      </c>
      <c r="L631" s="44">
        <v>0</v>
      </c>
      <c r="M631" s="44">
        <v>0</v>
      </c>
      <c r="N631" s="44">
        <v>0</v>
      </c>
      <c r="O631" s="44">
        <v>0</v>
      </c>
      <c r="P631" s="44">
        <v>0</v>
      </c>
      <c r="Q631" s="44">
        <v>0</v>
      </c>
      <c r="R631" s="44">
        <v>0</v>
      </c>
      <c r="S631" s="44"/>
      <c r="T631" s="44"/>
      <c r="U631" s="44"/>
      <c r="V631" s="44"/>
      <c r="W631" s="44"/>
      <c r="X631" s="44"/>
      <c r="Y631" s="44"/>
      <c r="Z631" s="44"/>
      <c r="AA631" s="44"/>
      <c r="AB631" s="44"/>
      <c r="AC631" s="44"/>
      <c r="AD631" s="44"/>
      <c r="AE631" s="44"/>
      <c r="AF631" s="44"/>
      <c r="AG631" s="44"/>
    </row>
    <row r="632" spans="1:33" ht="15.75" customHeight="1">
      <c r="A632" s="44"/>
      <c r="B632" s="44" t="s">
        <v>131</v>
      </c>
      <c r="C632" s="44" t="s">
        <v>519</v>
      </c>
      <c r="D632" s="44" t="s">
        <v>537</v>
      </c>
      <c r="E632" s="44" t="str">
        <f t="shared" si="243"/>
        <v>solar PV</v>
      </c>
      <c r="F632" s="44">
        <v>2028226.15</v>
      </c>
      <c r="G632" s="44">
        <f t="shared" ref="G632:G645" si="262">AVERAGE(F632,H632)</f>
        <v>2372589.6365</v>
      </c>
      <c r="H632" s="44">
        <v>2716953.1230000001</v>
      </c>
      <c r="I632" s="44">
        <f t="shared" ref="I632:I645" si="263">AVERAGE(H632,J632)</f>
        <v>2716730.9000000004</v>
      </c>
      <c r="J632" s="44">
        <v>2716508.6770000001</v>
      </c>
      <c r="K632" s="44">
        <f t="shared" ref="K632:K645" si="264">AVERAGE(J632,L632)</f>
        <v>2702931.5415000003</v>
      </c>
      <c r="L632" s="44">
        <v>2689354.406</v>
      </c>
      <c r="M632" s="44">
        <f t="shared" ref="M632:M645" si="265">AVERAGE(L632,N632)</f>
        <v>2675950.5834999997</v>
      </c>
      <c r="N632" s="44">
        <v>2662546.7609999999</v>
      </c>
      <c r="O632" s="44">
        <f t="shared" ref="O632:O645" si="266">AVERAGE(N632,P632)</f>
        <v>2649248.0159999998</v>
      </c>
      <c r="P632" s="44">
        <v>2635949.2710000002</v>
      </c>
      <c r="Q632" s="44">
        <f t="shared" ref="Q632:Q645" si="267">AVERAGE(P632,R632)</f>
        <v>2622788.4015000002</v>
      </c>
      <c r="R632" s="44">
        <v>2609627.5320000001</v>
      </c>
      <c r="S632" s="44"/>
      <c r="T632" s="44"/>
      <c r="U632" s="44"/>
      <c r="V632" s="44"/>
      <c r="W632" s="44"/>
      <c r="X632" s="44"/>
      <c r="Y632" s="44"/>
      <c r="Z632" s="44"/>
      <c r="AA632" s="44"/>
      <c r="AB632" s="44"/>
      <c r="AC632" s="44"/>
      <c r="AD632" s="44"/>
      <c r="AE632" s="44"/>
      <c r="AF632" s="44"/>
      <c r="AG632" s="44"/>
    </row>
    <row r="633" spans="1:33" ht="15.75" customHeight="1">
      <c r="A633" s="44"/>
      <c r="B633" s="44" t="s">
        <v>137</v>
      </c>
      <c r="C633" s="44" t="s">
        <v>519</v>
      </c>
      <c r="D633" s="44" t="s">
        <v>522</v>
      </c>
      <c r="E633" s="44" t="str">
        <f t="shared" si="243"/>
        <v>biomass</v>
      </c>
      <c r="F633" s="44">
        <v>0</v>
      </c>
      <c r="G633" s="44">
        <f t="shared" si="262"/>
        <v>0</v>
      </c>
      <c r="H633" s="44">
        <v>0</v>
      </c>
      <c r="I633" s="44">
        <f t="shared" si="263"/>
        <v>0</v>
      </c>
      <c r="J633" s="44">
        <v>0</v>
      </c>
      <c r="K633" s="44">
        <f t="shared" si="264"/>
        <v>0</v>
      </c>
      <c r="L633" s="44">
        <v>0</v>
      </c>
      <c r="M633" s="44">
        <f t="shared" si="265"/>
        <v>0</v>
      </c>
      <c r="N633" s="44">
        <v>0</v>
      </c>
      <c r="O633" s="44">
        <f t="shared" si="266"/>
        <v>0</v>
      </c>
      <c r="P633" s="44">
        <v>0</v>
      </c>
      <c r="Q633" s="44">
        <f t="shared" si="267"/>
        <v>0</v>
      </c>
      <c r="R633" s="44">
        <v>0</v>
      </c>
      <c r="S633" s="44"/>
      <c r="T633" s="44"/>
      <c r="U633" s="44"/>
      <c r="V633" s="44"/>
      <c r="W633" s="44"/>
      <c r="X633" s="44"/>
      <c r="Y633" s="44"/>
      <c r="Z633" s="44"/>
      <c r="AA633" s="44"/>
      <c r="AB633" s="44"/>
      <c r="AC633" s="44"/>
      <c r="AD633" s="44"/>
      <c r="AE633" s="44"/>
      <c r="AF633" s="44"/>
      <c r="AG633" s="44"/>
    </row>
    <row r="634" spans="1:33" ht="15.75" customHeight="1">
      <c r="A634" s="44"/>
      <c r="B634" s="44" t="s">
        <v>137</v>
      </c>
      <c r="C634" s="44" t="s">
        <v>519</v>
      </c>
      <c r="D634" s="44" t="s">
        <v>523</v>
      </c>
      <c r="E634" s="44" t="str">
        <f t="shared" si="243"/>
        <v>hard coal</v>
      </c>
      <c r="F634" s="44">
        <v>14828249.6</v>
      </c>
      <c r="G634" s="44">
        <f t="shared" si="262"/>
        <v>13141786.085000001</v>
      </c>
      <c r="H634" s="44">
        <v>11455322.57</v>
      </c>
      <c r="I634" s="44">
        <f t="shared" si="263"/>
        <v>10997417.725000001</v>
      </c>
      <c r="J634" s="44">
        <v>10539512.880000001</v>
      </c>
      <c r="K634" s="44">
        <f t="shared" si="264"/>
        <v>11127314.16</v>
      </c>
      <c r="L634" s="44">
        <v>11715115.439999999</v>
      </c>
      <c r="M634" s="44">
        <f t="shared" si="265"/>
        <v>11918160.460000001</v>
      </c>
      <c r="N634" s="44">
        <v>12121205.48</v>
      </c>
      <c r="O634" s="44">
        <f t="shared" si="266"/>
        <v>12138959.535</v>
      </c>
      <c r="P634" s="44">
        <v>12156713.59</v>
      </c>
      <c r="Q634" s="44">
        <f t="shared" si="267"/>
        <v>12044474.059999999</v>
      </c>
      <c r="R634" s="44">
        <v>11932234.529999999</v>
      </c>
      <c r="S634" s="44"/>
      <c r="T634" s="44"/>
      <c r="U634" s="44"/>
      <c r="V634" s="44"/>
      <c r="W634" s="44"/>
      <c r="X634" s="44"/>
      <c r="Y634" s="44"/>
      <c r="Z634" s="44"/>
      <c r="AA634" s="44"/>
      <c r="AB634" s="44"/>
      <c r="AC634" s="44"/>
      <c r="AD634" s="44"/>
      <c r="AE634" s="44"/>
      <c r="AF634" s="44"/>
      <c r="AG634" s="44"/>
    </row>
    <row r="635" spans="1:33" ht="15.75" customHeight="1">
      <c r="A635" s="44"/>
      <c r="B635" s="44" t="s">
        <v>137</v>
      </c>
      <c r="C635" s="44" t="s">
        <v>519</v>
      </c>
      <c r="D635" s="44" t="s">
        <v>524</v>
      </c>
      <c r="E635" s="44" t="str">
        <f t="shared" si="243"/>
        <v>solar thermal</v>
      </c>
      <c r="F635" s="44">
        <v>0</v>
      </c>
      <c r="G635" s="44">
        <f t="shared" si="262"/>
        <v>0</v>
      </c>
      <c r="H635" s="44">
        <v>0</v>
      </c>
      <c r="I635" s="44">
        <f t="shared" si="263"/>
        <v>0</v>
      </c>
      <c r="J635" s="44">
        <v>0</v>
      </c>
      <c r="K635" s="44">
        <f t="shared" si="264"/>
        <v>0</v>
      </c>
      <c r="L635" s="44">
        <v>0</v>
      </c>
      <c r="M635" s="44">
        <f t="shared" si="265"/>
        <v>0</v>
      </c>
      <c r="N635" s="44">
        <v>0</v>
      </c>
      <c r="O635" s="44">
        <f t="shared" si="266"/>
        <v>0</v>
      </c>
      <c r="P635" s="44">
        <v>0</v>
      </c>
      <c r="Q635" s="44">
        <f t="shared" si="267"/>
        <v>0</v>
      </c>
      <c r="R635" s="44">
        <v>0</v>
      </c>
      <c r="S635" s="44"/>
      <c r="T635" s="44"/>
      <c r="U635" s="44"/>
      <c r="V635" s="44"/>
      <c r="W635" s="44"/>
      <c r="X635" s="44"/>
      <c r="Y635" s="44"/>
      <c r="Z635" s="44"/>
      <c r="AA635" s="44"/>
      <c r="AB635" s="44"/>
      <c r="AC635" s="44"/>
      <c r="AD635" s="44"/>
      <c r="AE635" s="44"/>
      <c r="AF635" s="44"/>
      <c r="AG635" s="44"/>
    </row>
    <row r="636" spans="1:33" ht="15.75" customHeight="1">
      <c r="A636" s="44"/>
      <c r="B636" s="44" t="s">
        <v>137</v>
      </c>
      <c r="C636" s="44" t="s">
        <v>519</v>
      </c>
      <c r="D636" s="44" t="s">
        <v>525</v>
      </c>
      <c r="E636" s="44" t="str">
        <f t="shared" si="243"/>
        <v>geothermal</v>
      </c>
      <c r="F636" s="44">
        <v>0</v>
      </c>
      <c r="G636" s="44">
        <f t="shared" si="262"/>
        <v>0</v>
      </c>
      <c r="H636" s="44">
        <v>0</v>
      </c>
      <c r="I636" s="44">
        <f t="shared" si="263"/>
        <v>0</v>
      </c>
      <c r="J636" s="44">
        <v>0</v>
      </c>
      <c r="K636" s="44">
        <f t="shared" si="264"/>
        <v>0</v>
      </c>
      <c r="L636" s="44">
        <v>0</v>
      </c>
      <c r="M636" s="44">
        <f t="shared" si="265"/>
        <v>0</v>
      </c>
      <c r="N636" s="44">
        <v>0</v>
      </c>
      <c r="O636" s="44">
        <f t="shared" si="266"/>
        <v>0</v>
      </c>
      <c r="P636" s="44">
        <v>0</v>
      </c>
      <c r="Q636" s="44">
        <f t="shared" si="267"/>
        <v>0</v>
      </c>
      <c r="R636" s="44">
        <v>0</v>
      </c>
      <c r="S636" s="44"/>
      <c r="T636" s="44"/>
      <c r="U636" s="44"/>
      <c r="V636" s="44"/>
      <c r="W636" s="44"/>
      <c r="X636" s="44"/>
      <c r="Y636" s="44"/>
      <c r="Z636" s="44"/>
      <c r="AA636" s="44"/>
      <c r="AB636" s="44"/>
      <c r="AC636" s="44"/>
      <c r="AD636" s="44"/>
      <c r="AE636" s="44"/>
      <c r="AF636" s="44"/>
      <c r="AG636" s="44"/>
    </row>
    <row r="637" spans="1:33" ht="15.75" customHeight="1">
      <c r="A637" s="44"/>
      <c r="B637" s="44" t="s">
        <v>137</v>
      </c>
      <c r="C637" s="44" t="s">
        <v>519</v>
      </c>
      <c r="D637" s="44" t="s">
        <v>526</v>
      </c>
      <c r="E637" s="44" t="str">
        <f t="shared" si="243"/>
        <v>hydro</v>
      </c>
      <c r="F637" s="44">
        <v>1154255.085</v>
      </c>
      <c r="G637" s="44">
        <f t="shared" si="262"/>
        <v>1159736.0385</v>
      </c>
      <c r="H637" s="44">
        <v>1165216.9920000001</v>
      </c>
      <c r="I637" s="44">
        <f t="shared" si="263"/>
        <v>1159736.0385</v>
      </c>
      <c r="J637" s="44">
        <v>1154255.085</v>
      </c>
      <c r="K637" s="44">
        <f t="shared" si="264"/>
        <v>1154255.085</v>
      </c>
      <c r="L637" s="44">
        <v>1154255.085</v>
      </c>
      <c r="M637" s="44">
        <f t="shared" si="265"/>
        <v>1159736.0385</v>
      </c>
      <c r="N637" s="44">
        <v>1165216.9920000001</v>
      </c>
      <c r="O637" s="44">
        <f t="shared" si="266"/>
        <v>1165216.9920000001</v>
      </c>
      <c r="P637" s="44">
        <v>1165216.9920000001</v>
      </c>
      <c r="Q637" s="44">
        <f t="shared" si="267"/>
        <v>1165216.9920000001</v>
      </c>
      <c r="R637" s="44">
        <v>1165216.9920000001</v>
      </c>
      <c r="S637" s="44"/>
      <c r="T637" s="44"/>
      <c r="U637" s="44"/>
      <c r="V637" s="44"/>
      <c r="W637" s="44"/>
      <c r="X637" s="44"/>
      <c r="Y637" s="44"/>
      <c r="Z637" s="44"/>
      <c r="AA637" s="44"/>
      <c r="AB637" s="44"/>
      <c r="AC637" s="44"/>
      <c r="AD637" s="44"/>
      <c r="AE637" s="44"/>
      <c r="AF637" s="44"/>
      <c r="AG637" s="44"/>
    </row>
    <row r="638" spans="1:33" ht="15.75" customHeight="1">
      <c r="A638" s="44"/>
      <c r="B638" s="44" t="s">
        <v>137</v>
      </c>
      <c r="C638" s="44" t="s">
        <v>519</v>
      </c>
      <c r="D638" s="44" t="s">
        <v>528</v>
      </c>
      <c r="E638" s="44" t="str">
        <f t="shared" si="243"/>
        <v>hydro</v>
      </c>
      <c r="F638" s="44">
        <v>0</v>
      </c>
      <c r="G638" s="44">
        <f t="shared" si="262"/>
        <v>0</v>
      </c>
      <c r="H638" s="44">
        <v>0</v>
      </c>
      <c r="I638" s="44">
        <f t="shared" si="263"/>
        <v>0</v>
      </c>
      <c r="J638" s="44">
        <v>0</v>
      </c>
      <c r="K638" s="44">
        <f t="shared" si="264"/>
        <v>0</v>
      </c>
      <c r="L638" s="44">
        <v>0</v>
      </c>
      <c r="M638" s="44">
        <f t="shared" si="265"/>
        <v>0</v>
      </c>
      <c r="N638" s="44">
        <v>0</v>
      </c>
      <c r="O638" s="44">
        <f t="shared" si="266"/>
        <v>0</v>
      </c>
      <c r="P638" s="44">
        <v>0</v>
      </c>
      <c r="Q638" s="44">
        <f t="shared" si="267"/>
        <v>0</v>
      </c>
      <c r="R638" s="44">
        <v>0</v>
      </c>
      <c r="S638" s="44"/>
      <c r="T638" s="44"/>
      <c r="U638" s="44"/>
      <c r="V638" s="44"/>
      <c r="W638" s="44"/>
      <c r="X638" s="44"/>
      <c r="Y638" s="44"/>
      <c r="Z638" s="44"/>
      <c r="AA638" s="44"/>
      <c r="AB638" s="44"/>
      <c r="AC638" s="44"/>
      <c r="AD638" s="44"/>
      <c r="AE638" s="44"/>
      <c r="AF638" s="44"/>
      <c r="AG638" s="44"/>
    </row>
    <row r="639" spans="1:33" ht="15.75" customHeight="1">
      <c r="A639" s="44"/>
      <c r="B639" s="44" t="s">
        <v>137</v>
      </c>
      <c r="C639" s="44" t="s">
        <v>519</v>
      </c>
      <c r="D639" s="44" t="s">
        <v>527</v>
      </c>
      <c r="E639" s="44" t="str">
        <f t="shared" si="243"/>
        <v>onshore wind</v>
      </c>
      <c r="F639" s="44">
        <v>0</v>
      </c>
      <c r="G639" s="44">
        <f t="shared" si="262"/>
        <v>427292.00514999998</v>
      </c>
      <c r="H639" s="44">
        <v>854584.01029999997</v>
      </c>
      <c r="I639" s="44">
        <f t="shared" si="263"/>
        <v>948127.91914999997</v>
      </c>
      <c r="J639" s="44">
        <v>1041671.828</v>
      </c>
      <c r="K639" s="44">
        <f t="shared" si="264"/>
        <v>1041671.828</v>
      </c>
      <c r="L639" s="44">
        <v>1041671.828</v>
      </c>
      <c r="M639" s="44">
        <f t="shared" si="265"/>
        <v>1041671.828</v>
      </c>
      <c r="N639" s="44">
        <v>1041671.828</v>
      </c>
      <c r="O639" s="44">
        <f t="shared" si="266"/>
        <v>1041671.828</v>
      </c>
      <c r="P639" s="44">
        <v>1041671.828</v>
      </c>
      <c r="Q639" s="44">
        <f t="shared" si="267"/>
        <v>2666098.0389999999</v>
      </c>
      <c r="R639" s="44">
        <v>4290524.25</v>
      </c>
      <c r="S639" s="44"/>
      <c r="T639" s="44"/>
      <c r="U639" s="44"/>
      <c r="V639" s="44"/>
      <c r="W639" s="44"/>
      <c r="X639" s="44"/>
      <c r="Y639" s="44"/>
      <c r="Z639" s="44"/>
      <c r="AA639" s="44"/>
      <c r="AB639" s="44"/>
      <c r="AC639" s="44"/>
      <c r="AD639" s="44"/>
      <c r="AE639" s="44"/>
      <c r="AF639" s="44"/>
      <c r="AG639" s="44"/>
    </row>
    <row r="640" spans="1:33" ht="15.75" customHeight="1">
      <c r="A640" s="44"/>
      <c r="B640" s="44" t="s">
        <v>137</v>
      </c>
      <c r="C640" s="44" t="s">
        <v>519</v>
      </c>
      <c r="D640" s="44" t="s">
        <v>529</v>
      </c>
      <c r="E640" s="44" t="str">
        <f t="shared" si="243"/>
        <v>natural gas nonpeaker</v>
      </c>
      <c r="F640" s="44">
        <v>62015010.039999999</v>
      </c>
      <c r="G640" s="44">
        <f t="shared" si="262"/>
        <v>61919040.799999997</v>
      </c>
      <c r="H640" s="44">
        <v>61823071.560000002</v>
      </c>
      <c r="I640" s="44">
        <f t="shared" si="263"/>
        <v>61875325.850000001</v>
      </c>
      <c r="J640" s="44">
        <v>61927580.140000001</v>
      </c>
      <c r="K640" s="44">
        <f t="shared" si="264"/>
        <v>60161723.004999995</v>
      </c>
      <c r="L640" s="44">
        <v>58395865.869999997</v>
      </c>
      <c r="M640" s="44">
        <f t="shared" si="265"/>
        <v>57837147.724999994</v>
      </c>
      <c r="N640" s="44">
        <v>57278429.579999998</v>
      </c>
      <c r="O640" s="44">
        <f t="shared" si="266"/>
        <v>56390849.024999999</v>
      </c>
      <c r="P640" s="44">
        <v>55503268.469999999</v>
      </c>
      <c r="Q640" s="44">
        <f t="shared" si="267"/>
        <v>54755268.620000005</v>
      </c>
      <c r="R640" s="44">
        <v>54007268.770000003</v>
      </c>
      <c r="S640" s="44"/>
      <c r="T640" s="44"/>
      <c r="U640" s="44"/>
      <c r="V640" s="44"/>
      <c r="W640" s="44"/>
      <c r="X640" s="44"/>
      <c r="Y640" s="44"/>
      <c r="Z640" s="44"/>
      <c r="AA640" s="44"/>
      <c r="AB640" s="44"/>
      <c r="AC640" s="44"/>
      <c r="AD640" s="44"/>
      <c r="AE640" s="44"/>
      <c r="AF640" s="44"/>
      <c r="AG640" s="44"/>
    </row>
    <row r="641" spans="1:33" ht="15.75" customHeight="1">
      <c r="A641" s="44"/>
      <c r="B641" s="44" t="s">
        <v>137</v>
      </c>
      <c r="C641" s="44" t="s">
        <v>519</v>
      </c>
      <c r="D641" s="44" t="s">
        <v>530</v>
      </c>
      <c r="E641" s="44" t="str">
        <f t="shared" si="243"/>
        <v>natural gas peaker</v>
      </c>
      <c r="F641" s="44">
        <v>188940.11960000001</v>
      </c>
      <c r="G641" s="44">
        <f t="shared" si="262"/>
        <v>187388.11960000001</v>
      </c>
      <c r="H641" s="44">
        <v>185836.11960000001</v>
      </c>
      <c r="I641" s="44">
        <f t="shared" si="263"/>
        <v>187388.11960000001</v>
      </c>
      <c r="J641" s="44">
        <v>188940.11960000001</v>
      </c>
      <c r="K641" s="44">
        <f t="shared" si="264"/>
        <v>187388.11960000001</v>
      </c>
      <c r="L641" s="44">
        <v>185836.11960000001</v>
      </c>
      <c r="M641" s="44">
        <f t="shared" si="265"/>
        <v>185836.11960000001</v>
      </c>
      <c r="N641" s="44">
        <v>185836.11960000001</v>
      </c>
      <c r="O641" s="44">
        <f t="shared" si="266"/>
        <v>185836.11960000001</v>
      </c>
      <c r="P641" s="44">
        <v>185836.11960000001</v>
      </c>
      <c r="Q641" s="44">
        <f t="shared" si="267"/>
        <v>185836.11960000001</v>
      </c>
      <c r="R641" s="44">
        <v>185836.11960000001</v>
      </c>
      <c r="S641" s="44"/>
      <c r="T641" s="44"/>
      <c r="U641" s="44"/>
      <c r="V641" s="44"/>
      <c r="W641" s="44"/>
      <c r="X641" s="44"/>
      <c r="Y641" s="44"/>
      <c r="Z641" s="44"/>
      <c r="AA641" s="44"/>
      <c r="AB641" s="44"/>
      <c r="AC641" s="44"/>
      <c r="AD641" s="44"/>
      <c r="AE641" s="44"/>
      <c r="AF641" s="44"/>
      <c r="AG641" s="44"/>
    </row>
    <row r="642" spans="1:33" ht="15.75" customHeight="1">
      <c r="A642" s="44"/>
      <c r="B642" s="44" t="s">
        <v>137</v>
      </c>
      <c r="C642" s="44" t="s">
        <v>519</v>
      </c>
      <c r="D642" s="44" t="s">
        <v>531</v>
      </c>
      <c r="E642" s="44" t="str">
        <f t="shared" si="243"/>
        <v>nuclear</v>
      </c>
      <c r="F642" s="44">
        <v>28205382.530000001</v>
      </c>
      <c r="G642" s="44">
        <f t="shared" si="262"/>
        <v>28205382.530000001</v>
      </c>
      <c r="H642" s="44">
        <v>28205382.530000001</v>
      </c>
      <c r="I642" s="44">
        <f t="shared" si="263"/>
        <v>28205382.530000001</v>
      </c>
      <c r="J642" s="44">
        <v>28205382.530000001</v>
      </c>
      <c r="K642" s="44">
        <f t="shared" si="264"/>
        <v>28205382.530000001</v>
      </c>
      <c r="L642" s="44">
        <v>28205382.530000001</v>
      </c>
      <c r="M642" s="44">
        <f t="shared" si="265"/>
        <v>28205382.530000001</v>
      </c>
      <c r="N642" s="44">
        <v>28205382.530000001</v>
      </c>
      <c r="O642" s="44">
        <f t="shared" si="266"/>
        <v>28205382.530000001</v>
      </c>
      <c r="P642" s="44">
        <v>28205382.530000001</v>
      </c>
      <c r="Q642" s="44">
        <f t="shared" si="267"/>
        <v>28205382.530000001</v>
      </c>
      <c r="R642" s="44">
        <v>28205382.530000001</v>
      </c>
      <c r="S642" s="44"/>
      <c r="T642" s="44"/>
      <c r="U642" s="44"/>
      <c r="V642" s="44"/>
      <c r="W642" s="44"/>
      <c r="X642" s="44"/>
      <c r="Y642" s="44"/>
      <c r="Z642" s="44"/>
      <c r="AA642" s="44"/>
      <c r="AB642" s="44"/>
      <c r="AC642" s="44"/>
      <c r="AD642" s="44"/>
      <c r="AE642" s="44"/>
      <c r="AF642" s="44"/>
      <c r="AG642" s="44"/>
    </row>
    <row r="643" spans="1:33" ht="15.75" customHeight="1">
      <c r="A643" s="44"/>
      <c r="B643" s="44" t="s">
        <v>137</v>
      </c>
      <c r="C643" s="44" t="s">
        <v>519</v>
      </c>
      <c r="D643" s="44" t="s">
        <v>532</v>
      </c>
      <c r="E643" s="44" t="str">
        <f t="shared" ref="E643:E706" si="268">LOOKUP(D643,$U$2:$V$15,$V$2:$V$15)</f>
        <v>offshore wind</v>
      </c>
      <c r="F643" s="44">
        <v>0</v>
      </c>
      <c r="G643" s="44">
        <f t="shared" si="262"/>
        <v>0</v>
      </c>
      <c r="H643" s="44">
        <v>0</v>
      </c>
      <c r="I643" s="44">
        <f t="shared" si="263"/>
        <v>22386.613570000001</v>
      </c>
      <c r="J643" s="44">
        <v>44773.227140000003</v>
      </c>
      <c r="K643" s="44">
        <f t="shared" si="264"/>
        <v>44773.227140000003</v>
      </c>
      <c r="L643" s="44">
        <v>44773.227140000003</v>
      </c>
      <c r="M643" s="44">
        <f t="shared" si="265"/>
        <v>44773.227140000003</v>
      </c>
      <c r="N643" s="44">
        <v>44773.227140000003</v>
      </c>
      <c r="O643" s="44">
        <f t="shared" si="266"/>
        <v>44773.227140000003</v>
      </c>
      <c r="P643" s="44">
        <v>44773.227140000003</v>
      </c>
      <c r="Q643" s="44">
        <f t="shared" si="267"/>
        <v>44773.227140000003</v>
      </c>
      <c r="R643" s="44">
        <v>44773.227140000003</v>
      </c>
      <c r="S643" s="44"/>
      <c r="T643" s="44"/>
      <c r="U643" s="44"/>
      <c r="V643" s="44"/>
      <c r="W643" s="44"/>
      <c r="X643" s="44"/>
      <c r="Y643" s="44"/>
      <c r="Z643" s="44"/>
      <c r="AA643" s="44"/>
      <c r="AB643" s="44"/>
      <c r="AC643" s="44"/>
      <c r="AD643" s="44"/>
      <c r="AE643" s="44"/>
      <c r="AF643" s="44"/>
      <c r="AG643" s="44"/>
    </row>
    <row r="644" spans="1:33" ht="15.75" customHeight="1">
      <c r="A644" s="44"/>
      <c r="B644" s="44" t="s">
        <v>137</v>
      </c>
      <c r="C644" s="44" t="s">
        <v>519</v>
      </c>
      <c r="D644" s="44" t="s">
        <v>533</v>
      </c>
      <c r="E644" s="44" t="str">
        <f t="shared" si="268"/>
        <v>crude oil</v>
      </c>
      <c r="F644" s="44">
        <v>1077399.0589999999</v>
      </c>
      <c r="G644" s="44">
        <f t="shared" si="262"/>
        <v>1077399.0589999999</v>
      </c>
      <c r="H644" s="44">
        <v>1077399.0589999999</v>
      </c>
      <c r="I644" s="44">
        <f t="shared" si="263"/>
        <v>1077399.0589999999</v>
      </c>
      <c r="J644" s="44">
        <v>1077399.0589999999</v>
      </c>
      <c r="K644" s="44">
        <f t="shared" si="264"/>
        <v>1077399.0589999999</v>
      </c>
      <c r="L644" s="44">
        <v>1077399.0589999999</v>
      </c>
      <c r="M644" s="44">
        <f t="shared" si="265"/>
        <v>1077399.0589999999</v>
      </c>
      <c r="N644" s="44">
        <v>1077399.0589999999</v>
      </c>
      <c r="O644" s="44">
        <f t="shared" si="266"/>
        <v>1077399.0589999999</v>
      </c>
      <c r="P644" s="44">
        <v>1077399.0589999999</v>
      </c>
      <c r="Q644" s="44">
        <f t="shared" si="267"/>
        <v>1077399.0589999999</v>
      </c>
      <c r="R644" s="44">
        <v>1077399.0589999999</v>
      </c>
      <c r="S644" s="44"/>
      <c r="T644" s="44"/>
      <c r="U644" s="44"/>
      <c r="V644" s="44"/>
      <c r="W644" s="44"/>
      <c r="X644" s="44"/>
      <c r="Y644" s="44"/>
      <c r="Z644" s="44"/>
      <c r="AA644" s="44"/>
      <c r="AB644" s="44"/>
      <c r="AC644" s="44"/>
      <c r="AD644" s="44"/>
      <c r="AE644" s="44"/>
      <c r="AF644" s="44"/>
      <c r="AG644" s="44"/>
    </row>
    <row r="645" spans="1:33" ht="15.75" customHeight="1">
      <c r="A645" s="44"/>
      <c r="B645" s="44" t="s">
        <v>137</v>
      </c>
      <c r="C645" s="44" t="s">
        <v>519</v>
      </c>
      <c r="D645" s="44" t="s">
        <v>534</v>
      </c>
      <c r="E645" s="44" t="str">
        <f t="shared" si="268"/>
        <v>solar PV</v>
      </c>
      <c r="F645" s="44">
        <v>95915.57157</v>
      </c>
      <c r="G645" s="44">
        <f t="shared" si="262"/>
        <v>128444.685085</v>
      </c>
      <c r="H645" s="44">
        <v>160973.79860000001</v>
      </c>
      <c r="I645" s="44">
        <f t="shared" si="263"/>
        <v>204048.92259999999</v>
      </c>
      <c r="J645" s="44">
        <v>247124.0466</v>
      </c>
      <c r="K645" s="44">
        <f t="shared" si="264"/>
        <v>308352.48620000004</v>
      </c>
      <c r="L645" s="44">
        <v>369580.92580000003</v>
      </c>
      <c r="M645" s="44">
        <f t="shared" si="265"/>
        <v>461969.97070000006</v>
      </c>
      <c r="N645" s="44">
        <v>554359.01560000004</v>
      </c>
      <c r="O645" s="44">
        <f t="shared" si="266"/>
        <v>675759.49465000001</v>
      </c>
      <c r="P645" s="44">
        <v>797159.97369999997</v>
      </c>
      <c r="Q645" s="44">
        <f t="shared" si="267"/>
        <v>947515.22734999994</v>
      </c>
      <c r="R645" s="44">
        <v>1097870.4809999999</v>
      </c>
      <c r="S645" s="44"/>
      <c r="T645" s="44"/>
      <c r="U645" s="44"/>
      <c r="V645" s="44"/>
      <c r="W645" s="44"/>
      <c r="X645" s="44"/>
      <c r="Y645" s="44"/>
      <c r="Z645" s="44"/>
      <c r="AA645" s="44"/>
      <c r="AB645" s="44"/>
      <c r="AC645" s="44"/>
      <c r="AD645" s="44"/>
      <c r="AE645" s="44"/>
      <c r="AF645" s="44"/>
      <c r="AG645" s="44"/>
    </row>
    <row r="646" spans="1:33" ht="15.75" customHeight="1">
      <c r="A646" s="44"/>
      <c r="B646" s="44" t="s">
        <v>137</v>
      </c>
      <c r="C646" s="44" t="s">
        <v>519</v>
      </c>
      <c r="D646" s="44" t="s">
        <v>535</v>
      </c>
      <c r="E646" s="44" t="str">
        <f t="shared" si="268"/>
        <v>storage</v>
      </c>
      <c r="F646" s="44">
        <v>0</v>
      </c>
      <c r="G646" s="44">
        <v>0</v>
      </c>
      <c r="H646" s="44">
        <v>0</v>
      </c>
      <c r="I646" s="44">
        <v>0</v>
      </c>
      <c r="J646" s="44">
        <v>0</v>
      </c>
      <c r="K646" s="44">
        <v>0</v>
      </c>
      <c r="L646" s="44">
        <v>0</v>
      </c>
      <c r="M646" s="44">
        <v>0</v>
      </c>
      <c r="N646" s="44">
        <v>0</v>
      </c>
      <c r="O646" s="44">
        <v>0</v>
      </c>
      <c r="P646" s="44">
        <v>0</v>
      </c>
      <c r="Q646" s="44">
        <v>0</v>
      </c>
      <c r="R646" s="44">
        <v>0</v>
      </c>
      <c r="S646" s="44"/>
      <c r="T646" s="44"/>
      <c r="U646" s="44"/>
      <c r="V646" s="44"/>
      <c r="W646" s="44"/>
      <c r="X646" s="44"/>
      <c r="Y646" s="44"/>
      <c r="Z646" s="44"/>
      <c r="AA646" s="44"/>
      <c r="AB646" s="44"/>
      <c r="AC646" s="44"/>
      <c r="AD646" s="44"/>
      <c r="AE646" s="44"/>
      <c r="AF646" s="44"/>
      <c r="AG646" s="44"/>
    </row>
    <row r="647" spans="1:33" ht="15.75" customHeight="1">
      <c r="A647" s="44"/>
      <c r="B647" s="44" t="s">
        <v>137</v>
      </c>
      <c r="C647" s="44" t="s">
        <v>519</v>
      </c>
      <c r="D647" s="44" t="s">
        <v>537</v>
      </c>
      <c r="E647" s="44" t="str">
        <f t="shared" si="268"/>
        <v>solar PV</v>
      </c>
      <c r="F647" s="44">
        <v>739720.84329999995</v>
      </c>
      <c r="G647" s="44">
        <f t="shared" ref="G647:G660" si="269">AVERAGE(F647,H647)</f>
        <v>785740.09829999995</v>
      </c>
      <c r="H647" s="44">
        <v>831759.35329999996</v>
      </c>
      <c r="I647" s="44">
        <f t="shared" ref="I647:I660" si="270">AVERAGE(H647,J647)</f>
        <v>831759.01049999997</v>
      </c>
      <c r="J647" s="44">
        <v>831758.66769999999</v>
      </c>
      <c r="K647" s="44">
        <f t="shared" ref="K647:K660" si="271">AVERAGE(J647,L647)</f>
        <v>827626.87675000005</v>
      </c>
      <c r="L647" s="44">
        <v>823495.0858</v>
      </c>
      <c r="M647" s="44">
        <f t="shared" ref="M647:M660" si="272">AVERAGE(L647,N647)</f>
        <v>946404.62690000003</v>
      </c>
      <c r="N647" s="44">
        <v>1069314.1680000001</v>
      </c>
      <c r="O647" s="44">
        <f t="shared" ref="O647:O660" si="273">AVERAGE(N647,P647)</f>
        <v>1355778.5389999999</v>
      </c>
      <c r="P647" s="44">
        <v>1642242.91</v>
      </c>
      <c r="Q647" s="44">
        <f t="shared" ref="Q647:Q660" si="274">AVERAGE(P647,R647)</f>
        <v>3625699.2859999998</v>
      </c>
      <c r="R647" s="44">
        <v>5609155.6619999995</v>
      </c>
      <c r="S647" s="44"/>
      <c r="T647" s="44"/>
      <c r="U647" s="44"/>
      <c r="V647" s="44"/>
      <c r="W647" s="44"/>
      <c r="X647" s="44"/>
      <c r="Y647" s="44"/>
      <c r="Z647" s="44"/>
      <c r="AA647" s="44"/>
      <c r="AB647" s="44"/>
      <c r="AC647" s="44"/>
      <c r="AD647" s="44"/>
      <c r="AE647" s="44"/>
      <c r="AF647" s="44"/>
      <c r="AG647" s="44"/>
    </row>
    <row r="648" spans="1:33" ht="15.75" customHeight="1">
      <c r="A648" s="44"/>
      <c r="B648" s="44" t="s">
        <v>134</v>
      </c>
      <c r="C648" s="44" t="s">
        <v>519</v>
      </c>
      <c r="D648" s="44" t="s">
        <v>522</v>
      </c>
      <c r="E648" s="44" t="str">
        <f t="shared" si="268"/>
        <v>biomass</v>
      </c>
      <c r="F648" s="44">
        <v>0</v>
      </c>
      <c r="G648" s="44">
        <f t="shared" si="269"/>
        <v>0</v>
      </c>
      <c r="H648" s="44">
        <v>0</v>
      </c>
      <c r="I648" s="44">
        <f t="shared" si="270"/>
        <v>0</v>
      </c>
      <c r="J648" s="44">
        <v>0</v>
      </c>
      <c r="K648" s="44">
        <f t="shared" si="271"/>
        <v>0</v>
      </c>
      <c r="L648" s="44">
        <v>0</v>
      </c>
      <c r="M648" s="44">
        <f t="shared" si="272"/>
        <v>0</v>
      </c>
      <c r="N648" s="44">
        <v>0</v>
      </c>
      <c r="O648" s="44">
        <f t="shared" si="273"/>
        <v>0</v>
      </c>
      <c r="P648" s="44">
        <v>0</v>
      </c>
      <c r="Q648" s="44">
        <f t="shared" si="274"/>
        <v>0</v>
      </c>
      <c r="R648" s="44">
        <v>0</v>
      </c>
      <c r="S648" s="44"/>
      <c r="T648" s="44"/>
      <c r="U648" s="44"/>
      <c r="V648" s="44"/>
      <c r="W648" s="44"/>
      <c r="X648" s="44"/>
      <c r="Y648" s="44"/>
      <c r="Z648" s="44"/>
      <c r="AA648" s="44"/>
      <c r="AB648" s="44"/>
      <c r="AC648" s="44"/>
      <c r="AD648" s="44"/>
      <c r="AE648" s="44"/>
      <c r="AF648" s="44"/>
      <c r="AG648" s="44"/>
    </row>
    <row r="649" spans="1:33" ht="15.75" customHeight="1">
      <c r="A649" s="44"/>
      <c r="B649" s="44" t="s">
        <v>134</v>
      </c>
      <c r="C649" s="44" t="s">
        <v>519</v>
      </c>
      <c r="D649" s="44" t="s">
        <v>523</v>
      </c>
      <c r="E649" s="44" t="str">
        <f t="shared" si="268"/>
        <v>hard coal</v>
      </c>
      <c r="F649" s="44">
        <v>0</v>
      </c>
      <c r="G649" s="44">
        <f t="shared" si="269"/>
        <v>0</v>
      </c>
      <c r="H649" s="44">
        <v>0</v>
      </c>
      <c r="I649" s="44">
        <f t="shared" si="270"/>
        <v>0</v>
      </c>
      <c r="J649" s="44">
        <v>0</v>
      </c>
      <c r="K649" s="44">
        <f t="shared" si="271"/>
        <v>0</v>
      </c>
      <c r="L649" s="44">
        <v>0</v>
      </c>
      <c r="M649" s="44">
        <f t="shared" si="272"/>
        <v>0</v>
      </c>
      <c r="N649" s="44">
        <v>0</v>
      </c>
      <c r="O649" s="44">
        <f t="shared" si="273"/>
        <v>0</v>
      </c>
      <c r="P649" s="44">
        <v>0</v>
      </c>
      <c r="Q649" s="44">
        <f t="shared" si="274"/>
        <v>0</v>
      </c>
      <c r="R649" s="44">
        <v>0</v>
      </c>
      <c r="S649" s="44"/>
      <c r="T649" s="44"/>
      <c r="U649" s="44"/>
      <c r="V649" s="44"/>
      <c r="W649" s="44"/>
      <c r="X649" s="44"/>
      <c r="Y649" s="44"/>
      <c r="Z649" s="44"/>
      <c r="AA649" s="44"/>
      <c r="AB649" s="44"/>
      <c r="AC649" s="44"/>
      <c r="AD649" s="44"/>
      <c r="AE649" s="44"/>
      <c r="AF649" s="44"/>
      <c r="AG649" s="44"/>
    </row>
    <row r="650" spans="1:33" ht="15.75" customHeight="1">
      <c r="A650" s="44"/>
      <c r="B650" s="44" t="s">
        <v>134</v>
      </c>
      <c r="C650" s="44" t="s">
        <v>519</v>
      </c>
      <c r="D650" s="44" t="s">
        <v>524</v>
      </c>
      <c r="E650" s="44" t="str">
        <f t="shared" si="268"/>
        <v>solar thermal</v>
      </c>
      <c r="F650" s="44">
        <v>0</v>
      </c>
      <c r="G650" s="44">
        <f t="shared" si="269"/>
        <v>0</v>
      </c>
      <c r="H650" s="44">
        <v>0</v>
      </c>
      <c r="I650" s="44">
        <f t="shared" si="270"/>
        <v>0</v>
      </c>
      <c r="J650" s="44">
        <v>0</v>
      </c>
      <c r="K650" s="44">
        <f t="shared" si="271"/>
        <v>0</v>
      </c>
      <c r="L650" s="44">
        <v>0</v>
      </c>
      <c r="M650" s="44">
        <f t="shared" si="272"/>
        <v>0</v>
      </c>
      <c r="N650" s="44">
        <v>0</v>
      </c>
      <c r="O650" s="44">
        <f t="shared" si="273"/>
        <v>0</v>
      </c>
      <c r="P650" s="44">
        <v>0</v>
      </c>
      <c r="Q650" s="44">
        <f t="shared" si="274"/>
        <v>0</v>
      </c>
      <c r="R650" s="44">
        <v>0</v>
      </c>
      <c r="S650" s="44"/>
      <c r="T650" s="44"/>
      <c r="U650" s="44"/>
      <c r="V650" s="44"/>
      <c r="W650" s="44"/>
      <c r="X650" s="44"/>
      <c r="Y650" s="44"/>
      <c r="Z650" s="44"/>
      <c r="AA650" s="44"/>
      <c r="AB650" s="44"/>
      <c r="AC650" s="44"/>
      <c r="AD650" s="44"/>
      <c r="AE650" s="44"/>
      <c r="AF650" s="44"/>
      <c r="AG650" s="44"/>
    </row>
    <row r="651" spans="1:33" ht="15.75" customHeight="1">
      <c r="A651" s="44"/>
      <c r="B651" s="44" t="s">
        <v>134</v>
      </c>
      <c r="C651" s="44" t="s">
        <v>519</v>
      </c>
      <c r="D651" s="44" t="s">
        <v>525</v>
      </c>
      <c r="E651" s="44" t="str">
        <f t="shared" si="268"/>
        <v>geothermal</v>
      </c>
      <c r="F651" s="44">
        <v>0</v>
      </c>
      <c r="G651" s="44">
        <f t="shared" si="269"/>
        <v>0</v>
      </c>
      <c r="H651" s="44">
        <v>0</v>
      </c>
      <c r="I651" s="44">
        <f t="shared" si="270"/>
        <v>0</v>
      </c>
      <c r="J651" s="44">
        <v>0</v>
      </c>
      <c r="K651" s="44">
        <f t="shared" si="271"/>
        <v>0</v>
      </c>
      <c r="L651" s="44">
        <v>0</v>
      </c>
      <c r="M651" s="44">
        <f t="shared" si="272"/>
        <v>0</v>
      </c>
      <c r="N651" s="44">
        <v>0</v>
      </c>
      <c r="O651" s="44">
        <f t="shared" si="273"/>
        <v>0</v>
      </c>
      <c r="P651" s="44">
        <v>0</v>
      </c>
      <c r="Q651" s="44">
        <f t="shared" si="274"/>
        <v>0</v>
      </c>
      <c r="R651" s="44">
        <v>0</v>
      </c>
      <c r="S651" s="44"/>
      <c r="T651" s="44"/>
      <c r="U651" s="44"/>
      <c r="V651" s="44"/>
      <c r="W651" s="44"/>
      <c r="X651" s="44"/>
      <c r="Y651" s="44"/>
      <c r="Z651" s="44"/>
      <c r="AA651" s="44"/>
      <c r="AB651" s="44"/>
      <c r="AC651" s="44"/>
      <c r="AD651" s="44"/>
      <c r="AE651" s="44"/>
      <c r="AF651" s="44"/>
      <c r="AG651" s="44"/>
    </row>
    <row r="652" spans="1:33" ht="15.75" customHeight="1">
      <c r="A652" s="44"/>
      <c r="B652" s="44" t="s">
        <v>134</v>
      </c>
      <c r="C652" s="44" t="s">
        <v>519</v>
      </c>
      <c r="D652" s="44" t="s">
        <v>526</v>
      </c>
      <c r="E652" s="44" t="str">
        <f t="shared" si="268"/>
        <v>hydro</v>
      </c>
      <c r="F652" s="44">
        <v>1240982.93</v>
      </c>
      <c r="G652" s="44">
        <f t="shared" si="269"/>
        <v>1242787.1200000001</v>
      </c>
      <c r="H652" s="44">
        <v>1244591.31</v>
      </c>
      <c r="I652" s="44">
        <f t="shared" si="270"/>
        <v>1244591.31</v>
      </c>
      <c r="J652" s="44">
        <v>1244591.31</v>
      </c>
      <c r="K652" s="44">
        <f t="shared" si="271"/>
        <v>1244591.31</v>
      </c>
      <c r="L652" s="44">
        <v>1244591.31</v>
      </c>
      <c r="M652" s="44">
        <f t="shared" si="272"/>
        <v>1244591.31</v>
      </c>
      <c r="N652" s="44">
        <v>1244591.31</v>
      </c>
      <c r="O652" s="44">
        <f t="shared" si="273"/>
        <v>1244591.31</v>
      </c>
      <c r="P652" s="44">
        <v>1244591.31</v>
      </c>
      <c r="Q652" s="44">
        <f t="shared" si="274"/>
        <v>1244591.31</v>
      </c>
      <c r="R652" s="44">
        <v>1244591.31</v>
      </c>
      <c r="S652" s="44"/>
      <c r="T652" s="44"/>
      <c r="U652" s="44"/>
      <c r="V652" s="44"/>
      <c r="W652" s="44"/>
      <c r="X652" s="44"/>
      <c r="Y652" s="44"/>
      <c r="Z652" s="44"/>
      <c r="AA652" s="44"/>
      <c r="AB652" s="44"/>
      <c r="AC652" s="44"/>
      <c r="AD652" s="44"/>
      <c r="AE652" s="44"/>
      <c r="AF652" s="44"/>
      <c r="AG652" s="44"/>
    </row>
    <row r="653" spans="1:33" ht="15.75" customHeight="1">
      <c r="A653" s="44"/>
      <c r="B653" s="44" t="s">
        <v>134</v>
      </c>
      <c r="C653" s="44" t="s">
        <v>519</v>
      </c>
      <c r="D653" s="44" t="s">
        <v>528</v>
      </c>
      <c r="E653" s="44" t="str">
        <f t="shared" si="268"/>
        <v>hydro</v>
      </c>
      <c r="F653" s="44">
        <v>24594713.329999998</v>
      </c>
      <c r="G653" s="44">
        <f t="shared" si="269"/>
        <v>24709936.609999999</v>
      </c>
      <c r="H653" s="44">
        <v>24825159.890000001</v>
      </c>
      <c r="I653" s="44">
        <f t="shared" si="270"/>
        <v>24447899.945</v>
      </c>
      <c r="J653" s="44">
        <v>24070640</v>
      </c>
      <c r="K653" s="44">
        <f t="shared" si="271"/>
        <v>24095963.335000001</v>
      </c>
      <c r="L653" s="44">
        <v>24121286.670000002</v>
      </c>
      <c r="M653" s="44">
        <f t="shared" si="272"/>
        <v>23723606.670000002</v>
      </c>
      <c r="N653" s="44">
        <v>23325926.670000002</v>
      </c>
      <c r="O653" s="44">
        <f t="shared" si="273"/>
        <v>23246663.335000001</v>
      </c>
      <c r="P653" s="44">
        <v>23167400</v>
      </c>
      <c r="Q653" s="44">
        <f t="shared" si="274"/>
        <v>22803153.32</v>
      </c>
      <c r="R653" s="44">
        <v>22438906.640000001</v>
      </c>
      <c r="S653" s="44"/>
      <c r="T653" s="44"/>
      <c r="U653" s="44"/>
      <c r="V653" s="44"/>
      <c r="W653" s="44"/>
      <c r="X653" s="44"/>
      <c r="Y653" s="44"/>
      <c r="Z653" s="44"/>
      <c r="AA653" s="44"/>
      <c r="AB653" s="44"/>
      <c r="AC653" s="44"/>
      <c r="AD653" s="44"/>
      <c r="AE653" s="44"/>
      <c r="AF653" s="44"/>
      <c r="AG653" s="44"/>
    </row>
    <row r="654" spans="1:33" ht="15.75" customHeight="1">
      <c r="A654" s="44"/>
      <c r="B654" s="44" t="s">
        <v>134</v>
      </c>
      <c r="C654" s="44" t="s">
        <v>519</v>
      </c>
      <c r="D654" s="44" t="s">
        <v>527</v>
      </c>
      <c r="E654" s="44" t="str">
        <f t="shared" si="268"/>
        <v>onshore wind</v>
      </c>
      <c r="F654" s="44">
        <v>519211.48599999998</v>
      </c>
      <c r="G654" s="44">
        <f t="shared" si="269"/>
        <v>519211.48599999998</v>
      </c>
      <c r="H654" s="44">
        <v>519211.48599999998</v>
      </c>
      <c r="I654" s="44">
        <f t="shared" si="270"/>
        <v>519211.48599999998</v>
      </c>
      <c r="J654" s="44">
        <v>519211.48599999998</v>
      </c>
      <c r="K654" s="44">
        <f t="shared" si="271"/>
        <v>519211.48599999998</v>
      </c>
      <c r="L654" s="44">
        <v>519211.48599999998</v>
      </c>
      <c r="M654" s="44">
        <f t="shared" si="272"/>
        <v>519211.48599999998</v>
      </c>
      <c r="N654" s="44">
        <v>519211.48599999998</v>
      </c>
      <c r="O654" s="44">
        <f t="shared" si="273"/>
        <v>512364.83159999998</v>
      </c>
      <c r="P654" s="44">
        <v>505518.17719999998</v>
      </c>
      <c r="Q654" s="44">
        <f t="shared" si="274"/>
        <v>505518.17719999998</v>
      </c>
      <c r="R654" s="44">
        <v>505518.17719999998</v>
      </c>
      <c r="S654" s="44"/>
      <c r="T654" s="44"/>
      <c r="U654" s="44"/>
      <c r="V654" s="44"/>
      <c r="W654" s="44"/>
      <c r="X654" s="44"/>
      <c r="Y654" s="44"/>
      <c r="Z654" s="44"/>
      <c r="AA654" s="44"/>
      <c r="AB654" s="44"/>
      <c r="AC654" s="44"/>
      <c r="AD654" s="44"/>
      <c r="AE654" s="44"/>
      <c r="AF654" s="44"/>
      <c r="AG654" s="44"/>
    </row>
    <row r="655" spans="1:33" ht="15.75" customHeight="1">
      <c r="A655" s="44"/>
      <c r="B655" s="44" t="s">
        <v>134</v>
      </c>
      <c r="C655" s="44" t="s">
        <v>519</v>
      </c>
      <c r="D655" s="44" t="s">
        <v>529</v>
      </c>
      <c r="E655" s="44" t="str">
        <f t="shared" si="268"/>
        <v>natural gas nonpeaker</v>
      </c>
      <c r="F655" s="44">
        <v>0</v>
      </c>
      <c r="G655" s="44">
        <f t="shared" si="269"/>
        <v>0</v>
      </c>
      <c r="H655" s="44">
        <v>0</v>
      </c>
      <c r="I655" s="44">
        <f t="shared" si="270"/>
        <v>0</v>
      </c>
      <c r="J655" s="44">
        <v>0</v>
      </c>
      <c r="K655" s="44">
        <f t="shared" si="271"/>
        <v>0</v>
      </c>
      <c r="L655" s="44">
        <v>0</v>
      </c>
      <c r="M655" s="44">
        <f t="shared" si="272"/>
        <v>0</v>
      </c>
      <c r="N655" s="44">
        <v>0</v>
      </c>
      <c r="O655" s="44">
        <f t="shared" si="273"/>
        <v>0</v>
      </c>
      <c r="P655" s="44">
        <v>0</v>
      </c>
      <c r="Q655" s="44">
        <f t="shared" si="274"/>
        <v>0</v>
      </c>
      <c r="R655" s="44">
        <v>0</v>
      </c>
      <c r="S655" s="44"/>
      <c r="T655" s="44"/>
      <c r="U655" s="44"/>
      <c r="V655" s="44"/>
      <c r="W655" s="44"/>
      <c r="X655" s="44"/>
      <c r="Y655" s="44"/>
      <c r="Z655" s="44"/>
      <c r="AA655" s="44"/>
      <c r="AB655" s="44"/>
      <c r="AC655" s="44"/>
      <c r="AD655" s="44"/>
      <c r="AE655" s="44"/>
      <c r="AF655" s="44"/>
      <c r="AG655" s="44"/>
    </row>
    <row r="656" spans="1:33" ht="15.75" customHeight="1">
      <c r="A656" s="44"/>
      <c r="B656" s="44" t="s">
        <v>134</v>
      </c>
      <c r="C656" s="44" t="s">
        <v>519</v>
      </c>
      <c r="D656" s="44" t="s">
        <v>530</v>
      </c>
      <c r="E656" s="44" t="str">
        <f t="shared" si="268"/>
        <v>natural gas peaker</v>
      </c>
      <c r="F656" s="44">
        <v>47055.260090000003</v>
      </c>
      <c r="G656" s="44">
        <f t="shared" si="269"/>
        <v>47055.260090000003</v>
      </c>
      <c r="H656" s="44">
        <v>47055.260090000003</v>
      </c>
      <c r="I656" s="44">
        <f t="shared" si="270"/>
        <v>47055.260090000003</v>
      </c>
      <c r="J656" s="44">
        <v>47055.260090000003</v>
      </c>
      <c r="K656" s="44">
        <f t="shared" si="271"/>
        <v>35868.527105000001</v>
      </c>
      <c r="L656" s="44">
        <v>24681.794119999999</v>
      </c>
      <c r="M656" s="44">
        <f t="shared" si="272"/>
        <v>30986.728114999998</v>
      </c>
      <c r="N656" s="44">
        <v>37291.662109999997</v>
      </c>
      <c r="O656" s="44">
        <f t="shared" si="273"/>
        <v>38125.462499999994</v>
      </c>
      <c r="P656" s="44">
        <v>38959.262889999998</v>
      </c>
      <c r="Q656" s="44">
        <f t="shared" si="274"/>
        <v>33720.000319999999</v>
      </c>
      <c r="R656" s="44">
        <v>28480.73775</v>
      </c>
      <c r="S656" s="44"/>
      <c r="T656" s="44"/>
      <c r="U656" s="44"/>
      <c r="V656" s="44"/>
      <c r="W656" s="44"/>
      <c r="X656" s="44"/>
      <c r="Y656" s="44"/>
      <c r="Z656" s="44"/>
      <c r="AA656" s="44"/>
      <c r="AB656" s="44"/>
      <c r="AC656" s="44"/>
      <c r="AD656" s="44"/>
      <c r="AE656" s="44"/>
      <c r="AF656" s="44"/>
      <c r="AG656" s="44"/>
    </row>
    <row r="657" spans="1:33" ht="15.75" customHeight="1">
      <c r="A657" s="44"/>
      <c r="B657" s="44" t="s">
        <v>134</v>
      </c>
      <c r="C657" s="44" t="s">
        <v>519</v>
      </c>
      <c r="D657" s="44" t="s">
        <v>531</v>
      </c>
      <c r="E657" s="44" t="str">
        <f t="shared" si="268"/>
        <v>nuclear</v>
      </c>
      <c r="F657" s="44">
        <v>0</v>
      </c>
      <c r="G657" s="44">
        <f t="shared" si="269"/>
        <v>0</v>
      </c>
      <c r="H657" s="44">
        <v>0</v>
      </c>
      <c r="I657" s="44">
        <f t="shared" si="270"/>
        <v>0</v>
      </c>
      <c r="J657" s="44">
        <v>0</v>
      </c>
      <c r="K657" s="44">
        <f t="shared" si="271"/>
        <v>0</v>
      </c>
      <c r="L657" s="44">
        <v>0</v>
      </c>
      <c r="M657" s="44">
        <f t="shared" si="272"/>
        <v>0</v>
      </c>
      <c r="N657" s="44">
        <v>0</v>
      </c>
      <c r="O657" s="44">
        <f t="shared" si="273"/>
        <v>0</v>
      </c>
      <c r="P657" s="44">
        <v>0</v>
      </c>
      <c r="Q657" s="44">
        <f t="shared" si="274"/>
        <v>0</v>
      </c>
      <c r="R657" s="44">
        <v>0</v>
      </c>
      <c r="S657" s="44"/>
      <c r="T657" s="44"/>
      <c r="U657" s="44"/>
      <c r="V657" s="44"/>
      <c r="W657" s="44"/>
      <c r="X657" s="44"/>
      <c r="Y657" s="44"/>
      <c r="Z657" s="44"/>
      <c r="AA657" s="44"/>
      <c r="AB657" s="44"/>
      <c r="AC657" s="44"/>
      <c r="AD657" s="44"/>
      <c r="AE657" s="44"/>
      <c r="AF657" s="44"/>
      <c r="AG657" s="44"/>
    </row>
    <row r="658" spans="1:33" ht="15.75" customHeight="1">
      <c r="A658" s="44"/>
      <c r="B658" s="44" t="s">
        <v>134</v>
      </c>
      <c r="C658" s="44" t="s">
        <v>519</v>
      </c>
      <c r="D658" s="44" t="s">
        <v>532</v>
      </c>
      <c r="E658" s="44" t="str">
        <f t="shared" si="268"/>
        <v>offshore wind</v>
      </c>
      <c r="F658" s="44">
        <v>0</v>
      </c>
      <c r="G658" s="44">
        <f t="shared" si="269"/>
        <v>0</v>
      </c>
      <c r="H658" s="44">
        <v>0</v>
      </c>
      <c r="I658" s="44">
        <f t="shared" si="270"/>
        <v>0</v>
      </c>
      <c r="J658" s="44">
        <v>0</v>
      </c>
      <c r="K658" s="44">
        <f t="shared" si="271"/>
        <v>0</v>
      </c>
      <c r="L658" s="44">
        <v>0</v>
      </c>
      <c r="M658" s="44">
        <f t="shared" si="272"/>
        <v>0</v>
      </c>
      <c r="N658" s="44">
        <v>0</v>
      </c>
      <c r="O658" s="44">
        <f t="shared" si="273"/>
        <v>0</v>
      </c>
      <c r="P658" s="44">
        <v>0</v>
      </c>
      <c r="Q658" s="44">
        <f t="shared" si="274"/>
        <v>0</v>
      </c>
      <c r="R658" s="44">
        <v>0</v>
      </c>
      <c r="S658" s="44"/>
      <c r="T658" s="44"/>
      <c r="U658" s="44"/>
      <c r="V658" s="44"/>
      <c r="W658" s="44"/>
      <c r="X658" s="44"/>
      <c r="Y658" s="44"/>
      <c r="Z658" s="44"/>
      <c r="AA658" s="44"/>
      <c r="AB658" s="44"/>
      <c r="AC658" s="44"/>
      <c r="AD658" s="44"/>
      <c r="AE658" s="44"/>
      <c r="AF658" s="44"/>
      <c r="AG658" s="44"/>
    </row>
    <row r="659" spans="1:33" ht="15.75" customHeight="1">
      <c r="A659" s="44"/>
      <c r="B659" s="44" t="s">
        <v>134</v>
      </c>
      <c r="C659" s="44" t="s">
        <v>519</v>
      </c>
      <c r="D659" s="44" t="s">
        <v>533</v>
      </c>
      <c r="E659" s="44" t="str">
        <f t="shared" si="268"/>
        <v>crude oil</v>
      </c>
      <c r="F659" s="44">
        <v>7323.0182400000003</v>
      </c>
      <c r="G659" s="44">
        <f t="shared" si="269"/>
        <v>7323.0182400000003</v>
      </c>
      <c r="H659" s="44">
        <v>7323.0182400000003</v>
      </c>
      <c r="I659" s="44">
        <f t="shared" si="270"/>
        <v>7323.0182400000003</v>
      </c>
      <c r="J659" s="44">
        <v>7323.0182400000003</v>
      </c>
      <c r="K659" s="44">
        <f t="shared" si="271"/>
        <v>7323.0182400000003</v>
      </c>
      <c r="L659" s="44">
        <v>7323.0182400000003</v>
      </c>
      <c r="M659" s="44">
        <f t="shared" si="272"/>
        <v>7323.0182400000003</v>
      </c>
      <c r="N659" s="44">
        <v>7323.0182400000003</v>
      </c>
      <c r="O659" s="44">
        <f t="shared" si="273"/>
        <v>7323.0182400000003</v>
      </c>
      <c r="P659" s="44">
        <v>7323.0182400000003</v>
      </c>
      <c r="Q659" s="44">
        <f t="shared" si="274"/>
        <v>7323.0182400000003</v>
      </c>
      <c r="R659" s="44">
        <v>7323.0182400000003</v>
      </c>
      <c r="S659" s="44"/>
      <c r="T659" s="44"/>
      <c r="U659" s="44"/>
      <c r="V659" s="44"/>
      <c r="W659" s="44"/>
      <c r="X659" s="44"/>
      <c r="Y659" s="44"/>
      <c r="Z659" s="44"/>
      <c r="AA659" s="44"/>
      <c r="AB659" s="44"/>
      <c r="AC659" s="44"/>
      <c r="AD659" s="44"/>
      <c r="AE659" s="44"/>
      <c r="AF659" s="44"/>
      <c r="AG659" s="44"/>
    </row>
    <row r="660" spans="1:33" ht="15.75" customHeight="1">
      <c r="A660" s="44"/>
      <c r="B660" s="44" t="s">
        <v>134</v>
      </c>
      <c r="C660" s="44" t="s">
        <v>519</v>
      </c>
      <c r="D660" s="44" t="s">
        <v>534</v>
      </c>
      <c r="E660" s="44" t="str">
        <f t="shared" si="268"/>
        <v>solar PV</v>
      </c>
      <c r="F660" s="44">
        <v>165785.87239999999</v>
      </c>
      <c r="G660" s="44">
        <f t="shared" si="269"/>
        <v>173827.54019999999</v>
      </c>
      <c r="H660" s="44">
        <v>181869.20800000001</v>
      </c>
      <c r="I660" s="44">
        <f t="shared" si="270"/>
        <v>187323.83929999999</v>
      </c>
      <c r="J660" s="44">
        <v>192778.4706</v>
      </c>
      <c r="K660" s="44">
        <f t="shared" si="271"/>
        <v>197740.0177</v>
      </c>
      <c r="L660" s="44">
        <v>202701.56479999999</v>
      </c>
      <c r="M660" s="44">
        <f t="shared" si="272"/>
        <v>210000.89705</v>
      </c>
      <c r="N660" s="44">
        <v>217300.22930000001</v>
      </c>
      <c r="O660" s="44">
        <f t="shared" si="273"/>
        <v>226958.4186</v>
      </c>
      <c r="P660" s="44">
        <v>236616.6079</v>
      </c>
      <c r="Q660" s="44">
        <f t="shared" si="274"/>
        <v>249298.92674999998</v>
      </c>
      <c r="R660" s="44">
        <v>261981.24559999999</v>
      </c>
      <c r="S660" s="44"/>
      <c r="T660" s="44"/>
      <c r="U660" s="44"/>
      <c r="V660" s="44"/>
      <c r="W660" s="44"/>
      <c r="X660" s="44"/>
      <c r="Y660" s="44"/>
      <c r="Z660" s="44"/>
      <c r="AA660" s="44"/>
      <c r="AB660" s="44"/>
      <c r="AC660" s="44"/>
      <c r="AD660" s="44"/>
      <c r="AE660" s="44"/>
      <c r="AF660" s="44"/>
      <c r="AG660" s="44"/>
    </row>
    <row r="661" spans="1:33" ht="15.75" customHeight="1">
      <c r="A661" s="44"/>
      <c r="B661" s="44" t="s">
        <v>134</v>
      </c>
      <c r="C661" s="44" t="s">
        <v>519</v>
      </c>
      <c r="D661" s="44" t="s">
        <v>535</v>
      </c>
      <c r="E661" s="44" t="str">
        <f t="shared" si="268"/>
        <v>storage</v>
      </c>
      <c r="F661" s="44">
        <v>0</v>
      </c>
      <c r="G661" s="44">
        <v>0</v>
      </c>
      <c r="H661" s="44">
        <v>0</v>
      </c>
      <c r="I661" s="44">
        <v>0</v>
      </c>
      <c r="J661" s="44">
        <v>0</v>
      </c>
      <c r="K661" s="44">
        <v>0</v>
      </c>
      <c r="L661" s="44">
        <v>0</v>
      </c>
      <c r="M661" s="44">
        <v>0</v>
      </c>
      <c r="N661" s="44">
        <v>0</v>
      </c>
      <c r="O661" s="44">
        <v>0</v>
      </c>
      <c r="P661" s="44">
        <v>0</v>
      </c>
      <c r="Q661" s="44">
        <v>0</v>
      </c>
      <c r="R661" s="44">
        <v>0</v>
      </c>
      <c r="S661" s="44"/>
      <c r="T661" s="44"/>
      <c r="U661" s="44"/>
      <c r="V661" s="44"/>
      <c r="W661" s="44"/>
      <c r="X661" s="44"/>
      <c r="Y661" s="44"/>
      <c r="Z661" s="44"/>
      <c r="AA661" s="44"/>
      <c r="AB661" s="44"/>
      <c r="AC661" s="44"/>
      <c r="AD661" s="44"/>
      <c r="AE661" s="44"/>
      <c r="AF661" s="44"/>
      <c r="AG661" s="44"/>
    </row>
    <row r="662" spans="1:33" ht="15.75" customHeight="1">
      <c r="A662" s="44"/>
      <c r="B662" s="44" t="s">
        <v>134</v>
      </c>
      <c r="C662" s="44" t="s">
        <v>519</v>
      </c>
      <c r="D662" s="44" t="s">
        <v>537</v>
      </c>
      <c r="E662" s="44" t="str">
        <f t="shared" si="268"/>
        <v>solar PV</v>
      </c>
      <c r="F662" s="44">
        <v>178694.6489</v>
      </c>
      <c r="G662" s="44">
        <f t="shared" ref="G662:G675" si="275">AVERAGE(F662,H662)</f>
        <v>183220.85580000002</v>
      </c>
      <c r="H662" s="44">
        <v>187747.06270000001</v>
      </c>
      <c r="I662" s="44">
        <f t="shared" ref="I662:I675" si="276">AVERAGE(H662,J662)</f>
        <v>187747.06270000001</v>
      </c>
      <c r="J662" s="44">
        <v>187747.06270000001</v>
      </c>
      <c r="K662" s="44">
        <f t="shared" ref="K662:K675" si="277">AVERAGE(J662,L662)</f>
        <v>186811.77549999999</v>
      </c>
      <c r="L662" s="44">
        <v>185876.4883</v>
      </c>
      <c r="M662" s="44">
        <f t="shared" ref="M662:M675" si="278">AVERAGE(L662,N662)</f>
        <v>184948.3665</v>
      </c>
      <c r="N662" s="44">
        <v>184020.24470000001</v>
      </c>
      <c r="O662" s="44">
        <f t="shared" ref="O662:O675" si="279">AVERAGE(N662,P662)</f>
        <v>183101.34505</v>
      </c>
      <c r="P662" s="44">
        <v>182182.4454</v>
      </c>
      <c r="Q662" s="44">
        <f t="shared" ref="Q662:Q675" si="280">AVERAGE(P662,R662)</f>
        <v>181273.12255</v>
      </c>
      <c r="R662" s="44">
        <v>180363.7997</v>
      </c>
      <c r="S662" s="44"/>
      <c r="T662" s="44"/>
      <c r="U662" s="44"/>
      <c r="V662" s="44"/>
      <c r="W662" s="44"/>
      <c r="X662" s="44"/>
      <c r="Y662" s="44"/>
      <c r="Z662" s="44"/>
      <c r="AA662" s="44"/>
      <c r="AB662" s="44"/>
      <c r="AC662" s="44"/>
      <c r="AD662" s="44"/>
      <c r="AE662" s="44"/>
      <c r="AF662" s="44"/>
      <c r="AG662" s="44"/>
    </row>
    <row r="663" spans="1:33" ht="15.75" customHeight="1">
      <c r="A663" s="44"/>
      <c r="B663" s="44" t="s">
        <v>140</v>
      </c>
      <c r="C663" s="44" t="s">
        <v>519</v>
      </c>
      <c r="D663" s="44" t="s">
        <v>522</v>
      </c>
      <c r="E663" s="44" t="str">
        <f t="shared" si="268"/>
        <v>biomass</v>
      </c>
      <c r="F663" s="44">
        <v>0</v>
      </c>
      <c r="G663" s="44">
        <f t="shared" si="275"/>
        <v>0</v>
      </c>
      <c r="H663" s="44">
        <v>0</v>
      </c>
      <c r="I663" s="44">
        <f t="shared" si="276"/>
        <v>0</v>
      </c>
      <c r="J663" s="44">
        <v>0</v>
      </c>
      <c r="K663" s="44">
        <f t="shared" si="277"/>
        <v>0</v>
      </c>
      <c r="L663" s="44">
        <v>0</v>
      </c>
      <c r="M663" s="44">
        <f t="shared" si="278"/>
        <v>0</v>
      </c>
      <c r="N663" s="44">
        <v>0</v>
      </c>
      <c r="O663" s="44">
        <f t="shared" si="279"/>
        <v>0</v>
      </c>
      <c r="P663" s="44">
        <v>0</v>
      </c>
      <c r="Q663" s="44">
        <f t="shared" si="280"/>
        <v>71185.823950000005</v>
      </c>
      <c r="R663" s="44">
        <v>142371.64790000001</v>
      </c>
      <c r="S663" s="44"/>
      <c r="T663" s="44"/>
      <c r="U663" s="44"/>
      <c r="V663" s="44"/>
      <c r="W663" s="44"/>
      <c r="X663" s="44"/>
      <c r="Y663" s="44"/>
      <c r="Z663" s="44"/>
      <c r="AA663" s="44"/>
      <c r="AB663" s="44"/>
      <c r="AC663" s="44"/>
      <c r="AD663" s="44"/>
      <c r="AE663" s="44"/>
      <c r="AF663" s="44"/>
      <c r="AG663" s="44"/>
    </row>
    <row r="664" spans="1:33" ht="15.75" customHeight="1">
      <c r="A664" s="44"/>
      <c r="B664" s="44" t="s">
        <v>140</v>
      </c>
      <c r="C664" s="44" t="s">
        <v>519</v>
      </c>
      <c r="D664" s="44" t="s">
        <v>523</v>
      </c>
      <c r="E664" s="44" t="str">
        <f t="shared" si="268"/>
        <v>hard coal</v>
      </c>
      <c r="F664" s="44">
        <v>7285791.1359999999</v>
      </c>
      <c r="G664" s="44">
        <f t="shared" si="275"/>
        <v>5263655.5185000002</v>
      </c>
      <c r="H664" s="44">
        <v>3241519.9010000001</v>
      </c>
      <c r="I664" s="44">
        <f t="shared" si="276"/>
        <v>3968989.8849999998</v>
      </c>
      <c r="J664" s="44">
        <v>4696459.8689999999</v>
      </c>
      <c r="K664" s="44">
        <f t="shared" si="277"/>
        <v>4830852.4904999994</v>
      </c>
      <c r="L664" s="44">
        <v>4965245.1119999997</v>
      </c>
      <c r="M664" s="44">
        <f t="shared" si="278"/>
        <v>2482622.5559999999</v>
      </c>
      <c r="N664" s="44">
        <v>0</v>
      </c>
      <c r="O664" s="44">
        <f t="shared" si="279"/>
        <v>0</v>
      </c>
      <c r="P664" s="44">
        <v>0</v>
      </c>
      <c r="Q664" s="44">
        <f t="shared" si="280"/>
        <v>0</v>
      </c>
      <c r="R664" s="44">
        <v>0</v>
      </c>
      <c r="S664" s="44"/>
      <c r="T664" s="44"/>
      <c r="U664" s="44"/>
      <c r="V664" s="44"/>
      <c r="W664" s="44"/>
      <c r="X664" s="44"/>
      <c r="Y664" s="44"/>
      <c r="Z664" s="44"/>
      <c r="AA664" s="44"/>
      <c r="AB664" s="44"/>
      <c r="AC664" s="44"/>
      <c r="AD664" s="44"/>
      <c r="AE664" s="44"/>
      <c r="AF664" s="44"/>
      <c r="AG664" s="44"/>
    </row>
    <row r="665" spans="1:33" ht="15.75" customHeight="1">
      <c r="A665" s="44"/>
      <c r="B665" s="44" t="s">
        <v>140</v>
      </c>
      <c r="C665" s="44" t="s">
        <v>519</v>
      </c>
      <c r="D665" s="44" t="s">
        <v>524</v>
      </c>
      <c r="E665" s="44" t="str">
        <f t="shared" si="268"/>
        <v>solar thermal</v>
      </c>
      <c r="F665" s="44">
        <v>0</v>
      </c>
      <c r="G665" s="44">
        <f t="shared" si="275"/>
        <v>0</v>
      </c>
      <c r="H665" s="44">
        <v>0</v>
      </c>
      <c r="I665" s="44">
        <f t="shared" si="276"/>
        <v>0</v>
      </c>
      <c r="J665" s="44">
        <v>0</v>
      </c>
      <c r="K665" s="44">
        <f t="shared" si="277"/>
        <v>0</v>
      </c>
      <c r="L665" s="44">
        <v>0</v>
      </c>
      <c r="M665" s="44">
        <f t="shared" si="278"/>
        <v>0</v>
      </c>
      <c r="N665" s="44">
        <v>0</v>
      </c>
      <c r="O665" s="44">
        <f t="shared" si="279"/>
        <v>0</v>
      </c>
      <c r="P665" s="44">
        <v>0</v>
      </c>
      <c r="Q665" s="44">
        <f t="shared" si="280"/>
        <v>0</v>
      </c>
      <c r="R665" s="44">
        <v>0</v>
      </c>
      <c r="S665" s="44"/>
      <c r="T665" s="44"/>
      <c r="U665" s="44"/>
      <c r="V665" s="44"/>
      <c r="W665" s="44"/>
      <c r="X665" s="44"/>
      <c r="Y665" s="44"/>
      <c r="Z665" s="44"/>
      <c r="AA665" s="44"/>
      <c r="AB665" s="44"/>
      <c r="AC665" s="44"/>
      <c r="AD665" s="44"/>
      <c r="AE665" s="44"/>
      <c r="AF665" s="44"/>
      <c r="AG665" s="44"/>
    </row>
    <row r="666" spans="1:33" ht="15.75" customHeight="1">
      <c r="A666" s="44"/>
      <c r="B666" s="44" t="s">
        <v>140</v>
      </c>
      <c r="C666" s="44" t="s">
        <v>519</v>
      </c>
      <c r="D666" s="44" t="s">
        <v>525</v>
      </c>
      <c r="E666" s="44" t="str">
        <f t="shared" si="268"/>
        <v>geothermal</v>
      </c>
      <c r="F666" s="44">
        <v>0</v>
      </c>
      <c r="G666" s="44">
        <f t="shared" si="275"/>
        <v>0</v>
      </c>
      <c r="H666" s="44">
        <v>0</v>
      </c>
      <c r="I666" s="44">
        <f t="shared" si="276"/>
        <v>0</v>
      </c>
      <c r="J666" s="44">
        <v>0</v>
      </c>
      <c r="K666" s="44">
        <f t="shared" si="277"/>
        <v>0</v>
      </c>
      <c r="L666" s="44">
        <v>0</v>
      </c>
      <c r="M666" s="44">
        <f t="shared" si="278"/>
        <v>0</v>
      </c>
      <c r="N666" s="44">
        <v>0</v>
      </c>
      <c r="O666" s="44">
        <f t="shared" si="279"/>
        <v>0</v>
      </c>
      <c r="P666" s="44">
        <v>0</v>
      </c>
      <c r="Q666" s="44">
        <f t="shared" si="280"/>
        <v>0</v>
      </c>
      <c r="R666" s="44">
        <v>0</v>
      </c>
      <c r="S666" s="44"/>
      <c r="T666" s="44"/>
      <c r="U666" s="44"/>
      <c r="V666" s="44"/>
      <c r="W666" s="44"/>
      <c r="X666" s="44"/>
      <c r="Y666" s="44"/>
      <c r="Z666" s="44"/>
      <c r="AA666" s="44"/>
      <c r="AB666" s="44"/>
      <c r="AC666" s="44"/>
      <c r="AD666" s="44"/>
      <c r="AE666" s="44"/>
      <c r="AF666" s="44"/>
      <c r="AG666" s="44"/>
    </row>
    <row r="667" spans="1:33" ht="15.75" customHeight="1">
      <c r="A667" s="44"/>
      <c r="B667" s="44" t="s">
        <v>140</v>
      </c>
      <c r="C667" s="44" t="s">
        <v>519</v>
      </c>
      <c r="D667" s="44" t="s">
        <v>526</v>
      </c>
      <c r="E667" s="44" t="str">
        <f t="shared" si="268"/>
        <v>hydro</v>
      </c>
      <c r="F667" s="44">
        <v>79438621.629999995</v>
      </c>
      <c r="G667" s="44">
        <f t="shared" si="275"/>
        <v>81310521.234999999</v>
      </c>
      <c r="H667" s="44">
        <v>83182420.840000004</v>
      </c>
      <c r="I667" s="44">
        <f t="shared" si="276"/>
        <v>83182420.840000004</v>
      </c>
      <c r="J667" s="44">
        <v>83182420.840000004</v>
      </c>
      <c r="K667" s="44">
        <f t="shared" si="277"/>
        <v>83182420.840000004</v>
      </c>
      <c r="L667" s="44">
        <v>83182420.840000004</v>
      </c>
      <c r="M667" s="44">
        <f t="shared" si="278"/>
        <v>83182420.840000004</v>
      </c>
      <c r="N667" s="44">
        <v>83182420.840000004</v>
      </c>
      <c r="O667" s="44">
        <f t="shared" si="279"/>
        <v>83182420.840000004</v>
      </c>
      <c r="P667" s="44">
        <v>83182420.840000004</v>
      </c>
      <c r="Q667" s="44">
        <f t="shared" si="280"/>
        <v>83182420.840000004</v>
      </c>
      <c r="R667" s="44">
        <v>83182420.840000004</v>
      </c>
      <c r="S667" s="44"/>
      <c r="T667" s="44"/>
      <c r="U667" s="44"/>
      <c r="V667" s="44"/>
      <c r="W667" s="44"/>
      <c r="X667" s="44"/>
      <c r="Y667" s="44"/>
      <c r="Z667" s="44"/>
      <c r="AA667" s="44"/>
      <c r="AB667" s="44"/>
      <c r="AC667" s="44"/>
      <c r="AD667" s="44"/>
      <c r="AE667" s="44"/>
      <c r="AF667" s="44"/>
      <c r="AG667" s="44"/>
    </row>
    <row r="668" spans="1:33" ht="15.75" customHeight="1">
      <c r="A668" s="44"/>
      <c r="B668" s="44" t="s">
        <v>140</v>
      </c>
      <c r="C668" s="44" t="s">
        <v>519</v>
      </c>
      <c r="D668" s="44" t="s">
        <v>528</v>
      </c>
      <c r="E668" s="44" t="str">
        <f t="shared" si="268"/>
        <v>hydro</v>
      </c>
      <c r="F668" s="44">
        <v>10414453.32</v>
      </c>
      <c r="G668" s="44">
        <f t="shared" si="275"/>
        <v>10207226.6215</v>
      </c>
      <c r="H668" s="44">
        <v>9999999.9230000004</v>
      </c>
      <c r="I668" s="44">
        <f t="shared" si="276"/>
        <v>9654739.932500001</v>
      </c>
      <c r="J668" s="44">
        <v>9309479.9419999998</v>
      </c>
      <c r="K668" s="44">
        <f t="shared" si="277"/>
        <v>9013449.9710000008</v>
      </c>
      <c r="L668" s="44">
        <v>8717420</v>
      </c>
      <c r="M668" s="44">
        <f t="shared" si="278"/>
        <v>9660635</v>
      </c>
      <c r="N668" s="44">
        <v>10603850</v>
      </c>
      <c r="O668" s="44">
        <f t="shared" si="279"/>
        <v>10512864.940000001</v>
      </c>
      <c r="P668" s="44">
        <v>10421879.880000001</v>
      </c>
      <c r="Q668" s="44">
        <f t="shared" si="280"/>
        <v>10326674.870000001</v>
      </c>
      <c r="R668" s="44">
        <v>10231469.859999999</v>
      </c>
      <c r="S668" s="44"/>
      <c r="T668" s="44"/>
      <c r="U668" s="44"/>
      <c r="V668" s="44"/>
      <c r="W668" s="44"/>
      <c r="X668" s="44"/>
      <c r="Y668" s="44"/>
      <c r="Z668" s="44"/>
      <c r="AA668" s="44"/>
      <c r="AB668" s="44"/>
      <c r="AC668" s="44"/>
      <c r="AD668" s="44"/>
      <c r="AE668" s="44"/>
      <c r="AF668" s="44"/>
      <c r="AG668" s="44"/>
    </row>
    <row r="669" spans="1:33" ht="15.75" customHeight="1">
      <c r="A669" s="44"/>
      <c r="B669" s="44" t="s">
        <v>140</v>
      </c>
      <c r="C669" s="44" t="s">
        <v>519</v>
      </c>
      <c r="D669" s="44" t="s">
        <v>527</v>
      </c>
      <c r="E669" s="44" t="str">
        <f t="shared" si="268"/>
        <v>onshore wind</v>
      </c>
      <c r="F669" s="44">
        <v>8401499.1640000008</v>
      </c>
      <c r="G669" s="44">
        <f t="shared" si="275"/>
        <v>8657432.3194999993</v>
      </c>
      <c r="H669" s="44">
        <v>8913365.4749999996</v>
      </c>
      <c r="I669" s="44">
        <f t="shared" si="276"/>
        <v>8938554.3249999993</v>
      </c>
      <c r="J669" s="44">
        <v>8963743.1750000007</v>
      </c>
      <c r="K669" s="44">
        <f t="shared" si="277"/>
        <v>8963645.8399999999</v>
      </c>
      <c r="L669" s="44">
        <v>8963548.5050000008</v>
      </c>
      <c r="M669" s="44">
        <f t="shared" si="278"/>
        <v>8962640.2285000011</v>
      </c>
      <c r="N669" s="44">
        <v>8961731.9519999996</v>
      </c>
      <c r="O669" s="44">
        <f t="shared" si="279"/>
        <v>8959238.3570000008</v>
      </c>
      <c r="P669" s="44">
        <v>8956744.7620000001</v>
      </c>
      <c r="Q669" s="44">
        <f t="shared" si="280"/>
        <v>10703668.276000001</v>
      </c>
      <c r="R669" s="44">
        <v>12450591.789999999</v>
      </c>
      <c r="S669" s="44"/>
      <c r="T669" s="44"/>
      <c r="U669" s="44"/>
      <c r="V669" s="44"/>
      <c r="W669" s="44"/>
      <c r="X669" s="44"/>
      <c r="Y669" s="44"/>
      <c r="Z669" s="44"/>
      <c r="AA669" s="44"/>
      <c r="AB669" s="44"/>
      <c r="AC669" s="44"/>
      <c r="AD669" s="44"/>
      <c r="AE669" s="44"/>
      <c r="AF669" s="44"/>
      <c r="AG669" s="44"/>
    </row>
    <row r="670" spans="1:33" ht="15.75" customHeight="1">
      <c r="A670" s="44"/>
      <c r="B670" s="44" t="s">
        <v>140</v>
      </c>
      <c r="C670" s="44" t="s">
        <v>519</v>
      </c>
      <c r="D670" s="44" t="s">
        <v>529</v>
      </c>
      <c r="E670" s="44" t="str">
        <f t="shared" si="268"/>
        <v>natural gas nonpeaker</v>
      </c>
      <c r="F670" s="44">
        <v>6889597.7960000001</v>
      </c>
      <c r="G670" s="44">
        <f t="shared" si="275"/>
        <v>6114318.8654999994</v>
      </c>
      <c r="H670" s="44">
        <v>5339039.9349999996</v>
      </c>
      <c r="I670" s="44">
        <f t="shared" si="276"/>
        <v>6553886.1574999997</v>
      </c>
      <c r="J670" s="44">
        <v>7768732.3799999999</v>
      </c>
      <c r="K670" s="44">
        <f t="shared" si="277"/>
        <v>8047756.1174999997</v>
      </c>
      <c r="L670" s="44">
        <v>8326779.8550000004</v>
      </c>
      <c r="M670" s="44">
        <f t="shared" si="278"/>
        <v>13768890.6175</v>
      </c>
      <c r="N670" s="44">
        <v>19211001.379999999</v>
      </c>
      <c r="O670" s="44">
        <f t="shared" si="279"/>
        <v>20979832.574999999</v>
      </c>
      <c r="P670" s="44">
        <v>22748663.77</v>
      </c>
      <c r="Q670" s="44">
        <f t="shared" si="280"/>
        <v>20452111.674999997</v>
      </c>
      <c r="R670" s="44">
        <v>18155559.579999998</v>
      </c>
      <c r="S670" s="44"/>
      <c r="T670" s="44"/>
      <c r="U670" s="44"/>
      <c r="V670" s="44"/>
      <c r="W670" s="44"/>
      <c r="X670" s="44"/>
      <c r="Y670" s="44"/>
      <c r="Z670" s="44"/>
      <c r="AA670" s="44"/>
      <c r="AB670" s="44"/>
      <c r="AC670" s="44"/>
      <c r="AD670" s="44"/>
      <c r="AE670" s="44"/>
      <c r="AF670" s="44"/>
      <c r="AG670" s="44"/>
    </row>
    <row r="671" spans="1:33" ht="15.75" customHeight="1">
      <c r="A671" s="44"/>
      <c r="B671" s="44" t="s">
        <v>140</v>
      </c>
      <c r="C671" s="44" t="s">
        <v>519</v>
      </c>
      <c r="D671" s="44" t="s">
        <v>530</v>
      </c>
      <c r="E671" s="44" t="str">
        <f t="shared" si="268"/>
        <v>natural gas peaker</v>
      </c>
      <c r="F671" s="44">
        <v>0</v>
      </c>
      <c r="G671" s="44">
        <f t="shared" si="275"/>
        <v>0</v>
      </c>
      <c r="H671" s="44">
        <v>0</v>
      </c>
      <c r="I671" s="44">
        <f t="shared" si="276"/>
        <v>0</v>
      </c>
      <c r="J671" s="44">
        <v>0</v>
      </c>
      <c r="K671" s="44">
        <f t="shared" si="277"/>
        <v>0</v>
      </c>
      <c r="L671" s="44">
        <v>0</v>
      </c>
      <c r="M671" s="44">
        <f t="shared" si="278"/>
        <v>0</v>
      </c>
      <c r="N671" s="44">
        <v>0</v>
      </c>
      <c r="O671" s="44">
        <f t="shared" si="279"/>
        <v>0</v>
      </c>
      <c r="P671" s="44">
        <v>0</v>
      </c>
      <c r="Q671" s="44">
        <f t="shared" si="280"/>
        <v>0</v>
      </c>
      <c r="R671" s="44">
        <v>0</v>
      </c>
      <c r="S671" s="44"/>
      <c r="T671" s="44"/>
      <c r="U671" s="44"/>
      <c r="V671" s="44"/>
      <c r="W671" s="44"/>
      <c r="X671" s="44"/>
      <c r="Y671" s="44"/>
      <c r="Z671" s="44"/>
      <c r="AA671" s="44"/>
      <c r="AB671" s="44"/>
      <c r="AC671" s="44"/>
      <c r="AD671" s="44"/>
      <c r="AE671" s="44"/>
      <c r="AF671" s="44"/>
      <c r="AG671" s="44"/>
    </row>
    <row r="672" spans="1:33" ht="15.75" customHeight="1">
      <c r="A672" s="44"/>
      <c r="B672" s="44" t="s">
        <v>140</v>
      </c>
      <c r="C672" s="44" t="s">
        <v>519</v>
      </c>
      <c r="D672" s="44" t="s">
        <v>531</v>
      </c>
      <c r="E672" s="44" t="str">
        <f t="shared" si="268"/>
        <v>nuclear</v>
      </c>
      <c r="F672" s="44">
        <v>9454494.8159999996</v>
      </c>
      <c r="G672" s="44">
        <f t="shared" si="275"/>
        <v>9454494.8159999996</v>
      </c>
      <c r="H672" s="44">
        <v>9454494.8159999996</v>
      </c>
      <c r="I672" s="44">
        <f t="shared" si="276"/>
        <v>9454494.8159999996</v>
      </c>
      <c r="J672" s="44">
        <v>9454494.8159999996</v>
      </c>
      <c r="K672" s="44">
        <f t="shared" si="277"/>
        <v>9454494.8159999996</v>
      </c>
      <c r="L672" s="44">
        <v>9454494.8159999996</v>
      </c>
      <c r="M672" s="44">
        <f t="shared" si="278"/>
        <v>9454494.8159999996</v>
      </c>
      <c r="N672" s="44">
        <v>9454494.8159999996</v>
      </c>
      <c r="O672" s="44">
        <f t="shared" si="279"/>
        <v>9454494.8159999996</v>
      </c>
      <c r="P672" s="44">
        <v>9454494.8159999996</v>
      </c>
      <c r="Q672" s="44">
        <f t="shared" si="280"/>
        <v>9454494.8159999996</v>
      </c>
      <c r="R672" s="44">
        <v>9454494.8159999996</v>
      </c>
      <c r="S672" s="44"/>
      <c r="T672" s="44"/>
      <c r="U672" s="44"/>
      <c r="V672" s="44"/>
      <c r="W672" s="44"/>
      <c r="X672" s="44"/>
      <c r="Y672" s="44"/>
      <c r="Z672" s="44"/>
      <c r="AA672" s="44"/>
      <c r="AB672" s="44"/>
      <c r="AC672" s="44"/>
      <c r="AD672" s="44"/>
      <c r="AE672" s="44"/>
      <c r="AF672" s="44"/>
      <c r="AG672" s="44"/>
    </row>
    <row r="673" spans="1:33" ht="15.75" customHeight="1">
      <c r="A673" s="44"/>
      <c r="B673" s="44" t="s">
        <v>140</v>
      </c>
      <c r="C673" s="44" t="s">
        <v>519</v>
      </c>
      <c r="D673" s="44" t="s">
        <v>532</v>
      </c>
      <c r="E673" s="44" t="str">
        <f t="shared" si="268"/>
        <v>offshore wind</v>
      </c>
      <c r="F673" s="44">
        <v>0</v>
      </c>
      <c r="G673" s="44">
        <f t="shared" si="275"/>
        <v>0</v>
      </c>
      <c r="H673" s="44">
        <v>0</v>
      </c>
      <c r="I673" s="44">
        <f t="shared" si="276"/>
        <v>0</v>
      </c>
      <c r="J673" s="44">
        <v>0</v>
      </c>
      <c r="K673" s="44">
        <f t="shared" si="277"/>
        <v>0</v>
      </c>
      <c r="L673" s="44">
        <v>0</v>
      </c>
      <c r="M673" s="44">
        <f t="shared" si="278"/>
        <v>0</v>
      </c>
      <c r="N673" s="44">
        <v>0</v>
      </c>
      <c r="O673" s="44">
        <f t="shared" si="279"/>
        <v>0</v>
      </c>
      <c r="P673" s="44">
        <v>0</v>
      </c>
      <c r="Q673" s="44">
        <f t="shared" si="280"/>
        <v>0</v>
      </c>
      <c r="R673" s="44">
        <v>0</v>
      </c>
      <c r="S673" s="44"/>
      <c r="T673" s="44"/>
      <c r="U673" s="44"/>
      <c r="V673" s="44"/>
      <c r="W673" s="44"/>
      <c r="X673" s="44"/>
      <c r="Y673" s="44"/>
      <c r="Z673" s="44"/>
      <c r="AA673" s="44"/>
      <c r="AB673" s="44"/>
      <c r="AC673" s="44"/>
      <c r="AD673" s="44"/>
      <c r="AE673" s="44"/>
      <c r="AF673" s="44"/>
      <c r="AG673" s="44"/>
    </row>
    <row r="674" spans="1:33" ht="15.75" customHeight="1">
      <c r="A674" s="44"/>
      <c r="B674" s="44" t="s">
        <v>140</v>
      </c>
      <c r="C674" s="44" t="s">
        <v>519</v>
      </c>
      <c r="D674" s="44" t="s">
        <v>533</v>
      </c>
      <c r="E674" s="44" t="str">
        <f t="shared" si="268"/>
        <v>crude oil</v>
      </c>
      <c r="F674" s="44">
        <v>316262.85019999999</v>
      </c>
      <c r="G674" s="44">
        <f t="shared" si="275"/>
        <v>316262.85019999999</v>
      </c>
      <c r="H674" s="44">
        <v>316262.85019999999</v>
      </c>
      <c r="I674" s="44">
        <f t="shared" si="276"/>
        <v>316262.85019999999</v>
      </c>
      <c r="J674" s="44">
        <v>316262.85019999999</v>
      </c>
      <c r="K674" s="44">
        <f t="shared" si="277"/>
        <v>316262.85019999999</v>
      </c>
      <c r="L674" s="44">
        <v>316262.85019999999</v>
      </c>
      <c r="M674" s="44">
        <f t="shared" si="278"/>
        <v>316262.85019999999</v>
      </c>
      <c r="N674" s="44">
        <v>316262.85019999999</v>
      </c>
      <c r="O674" s="44">
        <f t="shared" si="279"/>
        <v>316262.85019999999</v>
      </c>
      <c r="P674" s="44">
        <v>316262.85019999999</v>
      </c>
      <c r="Q674" s="44">
        <f t="shared" si="280"/>
        <v>316262.85019999999</v>
      </c>
      <c r="R674" s="44">
        <v>316262.85019999999</v>
      </c>
      <c r="S674" s="44"/>
      <c r="T674" s="44"/>
      <c r="U674" s="44"/>
      <c r="V674" s="44"/>
      <c r="W674" s="44"/>
      <c r="X674" s="44"/>
      <c r="Y674" s="44"/>
      <c r="Z674" s="44"/>
      <c r="AA674" s="44"/>
      <c r="AB674" s="44"/>
      <c r="AC674" s="44"/>
      <c r="AD674" s="44"/>
      <c r="AE674" s="44"/>
      <c r="AF674" s="44"/>
      <c r="AG674" s="44"/>
    </row>
    <row r="675" spans="1:33" ht="15.75" customHeight="1">
      <c r="A675" s="44"/>
      <c r="B675" s="44" t="s">
        <v>140</v>
      </c>
      <c r="C675" s="44" t="s">
        <v>519</v>
      </c>
      <c r="D675" s="44" t="s">
        <v>534</v>
      </c>
      <c r="E675" s="44" t="str">
        <f t="shared" si="268"/>
        <v>solar PV</v>
      </c>
      <c r="F675" s="44">
        <v>172066.4424</v>
      </c>
      <c r="G675" s="44">
        <f t="shared" si="275"/>
        <v>184586.7536</v>
      </c>
      <c r="H675" s="44">
        <v>197107.06479999999</v>
      </c>
      <c r="I675" s="44">
        <f t="shared" si="276"/>
        <v>201025.0318</v>
      </c>
      <c r="J675" s="44">
        <v>204942.9988</v>
      </c>
      <c r="K675" s="44">
        <f t="shared" si="277"/>
        <v>207264.24605000002</v>
      </c>
      <c r="L675" s="44">
        <v>209585.4933</v>
      </c>
      <c r="M675" s="44">
        <f t="shared" si="278"/>
        <v>218927.33779999998</v>
      </c>
      <c r="N675" s="44">
        <v>228269.18229999999</v>
      </c>
      <c r="O675" s="44">
        <f t="shared" si="279"/>
        <v>250538.97704999999</v>
      </c>
      <c r="P675" s="44">
        <v>272808.77179999999</v>
      </c>
      <c r="Q675" s="44">
        <f t="shared" si="280"/>
        <v>330078.84759999998</v>
      </c>
      <c r="R675" s="44">
        <v>387348.92340000003</v>
      </c>
      <c r="S675" s="44"/>
      <c r="T675" s="44"/>
      <c r="U675" s="44"/>
      <c r="V675" s="44"/>
      <c r="W675" s="44"/>
      <c r="X675" s="44"/>
      <c r="Y675" s="44"/>
      <c r="Z675" s="44"/>
      <c r="AA675" s="44"/>
      <c r="AB675" s="44"/>
      <c r="AC675" s="44"/>
      <c r="AD675" s="44"/>
      <c r="AE675" s="44"/>
      <c r="AF675" s="44"/>
      <c r="AG675" s="44"/>
    </row>
    <row r="676" spans="1:33" ht="15.75" customHeight="1">
      <c r="A676" s="44"/>
      <c r="B676" s="44" t="s">
        <v>140</v>
      </c>
      <c r="C676" s="44" t="s">
        <v>519</v>
      </c>
      <c r="D676" s="44" t="s">
        <v>535</v>
      </c>
      <c r="E676" s="44" t="str">
        <f t="shared" si="268"/>
        <v>storage</v>
      </c>
      <c r="F676" s="44">
        <v>0</v>
      </c>
      <c r="G676" s="44">
        <v>0</v>
      </c>
      <c r="H676" s="44">
        <v>0</v>
      </c>
      <c r="I676" s="44">
        <v>0</v>
      </c>
      <c r="J676" s="44">
        <v>0</v>
      </c>
      <c r="K676" s="44">
        <v>0</v>
      </c>
      <c r="L676" s="44">
        <v>0</v>
      </c>
      <c r="M676" s="44">
        <v>0</v>
      </c>
      <c r="N676" s="44">
        <v>0</v>
      </c>
      <c r="O676" s="44">
        <v>0</v>
      </c>
      <c r="P676" s="44">
        <v>0</v>
      </c>
      <c r="Q676" s="44">
        <v>0</v>
      </c>
      <c r="R676" s="44">
        <v>0</v>
      </c>
      <c r="S676" s="44"/>
      <c r="T676" s="44"/>
      <c r="U676" s="44"/>
      <c r="V676" s="44"/>
      <c r="W676" s="44"/>
      <c r="X676" s="44"/>
      <c r="Y676" s="44"/>
      <c r="Z676" s="44"/>
      <c r="AA676" s="44"/>
      <c r="AB676" s="44"/>
      <c r="AC676" s="44"/>
      <c r="AD676" s="44"/>
      <c r="AE676" s="44"/>
      <c r="AF676" s="44"/>
      <c r="AG676" s="44"/>
    </row>
    <row r="677" spans="1:33" ht="15.75" customHeight="1">
      <c r="A677" s="44"/>
      <c r="B677" s="44" t="s">
        <v>140</v>
      </c>
      <c r="C677" s="44" t="s">
        <v>519</v>
      </c>
      <c r="D677" s="44" t="s">
        <v>537</v>
      </c>
      <c r="E677" s="44" t="str">
        <f t="shared" si="268"/>
        <v>solar PV</v>
      </c>
      <c r="F677" s="44">
        <v>38126.470809999999</v>
      </c>
      <c r="G677" s="44">
        <f t="shared" ref="G677:G690" si="281">AVERAGE(F677,H677)</f>
        <v>38126.470809999999</v>
      </c>
      <c r="H677" s="44">
        <v>38126.470809999999</v>
      </c>
      <c r="I677" s="44">
        <f t="shared" ref="I677:I690" si="282">AVERAGE(H677,J677)</f>
        <v>38126.470809999999</v>
      </c>
      <c r="J677" s="44">
        <v>38126.470809999999</v>
      </c>
      <c r="K677" s="44">
        <f t="shared" ref="K677:K690" si="283">AVERAGE(J677,L677)</f>
        <v>37937.723774999999</v>
      </c>
      <c r="L677" s="44">
        <v>37748.976739999998</v>
      </c>
      <c r="M677" s="44">
        <f t="shared" ref="M677:M690" si="284">AVERAGE(L677,N677)</f>
        <v>37560.336154999997</v>
      </c>
      <c r="N677" s="44">
        <v>37371.695570000003</v>
      </c>
      <c r="O677" s="44">
        <f t="shared" ref="O677:O690" si="285">AVERAGE(N677,P677)</f>
        <v>37185.001340000003</v>
      </c>
      <c r="P677" s="44">
        <v>36998.307110000002</v>
      </c>
      <c r="Q677" s="44">
        <f t="shared" ref="Q677:Q690" si="286">AVERAGE(P677,R677)</f>
        <v>4658435.3860550001</v>
      </c>
      <c r="R677" s="44">
        <v>9279872.4649999999</v>
      </c>
      <c r="S677" s="44"/>
      <c r="T677" s="44"/>
      <c r="U677" s="44"/>
      <c r="V677" s="44"/>
      <c r="W677" s="44"/>
      <c r="X677" s="44"/>
      <c r="Y677" s="44"/>
      <c r="Z677" s="44"/>
      <c r="AA677" s="44"/>
      <c r="AB677" s="44"/>
      <c r="AC677" s="44"/>
      <c r="AD677" s="44"/>
      <c r="AE677" s="44"/>
      <c r="AF677" s="44"/>
      <c r="AG677" s="44"/>
    </row>
    <row r="678" spans="1:33" ht="15.75" customHeight="1">
      <c r="A678" s="44"/>
      <c r="B678" s="44" t="s">
        <v>145</v>
      </c>
      <c r="C678" s="44" t="s">
        <v>519</v>
      </c>
      <c r="D678" s="44" t="s">
        <v>522</v>
      </c>
      <c r="E678" s="44" t="str">
        <f t="shared" si="268"/>
        <v>biomass</v>
      </c>
      <c r="F678" s="44">
        <v>0</v>
      </c>
      <c r="G678" s="44">
        <f t="shared" si="281"/>
        <v>10548.72</v>
      </c>
      <c r="H678" s="44">
        <v>21097.439999999999</v>
      </c>
      <c r="I678" s="44">
        <f t="shared" si="282"/>
        <v>10548.72</v>
      </c>
      <c r="J678" s="44">
        <v>0</v>
      </c>
      <c r="K678" s="44">
        <f t="shared" si="283"/>
        <v>0</v>
      </c>
      <c r="L678" s="44">
        <v>0</v>
      </c>
      <c r="M678" s="44">
        <f t="shared" si="284"/>
        <v>0</v>
      </c>
      <c r="N678" s="44">
        <v>0</v>
      </c>
      <c r="O678" s="44">
        <f t="shared" si="285"/>
        <v>0</v>
      </c>
      <c r="P678" s="44">
        <v>0</v>
      </c>
      <c r="Q678" s="44">
        <f t="shared" si="286"/>
        <v>0</v>
      </c>
      <c r="R678" s="44">
        <v>0</v>
      </c>
      <c r="S678" s="44"/>
      <c r="T678" s="44"/>
      <c r="U678" s="44"/>
      <c r="V678" s="44"/>
      <c r="W678" s="44"/>
      <c r="X678" s="44"/>
      <c r="Y678" s="44"/>
      <c r="Z678" s="44"/>
      <c r="AA678" s="44"/>
      <c r="AB678" s="44"/>
      <c r="AC678" s="44"/>
      <c r="AD678" s="44"/>
      <c r="AE678" s="44"/>
      <c r="AF678" s="44"/>
      <c r="AG678" s="44"/>
    </row>
    <row r="679" spans="1:33" ht="15.75" customHeight="1">
      <c r="A679" s="44"/>
      <c r="B679" s="44" t="s">
        <v>145</v>
      </c>
      <c r="C679" s="44" t="s">
        <v>519</v>
      </c>
      <c r="D679" s="44" t="s">
        <v>523</v>
      </c>
      <c r="E679" s="44" t="str">
        <f t="shared" si="268"/>
        <v>hard coal</v>
      </c>
      <c r="F679" s="44">
        <v>31520703.239999998</v>
      </c>
      <c r="G679" s="44">
        <f t="shared" si="281"/>
        <v>30614726.305</v>
      </c>
      <c r="H679" s="44">
        <v>29708749.370000001</v>
      </c>
      <c r="I679" s="44">
        <f t="shared" si="282"/>
        <v>30198282.75</v>
      </c>
      <c r="J679" s="44">
        <v>30687816.129999999</v>
      </c>
      <c r="K679" s="44">
        <f t="shared" si="283"/>
        <v>31638600.335000001</v>
      </c>
      <c r="L679" s="44">
        <v>32589384.539999999</v>
      </c>
      <c r="M679" s="44">
        <f t="shared" si="284"/>
        <v>32690915.645</v>
      </c>
      <c r="N679" s="44">
        <v>32792446.75</v>
      </c>
      <c r="O679" s="44">
        <f t="shared" si="285"/>
        <v>32884331.399999999</v>
      </c>
      <c r="P679" s="44">
        <v>32976216.050000001</v>
      </c>
      <c r="Q679" s="44">
        <f t="shared" si="286"/>
        <v>33202021.715</v>
      </c>
      <c r="R679" s="44">
        <v>33427827.379999999</v>
      </c>
      <c r="S679" s="44"/>
      <c r="T679" s="44"/>
      <c r="U679" s="44"/>
      <c r="V679" s="44"/>
      <c r="W679" s="44"/>
      <c r="X679" s="44"/>
      <c r="Y679" s="44"/>
      <c r="Z679" s="44"/>
      <c r="AA679" s="44"/>
      <c r="AB679" s="44"/>
      <c r="AC679" s="44"/>
      <c r="AD679" s="44"/>
      <c r="AE679" s="44"/>
      <c r="AF679" s="44"/>
      <c r="AG679" s="44"/>
    </row>
    <row r="680" spans="1:33" ht="15.75" customHeight="1">
      <c r="A680" s="44"/>
      <c r="B680" s="44" t="s">
        <v>145</v>
      </c>
      <c r="C680" s="44" t="s">
        <v>519</v>
      </c>
      <c r="D680" s="44" t="s">
        <v>524</v>
      </c>
      <c r="E680" s="44" t="str">
        <f t="shared" si="268"/>
        <v>solar thermal</v>
      </c>
      <c r="F680" s="44">
        <v>0</v>
      </c>
      <c r="G680" s="44">
        <f t="shared" si="281"/>
        <v>0</v>
      </c>
      <c r="H680" s="44">
        <v>0</v>
      </c>
      <c r="I680" s="44">
        <f t="shared" si="282"/>
        <v>0</v>
      </c>
      <c r="J680" s="44">
        <v>0</v>
      </c>
      <c r="K680" s="44">
        <f t="shared" si="283"/>
        <v>0</v>
      </c>
      <c r="L680" s="44">
        <v>0</v>
      </c>
      <c r="M680" s="44">
        <f t="shared" si="284"/>
        <v>0</v>
      </c>
      <c r="N680" s="44">
        <v>0</v>
      </c>
      <c r="O680" s="44">
        <f t="shared" si="285"/>
        <v>0</v>
      </c>
      <c r="P680" s="44">
        <v>0</v>
      </c>
      <c r="Q680" s="44">
        <f t="shared" si="286"/>
        <v>0</v>
      </c>
      <c r="R680" s="44">
        <v>0</v>
      </c>
      <c r="S680" s="44"/>
      <c r="T680" s="44"/>
      <c r="U680" s="44"/>
      <c r="V680" s="44"/>
      <c r="W680" s="44"/>
      <c r="X680" s="44"/>
      <c r="Y680" s="44"/>
      <c r="Z680" s="44"/>
      <c r="AA680" s="44"/>
      <c r="AB680" s="44"/>
      <c r="AC680" s="44"/>
      <c r="AD680" s="44"/>
      <c r="AE680" s="44"/>
      <c r="AF680" s="44"/>
      <c r="AG680" s="44"/>
    </row>
    <row r="681" spans="1:33" ht="15.75" customHeight="1">
      <c r="A681" s="44"/>
      <c r="B681" s="44" t="s">
        <v>145</v>
      </c>
      <c r="C681" s="44" t="s">
        <v>519</v>
      </c>
      <c r="D681" s="44" t="s">
        <v>525</v>
      </c>
      <c r="E681" s="44" t="str">
        <f t="shared" si="268"/>
        <v>geothermal</v>
      </c>
      <c r="F681" s="44">
        <v>0</v>
      </c>
      <c r="G681" s="44">
        <f t="shared" si="281"/>
        <v>0</v>
      </c>
      <c r="H681" s="44">
        <v>0</v>
      </c>
      <c r="I681" s="44">
        <f t="shared" si="282"/>
        <v>0</v>
      </c>
      <c r="J681" s="44">
        <v>0</v>
      </c>
      <c r="K681" s="44">
        <f t="shared" si="283"/>
        <v>0</v>
      </c>
      <c r="L681" s="44">
        <v>0</v>
      </c>
      <c r="M681" s="44">
        <f t="shared" si="284"/>
        <v>0</v>
      </c>
      <c r="N681" s="44">
        <v>0</v>
      </c>
      <c r="O681" s="44">
        <f t="shared" si="285"/>
        <v>0</v>
      </c>
      <c r="P681" s="44">
        <v>0</v>
      </c>
      <c r="Q681" s="44">
        <f t="shared" si="286"/>
        <v>0</v>
      </c>
      <c r="R681" s="44">
        <v>0</v>
      </c>
      <c r="S681" s="44"/>
      <c r="T681" s="44"/>
      <c r="U681" s="44"/>
      <c r="V681" s="44"/>
      <c r="W681" s="44"/>
      <c r="X681" s="44"/>
      <c r="Y681" s="44"/>
      <c r="Z681" s="44"/>
      <c r="AA681" s="44"/>
      <c r="AB681" s="44"/>
      <c r="AC681" s="44"/>
      <c r="AD681" s="44"/>
      <c r="AE681" s="44"/>
      <c r="AF681" s="44"/>
      <c r="AG681" s="44"/>
    </row>
    <row r="682" spans="1:33" ht="15.75" customHeight="1">
      <c r="A682" s="44"/>
      <c r="B682" s="44" t="s">
        <v>145</v>
      </c>
      <c r="C682" s="44" t="s">
        <v>519</v>
      </c>
      <c r="D682" s="44" t="s">
        <v>526</v>
      </c>
      <c r="E682" s="44" t="str">
        <f t="shared" si="268"/>
        <v>hydro</v>
      </c>
      <c r="F682" s="44">
        <v>1710358.27</v>
      </c>
      <c r="G682" s="44">
        <f t="shared" si="281"/>
        <v>1786612.1090000002</v>
      </c>
      <c r="H682" s="44">
        <v>1862865.9480000001</v>
      </c>
      <c r="I682" s="44">
        <f t="shared" si="282"/>
        <v>1861885.8975</v>
      </c>
      <c r="J682" s="44">
        <v>1860905.8470000001</v>
      </c>
      <c r="K682" s="44">
        <f t="shared" si="283"/>
        <v>1861455.662</v>
      </c>
      <c r="L682" s="44">
        <v>1862005.477</v>
      </c>
      <c r="M682" s="44">
        <f t="shared" si="284"/>
        <v>1862005.477</v>
      </c>
      <c r="N682" s="44">
        <v>1862005.477</v>
      </c>
      <c r="O682" s="44">
        <f t="shared" si="285"/>
        <v>1862005.477</v>
      </c>
      <c r="P682" s="44">
        <v>1862005.477</v>
      </c>
      <c r="Q682" s="44">
        <f t="shared" si="286"/>
        <v>1860898.2764999999</v>
      </c>
      <c r="R682" s="44">
        <v>1859791.0759999999</v>
      </c>
      <c r="S682" s="44"/>
      <c r="T682" s="44"/>
      <c r="U682" s="44"/>
      <c r="V682" s="44"/>
      <c r="W682" s="44"/>
      <c r="X682" s="44"/>
      <c r="Y682" s="44"/>
      <c r="Z682" s="44"/>
      <c r="AA682" s="44"/>
      <c r="AB682" s="44"/>
      <c r="AC682" s="44"/>
      <c r="AD682" s="44"/>
      <c r="AE682" s="44"/>
      <c r="AF682" s="44"/>
      <c r="AG682" s="44"/>
    </row>
    <row r="683" spans="1:33" ht="15.75" customHeight="1">
      <c r="A683" s="44"/>
      <c r="B683" s="44" t="s">
        <v>145</v>
      </c>
      <c r="C683" s="44" t="s">
        <v>519</v>
      </c>
      <c r="D683" s="44" t="s">
        <v>528</v>
      </c>
      <c r="E683" s="44" t="str">
        <f t="shared" si="268"/>
        <v>hydro</v>
      </c>
      <c r="F683" s="44">
        <v>0</v>
      </c>
      <c r="G683" s="44">
        <f t="shared" si="281"/>
        <v>0</v>
      </c>
      <c r="H683" s="44">
        <v>0</v>
      </c>
      <c r="I683" s="44">
        <f t="shared" si="282"/>
        <v>0</v>
      </c>
      <c r="J683" s="44">
        <v>0</v>
      </c>
      <c r="K683" s="44">
        <f t="shared" si="283"/>
        <v>0</v>
      </c>
      <c r="L683" s="44">
        <v>0</v>
      </c>
      <c r="M683" s="44">
        <f t="shared" si="284"/>
        <v>0</v>
      </c>
      <c r="N683" s="44">
        <v>0</v>
      </c>
      <c r="O683" s="44">
        <f t="shared" si="285"/>
        <v>0</v>
      </c>
      <c r="P683" s="44">
        <v>0</v>
      </c>
      <c r="Q683" s="44">
        <f t="shared" si="286"/>
        <v>0</v>
      </c>
      <c r="R683" s="44">
        <v>0</v>
      </c>
      <c r="S683" s="44"/>
      <c r="T683" s="44"/>
      <c r="U683" s="44"/>
      <c r="V683" s="44"/>
      <c r="W683" s="44"/>
      <c r="X683" s="44"/>
      <c r="Y683" s="44"/>
      <c r="Z683" s="44"/>
      <c r="AA683" s="44"/>
      <c r="AB683" s="44"/>
      <c r="AC683" s="44"/>
      <c r="AD683" s="44"/>
      <c r="AE683" s="44"/>
      <c r="AF683" s="44"/>
      <c r="AG683" s="44"/>
    </row>
    <row r="684" spans="1:33" ht="15.75" customHeight="1">
      <c r="A684" s="44"/>
      <c r="B684" s="44" t="s">
        <v>145</v>
      </c>
      <c r="C684" s="44" t="s">
        <v>519</v>
      </c>
      <c r="D684" s="44" t="s">
        <v>527</v>
      </c>
      <c r="E684" s="44" t="str">
        <f t="shared" si="268"/>
        <v>onshore wind</v>
      </c>
      <c r="F684" s="44">
        <v>1220134.9469999999</v>
      </c>
      <c r="G684" s="44">
        <f t="shared" si="281"/>
        <v>1575551.9380000001</v>
      </c>
      <c r="H684" s="44">
        <v>1930968.929</v>
      </c>
      <c r="I684" s="44">
        <f t="shared" si="282"/>
        <v>1944497.523</v>
      </c>
      <c r="J684" s="44">
        <v>1958026.1170000001</v>
      </c>
      <c r="K684" s="44">
        <f t="shared" si="283"/>
        <v>1956201.9480000001</v>
      </c>
      <c r="L684" s="44">
        <v>1954377.7790000001</v>
      </c>
      <c r="M684" s="44">
        <f t="shared" si="284"/>
        <v>1959685.4865000001</v>
      </c>
      <c r="N684" s="44">
        <v>1964993.1939999999</v>
      </c>
      <c r="O684" s="44">
        <f t="shared" si="285"/>
        <v>1964677.6329999999</v>
      </c>
      <c r="P684" s="44">
        <v>1964362.0719999999</v>
      </c>
      <c r="Q684" s="44">
        <f t="shared" si="286"/>
        <v>3834428.7245</v>
      </c>
      <c r="R684" s="44">
        <v>5704495.3770000003</v>
      </c>
      <c r="S684" s="44"/>
      <c r="T684" s="44"/>
      <c r="U684" s="44"/>
      <c r="V684" s="44"/>
      <c r="W684" s="44"/>
      <c r="X684" s="44"/>
      <c r="Y684" s="44"/>
      <c r="Z684" s="44"/>
      <c r="AA684" s="44"/>
      <c r="AB684" s="44"/>
      <c r="AC684" s="44"/>
      <c r="AD684" s="44"/>
      <c r="AE684" s="44"/>
      <c r="AF684" s="44"/>
      <c r="AG684" s="44"/>
    </row>
    <row r="685" spans="1:33" ht="15.75" customHeight="1">
      <c r="A685" s="44"/>
      <c r="B685" s="44" t="s">
        <v>145</v>
      </c>
      <c r="C685" s="44" t="s">
        <v>519</v>
      </c>
      <c r="D685" s="44" t="s">
        <v>529</v>
      </c>
      <c r="E685" s="44" t="str">
        <f t="shared" si="268"/>
        <v>natural gas nonpeaker</v>
      </c>
      <c r="F685" s="44">
        <v>18598974.52</v>
      </c>
      <c r="G685" s="44">
        <f t="shared" si="281"/>
        <v>21041072.625</v>
      </c>
      <c r="H685" s="44">
        <v>23483170.73</v>
      </c>
      <c r="I685" s="44">
        <f t="shared" si="282"/>
        <v>22618440.960000001</v>
      </c>
      <c r="J685" s="44">
        <v>21753711.190000001</v>
      </c>
      <c r="K685" s="44">
        <f t="shared" si="283"/>
        <v>20888474.5</v>
      </c>
      <c r="L685" s="44">
        <v>20023237.809999999</v>
      </c>
      <c r="M685" s="44">
        <f t="shared" si="284"/>
        <v>21441572.170000002</v>
      </c>
      <c r="N685" s="44">
        <v>22859906.530000001</v>
      </c>
      <c r="O685" s="44">
        <f t="shared" si="285"/>
        <v>22699217.085000001</v>
      </c>
      <c r="P685" s="44">
        <v>22538527.640000001</v>
      </c>
      <c r="Q685" s="44">
        <f t="shared" si="286"/>
        <v>21396192.865000002</v>
      </c>
      <c r="R685" s="44">
        <v>20253858.09</v>
      </c>
      <c r="S685" s="44"/>
      <c r="T685" s="44"/>
      <c r="U685" s="44"/>
      <c r="V685" s="44"/>
      <c r="W685" s="44"/>
      <c r="X685" s="44"/>
      <c r="Y685" s="44"/>
      <c r="Z685" s="44"/>
      <c r="AA685" s="44"/>
      <c r="AB685" s="44"/>
      <c r="AC685" s="44"/>
      <c r="AD685" s="44"/>
      <c r="AE685" s="44"/>
      <c r="AF685" s="44"/>
      <c r="AG685" s="44"/>
    </row>
    <row r="686" spans="1:33" ht="15.75" customHeight="1">
      <c r="A686" s="44"/>
      <c r="B686" s="44" t="s">
        <v>145</v>
      </c>
      <c r="C686" s="44" t="s">
        <v>519</v>
      </c>
      <c r="D686" s="44" t="s">
        <v>530</v>
      </c>
      <c r="E686" s="44" t="str">
        <f t="shared" si="268"/>
        <v>natural gas peaker</v>
      </c>
      <c r="F686" s="44">
        <v>335920.84649999999</v>
      </c>
      <c r="G686" s="44">
        <f t="shared" si="281"/>
        <v>277977.26809999999</v>
      </c>
      <c r="H686" s="44">
        <v>220033.68969999999</v>
      </c>
      <c r="I686" s="44">
        <f t="shared" si="282"/>
        <v>222618.98855000001</v>
      </c>
      <c r="J686" s="44">
        <v>225204.2874</v>
      </c>
      <c r="K686" s="44">
        <f t="shared" si="283"/>
        <v>190021.36320000002</v>
      </c>
      <c r="L686" s="44">
        <v>154838.43900000001</v>
      </c>
      <c r="M686" s="44">
        <f t="shared" si="284"/>
        <v>149486.4816</v>
      </c>
      <c r="N686" s="44">
        <v>144134.52420000001</v>
      </c>
      <c r="O686" s="44">
        <f t="shared" si="285"/>
        <v>142427.75205000001</v>
      </c>
      <c r="P686" s="44">
        <v>140720.97990000001</v>
      </c>
      <c r="Q686" s="44">
        <f t="shared" si="286"/>
        <v>142475.50380000001</v>
      </c>
      <c r="R686" s="44">
        <v>144230.02770000001</v>
      </c>
      <c r="S686" s="44"/>
      <c r="T686" s="44"/>
      <c r="U686" s="44"/>
      <c r="V686" s="44"/>
      <c r="W686" s="44"/>
      <c r="X686" s="44"/>
      <c r="Y686" s="44"/>
      <c r="Z686" s="44"/>
      <c r="AA686" s="44"/>
      <c r="AB686" s="44"/>
      <c r="AC686" s="44"/>
      <c r="AD686" s="44"/>
      <c r="AE686" s="44"/>
      <c r="AF686" s="44"/>
      <c r="AG686" s="44"/>
    </row>
    <row r="687" spans="1:33" ht="15.75" customHeight="1">
      <c r="A687" s="44"/>
      <c r="B687" s="44" t="s">
        <v>145</v>
      </c>
      <c r="C687" s="44" t="s">
        <v>519</v>
      </c>
      <c r="D687" s="44" t="s">
        <v>531</v>
      </c>
      <c r="E687" s="44" t="str">
        <f t="shared" si="268"/>
        <v>nuclear</v>
      </c>
      <c r="F687" s="44">
        <v>9432360.5470000003</v>
      </c>
      <c r="G687" s="44">
        <f t="shared" si="281"/>
        <v>9432360.5470000003</v>
      </c>
      <c r="H687" s="44">
        <v>9432360.5470000003</v>
      </c>
      <c r="I687" s="44">
        <f t="shared" si="282"/>
        <v>9432360.5470000003</v>
      </c>
      <c r="J687" s="44">
        <v>9432360.5470000003</v>
      </c>
      <c r="K687" s="44">
        <f t="shared" si="283"/>
        <v>9432360.5470000003</v>
      </c>
      <c r="L687" s="44">
        <v>9432360.5470000003</v>
      </c>
      <c r="M687" s="44">
        <f t="shared" si="284"/>
        <v>9432360.5470000003</v>
      </c>
      <c r="N687" s="44">
        <v>9432360.5470000003</v>
      </c>
      <c r="O687" s="44">
        <f t="shared" si="285"/>
        <v>9432360.5470000003</v>
      </c>
      <c r="P687" s="44">
        <v>9432360.5470000003</v>
      </c>
      <c r="Q687" s="44">
        <f t="shared" si="286"/>
        <v>7083756.5254999995</v>
      </c>
      <c r="R687" s="44">
        <v>4735152.5039999997</v>
      </c>
      <c r="S687" s="44"/>
      <c r="T687" s="44"/>
      <c r="U687" s="44"/>
      <c r="V687" s="44"/>
      <c r="W687" s="44"/>
      <c r="X687" s="44"/>
      <c r="Y687" s="44"/>
      <c r="Z687" s="44"/>
      <c r="AA687" s="44"/>
      <c r="AB687" s="44"/>
      <c r="AC687" s="44"/>
      <c r="AD687" s="44"/>
      <c r="AE687" s="44"/>
      <c r="AF687" s="44"/>
      <c r="AG687" s="44"/>
    </row>
    <row r="688" spans="1:33" ht="15.75" customHeight="1">
      <c r="A688" s="44"/>
      <c r="B688" s="44" t="s">
        <v>145</v>
      </c>
      <c r="C688" s="44" t="s">
        <v>519</v>
      </c>
      <c r="D688" s="44" t="s">
        <v>532</v>
      </c>
      <c r="E688" s="44" t="str">
        <f t="shared" si="268"/>
        <v>offshore wind</v>
      </c>
      <c r="F688" s="44">
        <v>0</v>
      </c>
      <c r="G688" s="44">
        <f t="shared" si="281"/>
        <v>0</v>
      </c>
      <c r="H688" s="44">
        <v>0</v>
      </c>
      <c r="I688" s="44">
        <f t="shared" si="282"/>
        <v>0</v>
      </c>
      <c r="J688" s="44">
        <v>0</v>
      </c>
      <c r="K688" s="44">
        <f t="shared" si="283"/>
        <v>0</v>
      </c>
      <c r="L688" s="44">
        <v>0</v>
      </c>
      <c r="M688" s="44">
        <f t="shared" si="284"/>
        <v>0</v>
      </c>
      <c r="N688" s="44">
        <v>0</v>
      </c>
      <c r="O688" s="44">
        <f t="shared" si="285"/>
        <v>0</v>
      </c>
      <c r="P688" s="44">
        <v>0</v>
      </c>
      <c r="Q688" s="44">
        <f t="shared" si="286"/>
        <v>0</v>
      </c>
      <c r="R688" s="44">
        <v>0</v>
      </c>
      <c r="S688" s="44"/>
      <c r="T688" s="44"/>
      <c r="U688" s="44"/>
      <c r="V688" s="44"/>
      <c r="W688" s="44"/>
      <c r="X688" s="44"/>
      <c r="Y688" s="44"/>
      <c r="Z688" s="44"/>
      <c r="AA688" s="44"/>
      <c r="AB688" s="44"/>
      <c r="AC688" s="44"/>
      <c r="AD688" s="44"/>
      <c r="AE688" s="44"/>
      <c r="AF688" s="44"/>
      <c r="AG688" s="44"/>
    </row>
    <row r="689" spans="1:33" ht="15.75" customHeight="1">
      <c r="A689" s="44"/>
      <c r="B689" s="44" t="s">
        <v>145</v>
      </c>
      <c r="C689" s="44" t="s">
        <v>519</v>
      </c>
      <c r="D689" s="44" t="s">
        <v>533</v>
      </c>
      <c r="E689" s="44" t="str">
        <f t="shared" si="268"/>
        <v>crude oil</v>
      </c>
      <c r="F689" s="44">
        <v>330451.19809999998</v>
      </c>
      <c r="G689" s="44">
        <f t="shared" si="281"/>
        <v>330451.19809999998</v>
      </c>
      <c r="H689" s="44">
        <v>330451.19809999998</v>
      </c>
      <c r="I689" s="44">
        <f t="shared" si="282"/>
        <v>330451.19809999998</v>
      </c>
      <c r="J689" s="44">
        <v>330451.19809999998</v>
      </c>
      <c r="K689" s="44">
        <f t="shared" si="283"/>
        <v>330451.19809999998</v>
      </c>
      <c r="L689" s="44">
        <v>330451.19809999998</v>
      </c>
      <c r="M689" s="44">
        <f t="shared" si="284"/>
        <v>330451.19809999998</v>
      </c>
      <c r="N689" s="44">
        <v>330451.19809999998</v>
      </c>
      <c r="O689" s="44">
        <f t="shared" si="285"/>
        <v>330451.19809999998</v>
      </c>
      <c r="P689" s="44">
        <v>330451.19809999998</v>
      </c>
      <c r="Q689" s="44">
        <f t="shared" si="286"/>
        <v>330451.19809999998</v>
      </c>
      <c r="R689" s="44">
        <v>330451.19809999998</v>
      </c>
      <c r="S689" s="44"/>
      <c r="T689" s="44"/>
      <c r="U689" s="44"/>
      <c r="V689" s="44"/>
      <c r="W689" s="44"/>
      <c r="X689" s="44"/>
      <c r="Y689" s="44"/>
      <c r="Z689" s="44"/>
      <c r="AA689" s="44"/>
      <c r="AB689" s="44"/>
      <c r="AC689" s="44"/>
      <c r="AD689" s="44"/>
      <c r="AE689" s="44"/>
      <c r="AF689" s="44"/>
      <c r="AG689" s="44"/>
    </row>
    <row r="690" spans="1:33" ht="15.75" customHeight="1">
      <c r="A690" s="44"/>
      <c r="B690" s="44" t="s">
        <v>145</v>
      </c>
      <c r="C690" s="44" t="s">
        <v>519</v>
      </c>
      <c r="D690" s="44" t="s">
        <v>534</v>
      </c>
      <c r="E690" s="44" t="str">
        <f t="shared" si="268"/>
        <v>solar PV</v>
      </c>
      <c r="F690" s="44">
        <v>70070.356339999998</v>
      </c>
      <c r="G690" s="44">
        <f t="shared" si="281"/>
        <v>79431.734075</v>
      </c>
      <c r="H690" s="44">
        <v>88793.111810000002</v>
      </c>
      <c r="I690" s="44">
        <f t="shared" si="282"/>
        <v>102106.658855</v>
      </c>
      <c r="J690" s="44">
        <v>115420.2059</v>
      </c>
      <c r="K690" s="44">
        <f t="shared" si="283"/>
        <v>135860.3083</v>
      </c>
      <c r="L690" s="44">
        <v>156300.41070000001</v>
      </c>
      <c r="M690" s="44">
        <f t="shared" si="284"/>
        <v>188434.0563</v>
      </c>
      <c r="N690" s="44">
        <v>220567.70189999999</v>
      </c>
      <c r="O690" s="44">
        <f t="shared" si="285"/>
        <v>267250.44514999999</v>
      </c>
      <c r="P690" s="44">
        <v>313933.18839999998</v>
      </c>
      <c r="Q690" s="44">
        <f t="shared" si="286"/>
        <v>378710.03434999997</v>
      </c>
      <c r="R690" s="44">
        <v>443486.88030000002</v>
      </c>
      <c r="S690" s="44"/>
      <c r="T690" s="44"/>
      <c r="U690" s="44"/>
      <c r="V690" s="44"/>
      <c r="W690" s="44"/>
      <c r="X690" s="44"/>
      <c r="Y690" s="44"/>
      <c r="Z690" s="44"/>
      <c r="AA690" s="44"/>
      <c r="AB690" s="44"/>
      <c r="AC690" s="44"/>
      <c r="AD690" s="44"/>
      <c r="AE690" s="44"/>
      <c r="AF690" s="44"/>
      <c r="AG690" s="44"/>
    </row>
    <row r="691" spans="1:33" ht="15.75" customHeight="1">
      <c r="A691" s="44"/>
      <c r="B691" s="44" t="s">
        <v>145</v>
      </c>
      <c r="C691" s="44" t="s">
        <v>519</v>
      </c>
      <c r="D691" s="44" t="s">
        <v>535</v>
      </c>
      <c r="E691" s="44" t="str">
        <f t="shared" si="268"/>
        <v>storage</v>
      </c>
      <c r="F691" s="44">
        <v>0</v>
      </c>
      <c r="G691" s="44">
        <v>0</v>
      </c>
      <c r="H691" s="44">
        <v>0</v>
      </c>
      <c r="I691" s="44">
        <v>0</v>
      </c>
      <c r="J691" s="44">
        <v>0</v>
      </c>
      <c r="K691" s="44">
        <v>0</v>
      </c>
      <c r="L691" s="44">
        <v>0</v>
      </c>
      <c r="M691" s="44">
        <v>0</v>
      </c>
      <c r="N691" s="44">
        <v>0</v>
      </c>
      <c r="O691" s="44">
        <v>0</v>
      </c>
      <c r="P691" s="44">
        <v>0</v>
      </c>
      <c r="Q691" s="44">
        <v>0</v>
      </c>
      <c r="R691" s="44">
        <v>0</v>
      </c>
      <c r="S691" s="44"/>
      <c r="T691" s="44"/>
      <c r="U691" s="44"/>
      <c r="V691" s="44"/>
      <c r="W691" s="44"/>
      <c r="X691" s="44"/>
      <c r="Y691" s="44"/>
      <c r="Z691" s="44"/>
      <c r="AA691" s="44"/>
      <c r="AB691" s="44"/>
      <c r="AC691" s="44"/>
      <c r="AD691" s="44"/>
      <c r="AE691" s="44"/>
      <c r="AF691" s="44"/>
      <c r="AG691" s="44"/>
    </row>
    <row r="692" spans="1:33" ht="15.75" customHeight="1">
      <c r="A692" s="44"/>
      <c r="B692" s="44" t="s">
        <v>145</v>
      </c>
      <c r="C692" s="44" t="s">
        <v>519</v>
      </c>
      <c r="D692" s="44" t="s">
        <v>537</v>
      </c>
      <c r="E692" s="44" t="str">
        <f t="shared" si="268"/>
        <v>solar PV</v>
      </c>
      <c r="F692" s="44">
        <v>43224.830179999997</v>
      </c>
      <c r="G692" s="44">
        <f t="shared" ref="G692:G705" si="287">AVERAGE(F692,H692)</f>
        <v>45298.04077</v>
      </c>
      <c r="H692" s="44">
        <v>47371.251360000002</v>
      </c>
      <c r="I692" s="44">
        <f t="shared" ref="I692:I705" si="288">AVERAGE(H692,J692)</f>
        <v>47372.918835000004</v>
      </c>
      <c r="J692" s="44">
        <v>47374.586309999999</v>
      </c>
      <c r="K692" s="44">
        <f t="shared" ref="K692:K705" si="289">AVERAGE(J692,L692)</f>
        <v>52718.529445</v>
      </c>
      <c r="L692" s="44">
        <v>58062.472580000001</v>
      </c>
      <c r="M692" s="44">
        <f t="shared" ref="M692:M705" si="290">AVERAGE(L692,N692)</f>
        <v>421352.54293999996</v>
      </c>
      <c r="N692" s="44">
        <v>784642.61329999997</v>
      </c>
      <c r="O692" s="44">
        <f t="shared" ref="O692:O705" si="291">AVERAGE(N692,P692)</f>
        <v>1841496.1746499999</v>
      </c>
      <c r="P692" s="44">
        <v>2898349.736</v>
      </c>
      <c r="Q692" s="44">
        <f t="shared" ref="Q692:Q705" si="292">AVERAGE(P692,R692)</f>
        <v>4646729.8554999996</v>
      </c>
      <c r="R692" s="44">
        <v>6395109.9749999996</v>
      </c>
      <c r="S692" s="44"/>
      <c r="T692" s="44"/>
      <c r="U692" s="44"/>
      <c r="V692" s="44"/>
      <c r="W692" s="44"/>
      <c r="X692" s="44"/>
      <c r="Y692" s="44"/>
      <c r="Z692" s="44"/>
      <c r="AA692" s="44"/>
      <c r="AB692" s="44"/>
      <c r="AC692" s="44"/>
      <c r="AD692" s="44"/>
      <c r="AE692" s="44"/>
      <c r="AF692" s="44"/>
      <c r="AG692" s="44"/>
    </row>
    <row r="693" spans="1:33" ht="15.75" customHeight="1">
      <c r="A693" s="44"/>
      <c r="B693" s="44" t="s">
        <v>143</v>
      </c>
      <c r="C693" s="44" t="s">
        <v>519</v>
      </c>
      <c r="D693" s="44" t="s">
        <v>522</v>
      </c>
      <c r="E693" s="44" t="str">
        <f t="shared" si="268"/>
        <v>biomass</v>
      </c>
      <c r="F693" s="44">
        <v>0</v>
      </c>
      <c r="G693" s="44">
        <f t="shared" si="287"/>
        <v>0</v>
      </c>
      <c r="H693" s="44">
        <v>0</v>
      </c>
      <c r="I693" s="44">
        <f t="shared" si="288"/>
        <v>0</v>
      </c>
      <c r="J693" s="44">
        <v>0</v>
      </c>
      <c r="K693" s="44">
        <f t="shared" si="289"/>
        <v>0</v>
      </c>
      <c r="L693" s="44">
        <v>0</v>
      </c>
      <c r="M693" s="44">
        <f t="shared" si="290"/>
        <v>0</v>
      </c>
      <c r="N693" s="44">
        <v>0</v>
      </c>
      <c r="O693" s="44">
        <f t="shared" si="291"/>
        <v>0</v>
      </c>
      <c r="P693" s="44">
        <v>0</v>
      </c>
      <c r="Q693" s="44">
        <f t="shared" si="292"/>
        <v>0</v>
      </c>
      <c r="R693" s="44">
        <v>0</v>
      </c>
      <c r="S693" s="44"/>
      <c r="T693" s="44"/>
      <c r="U693" s="44"/>
      <c r="V693" s="44"/>
      <c r="W693" s="44"/>
      <c r="X693" s="44"/>
      <c r="Y693" s="44"/>
      <c r="Z693" s="44"/>
      <c r="AA693" s="44"/>
      <c r="AB693" s="44"/>
      <c r="AC693" s="44"/>
      <c r="AD693" s="44"/>
      <c r="AE693" s="44"/>
      <c r="AF693" s="44"/>
      <c r="AG693" s="44"/>
    </row>
    <row r="694" spans="1:33" ht="15.75" customHeight="1">
      <c r="A694" s="44"/>
      <c r="B694" s="44" t="s">
        <v>143</v>
      </c>
      <c r="C694" s="44" t="s">
        <v>519</v>
      </c>
      <c r="D694" s="44" t="s">
        <v>523</v>
      </c>
      <c r="E694" s="44" t="str">
        <f t="shared" si="268"/>
        <v>hard coal</v>
      </c>
      <c r="F694" s="44">
        <v>36726219.310000002</v>
      </c>
      <c r="G694" s="44">
        <f t="shared" si="287"/>
        <v>30848449.940000001</v>
      </c>
      <c r="H694" s="44">
        <v>24970680.57</v>
      </c>
      <c r="I694" s="44">
        <f t="shared" si="288"/>
        <v>23318883.605</v>
      </c>
      <c r="J694" s="44">
        <v>21667086.640000001</v>
      </c>
      <c r="K694" s="44">
        <f t="shared" si="289"/>
        <v>21069982.439999998</v>
      </c>
      <c r="L694" s="44">
        <v>20472878.239999998</v>
      </c>
      <c r="M694" s="44">
        <f t="shared" si="290"/>
        <v>21592651.555</v>
      </c>
      <c r="N694" s="44">
        <v>22712424.870000001</v>
      </c>
      <c r="O694" s="44">
        <f t="shared" si="291"/>
        <v>22709159.634999998</v>
      </c>
      <c r="P694" s="44">
        <v>22705894.399999999</v>
      </c>
      <c r="Q694" s="44">
        <f t="shared" si="292"/>
        <v>22962077.100000001</v>
      </c>
      <c r="R694" s="44">
        <v>23218259.800000001</v>
      </c>
      <c r="S694" s="44"/>
      <c r="T694" s="44"/>
      <c r="U694" s="44"/>
      <c r="V694" s="44"/>
      <c r="W694" s="44"/>
      <c r="X694" s="44"/>
      <c r="Y694" s="44"/>
      <c r="Z694" s="44"/>
      <c r="AA694" s="44"/>
      <c r="AB694" s="44"/>
      <c r="AC694" s="44"/>
      <c r="AD694" s="44"/>
      <c r="AE694" s="44"/>
      <c r="AF694" s="44"/>
      <c r="AG694" s="44"/>
    </row>
    <row r="695" spans="1:33" ht="15.75" customHeight="1">
      <c r="A695" s="44"/>
      <c r="B695" s="44" t="s">
        <v>143</v>
      </c>
      <c r="C695" s="44" t="s">
        <v>519</v>
      </c>
      <c r="D695" s="44" t="s">
        <v>524</v>
      </c>
      <c r="E695" s="44" t="str">
        <f t="shared" si="268"/>
        <v>solar thermal</v>
      </c>
      <c r="F695" s="44">
        <v>0</v>
      </c>
      <c r="G695" s="44">
        <f t="shared" si="287"/>
        <v>0</v>
      </c>
      <c r="H695" s="44">
        <v>0</v>
      </c>
      <c r="I695" s="44">
        <f t="shared" si="288"/>
        <v>0</v>
      </c>
      <c r="J695" s="44">
        <v>0</v>
      </c>
      <c r="K695" s="44">
        <f t="shared" si="289"/>
        <v>0</v>
      </c>
      <c r="L695" s="44">
        <v>0</v>
      </c>
      <c r="M695" s="44">
        <f t="shared" si="290"/>
        <v>0</v>
      </c>
      <c r="N695" s="44">
        <v>0</v>
      </c>
      <c r="O695" s="44">
        <f t="shared" si="291"/>
        <v>0</v>
      </c>
      <c r="P695" s="44">
        <v>0</v>
      </c>
      <c r="Q695" s="44">
        <f t="shared" si="292"/>
        <v>0</v>
      </c>
      <c r="R695" s="44">
        <v>0</v>
      </c>
      <c r="S695" s="44"/>
      <c r="T695" s="44"/>
      <c r="U695" s="44"/>
      <c r="V695" s="44"/>
      <c r="W695" s="44"/>
      <c r="X695" s="44"/>
      <c r="Y695" s="44"/>
      <c r="Z695" s="44"/>
      <c r="AA695" s="44"/>
      <c r="AB695" s="44"/>
      <c r="AC695" s="44"/>
      <c r="AD695" s="44"/>
      <c r="AE695" s="44"/>
      <c r="AF695" s="44"/>
      <c r="AG695" s="44"/>
    </row>
    <row r="696" spans="1:33" ht="15.75" customHeight="1">
      <c r="A696" s="44"/>
      <c r="B696" s="44" t="s">
        <v>143</v>
      </c>
      <c r="C696" s="44" t="s">
        <v>519</v>
      </c>
      <c r="D696" s="44" t="s">
        <v>525</v>
      </c>
      <c r="E696" s="44" t="str">
        <f t="shared" si="268"/>
        <v>geothermal</v>
      </c>
      <c r="F696" s="44">
        <v>0</v>
      </c>
      <c r="G696" s="44">
        <f t="shared" si="287"/>
        <v>0</v>
      </c>
      <c r="H696" s="44">
        <v>0</v>
      </c>
      <c r="I696" s="44">
        <f t="shared" si="288"/>
        <v>0</v>
      </c>
      <c r="J696" s="44">
        <v>0</v>
      </c>
      <c r="K696" s="44">
        <f t="shared" si="289"/>
        <v>0</v>
      </c>
      <c r="L696" s="44">
        <v>0</v>
      </c>
      <c r="M696" s="44">
        <f t="shared" si="290"/>
        <v>0</v>
      </c>
      <c r="N696" s="44">
        <v>0</v>
      </c>
      <c r="O696" s="44">
        <f t="shared" si="291"/>
        <v>0</v>
      </c>
      <c r="P696" s="44">
        <v>0</v>
      </c>
      <c r="Q696" s="44">
        <f t="shared" si="292"/>
        <v>0</v>
      </c>
      <c r="R696" s="44">
        <v>0</v>
      </c>
      <c r="S696" s="44"/>
      <c r="T696" s="44"/>
      <c r="U696" s="44"/>
      <c r="V696" s="44"/>
      <c r="W696" s="44"/>
      <c r="X696" s="44"/>
      <c r="Y696" s="44"/>
      <c r="Z696" s="44"/>
      <c r="AA696" s="44"/>
      <c r="AB696" s="44"/>
      <c r="AC696" s="44"/>
      <c r="AD696" s="44"/>
      <c r="AE696" s="44"/>
      <c r="AF696" s="44"/>
      <c r="AG696" s="44"/>
    </row>
    <row r="697" spans="1:33" ht="15.75" customHeight="1">
      <c r="A697" s="44"/>
      <c r="B697" s="44" t="s">
        <v>143</v>
      </c>
      <c r="C697" s="44" t="s">
        <v>519</v>
      </c>
      <c r="D697" s="44" t="s">
        <v>526</v>
      </c>
      <c r="E697" s="44" t="str">
        <f t="shared" si="268"/>
        <v>hydro</v>
      </c>
      <c r="F697" s="44">
        <v>1522657.0930000001</v>
      </c>
      <c r="G697" s="44">
        <f t="shared" si="287"/>
        <v>1697095.4169999999</v>
      </c>
      <c r="H697" s="44">
        <v>1871533.7409999999</v>
      </c>
      <c r="I697" s="44">
        <f t="shared" si="288"/>
        <v>1871533.7409999999</v>
      </c>
      <c r="J697" s="44">
        <v>1871533.7409999999</v>
      </c>
      <c r="K697" s="44">
        <f t="shared" si="289"/>
        <v>1871533.7409999999</v>
      </c>
      <c r="L697" s="44">
        <v>1871533.7409999999</v>
      </c>
      <c r="M697" s="44">
        <f t="shared" si="290"/>
        <v>1871533.7409999999</v>
      </c>
      <c r="N697" s="44">
        <v>1871533.7409999999</v>
      </c>
      <c r="O697" s="44">
        <f t="shared" si="291"/>
        <v>1871533.7409999999</v>
      </c>
      <c r="P697" s="44">
        <v>1871533.7409999999</v>
      </c>
      <c r="Q697" s="44">
        <f t="shared" si="292"/>
        <v>1871533.7409999999</v>
      </c>
      <c r="R697" s="44">
        <v>1871533.7409999999</v>
      </c>
      <c r="S697" s="44"/>
      <c r="T697" s="44"/>
      <c r="U697" s="44"/>
      <c r="V697" s="44"/>
      <c r="W697" s="44"/>
      <c r="X697" s="44"/>
      <c r="Y697" s="44"/>
      <c r="Z697" s="44"/>
      <c r="AA697" s="44"/>
      <c r="AB697" s="44"/>
      <c r="AC697" s="44"/>
      <c r="AD697" s="44"/>
      <c r="AE697" s="44"/>
      <c r="AF697" s="44"/>
      <c r="AG697" s="44"/>
    </row>
    <row r="698" spans="1:33" ht="15.75" customHeight="1">
      <c r="A698" s="44"/>
      <c r="B698" s="44" t="s">
        <v>143</v>
      </c>
      <c r="C698" s="44" t="s">
        <v>519</v>
      </c>
      <c r="D698" s="44" t="s">
        <v>528</v>
      </c>
      <c r="E698" s="44" t="str">
        <f t="shared" si="268"/>
        <v>hydro</v>
      </c>
      <c r="F698" s="44">
        <v>0</v>
      </c>
      <c r="G698" s="44">
        <f t="shared" si="287"/>
        <v>0</v>
      </c>
      <c r="H698" s="44">
        <v>0</v>
      </c>
      <c r="I698" s="44">
        <f t="shared" si="288"/>
        <v>0</v>
      </c>
      <c r="J698" s="44">
        <v>0</v>
      </c>
      <c r="K698" s="44">
        <f t="shared" si="289"/>
        <v>0</v>
      </c>
      <c r="L698" s="44">
        <v>0</v>
      </c>
      <c r="M698" s="44">
        <f t="shared" si="290"/>
        <v>0</v>
      </c>
      <c r="N698" s="44">
        <v>0</v>
      </c>
      <c r="O698" s="44">
        <f t="shared" si="291"/>
        <v>0</v>
      </c>
      <c r="P698" s="44">
        <v>0</v>
      </c>
      <c r="Q698" s="44">
        <f t="shared" si="292"/>
        <v>0</v>
      </c>
      <c r="R698" s="44">
        <v>0</v>
      </c>
      <c r="S698" s="44"/>
      <c r="T698" s="44"/>
      <c r="U698" s="44"/>
      <c r="V698" s="44"/>
      <c r="W698" s="44"/>
      <c r="X698" s="44"/>
      <c r="Y698" s="44"/>
      <c r="Z698" s="44"/>
      <c r="AA698" s="44"/>
      <c r="AB698" s="44"/>
      <c r="AC698" s="44"/>
      <c r="AD698" s="44"/>
      <c r="AE698" s="44"/>
      <c r="AF698" s="44"/>
      <c r="AG698" s="44"/>
    </row>
    <row r="699" spans="1:33" ht="15.75" customHeight="1">
      <c r="A699" s="44"/>
      <c r="B699" s="44" t="s">
        <v>143</v>
      </c>
      <c r="C699" s="44" t="s">
        <v>519</v>
      </c>
      <c r="D699" s="44" t="s">
        <v>527</v>
      </c>
      <c r="E699" s="44" t="str">
        <f t="shared" si="268"/>
        <v>onshore wind</v>
      </c>
      <c r="F699" s="44">
        <v>2090843.388</v>
      </c>
      <c r="G699" s="44">
        <f t="shared" si="287"/>
        <v>2090843.388</v>
      </c>
      <c r="H699" s="44">
        <v>2090843.388</v>
      </c>
      <c r="I699" s="44">
        <f t="shared" si="288"/>
        <v>2090843.388</v>
      </c>
      <c r="J699" s="44">
        <v>2090843.388</v>
      </c>
      <c r="K699" s="44">
        <f t="shared" si="289"/>
        <v>2090843.388</v>
      </c>
      <c r="L699" s="44">
        <v>2090843.388</v>
      </c>
      <c r="M699" s="44">
        <f t="shared" si="290"/>
        <v>2090843.388</v>
      </c>
      <c r="N699" s="44">
        <v>2090843.388</v>
      </c>
      <c r="O699" s="44">
        <f t="shared" si="291"/>
        <v>2090843.388</v>
      </c>
      <c r="P699" s="44">
        <v>2090843.388</v>
      </c>
      <c r="Q699" s="44">
        <f t="shared" si="292"/>
        <v>2241613.7524999999</v>
      </c>
      <c r="R699" s="44">
        <v>2392384.1170000001</v>
      </c>
      <c r="S699" s="44"/>
      <c r="T699" s="44"/>
      <c r="U699" s="44"/>
      <c r="V699" s="44"/>
      <c r="W699" s="44"/>
      <c r="X699" s="44"/>
      <c r="Y699" s="44"/>
      <c r="Z699" s="44"/>
      <c r="AA699" s="44"/>
      <c r="AB699" s="44"/>
      <c r="AC699" s="44"/>
      <c r="AD699" s="44"/>
      <c r="AE699" s="44"/>
      <c r="AF699" s="44"/>
      <c r="AG699" s="44"/>
    </row>
    <row r="700" spans="1:33" ht="15.75" customHeight="1">
      <c r="A700" s="44"/>
      <c r="B700" s="44" t="s">
        <v>143</v>
      </c>
      <c r="C700" s="44" t="s">
        <v>519</v>
      </c>
      <c r="D700" s="44" t="s">
        <v>529</v>
      </c>
      <c r="E700" s="44" t="str">
        <f t="shared" si="268"/>
        <v>natural gas nonpeaker</v>
      </c>
      <c r="F700" s="44">
        <v>0</v>
      </c>
      <c r="G700" s="44">
        <f t="shared" si="287"/>
        <v>3990097.2059999998</v>
      </c>
      <c r="H700" s="44">
        <v>7980194.4119999995</v>
      </c>
      <c r="I700" s="44">
        <f t="shared" si="288"/>
        <v>7980194.4119999995</v>
      </c>
      <c r="J700" s="44">
        <v>7980194.4119999995</v>
      </c>
      <c r="K700" s="44">
        <f t="shared" si="289"/>
        <v>7980194.4119999995</v>
      </c>
      <c r="L700" s="44">
        <v>7980194.4119999995</v>
      </c>
      <c r="M700" s="44">
        <f t="shared" si="290"/>
        <v>7980194.4119999995</v>
      </c>
      <c r="N700" s="44">
        <v>7980194.4119999995</v>
      </c>
      <c r="O700" s="44">
        <f t="shared" si="291"/>
        <v>7980194.4119999995</v>
      </c>
      <c r="P700" s="44">
        <v>7980194.4119999995</v>
      </c>
      <c r="Q700" s="44">
        <f t="shared" si="292"/>
        <v>7980194.4119999995</v>
      </c>
      <c r="R700" s="44">
        <v>7980194.4119999995</v>
      </c>
      <c r="S700" s="44"/>
      <c r="T700" s="44"/>
      <c r="U700" s="44"/>
      <c r="V700" s="44"/>
      <c r="W700" s="44"/>
      <c r="X700" s="44"/>
      <c r="Y700" s="44"/>
      <c r="Z700" s="44"/>
      <c r="AA700" s="44"/>
      <c r="AB700" s="44"/>
      <c r="AC700" s="44"/>
      <c r="AD700" s="44"/>
      <c r="AE700" s="44"/>
      <c r="AF700" s="44"/>
      <c r="AG700" s="44"/>
    </row>
    <row r="701" spans="1:33" ht="15.75" customHeight="1">
      <c r="A701" s="44"/>
      <c r="B701" s="44" t="s">
        <v>143</v>
      </c>
      <c r="C701" s="44" t="s">
        <v>519</v>
      </c>
      <c r="D701" s="44" t="s">
        <v>530</v>
      </c>
      <c r="E701" s="44" t="str">
        <f t="shared" si="268"/>
        <v>natural gas peaker</v>
      </c>
      <c r="F701" s="44">
        <v>29926.44</v>
      </c>
      <c r="G701" s="44">
        <f t="shared" si="287"/>
        <v>29926.44</v>
      </c>
      <c r="H701" s="44">
        <v>29926.44</v>
      </c>
      <c r="I701" s="44">
        <f t="shared" si="288"/>
        <v>29926.44</v>
      </c>
      <c r="J701" s="44">
        <v>29926.44</v>
      </c>
      <c r="K701" s="44">
        <f t="shared" si="289"/>
        <v>29926.44</v>
      </c>
      <c r="L701" s="44">
        <v>29926.44</v>
      </c>
      <c r="M701" s="44">
        <f t="shared" si="290"/>
        <v>29926.44</v>
      </c>
      <c r="N701" s="44">
        <v>29926.44</v>
      </c>
      <c r="O701" s="44">
        <f t="shared" si="291"/>
        <v>29926.44</v>
      </c>
      <c r="P701" s="44">
        <v>29926.44</v>
      </c>
      <c r="Q701" s="44">
        <f t="shared" si="292"/>
        <v>29926.44</v>
      </c>
      <c r="R701" s="44">
        <v>29926.44</v>
      </c>
      <c r="S701" s="44"/>
      <c r="T701" s="44"/>
      <c r="U701" s="44"/>
      <c r="V701" s="44"/>
      <c r="W701" s="44"/>
      <c r="X701" s="44"/>
      <c r="Y701" s="44"/>
      <c r="Z701" s="44"/>
      <c r="AA701" s="44"/>
      <c r="AB701" s="44"/>
      <c r="AC701" s="44"/>
      <c r="AD701" s="44"/>
      <c r="AE701" s="44"/>
      <c r="AF701" s="44"/>
      <c r="AG701" s="44"/>
    </row>
    <row r="702" spans="1:33" ht="15.75" customHeight="1">
      <c r="A702" s="44"/>
      <c r="B702" s="44" t="s">
        <v>143</v>
      </c>
      <c r="C702" s="44" t="s">
        <v>519</v>
      </c>
      <c r="D702" s="44" t="s">
        <v>531</v>
      </c>
      <c r="E702" s="44" t="str">
        <f t="shared" si="268"/>
        <v>nuclear</v>
      </c>
      <c r="F702" s="44">
        <v>0</v>
      </c>
      <c r="G702" s="44">
        <f t="shared" si="287"/>
        <v>0</v>
      </c>
      <c r="H702" s="44">
        <v>0</v>
      </c>
      <c r="I702" s="44">
        <f t="shared" si="288"/>
        <v>0</v>
      </c>
      <c r="J702" s="44">
        <v>0</v>
      </c>
      <c r="K702" s="44">
        <f t="shared" si="289"/>
        <v>0</v>
      </c>
      <c r="L702" s="44">
        <v>0</v>
      </c>
      <c r="M702" s="44">
        <f t="shared" si="290"/>
        <v>0</v>
      </c>
      <c r="N702" s="44">
        <v>0</v>
      </c>
      <c r="O702" s="44">
        <f t="shared" si="291"/>
        <v>0</v>
      </c>
      <c r="P702" s="44">
        <v>0</v>
      </c>
      <c r="Q702" s="44">
        <f t="shared" si="292"/>
        <v>0</v>
      </c>
      <c r="R702" s="44">
        <v>0</v>
      </c>
      <c r="S702" s="44"/>
      <c r="T702" s="44"/>
      <c r="U702" s="44"/>
      <c r="V702" s="44"/>
      <c r="W702" s="44"/>
      <c r="X702" s="44"/>
      <c r="Y702" s="44"/>
      <c r="Z702" s="44"/>
      <c r="AA702" s="44"/>
      <c r="AB702" s="44"/>
      <c r="AC702" s="44"/>
      <c r="AD702" s="44"/>
      <c r="AE702" s="44"/>
      <c r="AF702" s="44"/>
      <c r="AG702" s="44"/>
    </row>
    <row r="703" spans="1:33" ht="15.75" customHeight="1">
      <c r="A703" s="44"/>
      <c r="B703" s="44" t="s">
        <v>143</v>
      </c>
      <c r="C703" s="44" t="s">
        <v>519</v>
      </c>
      <c r="D703" s="44" t="s">
        <v>532</v>
      </c>
      <c r="E703" s="44" t="str">
        <f t="shared" si="268"/>
        <v>offshore wind</v>
      </c>
      <c r="F703" s="44">
        <v>0</v>
      </c>
      <c r="G703" s="44">
        <f t="shared" si="287"/>
        <v>0</v>
      </c>
      <c r="H703" s="44">
        <v>0</v>
      </c>
      <c r="I703" s="44">
        <f t="shared" si="288"/>
        <v>0</v>
      </c>
      <c r="J703" s="44">
        <v>0</v>
      </c>
      <c r="K703" s="44">
        <f t="shared" si="289"/>
        <v>0</v>
      </c>
      <c r="L703" s="44">
        <v>0</v>
      </c>
      <c r="M703" s="44">
        <f t="shared" si="290"/>
        <v>0</v>
      </c>
      <c r="N703" s="44">
        <v>0</v>
      </c>
      <c r="O703" s="44">
        <f t="shared" si="291"/>
        <v>0</v>
      </c>
      <c r="P703" s="44">
        <v>0</v>
      </c>
      <c r="Q703" s="44">
        <f t="shared" si="292"/>
        <v>0</v>
      </c>
      <c r="R703" s="44">
        <v>0</v>
      </c>
      <c r="S703" s="44"/>
      <c r="T703" s="44"/>
      <c r="U703" s="44"/>
      <c r="V703" s="44"/>
      <c r="W703" s="44"/>
      <c r="X703" s="44"/>
      <c r="Y703" s="44"/>
      <c r="Z703" s="44"/>
      <c r="AA703" s="44"/>
      <c r="AB703" s="44"/>
      <c r="AC703" s="44"/>
      <c r="AD703" s="44"/>
      <c r="AE703" s="44"/>
      <c r="AF703" s="44"/>
      <c r="AG703" s="44"/>
    </row>
    <row r="704" spans="1:33" ht="15.75" customHeight="1">
      <c r="A704" s="44"/>
      <c r="B704" s="44" t="s">
        <v>143</v>
      </c>
      <c r="C704" s="44" t="s">
        <v>519</v>
      </c>
      <c r="D704" s="44" t="s">
        <v>533</v>
      </c>
      <c r="E704" s="44" t="str">
        <f t="shared" si="268"/>
        <v>crude oil</v>
      </c>
      <c r="F704" s="44">
        <v>10069.150079999999</v>
      </c>
      <c r="G704" s="44">
        <f t="shared" si="287"/>
        <v>10069.150079999999</v>
      </c>
      <c r="H704" s="44">
        <v>10069.150079999999</v>
      </c>
      <c r="I704" s="44">
        <f t="shared" si="288"/>
        <v>10069.150079999999</v>
      </c>
      <c r="J704" s="44">
        <v>10069.150079999999</v>
      </c>
      <c r="K704" s="44">
        <f t="shared" si="289"/>
        <v>10069.150079999999</v>
      </c>
      <c r="L704" s="44">
        <v>10069.150079999999</v>
      </c>
      <c r="M704" s="44">
        <f t="shared" si="290"/>
        <v>10069.150079999999</v>
      </c>
      <c r="N704" s="44">
        <v>10069.150079999999</v>
      </c>
      <c r="O704" s="44">
        <f t="shared" si="291"/>
        <v>10069.150079999999</v>
      </c>
      <c r="P704" s="44">
        <v>10069.150079999999</v>
      </c>
      <c r="Q704" s="44">
        <f t="shared" si="292"/>
        <v>10069.150079999999</v>
      </c>
      <c r="R704" s="44">
        <v>10069.150079999999</v>
      </c>
      <c r="S704" s="44"/>
      <c r="T704" s="44"/>
      <c r="U704" s="44"/>
      <c r="V704" s="44"/>
      <c r="W704" s="44"/>
      <c r="X704" s="44"/>
      <c r="Y704" s="44"/>
      <c r="Z704" s="44"/>
      <c r="AA704" s="44"/>
      <c r="AB704" s="44"/>
      <c r="AC704" s="44"/>
      <c r="AD704" s="44"/>
      <c r="AE704" s="44"/>
      <c r="AF704" s="44"/>
      <c r="AG704" s="44"/>
    </row>
    <row r="705" spans="1:33" ht="15.75" customHeight="1">
      <c r="A705" s="44"/>
      <c r="B705" s="44" t="s">
        <v>143</v>
      </c>
      <c r="C705" s="44" t="s">
        <v>519</v>
      </c>
      <c r="D705" s="44" t="s">
        <v>534</v>
      </c>
      <c r="E705" s="44" t="str">
        <f t="shared" si="268"/>
        <v>solar PV</v>
      </c>
      <c r="F705" s="44">
        <v>70458.548269999999</v>
      </c>
      <c r="G705" s="44">
        <f t="shared" si="287"/>
        <v>70885.700654999993</v>
      </c>
      <c r="H705" s="44">
        <v>71312.853040000002</v>
      </c>
      <c r="I705" s="44">
        <f t="shared" si="288"/>
        <v>71679.971965000004</v>
      </c>
      <c r="J705" s="44">
        <v>72047.090890000007</v>
      </c>
      <c r="K705" s="44">
        <f t="shared" si="289"/>
        <v>72543.128584999999</v>
      </c>
      <c r="L705" s="44">
        <v>73039.166280000005</v>
      </c>
      <c r="M705" s="44">
        <f t="shared" si="290"/>
        <v>73889.712759999995</v>
      </c>
      <c r="N705" s="44">
        <v>74740.259239999999</v>
      </c>
      <c r="O705" s="44">
        <f t="shared" si="291"/>
        <v>76177.152954999998</v>
      </c>
      <c r="P705" s="44">
        <v>77614.046669999996</v>
      </c>
      <c r="Q705" s="44">
        <f t="shared" si="292"/>
        <v>80034.24626</v>
      </c>
      <c r="R705" s="44">
        <v>82454.445850000004</v>
      </c>
      <c r="S705" s="44"/>
      <c r="T705" s="44"/>
      <c r="U705" s="44"/>
      <c r="V705" s="44"/>
      <c r="W705" s="44"/>
      <c r="X705" s="44"/>
      <c r="Y705" s="44"/>
      <c r="Z705" s="44"/>
      <c r="AA705" s="44"/>
      <c r="AB705" s="44"/>
      <c r="AC705" s="44"/>
      <c r="AD705" s="44"/>
      <c r="AE705" s="44"/>
      <c r="AF705" s="44"/>
      <c r="AG705" s="44"/>
    </row>
    <row r="706" spans="1:33" ht="15.75" customHeight="1">
      <c r="A706" s="44"/>
      <c r="B706" s="44" t="s">
        <v>143</v>
      </c>
      <c r="C706" s="44" t="s">
        <v>519</v>
      </c>
      <c r="D706" s="44" t="s">
        <v>535</v>
      </c>
      <c r="E706" s="44" t="str">
        <f t="shared" si="268"/>
        <v>storage</v>
      </c>
      <c r="F706" s="44">
        <v>0</v>
      </c>
      <c r="G706" s="44">
        <v>0</v>
      </c>
      <c r="H706" s="44">
        <v>0</v>
      </c>
      <c r="I706" s="44">
        <v>0</v>
      </c>
      <c r="J706" s="44">
        <v>0</v>
      </c>
      <c r="K706" s="44">
        <v>0</v>
      </c>
      <c r="L706" s="44">
        <v>0</v>
      </c>
      <c r="M706" s="44">
        <v>0</v>
      </c>
      <c r="N706" s="44">
        <v>0</v>
      </c>
      <c r="O706" s="44">
        <v>0</v>
      </c>
      <c r="P706" s="44">
        <v>0</v>
      </c>
      <c r="Q706" s="44">
        <v>0</v>
      </c>
      <c r="R706" s="44">
        <v>0</v>
      </c>
      <c r="S706" s="44"/>
      <c r="T706" s="44"/>
      <c r="U706" s="44"/>
      <c r="V706" s="44"/>
      <c r="W706" s="44"/>
      <c r="X706" s="44"/>
      <c r="Y706" s="44"/>
      <c r="Z706" s="44"/>
      <c r="AA706" s="44"/>
      <c r="AB706" s="44"/>
      <c r="AC706" s="44"/>
      <c r="AD706" s="44"/>
      <c r="AE706" s="44"/>
      <c r="AF706" s="44"/>
      <c r="AG706" s="44"/>
    </row>
    <row r="707" spans="1:33" ht="15.75" customHeight="1">
      <c r="A707" s="44"/>
      <c r="B707" s="44" t="s">
        <v>143</v>
      </c>
      <c r="C707" s="44" t="s">
        <v>519</v>
      </c>
      <c r="D707" s="44" t="s">
        <v>537</v>
      </c>
      <c r="E707" s="44" t="str">
        <f t="shared" ref="E707:E722" si="293">LOOKUP(D707,$U$2:$V$15,$V$2:$V$15)</f>
        <v>solar PV</v>
      </c>
      <c r="F707" s="44">
        <v>0</v>
      </c>
      <c r="G707" s="44">
        <f t="shared" ref="G707:G720" si="294">AVERAGE(F707,H707)</f>
        <v>0</v>
      </c>
      <c r="H707" s="44">
        <v>0</v>
      </c>
      <c r="I707" s="44">
        <f t="shared" ref="I707:I720" si="295">AVERAGE(H707,J707)</f>
        <v>0</v>
      </c>
      <c r="J707" s="44">
        <v>0</v>
      </c>
      <c r="K707" s="44">
        <f t="shared" ref="K707:K720" si="296">AVERAGE(J707,L707)</f>
        <v>0</v>
      </c>
      <c r="L707" s="44">
        <v>0</v>
      </c>
      <c r="M707" s="44">
        <f t="shared" ref="M707:M720" si="297">AVERAGE(L707,N707)</f>
        <v>0</v>
      </c>
      <c r="N707" s="44">
        <v>0</v>
      </c>
      <c r="O707" s="44">
        <f t="shared" ref="O707:O720" si="298">AVERAGE(N707,P707)</f>
        <v>0</v>
      </c>
      <c r="P707" s="44">
        <v>0</v>
      </c>
      <c r="Q707" s="44">
        <f t="shared" ref="Q707:Q720" si="299">AVERAGE(P707,R707)</f>
        <v>0</v>
      </c>
      <c r="R707" s="44">
        <v>0</v>
      </c>
      <c r="S707" s="44"/>
      <c r="T707" s="44"/>
      <c r="U707" s="44"/>
      <c r="V707" s="44"/>
      <c r="W707" s="44"/>
      <c r="X707" s="44"/>
      <c r="Y707" s="44"/>
      <c r="Z707" s="44"/>
      <c r="AA707" s="44"/>
      <c r="AB707" s="44"/>
      <c r="AC707" s="44"/>
      <c r="AD707" s="44"/>
      <c r="AE707" s="44"/>
      <c r="AF707" s="44"/>
      <c r="AG707" s="44"/>
    </row>
    <row r="708" spans="1:33" ht="15.75" customHeight="1">
      <c r="A708" s="44"/>
      <c r="B708" s="44" t="s">
        <v>148</v>
      </c>
      <c r="C708" s="44" t="s">
        <v>519</v>
      </c>
      <c r="D708" s="44" t="s">
        <v>522</v>
      </c>
      <c r="E708" s="44" t="str">
        <f t="shared" si="293"/>
        <v>biomass</v>
      </c>
      <c r="F708" s="44">
        <v>0</v>
      </c>
      <c r="G708" s="44">
        <f t="shared" si="294"/>
        <v>0</v>
      </c>
      <c r="H708" s="44">
        <v>0</v>
      </c>
      <c r="I708" s="44">
        <f t="shared" si="295"/>
        <v>0</v>
      </c>
      <c r="J708" s="44">
        <v>0</v>
      </c>
      <c r="K708" s="44">
        <f t="shared" si="296"/>
        <v>0</v>
      </c>
      <c r="L708" s="44">
        <v>0</v>
      </c>
      <c r="M708" s="44">
        <f t="shared" si="297"/>
        <v>0</v>
      </c>
      <c r="N708" s="44">
        <v>0</v>
      </c>
      <c r="O708" s="44">
        <f t="shared" si="298"/>
        <v>0</v>
      </c>
      <c r="P708" s="44">
        <v>0</v>
      </c>
      <c r="Q708" s="44">
        <f t="shared" si="299"/>
        <v>0</v>
      </c>
      <c r="R708" s="44">
        <v>0</v>
      </c>
      <c r="S708" s="44"/>
      <c r="T708" s="44"/>
      <c r="U708" s="44"/>
      <c r="V708" s="44"/>
      <c r="W708" s="44"/>
      <c r="X708" s="44"/>
      <c r="Y708" s="44"/>
      <c r="Z708" s="44"/>
      <c r="AA708" s="44"/>
      <c r="AB708" s="44"/>
      <c r="AC708" s="44"/>
      <c r="AD708" s="44"/>
      <c r="AE708" s="44"/>
      <c r="AF708" s="44"/>
      <c r="AG708" s="44"/>
    </row>
    <row r="709" spans="1:33" ht="15.75" customHeight="1">
      <c r="A709" s="44"/>
      <c r="B709" s="44" t="s">
        <v>148</v>
      </c>
      <c r="C709" s="44" t="s">
        <v>519</v>
      </c>
      <c r="D709" s="44" t="s">
        <v>523</v>
      </c>
      <c r="E709" s="44" t="str">
        <f t="shared" si="293"/>
        <v>hard coal</v>
      </c>
      <c r="F709" s="44">
        <v>40979288.340000004</v>
      </c>
      <c r="G709" s="44">
        <f t="shared" si="294"/>
        <v>41079256.155000001</v>
      </c>
      <c r="H709" s="44">
        <v>41179223.969999999</v>
      </c>
      <c r="I709" s="44">
        <f t="shared" si="295"/>
        <v>43268615.349999994</v>
      </c>
      <c r="J709" s="44">
        <v>45358006.729999997</v>
      </c>
      <c r="K709" s="44">
        <f t="shared" si="296"/>
        <v>45959394.045000002</v>
      </c>
      <c r="L709" s="44">
        <v>46560781.359999999</v>
      </c>
      <c r="M709" s="44">
        <f t="shared" si="297"/>
        <v>46883982.215000004</v>
      </c>
      <c r="N709" s="44">
        <v>47207183.07</v>
      </c>
      <c r="O709" s="44">
        <f t="shared" si="298"/>
        <v>45217608.93</v>
      </c>
      <c r="P709" s="44">
        <v>43228034.789999999</v>
      </c>
      <c r="Q709" s="44">
        <f t="shared" si="299"/>
        <v>43128847.594999999</v>
      </c>
      <c r="R709" s="44">
        <v>43029660.399999999</v>
      </c>
      <c r="S709" s="44"/>
      <c r="T709" s="44"/>
      <c r="U709" s="44"/>
      <c r="V709" s="44"/>
      <c r="W709" s="44"/>
      <c r="X709" s="44"/>
      <c r="Y709" s="44"/>
      <c r="Z709" s="44"/>
      <c r="AA709" s="44"/>
      <c r="AB709" s="44"/>
      <c r="AC709" s="44"/>
      <c r="AD709" s="44"/>
      <c r="AE709" s="44"/>
      <c r="AF709" s="44"/>
      <c r="AG709" s="44"/>
    </row>
    <row r="710" spans="1:33" ht="15.75" customHeight="1">
      <c r="A710" s="44"/>
      <c r="B710" s="44" t="s">
        <v>148</v>
      </c>
      <c r="C710" s="44" t="s">
        <v>519</v>
      </c>
      <c r="D710" s="44" t="s">
        <v>524</v>
      </c>
      <c r="E710" s="44" t="str">
        <f t="shared" si="293"/>
        <v>solar thermal</v>
      </c>
      <c r="F710" s="44">
        <v>0</v>
      </c>
      <c r="G710" s="44">
        <f t="shared" si="294"/>
        <v>0</v>
      </c>
      <c r="H710" s="44">
        <v>0</v>
      </c>
      <c r="I710" s="44">
        <f t="shared" si="295"/>
        <v>0</v>
      </c>
      <c r="J710" s="44">
        <v>0</v>
      </c>
      <c r="K710" s="44">
        <f t="shared" si="296"/>
        <v>0</v>
      </c>
      <c r="L710" s="44">
        <v>0</v>
      </c>
      <c r="M710" s="44">
        <f t="shared" si="297"/>
        <v>0</v>
      </c>
      <c r="N710" s="44">
        <v>0</v>
      </c>
      <c r="O710" s="44">
        <f t="shared" si="298"/>
        <v>0</v>
      </c>
      <c r="P710" s="44">
        <v>0</v>
      </c>
      <c r="Q710" s="44">
        <f t="shared" si="299"/>
        <v>0</v>
      </c>
      <c r="R710" s="44">
        <v>0</v>
      </c>
      <c r="S710" s="44"/>
      <c r="T710" s="44"/>
      <c r="U710" s="44"/>
      <c r="V710" s="44"/>
      <c r="W710" s="44"/>
      <c r="X710" s="44"/>
      <c r="Y710" s="44"/>
      <c r="Z710" s="44"/>
      <c r="AA710" s="44"/>
      <c r="AB710" s="44"/>
      <c r="AC710" s="44"/>
      <c r="AD710" s="44"/>
      <c r="AE710" s="44"/>
      <c r="AF710" s="44"/>
      <c r="AG710" s="44"/>
    </row>
    <row r="711" spans="1:33" ht="15.75" customHeight="1">
      <c r="A711" s="44"/>
      <c r="B711" s="44" t="s">
        <v>148</v>
      </c>
      <c r="C711" s="44" t="s">
        <v>519</v>
      </c>
      <c r="D711" s="44" t="s">
        <v>525</v>
      </c>
      <c r="E711" s="44" t="str">
        <f t="shared" si="293"/>
        <v>geothermal</v>
      </c>
      <c r="F711" s="44">
        <v>0</v>
      </c>
      <c r="G711" s="44">
        <f t="shared" si="294"/>
        <v>0</v>
      </c>
      <c r="H711" s="44">
        <v>0</v>
      </c>
      <c r="I711" s="44">
        <f t="shared" si="295"/>
        <v>0</v>
      </c>
      <c r="J711" s="44">
        <v>0</v>
      </c>
      <c r="K711" s="44">
        <f t="shared" si="296"/>
        <v>0</v>
      </c>
      <c r="L711" s="44">
        <v>0</v>
      </c>
      <c r="M711" s="44">
        <f t="shared" si="297"/>
        <v>0</v>
      </c>
      <c r="N711" s="44">
        <v>0</v>
      </c>
      <c r="O711" s="44">
        <f t="shared" si="298"/>
        <v>0</v>
      </c>
      <c r="P711" s="44">
        <v>0</v>
      </c>
      <c r="Q711" s="44">
        <f t="shared" si="299"/>
        <v>0</v>
      </c>
      <c r="R711" s="44">
        <v>0</v>
      </c>
      <c r="S711" s="44"/>
      <c r="T711" s="44"/>
      <c r="U711" s="44"/>
      <c r="V711" s="44"/>
      <c r="W711" s="44"/>
      <c r="X711" s="44"/>
      <c r="Y711" s="44"/>
      <c r="Z711" s="44"/>
      <c r="AA711" s="44"/>
      <c r="AB711" s="44"/>
      <c r="AC711" s="44"/>
      <c r="AD711" s="44"/>
      <c r="AE711" s="44"/>
      <c r="AF711" s="44"/>
      <c r="AG711" s="44"/>
    </row>
    <row r="712" spans="1:33" ht="15.75" customHeight="1">
      <c r="A712" s="44"/>
      <c r="B712" s="44" t="s">
        <v>148</v>
      </c>
      <c r="C712" s="44" t="s">
        <v>519</v>
      </c>
      <c r="D712" s="44" t="s">
        <v>526</v>
      </c>
      <c r="E712" s="44" t="str">
        <f t="shared" si="293"/>
        <v>hydro</v>
      </c>
      <c r="F712" s="44">
        <v>835584.9081</v>
      </c>
      <c r="G712" s="44">
        <f t="shared" si="294"/>
        <v>835584.9081</v>
      </c>
      <c r="H712" s="44">
        <v>835584.9081</v>
      </c>
      <c r="I712" s="44">
        <f t="shared" si="295"/>
        <v>835584.9081</v>
      </c>
      <c r="J712" s="44">
        <v>835584.9081</v>
      </c>
      <c r="K712" s="44">
        <f t="shared" si="296"/>
        <v>835584.9081</v>
      </c>
      <c r="L712" s="44">
        <v>835584.9081</v>
      </c>
      <c r="M712" s="44">
        <f t="shared" si="297"/>
        <v>835584.9081</v>
      </c>
      <c r="N712" s="44">
        <v>835584.9081</v>
      </c>
      <c r="O712" s="44">
        <f t="shared" si="298"/>
        <v>835584.9081</v>
      </c>
      <c r="P712" s="44">
        <v>835584.9081</v>
      </c>
      <c r="Q712" s="44">
        <f t="shared" si="299"/>
        <v>835584.9081</v>
      </c>
      <c r="R712" s="44">
        <v>835584.9081</v>
      </c>
      <c r="S712" s="44"/>
      <c r="T712" s="44"/>
      <c r="U712" s="44"/>
      <c r="V712" s="44"/>
      <c r="W712" s="44"/>
      <c r="X712" s="44"/>
      <c r="Y712" s="44"/>
      <c r="Z712" s="44"/>
      <c r="AA712" s="44"/>
      <c r="AB712" s="44"/>
      <c r="AC712" s="44"/>
      <c r="AD712" s="44"/>
      <c r="AE712" s="44"/>
      <c r="AF712" s="44"/>
      <c r="AG712" s="44"/>
    </row>
    <row r="713" spans="1:33" ht="15.75" customHeight="1">
      <c r="A713" s="44"/>
      <c r="B713" s="44" t="s">
        <v>148</v>
      </c>
      <c r="C713" s="44" t="s">
        <v>519</v>
      </c>
      <c r="D713" s="44" t="s">
        <v>528</v>
      </c>
      <c r="E713" s="44" t="str">
        <f t="shared" si="293"/>
        <v>hydro</v>
      </c>
      <c r="F713" s="44">
        <v>0</v>
      </c>
      <c r="G713" s="44">
        <f t="shared" si="294"/>
        <v>0</v>
      </c>
      <c r="H713" s="44">
        <v>0</v>
      </c>
      <c r="I713" s="44">
        <f t="shared" si="295"/>
        <v>0</v>
      </c>
      <c r="J713" s="44">
        <v>0</v>
      </c>
      <c r="K713" s="44">
        <f t="shared" si="296"/>
        <v>0</v>
      </c>
      <c r="L713" s="44">
        <v>0</v>
      </c>
      <c r="M713" s="44">
        <f t="shared" si="297"/>
        <v>0</v>
      </c>
      <c r="N713" s="44">
        <v>0</v>
      </c>
      <c r="O713" s="44">
        <f t="shared" si="298"/>
        <v>0</v>
      </c>
      <c r="P713" s="44">
        <v>0</v>
      </c>
      <c r="Q713" s="44">
        <f t="shared" si="299"/>
        <v>0</v>
      </c>
      <c r="R713" s="44">
        <v>0</v>
      </c>
      <c r="S713" s="44"/>
      <c r="T713" s="44"/>
      <c r="U713" s="44"/>
      <c r="V713" s="44"/>
      <c r="W713" s="44"/>
      <c r="X713" s="44"/>
      <c r="Y713" s="44"/>
      <c r="Z713" s="44"/>
      <c r="AA713" s="44"/>
      <c r="AB713" s="44"/>
      <c r="AC713" s="44"/>
      <c r="AD713" s="44"/>
      <c r="AE713" s="44"/>
      <c r="AF713" s="44"/>
      <c r="AG713" s="44"/>
    </row>
    <row r="714" spans="1:33" ht="15.75" customHeight="1">
      <c r="A714" s="44"/>
      <c r="B714" s="44" t="s">
        <v>148</v>
      </c>
      <c r="C714" s="44" t="s">
        <v>519</v>
      </c>
      <c r="D714" s="44" t="s">
        <v>527</v>
      </c>
      <c r="E714" s="44" t="str">
        <f t="shared" si="293"/>
        <v>onshore wind</v>
      </c>
      <c r="F714" s="44">
        <v>4286595.8550000004</v>
      </c>
      <c r="G714" s="44">
        <f t="shared" si="294"/>
        <v>5745715.1974999998</v>
      </c>
      <c r="H714" s="44">
        <v>7204834.54</v>
      </c>
      <c r="I714" s="44">
        <f t="shared" si="295"/>
        <v>7206927.267</v>
      </c>
      <c r="J714" s="44">
        <v>7209019.9939999999</v>
      </c>
      <c r="K714" s="44">
        <f t="shared" si="296"/>
        <v>7218555.9615000002</v>
      </c>
      <c r="L714" s="44">
        <v>7228091.9289999995</v>
      </c>
      <c r="M714" s="44">
        <f t="shared" si="297"/>
        <v>7229120.0104999999</v>
      </c>
      <c r="N714" s="44">
        <v>7230148.0920000002</v>
      </c>
      <c r="O714" s="44">
        <f t="shared" si="298"/>
        <v>8020902.1749999998</v>
      </c>
      <c r="P714" s="44">
        <v>8811656.2579999994</v>
      </c>
      <c r="Q714" s="44">
        <f t="shared" si="299"/>
        <v>8694148.3874999993</v>
      </c>
      <c r="R714" s="44">
        <v>8576640.5170000009</v>
      </c>
      <c r="S714" s="44"/>
      <c r="T714" s="44"/>
      <c r="U714" s="44"/>
      <c r="V714" s="44"/>
      <c r="W714" s="44"/>
      <c r="X714" s="44"/>
      <c r="Y714" s="44"/>
      <c r="Z714" s="44"/>
      <c r="AA714" s="44"/>
      <c r="AB714" s="44"/>
      <c r="AC714" s="44"/>
      <c r="AD714" s="44"/>
      <c r="AE714" s="44"/>
      <c r="AF714" s="44"/>
      <c r="AG714" s="44"/>
    </row>
    <row r="715" spans="1:33" ht="15.75" customHeight="1">
      <c r="A715" s="44"/>
      <c r="B715" s="44" t="s">
        <v>148</v>
      </c>
      <c r="C715" s="44" t="s">
        <v>519</v>
      </c>
      <c r="D715" s="44" t="s">
        <v>529</v>
      </c>
      <c r="E715" s="44" t="str">
        <f t="shared" si="293"/>
        <v>natural gas nonpeaker</v>
      </c>
      <c r="F715" s="44">
        <v>743079.02399999998</v>
      </c>
      <c r="G715" s="44">
        <f t="shared" si="294"/>
        <v>712534.28799999994</v>
      </c>
      <c r="H715" s="44">
        <v>681989.55200000003</v>
      </c>
      <c r="I715" s="44">
        <f t="shared" si="295"/>
        <v>546688.772</v>
      </c>
      <c r="J715" s="44">
        <v>411387.99200000003</v>
      </c>
      <c r="K715" s="44">
        <f t="shared" si="296"/>
        <v>399933.71600000001</v>
      </c>
      <c r="L715" s="44">
        <v>388479.44</v>
      </c>
      <c r="M715" s="44">
        <f t="shared" si="297"/>
        <v>370758.51300000004</v>
      </c>
      <c r="N715" s="44">
        <v>353037.58600000001</v>
      </c>
      <c r="O715" s="44">
        <f t="shared" si="298"/>
        <v>286982.57760000002</v>
      </c>
      <c r="P715" s="44">
        <v>220927.5692</v>
      </c>
      <c r="Q715" s="44">
        <f t="shared" si="299"/>
        <v>203143.97759999998</v>
      </c>
      <c r="R715" s="44">
        <v>185360.386</v>
      </c>
      <c r="S715" s="44"/>
      <c r="T715" s="44"/>
      <c r="U715" s="44"/>
      <c r="V715" s="44"/>
      <c r="W715" s="44"/>
      <c r="X715" s="44"/>
      <c r="Y715" s="44"/>
      <c r="Z715" s="44"/>
      <c r="AA715" s="44"/>
      <c r="AB715" s="44"/>
      <c r="AC715" s="44"/>
      <c r="AD715" s="44"/>
      <c r="AE715" s="44"/>
      <c r="AF715" s="44"/>
      <c r="AG715" s="44"/>
    </row>
    <row r="716" spans="1:33" ht="15.75" customHeight="1">
      <c r="A716" s="44"/>
      <c r="B716" s="44" t="s">
        <v>148</v>
      </c>
      <c r="C716" s="44" t="s">
        <v>519</v>
      </c>
      <c r="D716" s="44" t="s">
        <v>530</v>
      </c>
      <c r="E716" s="44" t="str">
        <f t="shared" si="293"/>
        <v>natural gas peaker</v>
      </c>
      <c r="F716" s="44">
        <v>0</v>
      </c>
      <c r="G716" s="44">
        <f t="shared" si="294"/>
        <v>0</v>
      </c>
      <c r="H716" s="44">
        <v>0</v>
      </c>
      <c r="I716" s="44">
        <f t="shared" si="295"/>
        <v>0</v>
      </c>
      <c r="J716" s="44">
        <v>0</v>
      </c>
      <c r="K716" s="44">
        <f t="shared" si="296"/>
        <v>0</v>
      </c>
      <c r="L716" s="44">
        <v>0</v>
      </c>
      <c r="M716" s="44">
        <f t="shared" si="297"/>
        <v>717.8</v>
      </c>
      <c r="N716" s="44">
        <v>1435.6</v>
      </c>
      <c r="O716" s="44">
        <f t="shared" si="298"/>
        <v>717.8</v>
      </c>
      <c r="P716" s="44">
        <v>0</v>
      </c>
      <c r="Q716" s="44">
        <f t="shared" si="299"/>
        <v>0</v>
      </c>
      <c r="R716" s="44">
        <v>0</v>
      </c>
      <c r="S716" s="44"/>
      <c r="T716" s="44"/>
      <c r="U716" s="44"/>
      <c r="V716" s="44"/>
      <c r="W716" s="44"/>
      <c r="X716" s="44"/>
      <c r="Y716" s="44"/>
      <c r="Z716" s="44"/>
      <c r="AA716" s="44"/>
      <c r="AB716" s="44"/>
      <c r="AC716" s="44"/>
      <c r="AD716" s="44"/>
      <c r="AE716" s="44"/>
      <c r="AF716" s="44"/>
      <c r="AG716" s="44"/>
    </row>
    <row r="717" spans="1:33" ht="15.75" customHeight="1">
      <c r="A717" s="44"/>
      <c r="B717" s="44" t="s">
        <v>148</v>
      </c>
      <c r="C717" s="44" t="s">
        <v>519</v>
      </c>
      <c r="D717" s="44" t="s">
        <v>531</v>
      </c>
      <c r="E717" s="44" t="str">
        <f t="shared" si="293"/>
        <v>nuclear</v>
      </c>
      <c r="F717" s="44">
        <v>0</v>
      </c>
      <c r="G717" s="44">
        <f t="shared" si="294"/>
        <v>0</v>
      </c>
      <c r="H717" s="44">
        <v>0</v>
      </c>
      <c r="I717" s="44">
        <f t="shared" si="295"/>
        <v>0</v>
      </c>
      <c r="J717" s="44">
        <v>0</v>
      </c>
      <c r="K717" s="44">
        <f t="shared" si="296"/>
        <v>0</v>
      </c>
      <c r="L717" s="44">
        <v>0</v>
      </c>
      <c r="M717" s="44">
        <f t="shared" si="297"/>
        <v>0</v>
      </c>
      <c r="N717" s="44">
        <v>0</v>
      </c>
      <c r="O717" s="44">
        <f t="shared" si="298"/>
        <v>0</v>
      </c>
      <c r="P717" s="44">
        <v>0</v>
      </c>
      <c r="Q717" s="44">
        <f t="shared" si="299"/>
        <v>0</v>
      </c>
      <c r="R717" s="44">
        <v>0</v>
      </c>
      <c r="S717" s="44"/>
      <c r="T717" s="44"/>
      <c r="U717" s="44"/>
      <c r="V717" s="44"/>
      <c r="W717" s="44"/>
      <c r="X717" s="44"/>
      <c r="Y717" s="44"/>
      <c r="Z717" s="44"/>
      <c r="AA717" s="44"/>
      <c r="AB717" s="44"/>
      <c r="AC717" s="44"/>
      <c r="AD717" s="44"/>
      <c r="AE717" s="44"/>
      <c r="AF717" s="44"/>
      <c r="AG717" s="44"/>
    </row>
    <row r="718" spans="1:33" ht="15.75" customHeight="1">
      <c r="A718" s="44"/>
      <c r="B718" s="44" t="s">
        <v>148</v>
      </c>
      <c r="C718" s="44" t="s">
        <v>519</v>
      </c>
      <c r="D718" s="44" t="s">
        <v>532</v>
      </c>
      <c r="E718" s="44" t="str">
        <f t="shared" si="293"/>
        <v>offshore wind</v>
      </c>
      <c r="F718" s="44">
        <v>0</v>
      </c>
      <c r="G718" s="44">
        <f t="shared" si="294"/>
        <v>0</v>
      </c>
      <c r="H718" s="44">
        <v>0</v>
      </c>
      <c r="I718" s="44">
        <f t="shared" si="295"/>
        <v>0</v>
      </c>
      <c r="J718" s="44">
        <v>0</v>
      </c>
      <c r="K718" s="44">
        <f t="shared" si="296"/>
        <v>0</v>
      </c>
      <c r="L718" s="44">
        <v>0</v>
      </c>
      <c r="M718" s="44">
        <f t="shared" si="297"/>
        <v>0</v>
      </c>
      <c r="N718" s="44">
        <v>0</v>
      </c>
      <c r="O718" s="44">
        <f t="shared" si="298"/>
        <v>0</v>
      </c>
      <c r="P718" s="44">
        <v>0</v>
      </c>
      <c r="Q718" s="44">
        <f t="shared" si="299"/>
        <v>0</v>
      </c>
      <c r="R718" s="44">
        <v>0</v>
      </c>
      <c r="S718" s="44"/>
      <c r="T718" s="44"/>
      <c r="U718" s="44"/>
      <c r="V718" s="44"/>
      <c r="W718" s="44"/>
      <c r="X718" s="44"/>
      <c r="Y718" s="44"/>
      <c r="Z718" s="44"/>
      <c r="AA718" s="44"/>
      <c r="AB718" s="44"/>
      <c r="AC718" s="44"/>
      <c r="AD718" s="44"/>
      <c r="AE718" s="44"/>
      <c r="AF718" s="44"/>
      <c r="AG718" s="44"/>
    </row>
    <row r="719" spans="1:33" ht="15.75" customHeight="1">
      <c r="A719" s="44"/>
      <c r="B719" s="44" t="s">
        <v>148</v>
      </c>
      <c r="C719" s="44" t="s">
        <v>519</v>
      </c>
      <c r="D719" s="44" t="s">
        <v>533</v>
      </c>
      <c r="E719" s="44" t="str">
        <f t="shared" si="293"/>
        <v>crude oil</v>
      </c>
      <c r="F719" s="44">
        <v>0</v>
      </c>
      <c r="G719" s="44">
        <f t="shared" si="294"/>
        <v>0</v>
      </c>
      <c r="H719" s="44">
        <v>0</v>
      </c>
      <c r="I719" s="44">
        <f t="shared" si="295"/>
        <v>0</v>
      </c>
      <c r="J719" s="44">
        <v>0</v>
      </c>
      <c r="K719" s="44">
        <f t="shared" si="296"/>
        <v>0</v>
      </c>
      <c r="L719" s="44">
        <v>0</v>
      </c>
      <c r="M719" s="44">
        <f t="shared" si="297"/>
        <v>0</v>
      </c>
      <c r="N719" s="44">
        <v>0</v>
      </c>
      <c r="O719" s="44">
        <f t="shared" si="298"/>
        <v>0</v>
      </c>
      <c r="P719" s="44">
        <v>0</v>
      </c>
      <c r="Q719" s="44">
        <f t="shared" si="299"/>
        <v>0</v>
      </c>
      <c r="R719" s="44">
        <v>0</v>
      </c>
      <c r="S719" s="44"/>
      <c r="T719" s="44"/>
      <c r="U719" s="44"/>
      <c r="V719" s="44"/>
      <c r="W719" s="44"/>
      <c r="X719" s="44"/>
      <c r="Y719" s="44"/>
      <c r="Z719" s="44"/>
      <c r="AA719" s="44"/>
      <c r="AB719" s="44"/>
      <c r="AC719" s="44"/>
      <c r="AD719" s="44"/>
      <c r="AE719" s="44"/>
      <c r="AF719" s="44"/>
      <c r="AG719" s="44"/>
    </row>
    <row r="720" spans="1:33" ht="15.75" customHeight="1">
      <c r="A720" s="44"/>
      <c r="B720" s="44" t="s">
        <v>148</v>
      </c>
      <c r="C720" s="44" t="s">
        <v>519</v>
      </c>
      <c r="D720" s="44" t="s">
        <v>534</v>
      </c>
      <c r="E720" s="44" t="str">
        <f t="shared" si="293"/>
        <v>solar PV</v>
      </c>
      <c r="F720" s="44">
        <v>4844.274566</v>
      </c>
      <c r="G720" s="44">
        <f t="shared" si="294"/>
        <v>6328.1196044999997</v>
      </c>
      <c r="H720" s="44">
        <v>7811.9646430000003</v>
      </c>
      <c r="I720" s="44">
        <f t="shared" si="295"/>
        <v>9766.1423314999993</v>
      </c>
      <c r="J720" s="44">
        <v>11720.320019999999</v>
      </c>
      <c r="K720" s="44">
        <f t="shared" si="296"/>
        <v>14204.228784999999</v>
      </c>
      <c r="L720" s="44">
        <v>16688.137549999999</v>
      </c>
      <c r="M720" s="44">
        <f t="shared" si="297"/>
        <v>19846.635875</v>
      </c>
      <c r="N720" s="44">
        <v>23005.1342</v>
      </c>
      <c r="O720" s="44">
        <f t="shared" si="298"/>
        <v>26652.419715</v>
      </c>
      <c r="P720" s="44">
        <v>30299.70523</v>
      </c>
      <c r="Q720" s="44">
        <f t="shared" si="299"/>
        <v>34167.834210000001</v>
      </c>
      <c r="R720" s="44">
        <v>38035.963190000002</v>
      </c>
      <c r="S720" s="44"/>
      <c r="T720" s="44"/>
      <c r="U720" s="44"/>
      <c r="V720" s="44"/>
      <c r="W720" s="44"/>
      <c r="X720" s="44"/>
      <c r="Y720" s="44"/>
      <c r="Z720" s="44"/>
      <c r="AA720" s="44"/>
      <c r="AB720" s="44"/>
      <c r="AC720" s="44"/>
      <c r="AD720" s="44"/>
      <c r="AE720" s="44"/>
      <c r="AF720" s="44"/>
      <c r="AG720" s="44"/>
    </row>
    <row r="721" spans="1:33" ht="15.75" customHeight="1">
      <c r="A721" s="44"/>
      <c r="B721" s="44" t="s">
        <v>148</v>
      </c>
      <c r="C721" s="44" t="s">
        <v>519</v>
      </c>
      <c r="D721" s="44" t="s">
        <v>535</v>
      </c>
      <c r="E721" s="44" t="str">
        <f t="shared" si="293"/>
        <v>storage</v>
      </c>
      <c r="F721" s="44">
        <v>0</v>
      </c>
      <c r="G721" s="44">
        <v>0</v>
      </c>
      <c r="H721" s="44">
        <v>0</v>
      </c>
      <c r="I721" s="44">
        <v>0</v>
      </c>
      <c r="J721" s="44">
        <v>0</v>
      </c>
      <c r="K721" s="44">
        <v>0</v>
      </c>
      <c r="L721" s="44">
        <v>0</v>
      </c>
      <c r="M721" s="44">
        <v>0</v>
      </c>
      <c r="N721" s="44">
        <v>0</v>
      </c>
      <c r="O721" s="44">
        <v>0</v>
      </c>
      <c r="P721" s="44">
        <v>0</v>
      </c>
      <c r="Q721" s="44">
        <v>0</v>
      </c>
      <c r="R721" s="44">
        <v>0</v>
      </c>
      <c r="S721" s="44"/>
      <c r="T721" s="44"/>
      <c r="U721" s="44"/>
      <c r="V721" s="44"/>
      <c r="W721" s="44"/>
      <c r="X721" s="44"/>
      <c r="Y721" s="44"/>
      <c r="Z721" s="44"/>
      <c r="AA721" s="44"/>
      <c r="AB721" s="44"/>
      <c r="AC721" s="44"/>
      <c r="AD721" s="44"/>
      <c r="AE721" s="44"/>
      <c r="AF721" s="44"/>
      <c r="AG721" s="44"/>
    </row>
    <row r="722" spans="1:33" ht="15.75" customHeight="1">
      <c r="A722" s="44"/>
      <c r="B722" s="44" t="s">
        <v>148</v>
      </c>
      <c r="C722" s="44" t="s">
        <v>519</v>
      </c>
      <c r="D722" s="44" t="s">
        <v>537</v>
      </c>
      <c r="E722" s="44" t="str">
        <f t="shared" si="293"/>
        <v>solar PV</v>
      </c>
      <c r="F722" s="44">
        <v>210297.97829999999</v>
      </c>
      <c r="G722" s="44">
        <f>AVERAGE(F722,H722)</f>
        <v>210210.29300000001</v>
      </c>
      <c r="H722" s="44">
        <v>210122.60769999999</v>
      </c>
      <c r="I722" s="44">
        <f>AVERAGE(H722,J722)</f>
        <v>210035.79930000001</v>
      </c>
      <c r="J722" s="44">
        <v>209948.9909</v>
      </c>
      <c r="K722" s="44">
        <f>AVERAGE(J722,L722)</f>
        <v>208909.86600000001</v>
      </c>
      <c r="L722" s="44">
        <v>207870.74110000001</v>
      </c>
      <c r="M722" s="44">
        <f>AVERAGE(L722,N722)</f>
        <v>206831.90530000001</v>
      </c>
      <c r="N722" s="44">
        <v>205793.06950000001</v>
      </c>
      <c r="O722" s="44">
        <f>AVERAGE(N722,P722)</f>
        <v>204764.94140000001</v>
      </c>
      <c r="P722" s="44">
        <v>203736.81330000001</v>
      </c>
      <c r="Q722" s="44">
        <f>AVERAGE(P722,R722)</f>
        <v>202719.2965</v>
      </c>
      <c r="R722" s="44">
        <v>201701.77970000001</v>
      </c>
      <c r="S722" s="44"/>
      <c r="T722" s="44"/>
      <c r="U722" s="44"/>
      <c r="V722" s="44"/>
      <c r="W722" s="44"/>
      <c r="X722" s="44"/>
      <c r="Y722" s="44"/>
      <c r="Z722" s="44"/>
      <c r="AA722" s="44"/>
      <c r="AB722" s="44"/>
      <c r="AC722" s="44"/>
      <c r="AD722" s="44"/>
      <c r="AE722" s="44"/>
      <c r="AF722" s="44"/>
      <c r="AG722" s="44"/>
    </row>
    <row r="723" spans="1:33" ht="15.75" customHeight="1"/>
    <row r="724" spans="1:33" ht="15.75" customHeight="1"/>
    <row r="725" spans="1:33" ht="15.75" customHeight="1"/>
    <row r="726" spans="1:33" ht="15.75" customHeight="1"/>
    <row r="727" spans="1:33" ht="15.75" customHeight="1">
      <c r="A727" s="70" t="s">
        <v>538</v>
      </c>
    </row>
    <row r="728" spans="1:33" ht="15.75" customHeight="1">
      <c r="B728" s="46" t="s">
        <v>172</v>
      </c>
      <c r="C728" s="46" t="s">
        <v>519</v>
      </c>
      <c r="D728" s="46" t="s">
        <v>520</v>
      </c>
      <c r="E728" s="46" t="s">
        <v>521</v>
      </c>
      <c r="F728" s="47">
        <v>2018</v>
      </c>
      <c r="G728" s="47">
        <v>2019</v>
      </c>
      <c r="H728" s="47">
        <v>2020</v>
      </c>
      <c r="I728" s="47">
        <v>2021</v>
      </c>
      <c r="J728" s="47">
        <v>2022</v>
      </c>
      <c r="K728" s="47">
        <v>2023</v>
      </c>
      <c r="L728" s="47">
        <v>2024</v>
      </c>
      <c r="M728" s="47">
        <v>2025</v>
      </c>
      <c r="N728" s="47">
        <v>2026</v>
      </c>
      <c r="O728" s="47">
        <v>2027</v>
      </c>
      <c r="P728" s="47">
        <v>2028</v>
      </c>
      <c r="Q728" s="47">
        <v>2029</v>
      </c>
      <c r="R728" s="47">
        <v>2030</v>
      </c>
    </row>
    <row r="729" spans="1:33" ht="15.75" customHeight="1">
      <c r="B729" s="44" t="s">
        <v>3</v>
      </c>
      <c r="C729" s="44" t="s">
        <v>519</v>
      </c>
      <c r="D729" s="44" t="s">
        <v>522</v>
      </c>
      <c r="E729" s="44" t="str">
        <f t="shared" ref="E729:E792" si="300">LOOKUP(D729,$U$2:$V$15,$V$2:$V$15)</f>
        <v>biomass</v>
      </c>
      <c r="F729" s="44">
        <f>F3/SUMIFS(F$3:F$722,$B$3:$B$722,$B729)*SUMIFS(Calculations!$E$3:$E$53,Calculations!$A$3:$A$53,$B729)</f>
        <v>0</v>
      </c>
      <c r="G729" s="44">
        <f>G3/SUMIFS(G$3:G$722,$B$3:$B$722,$B729)*SUMIFS(Calculations!$E$3:$E$53,Calculations!$A$3:$A$53,$B729)</f>
        <v>0</v>
      </c>
      <c r="H729" s="44">
        <f>H3/SUMIFS(H$3:H$722,$B$3:$B$722,$B729)*SUMIFS(Calculations!$E$3:$E$53,Calculations!$A$3:$A$53,$B729)</f>
        <v>0</v>
      </c>
      <c r="I729" s="44">
        <f>I3/SUMIFS(I$3:I$722,$B$3:$B$722,$B729)*SUMIFS(Calculations!$E$3:$E$53,Calculations!$A$3:$A$53,$B729)</f>
        <v>0</v>
      </c>
      <c r="J729" s="44">
        <f>J3/SUMIFS(J$3:J$722,$B$3:$B$722,$B729)*SUMIFS(Calculations!$E$3:$E$53,Calculations!$A$3:$A$53,$B729)</f>
        <v>0</v>
      </c>
      <c r="K729" s="44">
        <f>K3/SUMIFS(K$3:K$722,$B$3:$B$722,$B729)*SUMIFS(Calculations!$E$3:$E$53,Calculations!$A$3:$A$53,$B729)</f>
        <v>0</v>
      </c>
      <c r="L729" s="44">
        <f>L3/SUMIFS(L$3:L$722,$B$3:$B$722,$B729)*SUMIFS(Calculations!$E$3:$E$53,Calculations!$A$3:$A$53,$B729)</f>
        <v>0</v>
      </c>
      <c r="M729" s="44">
        <f>M3/SUMIFS(M$3:M$722,$B$3:$B$722,$B729)*SUMIFS(Calculations!$E$3:$E$53,Calculations!$A$3:$A$53,$B729)</f>
        <v>0</v>
      </c>
      <c r="N729" s="44">
        <f>N3/SUMIFS(N$3:N$722,$B$3:$B$722,$B729)*SUMIFS(Calculations!$E$3:$E$53,Calculations!$A$3:$A$53,$B729)</f>
        <v>0</v>
      </c>
      <c r="O729" s="44">
        <f>O3/SUMIFS(O$3:O$722,$B$3:$B$722,$B729)*SUMIFS(Calculations!$E$3:$E$53,Calculations!$A$3:$A$53,$B729)</f>
        <v>0</v>
      </c>
      <c r="P729" s="44">
        <f>P3/SUMIFS(P$3:P$722,$B$3:$B$722,$B729)*SUMIFS(Calculations!$E$3:$E$53,Calculations!$A$3:$A$53,$B729)</f>
        <v>0</v>
      </c>
      <c r="Q729" s="44">
        <f>Q3/SUMIFS(Q$3:Q$722,$B$3:$B$722,$B729)*SUMIFS(Calculations!$E$3:$E$53,Calculations!$A$3:$A$53,$B729)</f>
        <v>0</v>
      </c>
      <c r="R729" s="44">
        <f>R3/SUMIFS(R$3:R$722,$B$3:$B$722,$B729)*SUMIFS(Calculations!$E$3:$E$53,Calculations!$A$3:$A$53,$B729)</f>
        <v>0</v>
      </c>
    </row>
    <row r="730" spans="1:33" ht="15.75" customHeight="1">
      <c r="B730" s="44" t="s">
        <v>3</v>
      </c>
      <c r="C730" s="44" t="s">
        <v>519</v>
      </c>
      <c r="D730" s="44" t="s">
        <v>523</v>
      </c>
      <c r="E730" s="44" t="str">
        <f t="shared" si="300"/>
        <v>hard coal</v>
      </c>
      <c r="F730" s="44">
        <f>F4/SUMIFS(F$3:F$722,$B$3:$B$722,$B730)*SUMIFS(Calculations!$E$3:$E$53,Calculations!$A$3:$A$53,$B730)</f>
        <v>0</v>
      </c>
      <c r="G730" s="44">
        <f>G4/SUMIFS(G$3:G$722,$B$3:$B$722,$B730)*SUMIFS(Calculations!$E$3:$E$53,Calculations!$A$3:$A$53,$B730)</f>
        <v>0</v>
      </c>
      <c r="H730" s="44">
        <f>H4/SUMIFS(H$3:H$722,$B$3:$B$722,$B730)*SUMIFS(Calculations!$E$3:$E$53,Calculations!$A$3:$A$53,$B730)</f>
        <v>0</v>
      </c>
      <c r="I730" s="44">
        <f>I4/SUMIFS(I$3:I$722,$B$3:$B$722,$B730)*SUMIFS(Calculations!$E$3:$E$53,Calculations!$A$3:$A$53,$B730)</f>
        <v>0</v>
      </c>
      <c r="J730" s="44">
        <f>J4/SUMIFS(J$3:J$722,$B$3:$B$722,$B730)*SUMIFS(Calculations!$E$3:$E$53,Calculations!$A$3:$A$53,$B730)</f>
        <v>0</v>
      </c>
      <c r="K730" s="44">
        <f>K4/SUMIFS(K$3:K$722,$B$3:$B$722,$B730)*SUMIFS(Calculations!$E$3:$E$53,Calculations!$A$3:$A$53,$B730)</f>
        <v>0</v>
      </c>
      <c r="L730" s="44">
        <f>L4/SUMIFS(L$3:L$722,$B$3:$B$722,$B730)*SUMIFS(Calculations!$E$3:$E$53,Calculations!$A$3:$A$53,$B730)</f>
        <v>0</v>
      </c>
      <c r="M730" s="44">
        <f>M4/SUMIFS(M$3:M$722,$B$3:$B$722,$B730)*SUMIFS(Calculations!$E$3:$E$53,Calculations!$A$3:$A$53,$B730)</f>
        <v>0</v>
      </c>
      <c r="N730" s="44">
        <f>N4/SUMIFS(N$3:N$722,$B$3:$B$722,$B730)*SUMIFS(Calculations!$E$3:$E$53,Calculations!$A$3:$A$53,$B730)</f>
        <v>0</v>
      </c>
      <c r="O730" s="44">
        <f>O4/SUMIFS(O$3:O$722,$B$3:$B$722,$B730)*SUMIFS(Calculations!$E$3:$E$53,Calculations!$A$3:$A$53,$B730)</f>
        <v>0</v>
      </c>
      <c r="P730" s="44">
        <f>P4/SUMIFS(P$3:P$722,$B$3:$B$722,$B730)*SUMIFS(Calculations!$E$3:$E$53,Calculations!$A$3:$A$53,$B730)</f>
        <v>0</v>
      </c>
      <c r="Q730" s="44">
        <f>Q4/SUMIFS(Q$3:Q$722,$B$3:$B$722,$B730)*SUMIFS(Calculations!$E$3:$E$53,Calculations!$A$3:$A$53,$B730)</f>
        <v>0</v>
      </c>
      <c r="R730" s="44">
        <f>R4/SUMIFS(R$3:R$722,$B$3:$B$722,$B730)*SUMIFS(Calculations!$E$3:$E$53,Calculations!$A$3:$A$53,$B730)</f>
        <v>0</v>
      </c>
    </row>
    <row r="731" spans="1:33" ht="15.75" customHeight="1">
      <c r="B731" s="44" t="s">
        <v>3</v>
      </c>
      <c r="C731" s="44" t="s">
        <v>519</v>
      </c>
      <c r="D731" s="44" t="s">
        <v>524</v>
      </c>
      <c r="E731" s="44" t="str">
        <f t="shared" si="300"/>
        <v>solar thermal</v>
      </c>
      <c r="F731" s="44">
        <f>F5/SUMIFS(F$3:F$722,$B$3:$B$722,$B731)*SUMIFS(Calculations!$E$3:$E$53,Calculations!$A$3:$A$53,$B731)</f>
        <v>0</v>
      </c>
      <c r="G731" s="44">
        <f>G5/SUMIFS(G$3:G$722,$B$3:$B$722,$B731)*SUMIFS(Calculations!$E$3:$E$53,Calculations!$A$3:$A$53,$B731)</f>
        <v>0</v>
      </c>
      <c r="H731" s="44">
        <f>H5/SUMIFS(H$3:H$722,$B$3:$B$722,$B731)*SUMIFS(Calculations!$E$3:$E$53,Calculations!$A$3:$A$53,$B731)</f>
        <v>0</v>
      </c>
      <c r="I731" s="44">
        <f>I5/SUMIFS(I$3:I$722,$B$3:$B$722,$B731)*SUMIFS(Calculations!$E$3:$E$53,Calculations!$A$3:$A$53,$B731)</f>
        <v>0</v>
      </c>
      <c r="J731" s="44">
        <f>J5/SUMIFS(J$3:J$722,$B$3:$B$722,$B731)*SUMIFS(Calculations!$E$3:$E$53,Calculations!$A$3:$A$53,$B731)</f>
        <v>0</v>
      </c>
      <c r="K731" s="44">
        <f>K5/SUMIFS(K$3:K$722,$B$3:$B$722,$B731)*SUMIFS(Calculations!$E$3:$E$53,Calculations!$A$3:$A$53,$B731)</f>
        <v>0</v>
      </c>
      <c r="L731" s="44">
        <f>L5/SUMIFS(L$3:L$722,$B$3:$B$722,$B731)*SUMIFS(Calculations!$E$3:$E$53,Calculations!$A$3:$A$53,$B731)</f>
        <v>0</v>
      </c>
      <c r="M731" s="44">
        <f>M5/SUMIFS(M$3:M$722,$B$3:$B$722,$B731)*SUMIFS(Calculations!$E$3:$E$53,Calculations!$A$3:$A$53,$B731)</f>
        <v>0</v>
      </c>
      <c r="N731" s="44">
        <f>N5/SUMIFS(N$3:N$722,$B$3:$B$722,$B731)*SUMIFS(Calculations!$E$3:$E$53,Calculations!$A$3:$A$53,$B731)</f>
        <v>0</v>
      </c>
      <c r="O731" s="44">
        <f>O5/SUMIFS(O$3:O$722,$B$3:$B$722,$B731)*SUMIFS(Calculations!$E$3:$E$53,Calculations!$A$3:$A$53,$B731)</f>
        <v>0</v>
      </c>
      <c r="P731" s="44">
        <f>P5/SUMIFS(P$3:P$722,$B$3:$B$722,$B731)*SUMIFS(Calculations!$E$3:$E$53,Calculations!$A$3:$A$53,$B731)</f>
        <v>0</v>
      </c>
      <c r="Q731" s="44">
        <f>Q5/SUMIFS(Q$3:Q$722,$B$3:$B$722,$B731)*SUMIFS(Calculations!$E$3:$E$53,Calculations!$A$3:$A$53,$B731)</f>
        <v>0</v>
      </c>
      <c r="R731" s="44">
        <f>R5/SUMIFS(R$3:R$722,$B$3:$B$722,$B731)*SUMIFS(Calculations!$E$3:$E$53,Calculations!$A$3:$A$53,$B731)</f>
        <v>0</v>
      </c>
    </row>
    <row r="732" spans="1:33" ht="15.75" customHeight="1">
      <c r="B732" s="44" t="s">
        <v>3</v>
      </c>
      <c r="C732" s="44" t="s">
        <v>519</v>
      </c>
      <c r="D732" s="44" t="s">
        <v>525</v>
      </c>
      <c r="E732" s="44" t="str">
        <f t="shared" si="300"/>
        <v>geothermal</v>
      </c>
      <c r="F732" s="44">
        <f>F6/SUMIFS(F$3:F$722,$B$3:$B$722,$B732)*SUMIFS(Calculations!$E$3:$E$53,Calculations!$A$3:$A$53,$B732)</f>
        <v>0</v>
      </c>
      <c r="G732" s="44">
        <f>G6/SUMIFS(G$3:G$722,$B$3:$B$722,$B732)*SUMIFS(Calculations!$E$3:$E$53,Calculations!$A$3:$A$53,$B732)</f>
        <v>0</v>
      </c>
      <c r="H732" s="44">
        <f>H6/SUMIFS(H$3:H$722,$B$3:$B$722,$B732)*SUMIFS(Calculations!$E$3:$E$53,Calculations!$A$3:$A$53,$B732)</f>
        <v>0</v>
      </c>
      <c r="I732" s="44">
        <f>I6/SUMIFS(I$3:I$722,$B$3:$B$722,$B732)*SUMIFS(Calculations!$E$3:$E$53,Calculations!$A$3:$A$53,$B732)</f>
        <v>0</v>
      </c>
      <c r="J732" s="44">
        <f>J6/SUMIFS(J$3:J$722,$B$3:$B$722,$B732)*SUMIFS(Calculations!$E$3:$E$53,Calculations!$A$3:$A$53,$B732)</f>
        <v>0</v>
      </c>
      <c r="K732" s="44">
        <f>K6/SUMIFS(K$3:K$722,$B$3:$B$722,$B732)*SUMIFS(Calculations!$E$3:$E$53,Calculations!$A$3:$A$53,$B732)</f>
        <v>0</v>
      </c>
      <c r="L732" s="44">
        <f>L6/SUMIFS(L$3:L$722,$B$3:$B$722,$B732)*SUMIFS(Calculations!$E$3:$E$53,Calculations!$A$3:$A$53,$B732)</f>
        <v>0</v>
      </c>
      <c r="M732" s="44">
        <f>M6/SUMIFS(M$3:M$722,$B$3:$B$722,$B732)*SUMIFS(Calculations!$E$3:$E$53,Calculations!$A$3:$A$53,$B732)</f>
        <v>0</v>
      </c>
      <c r="N732" s="44">
        <f>N6/SUMIFS(N$3:N$722,$B$3:$B$722,$B732)*SUMIFS(Calculations!$E$3:$E$53,Calculations!$A$3:$A$53,$B732)</f>
        <v>0</v>
      </c>
      <c r="O732" s="44">
        <f>O6/SUMIFS(O$3:O$722,$B$3:$B$722,$B732)*SUMIFS(Calculations!$E$3:$E$53,Calculations!$A$3:$A$53,$B732)</f>
        <v>0</v>
      </c>
      <c r="P732" s="44">
        <f>P6/SUMIFS(P$3:P$722,$B$3:$B$722,$B732)*SUMIFS(Calculations!$E$3:$E$53,Calculations!$A$3:$A$53,$B732)</f>
        <v>0</v>
      </c>
      <c r="Q732" s="44">
        <f>Q6/SUMIFS(Q$3:Q$722,$B$3:$B$722,$B732)*SUMIFS(Calculations!$E$3:$E$53,Calculations!$A$3:$A$53,$B732)</f>
        <v>0</v>
      </c>
      <c r="R732" s="44">
        <f>R6/SUMIFS(R$3:R$722,$B$3:$B$722,$B732)*SUMIFS(Calculations!$E$3:$E$53,Calculations!$A$3:$A$53,$B732)</f>
        <v>0</v>
      </c>
    </row>
    <row r="733" spans="1:33" ht="15.75" customHeight="1">
      <c r="B733" s="44" t="s">
        <v>3</v>
      </c>
      <c r="C733" s="44" t="s">
        <v>519</v>
      </c>
      <c r="D733" s="44" t="s">
        <v>526</v>
      </c>
      <c r="E733" s="44" t="str">
        <f t="shared" si="300"/>
        <v>hydro</v>
      </c>
      <c r="F733" s="44">
        <f>F7/SUMIFS(F$3:F$722,$B$3:$B$722,$B733)*SUMIFS(Calculations!$E$3:$E$53,Calculations!$A$3:$A$53,$B733)</f>
        <v>0</v>
      </c>
      <c r="G733" s="44">
        <f>G7/SUMIFS(G$3:G$722,$B$3:$B$722,$B733)*SUMIFS(Calculations!$E$3:$E$53,Calculations!$A$3:$A$53,$B733)</f>
        <v>0</v>
      </c>
      <c r="H733" s="44">
        <f>H7/SUMIFS(H$3:H$722,$B$3:$B$722,$B733)*SUMIFS(Calculations!$E$3:$E$53,Calculations!$A$3:$A$53,$B733)</f>
        <v>0</v>
      </c>
      <c r="I733" s="44">
        <f>I7/SUMIFS(I$3:I$722,$B$3:$B$722,$B733)*SUMIFS(Calculations!$E$3:$E$53,Calculations!$A$3:$A$53,$B733)</f>
        <v>0</v>
      </c>
      <c r="J733" s="44">
        <f>J7/SUMIFS(J$3:J$722,$B$3:$B$722,$B733)*SUMIFS(Calculations!$E$3:$E$53,Calculations!$A$3:$A$53,$B733)</f>
        <v>0</v>
      </c>
      <c r="K733" s="44">
        <f>K7/SUMIFS(K$3:K$722,$B$3:$B$722,$B733)*SUMIFS(Calculations!$E$3:$E$53,Calculations!$A$3:$A$53,$B733)</f>
        <v>0</v>
      </c>
      <c r="L733" s="44">
        <f>L7/SUMIFS(L$3:L$722,$B$3:$B$722,$B733)*SUMIFS(Calculations!$E$3:$E$53,Calculations!$A$3:$A$53,$B733)</f>
        <v>0</v>
      </c>
      <c r="M733" s="44">
        <f>M7/SUMIFS(M$3:M$722,$B$3:$B$722,$B733)*SUMIFS(Calculations!$E$3:$E$53,Calculations!$A$3:$A$53,$B733)</f>
        <v>0</v>
      </c>
      <c r="N733" s="44">
        <f>N7/SUMIFS(N$3:N$722,$B$3:$B$722,$B733)*SUMIFS(Calculations!$E$3:$E$53,Calculations!$A$3:$A$53,$B733)</f>
        <v>0</v>
      </c>
      <c r="O733" s="44">
        <f>O7/SUMIFS(O$3:O$722,$B$3:$B$722,$B733)*SUMIFS(Calculations!$E$3:$E$53,Calculations!$A$3:$A$53,$B733)</f>
        <v>0</v>
      </c>
      <c r="P733" s="44">
        <f>P7/SUMIFS(P$3:P$722,$B$3:$B$722,$B733)*SUMIFS(Calculations!$E$3:$E$53,Calculations!$A$3:$A$53,$B733)</f>
        <v>0</v>
      </c>
      <c r="Q733" s="44">
        <f>Q7/SUMIFS(Q$3:Q$722,$B$3:$B$722,$B733)*SUMIFS(Calculations!$E$3:$E$53,Calculations!$A$3:$A$53,$B733)</f>
        <v>0</v>
      </c>
      <c r="R733" s="44">
        <f>R7/SUMIFS(R$3:R$722,$B$3:$B$722,$B733)*SUMIFS(Calculations!$E$3:$E$53,Calculations!$A$3:$A$53,$B733)</f>
        <v>0</v>
      </c>
    </row>
    <row r="734" spans="1:33" ht="15.75" customHeight="1">
      <c r="B734" s="44" t="s">
        <v>3</v>
      </c>
      <c r="C734" s="44" t="s">
        <v>519</v>
      </c>
      <c r="D734" s="44" t="s">
        <v>528</v>
      </c>
      <c r="E734" s="44" t="str">
        <f t="shared" si="300"/>
        <v>hydro</v>
      </c>
      <c r="F734" s="44">
        <f>F8/SUMIFS(F$3:F$722,$B$3:$B$722,$B734)*SUMIFS(Calculations!$E$3:$E$53,Calculations!$A$3:$A$53,$B734)</f>
        <v>0</v>
      </c>
      <c r="G734" s="44">
        <f>G8/SUMIFS(G$3:G$722,$B$3:$B$722,$B734)*SUMIFS(Calculations!$E$3:$E$53,Calculations!$A$3:$A$53,$B734)</f>
        <v>0</v>
      </c>
      <c r="H734" s="44">
        <f>H8/SUMIFS(H$3:H$722,$B$3:$B$722,$B734)*SUMIFS(Calculations!$E$3:$E$53,Calculations!$A$3:$A$53,$B734)</f>
        <v>0</v>
      </c>
      <c r="I734" s="44">
        <f>I8/SUMIFS(I$3:I$722,$B$3:$B$722,$B734)*SUMIFS(Calculations!$E$3:$E$53,Calculations!$A$3:$A$53,$B734)</f>
        <v>0</v>
      </c>
      <c r="J734" s="44">
        <f>J8/SUMIFS(J$3:J$722,$B$3:$B$722,$B734)*SUMIFS(Calculations!$E$3:$E$53,Calculations!$A$3:$A$53,$B734)</f>
        <v>0</v>
      </c>
      <c r="K734" s="44">
        <f>K8/SUMIFS(K$3:K$722,$B$3:$B$722,$B734)*SUMIFS(Calculations!$E$3:$E$53,Calculations!$A$3:$A$53,$B734)</f>
        <v>0</v>
      </c>
      <c r="L734" s="44">
        <f>L8/SUMIFS(L$3:L$722,$B$3:$B$722,$B734)*SUMIFS(Calculations!$E$3:$E$53,Calculations!$A$3:$A$53,$B734)</f>
        <v>0</v>
      </c>
      <c r="M734" s="44">
        <f>M8/SUMIFS(M$3:M$722,$B$3:$B$722,$B734)*SUMIFS(Calculations!$E$3:$E$53,Calculations!$A$3:$A$53,$B734)</f>
        <v>0</v>
      </c>
      <c r="N734" s="44">
        <f>N8/SUMIFS(N$3:N$722,$B$3:$B$722,$B734)*SUMIFS(Calculations!$E$3:$E$53,Calculations!$A$3:$A$53,$B734)</f>
        <v>0</v>
      </c>
      <c r="O734" s="44">
        <f>O8/SUMIFS(O$3:O$722,$B$3:$B$722,$B734)*SUMIFS(Calculations!$E$3:$E$53,Calculations!$A$3:$A$53,$B734)</f>
        <v>0</v>
      </c>
      <c r="P734" s="44">
        <f>P8/SUMIFS(P$3:P$722,$B$3:$B$722,$B734)*SUMIFS(Calculations!$E$3:$E$53,Calculations!$A$3:$A$53,$B734)</f>
        <v>0</v>
      </c>
      <c r="Q734" s="44">
        <f>Q8/SUMIFS(Q$3:Q$722,$B$3:$B$722,$B734)*SUMIFS(Calculations!$E$3:$E$53,Calculations!$A$3:$A$53,$B734)</f>
        <v>0</v>
      </c>
      <c r="R734" s="44">
        <f>R8/SUMIFS(R$3:R$722,$B$3:$B$722,$B734)*SUMIFS(Calculations!$E$3:$E$53,Calculations!$A$3:$A$53,$B734)</f>
        <v>0</v>
      </c>
    </row>
    <row r="735" spans="1:33" ht="15.75" customHeight="1">
      <c r="B735" s="44" t="s">
        <v>3</v>
      </c>
      <c r="C735" s="44" t="s">
        <v>519</v>
      </c>
      <c r="D735" s="44" t="s">
        <v>527</v>
      </c>
      <c r="E735" s="44" t="str">
        <f t="shared" si="300"/>
        <v>onshore wind</v>
      </c>
      <c r="F735" s="44">
        <f>F9/SUMIFS(F$3:F$722,$B$3:$B$722,$B735)*SUMIFS(Calculations!$E$3:$E$53,Calculations!$A$3:$A$53,$B735)</f>
        <v>0</v>
      </c>
      <c r="G735" s="44">
        <f>G9/SUMIFS(G$3:G$722,$B$3:$B$722,$B735)*SUMIFS(Calculations!$E$3:$E$53,Calculations!$A$3:$A$53,$B735)</f>
        <v>0</v>
      </c>
      <c r="H735" s="44">
        <f>H9/SUMIFS(H$3:H$722,$B$3:$B$722,$B735)*SUMIFS(Calculations!$E$3:$E$53,Calculations!$A$3:$A$53,$B735)</f>
        <v>0</v>
      </c>
      <c r="I735" s="44">
        <f>I9/SUMIFS(I$3:I$722,$B$3:$B$722,$B735)*SUMIFS(Calculations!$E$3:$E$53,Calculations!$A$3:$A$53,$B735)</f>
        <v>0</v>
      </c>
      <c r="J735" s="44">
        <f>J9/SUMIFS(J$3:J$722,$B$3:$B$722,$B735)*SUMIFS(Calculations!$E$3:$E$53,Calculations!$A$3:$A$53,$B735)</f>
        <v>0</v>
      </c>
      <c r="K735" s="44">
        <f>K9/SUMIFS(K$3:K$722,$B$3:$B$722,$B735)*SUMIFS(Calculations!$E$3:$E$53,Calculations!$A$3:$A$53,$B735)</f>
        <v>0</v>
      </c>
      <c r="L735" s="44">
        <f>L9/SUMIFS(L$3:L$722,$B$3:$B$722,$B735)*SUMIFS(Calculations!$E$3:$E$53,Calculations!$A$3:$A$53,$B735)</f>
        <v>0</v>
      </c>
      <c r="M735" s="44">
        <f>M9/SUMIFS(M$3:M$722,$B$3:$B$722,$B735)*SUMIFS(Calculations!$E$3:$E$53,Calculations!$A$3:$A$53,$B735)</f>
        <v>0</v>
      </c>
      <c r="N735" s="44">
        <f>N9/SUMIFS(N$3:N$722,$B$3:$B$722,$B735)*SUMIFS(Calculations!$E$3:$E$53,Calculations!$A$3:$A$53,$B735)</f>
        <v>0</v>
      </c>
      <c r="O735" s="44">
        <f>O9/SUMIFS(O$3:O$722,$B$3:$B$722,$B735)*SUMIFS(Calculations!$E$3:$E$53,Calculations!$A$3:$A$53,$B735)</f>
        <v>0</v>
      </c>
      <c r="P735" s="44">
        <f>P9/SUMIFS(P$3:P$722,$B$3:$B$722,$B735)*SUMIFS(Calculations!$E$3:$E$53,Calculations!$A$3:$A$53,$B735)</f>
        <v>0</v>
      </c>
      <c r="Q735" s="44">
        <f>Q9/SUMIFS(Q$3:Q$722,$B$3:$B$722,$B735)*SUMIFS(Calculations!$E$3:$E$53,Calculations!$A$3:$A$53,$B735)</f>
        <v>0</v>
      </c>
      <c r="R735" s="44">
        <f>R9/SUMIFS(R$3:R$722,$B$3:$B$722,$B735)*SUMIFS(Calculations!$E$3:$E$53,Calculations!$A$3:$A$53,$B735)</f>
        <v>0</v>
      </c>
    </row>
    <row r="736" spans="1:33" ht="15.75" customHeight="1">
      <c r="B736" s="44" t="s">
        <v>3</v>
      </c>
      <c r="C736" s="44" t="s">
        <v>519</v>
      </c>
      <c r="D736" s="44" t="s">
        <v>529</v>
      </c>
      <c r="E736" s="44" t="str">
        <f t="shared" si="300"/>
        <v>natural gas nonpeaker</v>
      </c>
      <c r="F736" s="44">
        <f>F10/SUMIFS(F$3:F$722,$B$3:$B$722,$B736)*SUMIFS(Calculations!$E$3:$E$53,Calculations!$A$3:$A$53,$B736)</f>
        <v>0</v>
      </c>
      <c r="G736" s="44">
        <f>G10/SUMIFS(G$3:G$722,$B$3:$B$722,$B736)*SUMIFS(Calculations!$E$3:$E$53,Calculations!$A$3:$A$53,$B736)</f>
        <v>0</v>
      </c>
      <c r="H736" s="44">
        <f>H10/SUMIFS(H$3:H$722,$B$3:$B$722,$B736)*SUMIFS(Calculations!$E$3:$E$53,Calculations!$A$3:$A$53,$B736)</f>
        <v>0</v>
      </c>
      <c r="I736" s="44">
        <f>I10/SUMIFS(I$3:I$722,$B$3:$B$722,$B736)*SUMIFS(Calculations!$E$3:$E$53,Calculations!$A$3:$A$53,$B736)</f>
        <v>0</v>
      </c>
      <c r="J736" s="44">
        <f>J10/SUMIFS(J$3:J$722,$B$3:$B$722,$B736)*SUMIFS(Calculations!$E$3:$E$53,Calculations!$A$3:$A$53,$B736)</f>
        <v>0</v>
      </c>
      <c r="K736" s="44">
        <f>K10/SUMIFS(K$3:K$722,$B$3:$B$722,$B736)*SUMIFS(Calculations!$E$3:$E$53,Calculations!$A$3:$A$53,$B736)</f>
        <v>0</v>
      </c>
      <c r="L736" s="44">
        <f>L10/SUMIFS(L$3:L$722,$B$3:$B$722,$B736)*SUMIFS(Calculations!$E$3:$E$53,Calculations!$A$3:$A$53,$B736)</f>
        <v>0</v>
      </c>
      <c r="M736" s="44">
        <f>M10/SUMIFS(M$3:M$722,$B$3:$B$722,$B736)*SUMIFS(Calculations!$E$3:$E$53,Calculations!$A$3:$A$53,$B736)</f>
        <v>0</v>
      </c>
      <c r="N736" s="44">
        <f>N10/SUMIFS(N$3:N$722,$B$3:$B$722,$B736)*SUMIFS(Calculations!$E$3:$E$53,Calculations!$A$3:$A$53,$B736)</f>
        <v>0</v>
      </c>
      <c r="O736" s="44">
        <f>O10/SUMIFS(O$3:O$722,$B$3:$B$722,$B736)*SUMIFS(Calculations!$E$3:$E$53,Calculations!$A$3:$A$53,$B736)</f>
        <v>0</v>
      </c>
      <c r="P736" s="44">
        <f>P10/SUMIFS(P$3:P$722,$B$3:$B$722,$B736)*SUMIFS(Calculations!$E$3:$E$53,Calculations!$A$3:$A$53,$B736)</f>
        <v>0</v>
      </c>
      <c r="Q736" s="44">
        <f>Q10/SUMIFS(Q$3:Q$722,$B$3:$B$722,$B736)*SUMIFS(Calculations!$E$3:$E$53,Calculations!$A$3:$A$53,$B736)</f>
        <v>0</v>
      </c>
      <c r="R736" s="44">
        <f>R10/SUMIFS(R$3:R$722,$B$3:$B$722,$B736)*SUMIFS(Calculations!$E$3:$E$53,Calculations!$A$3:$A$53,$B736)</f>
        <v>0</v>
      </c>
    </row>
    <row r="737" spans="2:18" ht="15.75" customHeight="1">
      <c r="B737" s="44" t="s">
        <v>3</v>
      </c>
      <c r="C737" s="44" t="s">
        <v>519</v>
      </c>
      <c r="D737" s="44" t="s">
        <v>530</v>
      </c>
      <c r="E737" s="44" t="str">
        <f t="shared" si="300"/>
        <v>natural gas peaker</v>
      </c>
      <c r="F737" s="44">
        <f>F11/SUMIFS(F$3:F$722,$B$3:$B$722,$B737)*SUMIFS(Calculations!$E$3:$E$53,Calculations!$A$3:$A$53,$B737)</f>
        <v>0</v>
      </c>
      <c r="G737" s="44">
        <f>G11/SUMIFS(G$3:G$722,$B$3:$B$722,$B737)*SUMIFS(Calculations!$E$3:$E$53,Calculations!$A$3:$A$53,$B737)</f>
        <v>0</v>
      </c>
      <c r="H737" s="44">
        <f>H11/SUMIFS(H$3:H$722,$B$3:$B$722,$B737)*SUMIFS(Calculations!$E$3:$E$53,Calculations!$A$3:$A$53,$B737)</f>
        <v>0</v>
      </c>
      <c r="I737" s="44">
        <f>I11/SUMIFS(I$3:I$722,$B$3:$B$722,$B737)*SUMIFS(Calculations!$E$3:$E$53,Calculations!$A$3:$A$53,$B737)</f>
        <v>0</v>
      </c>
      <c r="J737" s="44">
        <f>J11/SUMIFS(J$3:J$722,$B$3:$B$722,$B737)*SUMIFS(Calculations!$E$3:$E$53,Calculations!$A$3:$A$53,$B737)</f>
        <v>0</v>
      </c>
      <c r="K737" s="44">
        <f>K11/SUMIFS(K$3:K$722,$B$3:$B$722,$B737)*SUMIFS(Calculations!$E$3:$E$53,Calculations!$A$3:$A$53,$B737)</f>
        <v>0</v>
      </c>
      <c r="L737" s="44">
        <f>L11/SUMIFS(L$3:L$722,$B$3:$B$722,$B737)*SUMIFS(Calculations!$E$3:$E$53,Calculations!$A$3:$A$53,$B737)</f>
        <v>0</v>
      </c>
      <c r="M737" s="44">
        <f>M11/SUMIFS(M$3:M$722,$B$3:$B$722,$B737)*SUMIFS(Calculations!$E$3:$E$53,Calculations!$A$3:$A$53,$B737)</f>
        <v>0</v>
      </c>
      <c r="N737" s="44">
        <f>N11/SUMIFS(N$3:N$722,$B$3:$B$722,$B737)*SUMIFS(Calculations!$E$3:$E$53,Calculations!$A$3:$A$53,$B737)</f>
        <v>0</v>
      </c>
      <c r="O737" s="44">
        <f>O11/SUMIFS(O$3:O$722,$B$3:$B$722,$B737)*SUMIFS(Calculations!$E$3:$E$53,Calculations!$A$3:$A$53,$B737)</f>
        <v>0</v>
      </c>
      <c r="P737" s="44">
        <f>P11/SUMIFS(P$3:P$722,$B$3:$B$722,$B737)*SUMIFS(Calculations!$E$3:$E$53,Calculations!$A$3:$A$53,$B737)</f>
        <v>0</v>
      </c>
      <c r="Q737" s="44">
        <f>Q11/SUMIFS(Q$3:Q$722,$B$3:$B$722,$B737)*SUMIFS(Calculations!$E$3:$E$53,Calculations!$A$3:$A$53,$B737)</f>
        <v>0</v>
      </c>
      <c r="R737" s="44">
        <f>R11/SUMIFS(R$3:R$722,$B$3:$B$722,$B737)*SUMIFS(Calculations!$E$3:$E$53,Calculations!$A$3:$A$53,$B737)</f>
        <v>0</v>
      </c>
    </row>
    <row r="738" spans="2:18" ht="15.75" customHeight="1">
      <c r="B738" s="44" t="s">
        <v>3</v>
      </c>
      <c r="C738" s="44" t="s">
        <v>519</v>
      </c>
      <c r="D738" s="44" t="s">
        <v>531</v>
      </c>
      <c r="E738" s="44" t="str">
        <f t="shared" si="300"/>
        <v>nuclear</v>
      </c>
      <c r="F738" s="44">
        <f>F12/SUMIFS(F$3:F$722,$B$3:$B$722,$B738)*SUMIFS(Calculations!$E$3:$E$53,Calculations!$A$3:$A$53,$B738)</f>
        <v>0</v>
      </c>
      <c r="G738" s="44">
        <f>G12/SUMIFS(G$3:G$722,$B$3:$B$722,$B738)*SUMIFS(Calculations!$E$3:$E$53,Calculations!$A$3:$A$53,$B738)</f>
        <v>0</v>
      </c>
      <c r="H738" s="44">
        <f>H12/SUMIFS(H$3:H$722,$B$3:$B$722,$B738)*SUMIFS(Calculations!$E$3:$E$53,Calculations!$A$3:$A$53,$B738)</f>
        <v>0</v>
      </c>
      <c r="I738" s="44">
        <f>I12/SUMIFS(I$3:I$722,$B$3:$B$722,$B738)*SUMIFS(Calculations!$E$3:$E$53,Calculations!$A$3:$A$53,$B738)</f>
        <v>0</v>
      </c>
      <c r="J738" s="44">
        <f>J12/SUMIFS(J$3:J$722,$B$3:$B$722,$B738)*SUMIFS(Calculations!$E$3:$E$53,Calculations!$A$3:$A$53,$B738)</f>
        <v>0</v>
      </c>
      <c r="K738" s="44">
        <f>K12/SUMIFS(K$3:K$722,$B$3:$B$722,$B738)*SUMIFS(Calculations!$E$3:$E$53,Calculations!$A$3:$A$53,$B738)</f>
        <v>0</v>
      </c>
      <c r="L738" s="44">
        <f>L12/SUMIFS(L$3:L$722,$B$3:$B$722,$B738)*SUMIFS(Calculations!$E$3:$E$53,Calculations!$A$3:$A$53,$B738)</f>
        <v>0</v>
      </c>
      <c r="M738" s="44">
        <f>M12/SUMIFS(M$3:M$722,$B$3:$B$722,$B738)*SUMIFS(Calculations!$E$3:$E$53,Calculations!$A$3:$A$53,$B738)</f>
        <v>0</v>
      </c>
      <c r="N738" s="44">
        <f>N12/SUMIFS(N$3:N$722,$B$3:$B$722,$B738)*SUMIFS(Calculations!$E$3:$E$53,Calculations!$A$3:$A$53,$B738)</f>
        <v>0</v>
      </c>
      <c r="O738" s="44">
        <f>O12/SUMIFS(O$3:O$722,$B$3:$B$722,$B738)*SUMIFS(Calculations!$E$3:$E$53,Calculations!$A$3:$A$53,$B738)</f>
        <v>0</v>
      </c>
      <c r="P738" s="44">
        <f>P12/SUMIFS(P$3:P$722,$B$3:$B$722,$B738)*SUMIFS(Calculations!$E$3:$E$53,Calculations!$A$3:$A$53,$B738)</f>
        <v>0</v>
      </c>
      <c r="Q738" s="44">
        <f>Q12/SUMIFS(Q$3:Q$722,$B$3:$B$722,$B738)*SUMIFS(Calculations!$E$3:$E$53,Calculations!$A$3:$A$53,$B738)</f>
        <v>0</v>
      </c>
      <c r="R738" s="44">
        <f>R12/SUMIFS(R$3:R$722,$B$3:$B$722,$B738)*SUMIFS(Calculations!$E$3:$E$53,Calculations!$A$3:$A$53,$B738)</f>
        <v>0</v>
      </c>
    </row>
    <row r="739" spans="2:18" ht="15.75" customHeight="1">
      <c r="B739" s="44" t="s">
        <v>3</v>
      </c>
      <c r="C739" s="44" t="s">
        <v>519</v>
      </c>
      <c r="D739" s="44" t="s">
        <v>532</v>
      </c>
      <c r="E739" s="44" t="str">
        <f t="shared" si="300"/>
        <v>offshore wind</v>
      </c>
      <c r="F739" s="44">
        <f>F13/SUMIFS(F$3:F$722,$B$3:$B$722,$B739)*SUMIFS(Calculations!$E$3:$E$53,Calculations!$A$3:$A$53,$B739)</f>
        <v>0</v>
      </c>
      <c r="G739" s="44">
        <f>G13/SUMIFS(G$3:G$722,$B$3:$B$722,$B739)*SUMIFS(Calculations!$E$3:$E$53,Calculations!$A$3:$A$53,$B739)</f>
        <v>0</v>
      </c>
      <c r="H739" s="44">
        <f>H13/SUMIFS(H$3:H$722,$B$3:$B$722,$B739)*SUMIFS(Calculations!$E$3:$E$53,Calculations!$A$3:$A$53,$B739)</f>
        <v>0</v>
      </c>
      <c r="I739" s="44">
        <f>I13/SUMIFS(I$3:I$722,$B$3:$B$722,$B739)*SUMIFS(Calculations!$E$3:$E$53,Calculations!$A$3:$A$53,$B739)</f>
        <v>0</v>
      </c>
      <c r="J739" s="44">
        <f>J13/SUMIFS(J$3:J$722,$B$3:$B$722,$B739)*SUMIFS(Calculations!$E$3:$E$53,Calculations!$A$3:$A$53,$B739)</f>
        <v>0</v>
      </c>
      <c r="K739" s="44">
        <f>K13/SUMIFS(K$3:K$722,$B$3:$B$722,$B739)*SUMIFS(Calculations!$E$3:$E$53,Calculations!$A$3:$A$53,$B739)</f>
        <v>0</v>
      </c>
      <c r="L739" s="44">
        <f>L13/SUMIFS(L$3:L$722,$B$3:$B$722,$B739)*SUMIFS(Calculations!$E$3:$E$53,Calculations!$A$3:$A$53,$B739)</f>
        <v>0</v>
      </c>
      <c r="M739" s="44">
        <f>M13/SUMIFS(M$3:M$722,$B$3:$B$722,$B739)*SUMIFS(Calculations!$E$3:$E$53,Calculations!$A$3:$A$53,$B739)</f>
        <v>0</v>
      </c>
      <c r="N739" s="44">
        <f>N13/SUMIFS(N$3:N$722,$B$3:$B$722,$B739)*SUMIFS(Calculations!$E$3:$E$53,Calculations!$A$3:$A$53,$B739)</f>
        <v>0</v>
      </c>
      <c r="O739" s="44">
        <f>O13/SUMIFS(O$3:O$722,$B$3:$B$722,$B739)*SUMIFS(Calculations!$E$3:$E$53,Calculations!$A$3:$A$53,$B739)</f>
        <v>0</v>
      </c>
      <c r="P739" s="44">
        <f>P13/SUMIFS(P$3:P$722,$B$3:$B$722,$B739)*SUMIFS(Calculations!$E$3:$E$53,Calculations!$A$3:$A$53,$B739)</f>
        <v>0</v>
      </c>
      <c r="Q739" s="44">
        <f>Q13/SUMIFS(Q$3:Q$722,$B$3:$B$722,$B739)*SUMIFS(Calculations!$E$3:$E$53,Calculations!$A$3:$A$53,$B739)</f>
        <v>0</v>
      </c>
      <c r="R739" s="44">
        <f>R13/SUMIFS(R$3:R$722,$B$3:$B$722,$B739)*SUMIFS(Calculations!$E$3:$E$53,Calculations!$A$3:$A$53,$B739)</f>
        <v>0</v>
      </c>
    </row>
    <row r="740" spans="2:18" ht="15.75" customHeight="1">
      <c r="B740" s="44" t="s">
        <v>3</v>
      </c>
      <c r="C740" s="44" t="s">
        <v>519</v>
      </c>
      <c r="D740" s="44" t="s">
        <v>533</v>
      </c>
      <c r="E740" s="44" t="str">
        <f t="shared" si="300"/>
        <v>crude oil</v>
      </c>
      <c r="F740" s="44">
        <f>F14/SUMIFS(F$3:F$722,$B$3:$B$722,$B740)*SUMIFS(Calculations!$E$3:$E$53,Calculations!$A$3:$A$53,$B740)</f>
        <v>0</v>
      </c>
      <c r="G740" s="44">
        <f>G14/SUMIFS(G$3:G$722,$B$3:$B$722,$B740)*SUMIFS(Calculations!$E$3:$E$53,Calculations!$A$3:$A$53,$B740)</f>
        <v>0</v>
      </c>
      <c r="H740" s="44">
        <f>H14/SUMIFS(H$3:H$722,$B$3:$B$722,$B740)*SUMIFS(Calculations!$E$3:$E$53,Calculations!$A$3:$A$53,$B740)</f>
        <v>0</v>
      </c>
      <c r="I740" s="44">
        <f>I14/SUMIFS(I$3:I$722,$B$3:$B$722,$B740)*SUMIFS(Calculations!$E$3:$E$53,Calculations!$A$3:$A$53,$B740)</f>
        <v>0</v>
      </c>
      <c r="J740" s="44">
        <f>J14/SUMIFS(J$3:J$722,$B$3:$B$722,$B740)*SUMIFS(Calculations!$E$3:$E$53,Calculations!$A$3:$A$53,$B740)</f>
        <v>0</v>
      </c>
      <c r="K740" s="44">
        <f>K14/SUMIFS(K$3:K$722,$B$3:$B$722,$B740)*SUMIFS(Calculations!$E$3:$E$53,Calculations!$A$3:$A$53,$B740)</f>
        <v>0</v>
      </c>
      <c r="L740" s="44">
        <f>L14/SUMIFS(L$3:L$722,$B$3:$B$722,$B740)*SUMIFS(Calculations!$E$3:$E$53,Calculations!$A$3:$A$53,$B740)</f>
        <v>0</v>
      </c>
      <c r="M740" s="44">
        <f>M14/SUMIFS(M$3:M$722,$B$3:$B$722,$B740)*SUMIFS(Calculations!$E$3:$E$53,Calculations!$A$3:$A$53,$B740)</f>
        <v>0</v>
      </c>
      <c r="N740" s="44">
        <f>N14/SUMIFS(N$3:N$722,$B$3:$B$722,$B740)*SUMIFS(Calculations!$E$3:$E$53,Calculations!$A$3:$A$53,$B740)</f>
        <v>0</v>
      </c>
      <c r="O740" s="44">
        <f>O14/SUMIFS(O$3:O$722,$B$3:$B$722,$B740)*SUMIFS(Calculations!$E$3:$E$53,Calculations!$A$3:$A$53,$B740)</f>
        <v>0</v>
      </c>
      <c r="P740" s="44">
        <f>P14/SUMIFS(P$3:P$722,$B$3:$B$722,$B740)*SUMIFS(Calculations!$E$3:$E$53,Calculations!$A$3:$A$53,$B740)</f>
        <v>0</v>
      </c>
      <c r="Q740" s="44">
        <f>Q14/SUMIFS(Q$3:Q$722,$B$3:$B$722,$B740)*SUMIFS(Calculations!$E$3:$E$53,Calculations!$A$3:$A$53,$B740)</f>
        <v>0</v>
      </c>
      <c r="R740" s="44">
        <f>R14/SUMIFS(R$3:R$722,$B$3:$B$722,$B740)*SUMIFS(Calculations!$E$3:$E$53,Calculations!$A$3:$A$53,$B740)</f>
        <v>0</v>
      </c>
    </row>
    <row r="741" spans="2:18" ht="15.75" customHeight="1">
      <c r="B741" s="44" t="s">
        <v>3</v>
      </c>
      <c r="C741" s="44" t="s">
        <v>519</v>
      </c>
      <c r="D741" s="44" t="s">
        <v>534</v>
      </c>
      <c r="E741" s="44" t="str">
        <f t="shared" si="300"/>
        <v>solar PV</v>
      </c>
      <c r="F741" s="44">
        <f>F15/SUMIFS(F$3:F$722,$B$3:$B$722,$B741)*SUMIFS(Calculations!$E$3:$E$53,Calculations!$A$3:$A$53,$B741)</f>
        <v>0</v>
      </c>
      <c r="G741" s="44">
        <f>G15/SUMIFS(G$3:G$722,$B$3:$B$722,$B741)*SUMIFS(Calculations!$E$3:$E$53,Calculations!$A$3:$A$53,$B741)</f>
        <v>0</v>
      </c>
      <c r="H741" s="44">
        <f>H15/SUMIFS(H$3:H$722,$B$3:$B$722,$B741)*SUMIFS(Calculations!$E$3:$E$53,Calculations!$A$3:$A$53,$B741)</f>
        <v>0</v>
      </c>
      <c r="I741" s="44">
        <f>I15/SUMIFS(I$3:I$722,$B$3:$B$722,$B741)*SUMIFS(Calculations!$E$3:$E$53,Calculations!$A$3:$A$53,$B741)</f>
        <v>0</v>
      </c>
      <c r="J741" s="44">
        <f>J15/SUMIFS(J$3:J$722,$B$3:$B$722,$B741)*SUMIFS(Calculations!$E$3:$E$53,Calculations!$A$3:$A$53,$B741)</f>
        <v>0</v>
      </c>
      <c r="K741" s="44">
        <f>K15/SUMIFS(K$3:K$722,$B$3:$B$722,$B741)*SUMIFS(Calculations!$E$3:$E$53,Calculations!$A$3:$A$53,$B741)</f>
        <v>0</v>
      </c>
      <c r="L741" s="44">
        <f>L15/SUMIFS(L$3:L$722,$B$3:$B$722,$B741)*SUMIFS(Calculations!$E$3:$E$53,Calculations!$A$3:$A$53,$B741)</f>
        <v>0</v>
      </c>
      <c r="M741" s="44">
        <f>M15/SUMIFS(M$3:M$722,$B$3:$B$722,$B741)*SUMIFS(Calculations!$E$3:$E$53,Calculations!$A$3:$A$53,$B741)</f>
        <v>0</v>
      </c>
      <c r="N741" s="44">
        <f>N15/SUMIFS(N$3:N$722,$B$3:$B$722,$B741)*SUMIFS(Calculations!$E$3:$E$53,Calculations!$A$3:$A$53,$B741)</f>
        <v>0</v>
      </c>
      <c r="O741" s="44">
        <f>O15/SUMIFS(O$3:O$722,$B$3:$B$722,$B741)*SUMIFS(Calculations!$E$3:$E$53,Calculations!$A$3:$A$53,$B741)</f>
        <v>0</v>
      </c>
      <c r="P741" s="44">
        <f>P15/SUMIFS(P$3:P$722,$B$3:$B$722,$B741)*SUMIFS(Calculations!$E$3:$E$53,Calculations!$A$3:$A$53,$B741)</f>
        <v>0</v>
      </c>
      <c r="Q741" s="44">
        <f>Q15/SUMIFS(Q$3:Q$722,$B$3:$B$722,$B741)*SUMIFS(Calculations!$E$3:$E$53,Calculations!$A$3:$A$53,$B741)</f>
        <v>0</v>
      </c>
      <c r="R741" s="44">
        <f>R15/SUMIFS(R$3:R$722,$B$3:$B$722,$B741)*SUMIFS(Calculations!$E$3:$E$53,Calculations!$A$3:$A$53,$B741)</f>
        <v>0</v>
      </c>
    </row>
    <row r="742" spans="2:18" ht="15.75" customHeight="1">
      <c r="B742" s="44" t="s">
        <v>3</v>
      </c>
      <c r="C742" s="44" t="s">
        <v>519</v>
      </c>
      <c r="D742" s="44" t="s">
        <v>535</v>
      </c>
      <c r="E742" s="44" t="str">
        <f t="shared" si="300"/>
        <v>storage</v>
      </c>
      <c r="F742" s="44">
        <f>F16/SUMIFS(F$3:F$722,$B$3:$B$722,$B742)*SUMIFS(Calculations!$E$3:$E$53,Calculations!$A$3:$A$53,$B742)</f>
        <v>0</v>
      </c>
      <c r="G742" s="44">
        <f>G16/SUMIFS(G$3:G$722,$B$3:$B$722,$B742)*SUMIFS(Calculations!$E$3:$E$53,Calculations!$A$3:$A$53,$B742)</f>
        <v>0</v>
      </c>
      <c r="H742" s="44">
        <f>H16/SUMIFS(H$3:H$722,$B$3:$B$722,$B742)*SUMIFS(Calculations!$E$3:$E$53,Calculations!$A$3:$A$53,$B742)</f>
        <v>0</v>
      </c>
      <c r="I742" s="44">
        <f>I16/SUMIFS(I$3:I$722,$B$3:$B$722,$B742)*SUMIFS(Calculations!$E$3:$E$53,Calculations!$A$3:$A$53,$B742)</f>
        <v>0</v>
      </c>
      <c r="J742" s="44">
        <f>J16/SUMIFS(J$3:J$722,$B$3:$B$722,$B742)*SUMIFS(Calculations!$E$3:$E$53,Calculations!$A$3:$A$53,$B742)</f>
        <v>0</v>
      </c>
      <c r="K742" s="44">
        <f>K16/SUMIFS(K$3:K$722,$B$3:$B$722,$B742)*SUMIFS(Calculations!$E$3:$E$53,Calculations!$A$3:$A$53,$B742)</f>
        <v>0</v>
      </c>
      <c r="L742" s="44">
        <f>L16/SUMIFS(L$3:L$722,$B$3:$B$722,$B742)*SUMIFS(Calculations!$E$3:$E$53,Calculations!$A$3:$A$53,$B742)</f>
        <v>0</v>
      </c>
      <c r="M742" s="44">
        <f>M16/SUMIFS(M$3:M$722,$B$3:$B$722,$B742)*SUMIFS(Calculations!$E$3:$E$53,Calculations!$A$3:$A$53,$B742)</f>
        <v>0</v>
      </c>
      <c r="N742" s="44">
        <f>N16/SUMIFS(N$3:N$722,$B$3:$B$722,$B742)*SUMIFS(Calculations!$E$3:$E$53,Calculations!$A$3:$A$53,$B742)</f>
        <v>0</v>
      </c>
      <c r="O742" s="44">
        <f>O16/SUMIFS(O$3:O$722,$B$3:$B$722,$B742)*SUMIFS(Calculations!$E$3:$E$53,Calculations!$A$3:$A$53,$B742)</f>
        <v>0</v>
      </c>
      <c r="P742" s="44">
        <f>P16/SUMIFS(P$3:P$722,$B$3:$B$722,$B742)*SUMIFS(Calculations!$E$3:$E$53,Calculations!$A$3:$A$53,$B742)</f>
        <v>0</v>
      </c>
      <c r="Q742" s="44">
        <f>Q16/SUMIFS(Q$3:Q$722,$B$3:$B$722,$B742)*SUMIFS(Calculations!$E$3:$E$53,Calculations!$A$3:$A$53,$B742)</f>
        <v>0</v>
      </c>
      <c r="R742" s="44">
        <f>R16/SUMIFS(R$3:R$722,$B$3:$B$722,$B742)*SUMIFS(Calculations!$E$3:$E$53,Calculations!$A$3:$A$53,$B742)</f>
        <v>0</v>
      </c>
    </row>
    <row r="743" spans="2:18" ht="15.75" customHeight="1">
      <c r="B743" s="44" t="s">
        <v>3</v>
      </c>
      <c r="C743" s="44" t="s">
        <v>519</v>
      </c>
      <c r="D743" s="44" t="s">
        <v>537</v>
      </c>
      <c r="E743" s="44" t="str">
        <f t="shared" si="300"/>
        <v>solar PV</v>
      </c>
      <c r="F743" s="44">
        <f>F17/SUMIFS(F$3:F$722,$B$3:$B$722,$B743)*SUMIFS(Calculations!$E$3:$E$53,Calculations!$A$3:$A$53,$B743)</f>
        <v>0</v>
      </c>
      <c r="G743" s="44">
        <f>G17/SUMIFS(G$3:G$722,$B$3:$B$722,$B743)*SUMIFS(Calculations!$E$3:$E$53,Calculations!$A$3:$A$53,$B743)</f>
        <v>0</v>
      </c>
      <c r="H743" s="44">
        <f>H17/SUMIFS(H$3:H$722,$B$3:$B$722,$B743)*SUMIFS(Calculations!$E$3:$E$53,Calculations!$A$3:$A$53,$B743)</f>
        <v>0</v>
      </c>
      <c r="I743" s="44">
        <f>I17/SUMIFS(I$3:I$722,$B$3:$B$722,$B743)*SUMIFS(Calculations!$E$3:$E$53,Calculations!$A$3:$A$53,$B743)</f>
        <v>0</v>
      </c>
      <c r="J743" s="44">
        <f>J17/SUMIFS(J$3:J$722,$B$3:$B$722,$B743)*SUMIFS(Calculations!$E$3:$E$53,Calculations!$A$3:$A$53,$B743)</f>
        <v>0</v>
      </c>
      <c r="K743" s="44">
        <f>K17/SUMIFS(K$3:K$722,$B$3:$B$722,$B743)*SUMIFS(Calculations!$E$3:$E$53,Calculations!$A$3:$A$53,$B743)</f>
        <v>0</v>
      </c>
      <c r="L743" s="44">
        <f>L17/SUMIFS(L$3:L$722,$B$3:$B$722,$B743)*SUMIFS(Calculations!$E$3:$E$53,Calculations!$A$3:$A$53,$B743)</f>
        <v>0</v>
      </c>
      <c r="M743" s="44">
        <f>M17/SUMIFS(M$3:M$722,$B$3:$B$722,$B743)*SUMIFS(Calculations!$E$3:$E$53,Calculations!$A$3:$A$53,$B743)</f>
        <v>0</v>
      </c>
      <c r="N743" s="44">
        <f>N17/SUMIFS(N$3:N$722,$B$3:$B$722,$B743)*SUMIFS(Calculations!$E$3:$E$53,Calculations!$A$3:$A$53,$B743)</f>
        <v>0</v>
      </c>
      <c r="O743" s="44">
        <f>O17/SUMIFS(O$3:O$722,$B$3:$B$722,$B743)*SUMIFS(Calculations!$E$3:$E$53,Calculations!$A$3:$A$53,$B743)</f>
        <v>0</v>
      </c>
      <c r="P743" s="44">
        <f>P17/SUMIFS(P$3:P$722,$B$3:$B$722,$B743)*SUMIFS(Calculations!$E$3:$E$53,Calculations!$A$3:$A$53,$B743)</f>
        <v>0</v>
      </c>
      <c r="Q743" s="44">
        <f>Q17/SUMIFS(Q$3:Q$722,$B$3:$B$722,$B743)*SUMIFS(Calculations!$E$3:$E$53,Calculations!$A$3:$A$53,$B743)</f>
        <v>0</v>
      </c>
      <c r="R743" s="44">
        <f>R17/SUMIFS(R$3:R$722,$B$3:$B$722,$B743)*SUMIFS(Calculations!$E$3:$E$53,Calculations!$A$3:$A$53,$B743)</f>
        <v>0</v>
      </c>
    </row>
    <row r="744" spans="2:18" ht="15.75" customHeight="1">
      <c r="B744" s="44" t="s">
        <v>14</v>
      </c>
      <c r="C744" s="44" t="s">
        <v>519</v>
      </c>
      <c r="D744" s="44" t="s">
        <v>522</v>
      </c>
      <c r="E744" s="44" t="str">
        <f t="shared" si="300"/>
        <v>biomass</v>
      </c>
      <c r="F744" s="44">
        <f>F18/SUMIFS(F$3:F$722,$B$3:$B$722,$B744)*SUMIFS(Calculations!$E$3:$E$53,Calculations!$A$3:$A$53,$B744)</f>
        <v>0</v>
      </c>
      <c r="G744" s="44">
        <f>G18/SUMIFS(G$3:G$722,$B$3:$B$722,$B744)*SUMIFS(Calculations!$E$3:$E$53,Calculations!$A$3:$A$53,$B744)</f>
        <v>0</v>
      </c>
      <c r="H744" s="44">
        <f>H18/SUMIFS(H$3:H$722,$B$3:$B$722,$B744)*SUMIFS(Calculations!$E$3:$E$53,Calculations!$A$3:$A$53,$B744)</f>
        <v>0</v>
      </c>
      <c r="I744" s="44">
        <f>I18/SUMIFS(I$3:I$722,$B$3:$B$722,$B744)*SUMIFS(Calculations!$E$3:$E$53,Calculations!$A$3:$A$53,$B744)</f>
        <v>0</v>
      </c>
      <c r="J744" s="44">
        <f>J18/SUMIFS(J$3:J$722,$B$3:$B$722,$B744)*SUMIFS(Calculations!$E$3:$E$53,Calculations!$A$3:$A$53,$B744)</f>
        <v>0</v>
      </c>
      <c r="K744" s="44">
        <f>K18/SUMIFS(K$3:K$722,$B$3:$B$722,$B744)*SUMIFS(Calculations!$E$3:$E$53,Calculations!$A$3:$A$53,$B744)</f>
        <v>0</v>
      </c>
      <c r="L744" s="44">
        <f>L18/SUMIFS(L$3:L$722,$B$3:$B$722,$B744)*SUMIFS(Calculations!$E$3:$E$53,Calculations!$A$3:$A$53,$B744)</f>
        <v>0</v>
      </c>
      <c r="M744" s="44">
        <f>M18/SUMIFS(M$3:M$722,$B$3:$B$722,$B744)*SUMIFS(Calculations!$E$3:$E$53,Calculations!$A$3:$A$53,$B744)</f>
        <v>0</v>
      </c>
      <c r="N744" s="44">
        <f>N18/SUMIFS(N$3:N$722,$B$3:$B$722,$B744)*SUMIFS(Calculations!$E$3:$E$53,Calculations!$A$3:$A$53,$B744)</f>
        <v>0</v>
      </c>
      <c r="O744" s="44">
        <f>O18/SUMIFS(O$3:O$722,$B$3:$B$722,$B744)*SUMIFS(Calculations!$E$3:$E$53,Calculations!$A$3:$A$53,$B744)</f>
        <v>0</v>
      </c>
      <c r="P744" s="44">
        <f>P18/SUMIFS(P$3:P$722,$B$3:$B$722,$B744)*SUMIFS(Calculations!$E$3:$E$53,Calculations!$A$3:$A$53,$B744)</f>
        <v>0</v>
      </c>
      <c r="Q744" s="44">
        <f>Q18/SUMIFS(Q$3:Q$722,$B$3:$B$722,$B744)*SUMIFS(Calculations!$E$3:$E$53,Calculations!$A$3:$A$53,$B744)</f>
        <v>0</v>
      </c>
      <c r="R744" s="44">
        <f>R18/SUMIFS(R$3:R$722,$B$3:$B$722,$B744)*SUMIFS(Calculations!$E$3:$E$53,Calculations!$A$3:$A$53,$B744)</f>
        <v>0</v>
      </c>
    </row>
    <row r="745" spans="2:18" ht="15.75" customHeight="1">
      <c r="B745" s="44" t="s">
        <v>14</v>
      </c>
      <c r="C745" s="44" t="s">
        <v>519</v>
      </c>
      <c r="D745" s="44" t="s">
        <v>523</v>
      </c>
      <c r="E745" s="44" t="str">
        <f t="shared" si="300"/>
        <v>hard coal</v>
      </c>
      <c r="F745" s="44">
        <f>F19/SUMIFS(F$3:F$722,$B$3:$B$722,$B745)*SUMIFS(Calculations!$E$3:$E$53,Calculations!$A$3:$A$53,$B745)</f>
        <v>0</v>
      </c>
      <c r="G745" s="44">
        <f>G19/SUMIFS(G$3:G$722,$B$3:$B$722,$B745)*SUMIFS(Calculations!$E$3:$E$53,Calculations!$A$3:$A$53,$B745)</f>
        <v>0</v>
      </c>
      <c r="H745" s="44">
        <f>H19/SUMIFS(H$3:H$722,$B$3:$B$722,$B745)*SUMIFS(Calculations!$E$3:$E$53,Calculations!$A$3:$A$53,$B745)</f>
        <v>0</v>
      </c>
      <c r="I745" s="44">
        <f>I19/SUMIFS(I$3:I$722,$B$3:$B$722,$B745)*SUMIFS(Calculations!$E$3:$E$53,Calculations!$A$3:$A$53,$B745)</f>
        <v>0</v>
      </c>
      <c r="J745" s="44">
        <f>J19/SUMIFS(J$3:J$722,$B$3:$B$722,$B745)*SUMIFS(Calculations!$E$3:$E$53,Calculations!$A$3:$A$53,$B745)</f>
        <v>0</v>
      </c>
      <c r="K745" s="44">
        <f>K19/SUMIFS(K$3:K$722,$B$3:$B$722,$B745)*SUMIFS(Calculations!$E$3:$E$53,Calculations!$A$3:$A$53,$B745)</f>
        <v>0</v>
      </c>
      <c r="L745" s="44">
        <f>L19/SUMIFS(L$3:L$722,$B$3:$B$722,$B745)*SUMIFS(Calculations!$E$3:$E$53,Calculations!$A$3:$A$53,$B745)</f>
        <v>0</v>
      </c>
      <c r="M745" s="44">
        <f>M19/SUMIFS(M$3:M$722,$B$3:$B$722,$B745)*SUMIFS(Calculations!$E$3:$E$53,Calculations!$A$3:$A$53,$B745)</f>
        <v>0</v>
      </c>
      <c r="N745" s="44">
        <f>N19/SUMIFS(N$3:N$722,$B$3:$B$722,$B745)*SUMIFS(Calculations!$E$3:$E$53,Calculations!$A$3:$A$53,$B745)</f>
        <v>0</v>
      </c>
      <c r="O745" s="44">
        <f>O19/SUMIFS(O$3:O$722,$B$3:$B$722,$B745)*SUMIFS(Calculations!$E$3:$E$53,Calculations!$A$3:$A$53,$B745)</f>
        <v>0</v>
      </c>
      <c r="P745" s="44">
        <f>P19/SUMIFS(P$3:P$722,$B$3:$B$722,$B745)*SUMIFS(Calculations!$E$3:$E$53,Calculations!$A$3:$A$53,$B745)</f>
        <v>0</v>
      </c>
      <c r="Q745" s="44">
        <f>Q19/SUMIFS(Q$3:Q$722,$B$3:$B$722,$B745)*SUMIFS(Calculations!$E$3:$E$53,Calculations!$A$3:$A$53,$B745)</f>
        <v>0</v>
      </c>
      <c r="R745" s="44">
        <f>R19/SUMIFS(R$3:R$722,$B$3:$B$722,$B745)*SUMIFS(Calculations!$E$3:$E$53,Calculations!$A$3:$A$53,$B745)</f>
        <v>0</v>
      </c>
    </row>
    <row r="746" spans="2:18" ht="15.75" customHeight="1">
      <c r="B746" s="44" t="s">
        <v>14</v>
      </c>
      <c r="C746" s="44" t="s">
        <v>519</v>
      </c>
      <c r="D746" s="44" t="s">
        <v>524</v>
      </c>
      <c r="E746" s="44" t="str">
        <f t="shared" si="300"/>
        <v>solar thermal</v>
      </c>
      <c r="F746" s="44">
        <f>F20/SUMIFS(F$3:F$722,$B$3:$B$722,$B746)*SUMIFS(Calculations!$E$3:$E$53,Calculations!$A$3:$A$53,$B746)</f>
        <v>0</v>
      </c>
      <c r="G746" s="44">
        <f>G20/SUMIFS(G$3:G$722,$B$3:$B$722,$B746)*SUMIFS(Calculations!$E$3:$E$53,Calculations!$A$3:$A$53,$B746)</f>
        <v>0</v>
      </c>
      <c r="H746" s="44">
        <f>H20/SUMIFS(H$3:H$722,$B$3:$B$722,$B746)*SUMIFS(Calculations!$E$3:$E$53,Calculations!$A$3:$A$53,$B746)</f>
        <v>0</v>
      </c>
      <c r="I746" s="44">
        <f>I20/SUMIFS(I$3:I$722,$B$3:$B$722,$B746)*SUMIFS(Calculations!$E$3:$E$53,Calculations!$A$3:$A$53,$B746)</f>
        <v>0</v>
      </c>
      <c r="J746" s="44">
        <f>J20/SUMIFS(J$3:J$722,$B$3:$B$722,$B746)*SUMIFS(Calculations!$E$3:$E$53,Calculations!$A$3:$A$53,$B746)</f>
        <v>0</v>
      </c>
      <c r="K746" s="44">
        <f>K20/SUMIFS(K$3:K$722,$B$3:$B$722,$B746)*SUMIFS(Calculations!$E$3:$E$53,Calculations!$A$3:$A$53,$B746)</f>
        <v>0</v>
      </c>
      <c r="L746" s="44">
        <f>L20/SUMIFS(L$3:L$722,$B$3:$B$722,$B746)*SUMIFS(Calculations!$E$3:$E$53,Calculations!$A$3:$A$53,$B746)</f>
        <v>0</v>
      </c>
      <c r="M746" s="44">
        <f>M20/SUMIFS(M$3:M$722,$B$3:$B$722,$B746)*SUMIFS(Calculations!$E$3:$E$53,Calculations!$A$3:$A$53,$B746)</f>
        <v>0</v>
      </c>
      <c r="N746" s="44">
        <f>N20/SUMIFS(N$3:N$722,$B$3:$B$722,$B746)*SUMIFS(Calculations!$E$3:$E$53,Calculations!$A$3:$A$53,$B746)</f>
        <v>0</v>
      </c>
      <c r="O746" s="44">
        <f>O20/SUMIFS(O$3:O$722,$B$3:$B$722,$B746)*SUMIFS(Calculations!$E$3:$E$53,Calculations!$A$3:$A$53,$B746)</f>
        <v>0</v>
      </c>
      <c r="P746" s="44">
        <f>P20/SUMIFS(P$3:P$722,$B$3:$B$722,$B746)*SUMIFS(Calculations!$E$3:$E$53,Calculations!$A$3:$A$53,$B746)</f>
        <v>0</v>
      </c>
      <c r="Q746" s="44">
        <f>Q20/SUMIFS(Q$3:Q$722,$B$3:$B$722,$B746)*SUMIFS(Calculations!$E$3:$E$53,Calculations!$A$3:$A$53,$B746)</f>
        <v>0</v>
      </c>
      <c r="R746" s="44">
        <f>R20/SUMIFS(R$3:R$722,$B$3:$B$722,$B746)*SUMIFS(Calculations!$E$3:$E$53,Calculations!$A$3:$A$53,$B746)</f>
        <v>0</v>
      </c>
    </row>
    <row r="747" spans="2:18" ht="15.75" customHeight="1">
      <c r="B747" s="44" t="s">
        <v>14</v>
      </c>
      <c r="C747" s="44" t="s">
        <v>519</v>
      </c>
      <c r="D747" s="44" t="s">
        <v>525</v>
      </c>
      <c r="E747" s="44" t="str">
        <f t="shared" si="300"/>
        <v>geothermal</v>
      </c>
      <c r="F747" s="44">
        <f>F21/SUMIFS(F$3:F$722,$B$3:$B$722,$B747)*SUMIFS(Calculations!$E$3:$E$53,Calculations!$A$3:$A$53,$B747)</f>
        <v>0</v>
      </c>
      <c r="G747" s="44">
        <f>G21/SUMIFS(G$3:G$722,$B$3:$B$722,$B747)*SUMIFS(Calculations!$E$3:$E$53,Calculations!$A$3:$A$53,$B747)</f>
        <v>0</v>
      </c>
      <c r="H747" s="44">
        <f>H21/SUMIFS(H$3:H$722,$B$3:$B$722,$B747)*SUMIFS(Calculations!$E$3:$E$53,Calculations!$A$3:$A$53,$B747)</f>
        <v>0</v>
      </c>
      <c r="I747" s="44">
        <f>I21/SUMIFS(I$3:I$722,$B$3:$B$722,$B747)*SUMIFS(Calculations!$E$3:$E$53,Calculations!$A$3:$A$53,$B747)</f>
        <v>0</v>
      </c>
      <c r="J747" s="44">
        <f>J21/SUMIFS(J$3:J$722,$B$3:$B$722,$B747)*SUMIFS(Calculations!$E$3:$E$53,Calculations!$A$3:$A$53,$B747)</f>
        <v>0</v>
      </c>
      <c r="K747" s="44">
        <f>K21/SUMIFS(K$3:K$722,$B$3:$B$722,$B747)*SUMIFS(Calculations!$E$3:$E$53,Calculations!$A$3:$A$53,$B747)</f>
        <v>0</v>
      </c>
      <c r="L747" s="44">
        <f>L21/SUMIFS(L$3:L$722,$B$3:$B$722,$B747)*SUMIFS(Calculations!$E$3:$E$53,Calculations!$A$3:$A$53,$B747)</f>
        <v>0</v>
      </c>
      <c r="M747" s="44">
        <f>M21/SUMIFS(M$3:M$722,$B$3:$B$722,$B747)*SUMIFS(Calculations!$E$3:$E$53,Calculations!$A$3:$A$53,$B747)</f>
        <v>0</v>
      </c>
      <c r="N747" s="44">
        <f>N21/SUMIFS(N$3:N$722,$B$3:$B$722,$B747)*SUMIFS(Calculations!$E$3:$E$53,Calculations!$A$3:$A$53,$B747)</f>
        <v>0</v>
      </c>
      <c r="O747" s="44">
        <f>O21/SUMIFS(O$3:O$722,$B$3:$B$722,$B747)*SUMIFS(Calculations!$E$3:$E$53,Calculations!$A$3:$A$53,$B747)</f>
        <v>0</v>
      </c>
      <c r="P747" s="44">
        <f>P21/SUMIFS(P$3:P$722,$B$3:$B$722,$B747)*SUMIFS(Calculations!$E$3:$E$53,Calculations!$A$3:$A$53,$B747)</f>
        <v>0</v>
      </c>
      <c r="Q747" s="44">
        <f>Q21/SUMIFS(Q$3:Q$722,$B$3:$B$722,$B747)*SUMIFS(Calculations!$E$3:$E$53,Calculations!$A$3:$A$53,$B747)</f>
        <v>0</v>
      </c>
      <c r="R747" s="44">
        <f>R21/SUMIFS(R$3:R$722,$B$3:$B$722,$B747)*SUMIFS(Calculations!$E$3:$E$53,Calculations!$A$3:$A$53,$B747)</f>
        <v>0</v>
      </c>
    </row>
    <row r="748" spans="2:18" ht="15.75" customHeight="1">
      <c r="B748" s="44" t="s">
        <v>14</v>
      </c>
      <c r="C748" s="44" t="s">
        <v>519</v>
      </c>
      <c r="D748" s="44" t="s">
        <v>526</v>
      </c>
      <c r="E748" s="44" t="str">
        <f t="shared" si="300"/>
        <v>hydro</v>
      </c>
      <c r="F748" s="44">
        <f>F22/SUMIFS(F$3:F$722,$B$3:$B$722,$B748)*SUMIFS(Calculations!$E$3:$E$53,Calculations!$A$3:$A$53,$B748)</f>
        <v>0</v>
      </c>
      <c r="G748" s="44">
        <f>G22/SUMIFS(G$3:G$722,$B$3:$B$722,$B748)*SUMIFS(Calculations!$E$3:$E$53,Calculations!$A$3:$A$53,$B748)</f>
        <v>0</v>
      </c>
      <c r="H748" s="44">
        <f>H22/SUMIFS(H$3:H$722,$B$3:$B$722,$B748)*SUMIFS(Calculations!$E$3:$E$53,Calculations!$A$3:$A$53,$B748)</f>
        <v>0</v>
      </c>
      <c r="I748" s="44">
        <f>I22/SUMIFS(I$3:I$722,$B$3:$B$722,$B748)*SUMIFS(Calculations!$E$3:$E$53,Calculations!$A$3:$A$53,$B748)</f>
        <v>0</v>
      </c>
      <c r="J748" s="44">
        <f>J22/SUMIFS(J$3:J$722,$B$3:$B$722,$B748)*SUMIFS(Calculations!$E$3:$E$53,Calculations!$A$3:$A$53,$B748)</f>
        <v>0</v>
      </c>
      <c r="K748" s="44">
        <f>K22/SUMIFS(K$3:K$722,$B$3:$B$722,$B748)*SUMIFS(Calculations!$E$3:$E$53,Calculations!$A$3:$A$53,$B748)</f>
        <v>0</v>
      </c>
      <c r="L748" s="44">
        <f>L22/SUMIFS(L$3:L$722,$B$3:$B$722,$B748)*SUMIFS(Calculations!$E$3:$E$53,Calculations!$A$3:$A$53,$B748)</f>
        <v>0</v>
      </c>
      <c r="M748" s="44">
        <f>M22/SUMIFS(M$3:M$722,$B$3:$B$722,$B748)*SUMIFS(Calculations!$E$3:$E$53,Calculations!$A$3:$A$53,$B748)</f>
        <v>0</v>
      </c>
      <c r="N748" s="44">
        <f>N22/SUMIFS(N$3:N$722,$B$3:$B$722,$B748)*SUMIFS(Calculations!$E$3:$E$53,Calculations!$A$3:$A$53,$B748)</f>
        <v>0</v>
      </c>
      <c r="O748" s="44">
        <f>O22/SUMIFS(O$3:O$722,$B$3:$B$722,$B748)*SUMIFS(Calculations!$E$3:$E$53,Calculations!$A$3:$A$53,$B748)</f>
        <v>0</v>
      </c>
      <c r="P748" s="44">
        <f>P22/SUMIFS(P$3:P$722,$B$3:$B$722,$B748)*SUMIFS(Calculations!$E$3:$E$53,Calculations!$A$3:$A$53,$B748)</f>
        <v>0</v>
      </c>
      <c r="Q748" s="44">
        <f>Q22/SUMIFS(Q$3:Q$722,$B$3:$B$722,$B748)*SUMIFS(Calculations!$E$3:$E$53,Calculations!$A$3:$A$53,$B748)</f>
        <v>0</v>
      </c>
      <c r="R748" s="44">
        <f>R22/SUMIFS(R$3:R$722,$B$3:$B$722,$B748)*SUMIFS(Calculations!$E$3:$E$53,Calculations!$A$3:$A$53,$B748)</f>
        <v>0</v>
      </c>
    </row>
    <row r="749" spans="2:18" ht="15.75" customHeight="1">
      <c r="B749" s="44" t="s">
        <v>14</v>
      </c>
      <c r="C749" s="44" t="s">
        <v>519</v>
      </c>
      <c r="D749" s="44" t="s">
        <v>528</v>
      </c>
      <c r="E749" s="44" t="str">
        <f t="shared" si="300"/>
        <v>hydro</v>
      </c>
      <c r="F749" s="44">
        <f>F23/SUMIFS(F$3:F$722,$B$3:$B$722,$B749)*SUMIFS(Calculations!$E$3:$E$53,Calculations!$A$3:$A$53,$B749)</f>
        <v>0</v>
      </c>
      <c r="G749" s="44">
        <f>G23/SUMIFS(G$3:G$722,$B$3:$B$722,$B749)*SUMIFS(Calculations!$E$3:$E$53,Calculations!$A$3:$A$53,$B749)</f>
        <v>0</v>
      </c>
      <c r="H749" s="44">
        <f>H23/SUMIFS(H$3:H$722,$B$3:$B$722,$B749)*SUMIFS(Calculations!$E$3:$E$53,Calculations!$A$3:$A$53,$B749)</f>
        <v>0</v>
      </c>
      <c r="I749" s="44">
        <f>I23/SUMIFS(I$3:I$722,$B$3:$B$722,$B749)*SUMIFS(Calculations!$E$3:$E$53,Calculations!$A$3:$A$53,$B749)</f>
        <v>0</v>
      </c>
      <c r="J749" s="44">
        <f>J23/SUMIFS(J$3:J$722,$B$3:$B$722,$B749)*SUMIFS(Calculations!$E$3:$E$53,Calculations!$A$3:$A$53,$B749)</f>
        <v>0</v>
      </c>
      <c r="K749" s="44">
        <f>K23/SUMIFS(K$3:K$722,$B$3:$B$722,$B749)*SUMIFS(Calculations!$E$3:$E$53,Calculations!$A$3:$A$53,$B749)</f>
        <v>0</v>
      </c>
      <c r="L749" s="44">
        <f>L23/SUMIFS(L$3:L$722,$B$3:$B$722,$B749)*SUMIFS(Calculations!$E$3:$E$53,Calculations!$A$3:$A$53,$B749)</f>
        <v>0</v>
      </c>
      <c r="M749" s="44">
        <f>M23/SUMIFS(M$3:M$722,$B$3:$B$722,$B749)*SUMIFS(Calculations!$E$3:$E$53,Calculations!$A$3:$A$53,$B749)</f>
        <v>0</v>
      </c>
      <c r="N749" s="44">
        <f>N23/SUMIFS(N$3:N$722,$B$3:$B$722,$B749)*SUMIFS(Calculations!$E$3:$E$53,Calculations!$A$3:$A$53,$B749)</f>
        <v>0</v>
      </c>
      <c r="O749" s="44">
        <f>O23/SUMIFS(O$3:O$722,$B$3:$B$722,$B749)*SUMIFS(Calculations!$E$3:$E$53,Calculations!$A$3:$A$53,$B749)</f>
        <v>0</v>
      </c>
      <c r="P749" s="44">
        <f>P23/SUMIFS(P$3:P$722,$B$3:$B$722,$B749)*SUMIFS(Calculations!$E$3:$E$53,Calculations!$A$3:$A$53,$B749)</f>
        <v>0</v>
      </c>
      <c r="Q749" s="44">
        <f>Q23/SUMIFS(Q$3:Q$722,$B$3:$B$722,$B749)*SUMIFS(Calculations!$E$3:$E$53,Calculations!$A$3:$A$53,$B749)</f>
        <v>0</v>
      </c>
      <c r="R749" s="44">
        <f>R23/SUMIFS(R$3:R$722,$B$3:$B$722,$B749)*SUMIFS(Calculations!$E$3:$E$53,Calculations!$A$3:$A$53,$B749)</f>
        <v>0</v>
      </c>
    </row>
    <row r="750" spans="2:18" ht="15.75" customHeight="1">
      <c r="B750" s="44" t="s">
        <v>14</v>
      </c>
      <c r="C750" s="44" t="s">
        <v>519</v>
      </c>
      <c r="D750" s="44" t="s">
        <v>527</v>
      </c>
      <c r="E750" s="44" t="str">
        <f t="shared" si="300"/>
        <v>onshore wind</v>
      </c>
      <c r="F750" s="44">
        <f>F24/SUMIFS(F$3:F$722,$B$3:$B$722,$B750)*SUMIFS(Calculations!$E$3:$E$53,Calculations!$A$3:$A$53,$B750)</f>
        <v>0</v>
      </c>
      <c r="G750" s="44">
        <f>G24/SUMIFS(G$3:G$722,$B$3:$B$722,$B750)*SUMIFS(Calculations!$E$3:$E$53,Calculations!$A$3:$A$53,$B750)</f>
        <v>0</v>
      </c>
      <c r="H750" s="44">
        <f>H24/SUMIFS(H$3:H$722,$B$3:$B$722,$B750)*SUMIFS(Calculations!$E$3:$E$53,Calculations!$A$3:$A$53,$B750)</f>
        <v>0</v>
      </c>
      <c r="I750" s="44">
        <f>I24/SUMIFS(I$3:I$722,$B$3:$B$722,$B750)*SUMIFS(Calculations!$E$3:$E$53,Calculations!$A$3:$A$53,$B750)</f>
        <v>0</v>
      </c>
      <c r="J750" s="44">
        <f>J24/SUMIFS(J$3:J$722,$B$3:$B$722,$B750)*SUMIFS(Calculations!$E$3:$E$53,Calculations!$A$3:$A$53,$B750)</f>
        <v>0</v>
      </c>
      <c r="K750" s="44">
        <f>K24/SUMIFS(K$3:K$722,$B$3:$B$722,$B750)*SUMIFS(Calculations!$E$3:$E$53,Calculations!$A$3:$A$53,$B750)</f>
        <v>0</v>
      </c>
      <c r="L750" s="44">
        <f>L24/SUMIFS(L$3:L$722,$B$3:$B$722,$B750)*SUMIFS(Calculations!$E$3:$E$53,Calculations!$A$3:$A$53,$B750)</f>
        <v>0</v>
      </c>
      <c r="M750" s="44">
        <f>M24/SUMIFS(M$3:M$722,$B$3:$B$722,$B750)*SUMIFS(Calculations!$E$3:$E$53,Calculations!$A$3:$A$53,$B750)</f>
        <v>0</v>
      </c>
      <c r="N750" s="44">
        <f>N24/SUMIFS(N$3:N$722,$B$3:$B$722,$B750)*SUMIFS(Calculations!$E$3:$E$53,Calculations!$A$3:$A$53,$B750)</f>
        <v>0</v>
      </c>
      <c r="O750" s="44">
        <f>O24/SUMIFS(O$3:O$722,$B$3:$B$722,$B750)*SUMIFS(Calculations!$E$3:$E$53,Calculations!$A$3:$A$53,$B750)</f>
        <v>0</v>
      </c>
      <c r="P750" s="44">
        <f>P24/SUMIFS(P$3:P$722,$B$3:$B$722,$B750)*SUMIFS(Calculations!$E$3:$E$53,Calculations!$A$3:$A$53,$B750)</f>
        <v>0</v>
      </c>
      <c r="Q750" s="44">
        <f>Q24/SUMIFS(Q$3:Q$722,$B$3:$B$722,$B750)*SUMIFS(Calculations!$E$3:$E$53,Calculations!$A$3:$A$53,$B750)</f>
        <v>0</v>
      </c>
      <c r="R750" s="44">
        <f>R24/SUMIFS(R$3:R$722,$B$3:$B$722,$B750)*SUMIFS(Calculations!$E$3:$E$53,Calculations!$A$3:$A$53,$B750)</f>
        <v>0</v>
      </c>
    </row>
    <row r="751" spans="2:18" ht="15.75" customHeight="1">
      <c r="B751" s="44" t="s">
        <v>14</v>
      </c>
      <c r="C751" s="44" t="s">
        <v>519</v>
      </c>
      <c r="D751" s="44" t="s">
        <v>529</v>
      </c>
      <c r="E751" s="44" t="str">
        <f t="shared" si="300"/>
        <v>natural gas nonpeaker</v>
      </c>
      <c r="F751" s="44">
        <f>F25/SUMIFS(F$3:F$722,$B$3:$B$722,$B751)*SUMIFS(Calculations!$E$3:$E$53,Calculations!$A$3:$A$53,$B751)</f>
        <v>0</v>
      </c>
      <c r="G751" s="44">
        <f>G25/SUMIFS(G$3:G$722,$B$3:$B$722,$B751)*SUMIFS(Calculations!$E$3:$E$53,Calculations!$A$3:$A$53,$B751)</f>
        <v>0</v>
      </c>
      <c r="H751" s="44">
        <f>H25/SUMIFS(H$3:H$722,$B$3:$B$722,$B751)*SUMIFS(Calculations!$E$3:$E$53,Calculations!$A$3:$A$53,$B751)</f>
        <v>0</v>
      </c>
      <c r="I751" s="44">
        <f>I25/SUMIFS(I$3:I$722,$B$3:$B$722,$B751)*SUMIFS(Calculations!$E$3:$E$53,Calculations!$A$3:$A$53,$B751)</f>
        <v>0</v>
      </c>
      <c r="J751" s="44">
        <f>J25/SUMIFS(J$3:J$722,$B$3:$B$722,$B751)*SUMIFS(Calculations!$E$3:$E$53,Calculations!$A$3:$A$53,$B751)</f>
        <v>0</v>
      </c>
      <c r="K751" s="44">
        <f>K25/SUMIFS(K$3:K$722,$B$3:$B$722,$B751)*SUMIFS(Calculations!$E$3:$E$53,Calculations!$A$3:$A$53,$B751)</f>
        <v>0</v>
      </c>
      <c r="L751" s="44">
        <f>L25/SUMIFS(L$3:L$722,$B$3:$B$722,$B751)*SUMIFS(Calculations!$E$3:$E$53,Calculations!$A$3:$A$53,$B751)</f>
        <v>0</v>
      </c>
      <c r="M751" s="44">
        <f>M25/SUMIFS(M$3:M$722,$B$3:$B$722,$B751)*SUMIFS(Calculations!$E$3:$E$53,Calculations!$A$3:$A$53,$B751)</f>
        <v>0</v>
      </c>
      <c r="N751" s="44">
        <f>N25/SUMIFS(N$3:N$722,$B$3:$B$722,$B751)*SUMIFS(Calculations!$E$3:$E$53,Calculations!$A$3:$A$53,$B751)</f>
        <v>0</v>
      </c>
      <c r="O751" s="44">
        <f>O25/SUMIFS(O$3:O$722,$B$3:$B$722,$B751)*SUMIFS(Calculations!$E$3:$E$53,Calculations!$A$3:$A$53,$B751)</f>
        <v>0</v>
      </c>
      <c r="P751" s="44">
        <f>P25/SUMIFS(P$3:P$722,$B$3:$B$722,$B751)*SUMIFS(Calculations!$E$3:$E$53,Calculations!$A$3:$A$53,$B751)</f>
        <v>0</v>
      </c>
      <c r="Q751" s="44">
        <f>Q25/SUMIFS(Q$3:Q$722,$B$3:$B$722,$B751)*SUMIFS(Calculations!$E$3:$E$53,Calculations!$A$3:$A$53,$B751)</f>
        <v>0</v>
      </c>
      <c r="R751" s="44">
        <f>R25/SUMIFS(R$3:R$722,$B$3:$B$722,$B751)*SUMIFS(Calculations!$E$3:$E$53,Calculations!$A$3:$A$53,$B751)</f>
        <v>0</v>
      </c>
    </row>
    <row r="752" spans="2:18" ht="15.75" customHeight="1">
      <c r="B752" s="44" t="s">
        <v>14</v>
      </c>
      <c r="C752" s="44" t="s">
        <v>519</v>
      </c>
      <c r="D752" s="44" t="s">
        <v>530</v>
      </c>
      <c r="E752" s="44" t="str">
        <f t="shared" si="300"/>
        <v>natural gas peaker</v>
      </c>
      <c r="F752" s="44">
        <f>F26/SUMIFS(F$3:F$722,$B$3:$B$722,$B752)*SUMIFS(Calculations!$E$3:$E$53,Calculations!$A$3:$A$53,$B752)</f>
        <v>0</v>
      </c>
      <c r="G752" s="44">
        <f>G26/SUMIFS(G$3:G$722,$B$3:$B$722,$B752)*SUMIFS(Calculations!$E$3:$E$53,Calculations!$A$3:$A$53,$B752)</f>
        <v>0</v>
      </c>
      <c r="H752" s="44">
        <f>H26/SUMIFS(H$3:H$722,$B$3:$B$722,$B752)*SUMIFS(Calculations!$E$3:$E$53,Calculations!$A$3:$A$53,$B752)</f>
        <v>0</v>
      </c>
      <c r="I752" s="44">
        <f>I26/SUMIFS(I$3:I$722,$B$3:$B$722,$B752)*SUMIFS(Calculations!$E$3:$E$53,Calculations!$A$3:$A$53,$B752)</f>
        <v>0</v>
      </c>
      <c r="J752" s="44">
        <f>J26/SUMIFS(J$3:J$722,$B$3:$B$722,$B752)*SUMIFS(Calculations!$E$3:$E$53,Calculations!$A$3:$A$53,$B752)</f>
        <v>0</v>
      </c>
      <c r="K752" s="44">
        <f>K26/SUMIFS(K$3:K$722,$B$3:$B$722,$B752)*SUMIFS(Calculations!$E$3:$E$53,Calculations!$A$3:$A$53,$B752)</f>
        <v>0</v>
      </c>
      <c r="L752" s="44">
        <f>L26/SUMIFS(L$3:L$722,$B$3:$B$722,$B752)*SUMIFS(Calculations!$E$3:$E$53,Calculations!$A$3:$A$53,$B752)</f>
        <v>0</v>
      </c>
      <c r="M752" s="44">
        <f>M26/SUMIFS(M$3:M$722,$B$3:$B$722,$B752)*SUMIFS(Calculations!$E$3:$E$53,Calculations!$A$3:$A$53,$B752)</f>
        <v>0</v>
      </c>
      <c r="N752" s="44">
        <f>N26/SUMIFS(N$3:N$722,$B$3:$B$722,$B752)*SUMIFS(Calculations!$E$3:$E$53,Calculations!$A$3:$A$53,$B752)</f>
        <v>0</v>
      </c>
      <c r="O752" s="44">
        <f>O26/SUMIFS(O$3:O$722,$B$3:$B$722,$B752)*SUMIFS(Calculations!$E$3:$E$53,Calculations!$A$3:$A$53,$B752)</f>
        <v>0</v>
      </c>
      <c r="P752" s="44">
        <f>P26/SUMIFS(P$3:P$722,$B$3:$B$722,$B752)*SUMIFS(Calculations!$E$3:$E$53,Calculations!$A$3:$A$53,$B752)</f>
        <v>0</v>
      </c>
      <c r="Q752" s="44">
        <f>Q26/SUMIFS(Q$3:Q$722,$B$3:$B$722,$B752)*SUMIFS(Calculations!$E$3:$E$53,Calculations!$A$3:$A$53,$B752)</f>
        <v>0</v>
      </c>
      <c r="R752" s="44">
        <f>R26/SUMIFS(R$3:R$722,$B$3:$B$722,$B752)*SUMIFS(Calculations!$E$3:$E$53,Calculations!$A$3:$A$53,$B752)</f>
        <v>0</v>
      </c>
    </row>
    <row r="753" spans="2:18" ht="15.75" customHeight="1">
      <c r="B753" s="44" t="s">
        <v>14</v>
      </c>
      <c r="C753" s="44" t="s">
        <v>519</v>
      </c>
      <c r="D753" s="44" t="s">
        <v>531</v>
      </c>
      <c r="E753" s="44" t="str">
        <f t="shared" si="300"/>
        <v>nuclear</v>
      </c>
      <c r="F753" s="44">
        <f>F27/SUMIFS(F$3:F$722,$B$3:$B$722,$B753)*SUMIFS(Calculations!$E$3:$E$53,Calculations!$A$3:$A$53,$B753)</f>
        <v>0</v>
      </c>
      <c r="G753" s="44">
        <f>G27/SUMIFS(G$3:G$722,$B$3:$B$722,$B753)*SUMIFS(Calculations!$E$3:$E$53,Calculations!$A$3:$A$53,$B753)</f>
        <v>0</v>
      </c>
      <c r="H753" s="44">
        <f>H27/SUMIFS(H$3:H$722,$B$3:$B$722,$B753)*SUMIFS(Calculations!$E$3:$E$53,Calculations!$A$3:$A$53,$B753)</f>
        <v>0</v>
      </c>
      <c r="I753" s="44">
        <f>I27/SUMIFS(I$3:I$722,$B$3:$B$722,$B753)*SUMIFS(Calculations!$E$3:$E$53,Calculations!$A$3:$A$53,$B753)</f>
        <v>0</v>
      </c>
      <c r="J753" s="44">
        <f>J27/SUMIFS(J$3:J$722,$B$3:$B$722,$B753)*SUMIFS(Calculations!$E$3:$E$53,Calculations!$A$3:$A$53,$B753)</f>
        <v>0</v>
      </c>
      <c r="K753" s="44">
        <f>K27/SUMIFS(K$3:K$722,$B$3:$B$722,$B753)*SUMIFS(Calculations!$E$3:$E$53,Calculations!$A$3:$A$53,$B753)</f>
        <v>0</v>
      </c>
      <c r="L753" s="44">
        <f>L27/SUMIFS(L$3:L$722,$B$3:$B$722,$B753)*SUMIFS(Calculations!$E$3:$E$53,Calculations!$A$3:$A$53,$B753)</f>
        <v>0</v>
      </c>
      <c r="M753" s="44">
        <f>M27/SUMIFS(M$3:M$722,$B$3:$B$722,$B753)*SUMIFS(Calculations!$E$3:$E$53,Calculations!$A$3:$A$53,$B753)</f>
        <v>0</v>
      </c>
      <c r="N753" s="44">
        <f>N27/SUMIFS(N$3:N$722,$B$3:$B$722,$B753)*SUMIFS(Calculations!$E$3:$E$53,Calculations!$A$3:$A$53,$B753)</f>
        <v>0</v>
      </c>
      <c r="O753" s="44">
        <f>O27/SUMIFS(O$3:O$722,$B$3:$B$722,$B753)*SUMIFS(Calculations!$E$3:$E$53,Calculations!$A$3:$A$53,$B753)</f>
        <v>0</v>
      </c>
      <c r="P753" s="44">
        <f>P27/SUMIFS(P$3:P$722,$B$3:$B$722,$B753)*SUMIFS(Calculations!$E$3:$E$53,Calculations!$A$3:$A$53,$B753)</f>
        <v>0</v>
      </c>
      <c r="Q753" s="44">
        <f>Q27/SUMIFS(Q$3:Q$722,$B$3:$B$722,$B753)*SUMIFS(Calculations!$E$3:$E$53,Calculations!$A$3:$A$53,$B753)</f>
        <v>0</v>
      </c>
      <c r="R753" s="44">
        <f>R27/SUMIFS(R$3:R$722,$B$3:$B$722,$B753)*SUMIFS(Calculations!$E$3:$E$53,Calculations!$A$3:$A$53,$B753)</f>
        <v>0</v>
      </c>
    </row>
    <row r="754" spans="2:18" ht="15.75" customHeight="1">
      <c r="B754" s="44" t="s">
        <v>14</v>
      </c>
      <c r="C754" s="44" t="s">
        <v>519</v>
      </c>
      <c r="D754" s="44" t="s">
        <v>532</v>
      </c>
      <c r="E754" s="44" t="str">
        <f t="shared" si="300"/>
        <v>offshore wind</v>
      </c>
      <c r="F754" s="44">
        <f>F28/SUMIFS(F$3:F$722,$B$3:$B$722,$B754)*SUMIFS(Calculations!$E$3:$E$53,Calculations!$A$3:$A$53,$B754)</f>
        <v>0</v>
      </c>
      <c r="G754" s="44">
        <f>G28/SUMIFS(G$3:G$722,$B$3:$B$722,$B754)*SUMIFS(Calculations!$E$3:$E$53,Calculations!$A$3:$A$53,$B754)</f>
        <v>0</v>
      </c>
      <c r="H754" s="44">
        <f>H28/SUMIFS(H$3:H$722,$B$3:$B$722,$B754)*SUMIFS(Calculations!$E$3:$E$53,Calculations!$A$3:$A$53,$B754)</f>
        <v>0</v>
      </c>
      <c r="I754" s="44">
        <f>I28/SUMIFS(I$3:I$722,$B$3:$B$722,$B754)*SUMIFS(Calculations!$E$3:$E$53,Calculations!$A$3:$A$53,$B754)</f>
        <v>0</v>
      </c>
      <c r="J754" s="44">
        <f>J28/SUMIFS(J$3:J$722,$B$3:$B$722,$B754)*SUMIFS(Calculations!$E$3:$E$53,Calculations!$A$3:$A$53,$B754)</f>
        <v>0</v>
      </c>
      <c r="K754" s="44">
        <f>K28/SUMIFS(K$3:K$722,$B$3:$B$722,$B754)*SUMIFS(Calculations!$E$3:$E$53,Calculations!$A$3:$A$53,$B754)</f>
        <v>0</v>
      </c>
      <c r="L754" s="44">
        <f>L28/SUMIFS(L$3:L$722,$B$3:$B$722,$B754)*SUMIFS(Calculations!$E$3:$E$53,Calculations!$A$3:$A$53,$B754)</f>
        <v>0</v>
      </c>
      <c r="M754" s="44">
        <f>M28/SUMIFS(M$3:M$722,$B$3:$B$722,$B754)*SUMIFS(Calculations!$E$3:$E$53,Calculations!$A$3:$A$53,$B754)</f>
        <v>0</v>
      </c>
      <c r="N754" s="44">
        <f>N28/SUMIFS(N$3:N$722,$B$3:$B$722,$B754)*SUMIFS(Calculations!$E$3:$E$53,Calculations!$A$3:$A$53,$B754)</f>
        <v>0</v>
      </c>
      <c r="O754" s="44">
        <f>O28/SUMIFS(O$3:O$722,$B$3:$B$722,$B754)*SUMIFS(Calculations!$E$3:$E$53,Calculations!$A$3:$A$53,$B754)</f>
        <v>0</v>
      </c>
      <c r="P754" s="44">
        <f>P28/SUMIFS(P$3:P$722,$B$3:$B$722,$B754)*SUMIFS(Calculations!$E$3:$E$53,Calculations!$A$3:$A$53,$B754)</f>
        <v>0</v>
      </c>
      <c r="Q754" s="44">
        <f>Q28/SUMIFS(Q$3:Q$722,$B$3:$B$722,$B754)*SUMIFS(Calculations!$E$3:$E$53,Calculations!$A$3:$A$53,$B754)</f>
        <v>0</v>
      </c>
      <c r="R754" s="44">
        <f>R28/SUMIFS(R$3:R$722,$B$3:$B$722,$B754)*SUMIFS(Calculations!$E$3:$E$53,Calculations!$A$3:$A$53,$B754)</f>
        <v>0</v>
      </c>
    </row>
    <row r="755" spans="2:18" ht="15.75" customHeight="1">
      <c r="B755" s="44" t="s">
        <v>14</v>
      </c>
      <c r="C755" s="44" t="s">
        <v>519</v>
      </c>
      <c r="D755" s="44" t="s">
        <v>533</v>
      </c>
      <c r="E755" s="44" t="str">
        <f t="shared" si="300"/>
        <v>crude oil</v>
      </c>
      <c r="F755" s="44">
        <f>F29/SUMIFS(F$3:F$722,$B$3:$B$722,$B755)*SUMIFS(Calculations!$E$3:$E$53,Calculations!$A$3:$A$53,$B755)</f>
        <v>0</v>
      </c>
      <c r="G755" s="44">
        <f>G29/SUMIFS(G$3:G$722,$B$3:$B$722,$B755)*SUMIFS(Calculations!$E$3:$E$53,Calculations!$A$3:$A$53,$B755)</f>
        <v>0</v>
      </c>
      <c r="H755" s="44">
        <f>H29/SUMIFS(H$3:H$722,$B$3:$B$722,$B755)*SUMIFS(Calculations!$E$3:$E$53,Calculations!$A$3:$A$53,$B755)</f>
        <v>0</v>
      </c>
      <c r="I755" s="44">
        <f>I29/SUMIFS(I$3:I$722,$B$3:$B$722,$B755)*SUMIFS(Calculations!$E$3:$E$53,Calculations!$A$3:$A$53,$B755)</f>
        <v>0</v>
      </c>
      <c r="J755" s="44">
        <f>J29/SUMIFS(J$3:J$722,$B$3:$B$722,$B755)*SUMIFS(Calculations!$E$3:$E$53,Calculations!$A$3:$A$53,$B755)</f>
        <v>0</v>
      </c>
      <c r="K755" s="44">
        <f>K29/SUMIFS(K$3:K$722,$B$3:$B$722,$B755)*SUMIFS(Calculations!$E$3:$E$53,Calculations!$A$3:$A$53,$B755)</f>
        <v>0</v>
      </c>
      <c r="L755" s="44">
        <f>L29/SUMIFS(L$3:L$722,$B$3:$B$722,$B755)*SUMIFS(Calculations!$E$3:$E$53,Calculations!$A$3:$A$53,$B755)</f>
        <v>0</v>
      </c>
      <c r="M755" s="44">
        <f>M29/SUMIFS(M$3:M$722,$B$3:$B$722,$B755)*SUMIFS(Calculations!$E$3:$E$53,Calculations!$A$3:$A$53,$B755)</f>
        <v>0</v>
      </c>
      <c r="N755" s="44">
        <f>N29/SUMIFS(N$3:N$722,$B$3:$B$722,$B755)*SUMIFS(Calculations!$E$3:$E$53,Calculations!$A$3:$A$53,$B755)</f>
        <v>0</v>
      </c>
      <c r="O755" s="44">
        <f>O29/SUMIFS(O$3:O$722,$B$3:$B$722,$B755)*SUMIFS(Calculations!$E$3:$E$53,Calculations!$A$3:$A$53,$B755)</f>
        <v>0</v>
      </c>
      <c r="P755" s="44">
        <f>P29/SUMIFS(P$3:P$722,$B$3:$B$722,$B755)*SUMIFS(Calculations!$E$3:$E$53,Calculations!$A$3:$A$53,$B755)</f>
        <v>0</v>
      </c>
      <c r="Q755" s="44">
        <f>Q29/SUMIFS(Q$3:Q$722,$B$3:$B$722,$B755)*SUMIFS(Calculations!$E$3:$E$53,Calculations!$A$3:$A$53,$B755)</f>
        <v>0</v>
      </c>
      <c r="R755" s="44">
        <f>R29/SUMIFS(R$3:R$722,$B$3:$B$722,$B755)*SUMIFS(Calculations!$E$3:$E$53,Calculations!$A$3:$A$53,$B755)</f>
        <v>0</v>
      </c>
    </row>
    <row r="756" spans="2:18" ht="15.75" customHeight="1">
      <c r="B756" s="44" t="s">
        <v>14</v>
      </c>
      <c r="C756" s="44" t="s">
        <v>519</v>
      </c>
      <c r="D756" s="44" t="s">
        <v>534</v>
      </c>
      <c r="E756" s="44" t="str">
        <f t="shared" si="300"/>
        <v>solar PV</v>
      </c>
      <c r="F756" s="44">
        <f>F30/SUMIFS(F$3:F$722,$B$3:$B$722,$B756)*SUMIFS(Calculations!$E$3:$E$53,Calculations!$A$3:$A$53,$B756)</f>
        <v>0</v>
      </c>
      <c r="G756" s="44">
        <f>G30/SUMIFS(G$3:G$722,$B$3:$B$722,$B756)*SUMIFS(Calculations!$E$3:$E$53,Calculations!$A$3:$A$53,$B756)</f>
        <v>0</v>
      </c>
      <c r="H756" s="44">
        <f>H30/SUMIFS(H$3:H$722,$B$3:$B$722,$B756)*SUMIFS(Calculations!$E$3:$E$53,Calculations!$A$3:$A$53,$B756)</f>
        <v>0</v>
      </c>
      <c r="I756" s="44">
        <f>I30/SUMIFS(I$3:I$722,$B$3:$B$722,$B756)*SUMIFS(Calculations!$E$3:$E$53,Calculations!$A$3:$A$53,$B756)</f>
        <v>0</v>
      </c>
      <c r="J756" s="44">
        <f>J30/SUMIFS(J$3:J$722,$B$3:$B$722,$B756)*SUMIFS(Calculations!$E$3:$E$53,Calculations!$A$3:$A$53,$B756)</f>
        <v>0</v>
      </c>
      <c r="K756" s="44">
        <f>K30/SUMIFS(K$3:K$722,$B$3:$B$722,$B756)*SUMIFS(Calculations!$E$3:$E$53,Calculations!$A$3:$A$53,$B756)</f>
        <v>0</v>
      </c>
      <c r="L756" s="44">
        <f>L30/SUMIFS(L$3:L$722,$B$3:$B$722,$B756)*SUMIFS(Calculations!$E$3:$E$53,Calculations!$A$3:$A$53,$B756)</f>
        <v>0</v>
      </c>
      <c r="M756" s="44">
        <f>M30/SUMIFS(M$3:M$722,$B$3:$B$722,$B756)*SUMIFS(Calculations!$E$3:$E$53,Calculations!$A$3:$A$53,$B756)</f>
        <v>0</v>
      </c>
      <c r="N756" s="44">
        <f>N30/SUMIFS(N$3:N$722,$B$3:$B$722,$B756)*SUMIFS(Calculations!$E$3:$E$53,Calculations!$A$3:$A$53,$B756)</f>
        <v>0</v>
      </c>
      <c r="O756" s="44">
        <f>O30/SUMIFS(O$3:O$722,$B$3:$B$722,$B756)*SUMIFS(Calculations!$E$3:$E$53,Calculations!$A$3:$A$53,$B756)</f>
        <v>0</v>
      </c>
      <c r="P756" s="44">
        <f>P30/SUMIFS(P$3:P$722,$B$3:$B$722,$B756)*SUMIFS(Calculations!$E$3:$E$53,Calculations!$A$3:$A$53,$B756)</f>
        <v>0</v>
      </c>
      <c r="Q756" s="44">
        <f>Q30/SUMIFS(Q$3:Q$722,$B$3:$B$722,$B756)*SUMIFS(Calculations!$E$3:$E$53,Calculations!$A$3:$A$53,$B756)</f>
        <v>0</v>
      </c>
      <c r="R756" s="44">
        <f>R30/SUMIFS(R$3:R$722,$B$3:$B$722,$B756)*SUMIFS(Calculations!$E$3:$E$53,Calculations!$A$3:$A$53,$B756)</f>
        <v>0</v>
      </c>
    </row>
    <row r="757" spans="2:18" ht="15.75" customHeight="1">
      <c r="B757" s="44" t="s">
        <v>14</v>
      </c>
      <c r="C757" s="44" t="s">
        <v>519</v>
      </c>
      <c r="D757" s="44" t="s">
        <v>535</v>
      </c>
      <c r="E757" s="44" t="str">
        <f t="shared" si="300"/>
        <v>storage</v>
      </c>
      <c r="F757" s="44">
        <f>F31/SUMIFS(F$3:F$722,$B$3:$B$722,$B757)*SUMIFS(Calculations!$E$3:$E$53,Calculations!$A$3:$A$53,$B757)</f>
        <v>0</v>
      </c>
      <c r="G757" s="44">
        <f>G31/SUMIFS(G$3:G$722,$B$3:$B$722,$B757)*SUMIFS(Calculations!$E$3:$E$53,Calculations!$A$3:$A$53,$B757)</f>
        <v>0</v>
      </c>
      <c r="H757" s="44">
        <f>H31/SUMIFS(H$3:H$722,$B$3:$B$722,$B757)*SUMIFS(Calculations!$E$3:$E$53,Calculations!$A$3:$A$53,$B757)</f>
        <v>0</v>
      </c>
      <c r="I757" s="44">
        <f>I31/SUMIFS(I$3:I$722,$B$3:$B$722,$B757)*SUMIFS(Calculations!$E$3:$E$53,Calculations!$A$3:$A$53,$B757)</f>
        <v>0</v>
      </c>
      <c r="J757" s="44">
        <f>J31/SUMIFS(J$3:J$722,$B$3:$B$722,$B757)*SUMIFS(Calculations!$E$3:$E$53,Calculations!$A$3:$A$53,$B757)</f>
        <v>0</v>
      </c>
      <c r="K757" s="44">
        <f>K31/SUMIFS(K$3:K$722,$B$3:$B$722,$B757)*SUMIFS(Calculations!$E$3:$E$53,Calculations!$A$3:$A$53,$B757)</f>
        <v>0</v>
      </c>
      <c r="L757" s="44">
        <f>L31/SUMIFS(L$3:L$722,$B$3:$B$722,$B757)*SUMIFS(Calculations!$E$3:$E$53,Calculations!$A$3:$A$53,$B757)</f>
        <v>0</v>
      </c>
      <c r="M757" s="44">
        <f>M31/SUMIFS(M$3:M$722,$B$3:$B$722,$B757)*SUMIFS(Calculations!$E$3:$E$53,Calculations!$A$3:$A$53,$B757)</f>
        <v>0</v>
      </c>
      <c r="N757" s="44">
        <f>N31/SUMIFS(N$3:N$722,$B$3:$B$722,$B757)*SUMIFS(Calculations!$E$3:$E$53,Calculations!$A$3:$A$53,$B757)</f>
        <v>0</v>
      </c>
      <c r="O757" s="44">
        <f>O31/SUMIFS(O$3:O$722,$B$3:$B$722,$B757)*SUMIFS(Calculations!$E$3:$E$53,Calculations!$A$3:$A$53,$B757)</f>
        <v>0</v>
      </c>
      <c r="P757" s="44">
        <f>P31/SUMIFS(P$3:P$722,$B$3:$B$722,$B757)*SUMIFS(Calculations!$E$3:$E$53,Calculations!$A$3:$A$53,$B757)</f>
        <v>0</v>
      </c>
      <c r="Q757" s="44">
        <f>Q31/SUMIFS(Q$3:Q$722,$B$3:$B$722,$B757)*SUMIFS(Calculations!$E$3:$E$53,Calculations!$A$3:$A$53,$B757)</f>
        <v>0</v>
      </c>
      <c r="R757" s="44">
        <f>R31/SUMIFS(R$3:R$722,$B$3:$B$722,$B757)*SUMIFS(Calculations!$E$3:$E$53,Calculations!$A$3:$A$53,$B757)</f>
        <v>0</v>
      </c>
    </row>
    <row r="758" spans="2:18" ht="15.75" customHeight="1">
      <c r="B758" s="44" t="s">
        <v>14</v>
      </c>
      <c r="C758" s="44" t="s">
        <v>519</v>
      </c>
      <c r="D758" s="44" t="s">
        <v>537</v>
      </c>
      <c r="E758" s="44" t="str">
        <f t="shared" si="300"/>
        <v>solar PV</v>
      </c>
      <c r="F758" s="44">
        <f>F32/SUMIFS(F$3:F$722,$B$3:$B$722,$B758)*SUMIFS(Calculations!$E$3:$E$53,Calculations!$A$3:$A$53,$B758)</f>
        <v>0</v>
      </c>
      <c r="G758" s="44">
        <f>G32/SUMIFS(G$3:G$722,$B$3:$B$722,$B758)*SUMIFS(Calculations!$E$3:$E$53,Calculations!$A$3:$A$53,$B758)</f>
        <v>0</v>
      </c>
      <c r="H758" s="44">
        <f>H32/SUMIFS(H$3:H$722,$B$3:$B$722,$B758)*SUMIFS(Calculations!$E$3:$E$53,Calculations!$A$3:$A$53,$B758)</f>
        <v>0</v>
      </c>
      <c r="I758" s="44">
        <f>I32/SUMIFS(I$3:I$722,$B$3:$B$722,$B758)*SUMIFS(Calculations!$E$3:$E$53,Calculations!$A$3:$A$53,$B758)</f>
        <v>0</v>
      </c>
      <c r="J758" s="44">
        <f>J32/SUMIFS(J$3:J$722,$B$3:$B$722,$B758)*SUMIFS(Calculations!$E$3:$E$53,Calculations!$A$3:$A$53,$B758)</f>
        <v>0</v>
      </c>
      <c r="K758" s="44">
        <f>K32/SUMIFS(K$3:K$722,$B$3:$B$722,$B758)*SUMIFS(Calculations!$E$3:$E$53,Calculations!$A$3:$A$53,$B758)</f>
        <v>0</v>
      </c>
      <c r="L758" s="44">
        <f>L32/SUMIFS(L$3:L$722,$B$3:$B$722,$B758)*SUMIFS(Calculations!$E$3:$E$53,Calculations!$A$3:$A$53,$B758)</f>
        <v>0</v>
      </c>
      <c r="M758" s="44">
        <f>M32/SUMIFS(M$3:M$722,$B$3:$B$722,$B758)*SUMIFS(Calculations!$E$3:$E$53,Calculations!$A$3:$A$53,$B758)</f>
        <v>0</v>
      </c>
      <c r="N758" s="44">
        <f>N32/SUMIFS(N$3:N$722,$B$3:$B$722,$B758)*SUMIFS(Calculations!$E$3:$E$53,Calculations!$A$3:$A$53,$B758)</f>
        <v>0</v>
      </c>
      <c r="O758" s="44">
        <f>O32/SUMIFS(O$3:O$722,$B$3:$B$722,$B758)*SUMIFS(Calculations!$E$3:$E$53,Calculations!$A$3:$A$53,$B758)</f>
        <v>0</v>
      </c>
      <c r="P758" s="44">
        <f>P32/SUMIFS(P$3:P$722,$B$3:$B$722,$B758)*SUMIFS(Calculations!$E$3:$E$53,Calculations!$A$3:$A$53,$B758)</f>
        <v>0</v>
      </c>
      <c r="Q758" s="44">
        <f>Q32/SUMIFS(Q$3:Q$722,$B$3:$B$722,$B758)*SUMIFS(Calculations!$E$3:$E$53,Calculations!$A$3:$A$53,$B758)</f>
        <v>0</v>
      </c>
      <c r="R758" s="44">
        <f>R32/SUMIFS(R$3:R$722,$B$3:$B$722,$B758)*SUMIFS(Calculations!$E$3:$E$53,Calculations!$A$3:$A$53,$B758)</f>
        <v>0</v>
      </c>
    </row>
    <row r="759" spans="2:18" ht="15.75" customHeight="1">
      <c r="B759" s="44" t="s">
        <v>10</v>
      </c>
      <c r="C759" s="44" t="s">
        <v>519</v>
      </c>
      <c r="D759" s="44" t="s">
        <v>522</v>
      </c>
      <c r="E759" s="44" t="str">
        <f t="shared" si="300"/>
        <v>biomass</v>
      </c>
      <c r="F759" s="44">
        <f>F33/SUMIFS(F$3:F$722,$B$3:$B$722,$B759)*SUMIFS(Calculations!$E$3:$E$53,Calculations!$A$3:$A$53,$B759)</f>
        <v>0</v>
      </c>
      <c r="G759" s="44">
        <f>G33/SUMIFS(G$3:G$722,$B$3:$B$722,$B759)*SUMIFS(Calculations!$E$3:$E$53,Calculations!$A$3:$A$53,$B759)</f>
        <v>0</v>
      </c>
      <c r="H759" s="44">
        <f>H33/SUMIFS(H$3:H$722,$B$3:$B$722,$B759)*SUMIFS(Calculations!$E$3:$E$53,Calculations!$A$3:$A$53,$B759)</f>
        <v>0</v>
      </c>
      <c r="I759" s="44">
        <f>I33/SUMIFS(I$3:I$722,$B$3:$B$722,$B759)*SUMIFS(Calculations!$E$3:$E$53,Calculations!$A$3:$A$53,$B759)</f>
        <v>0</v>
      </c>
      <c r="J759" s="44">
        <f>J33/SUMIFS(J$3:J$722,$B$3:$B$722,$B759)*SUMIFS(Calculations!$E$3:$E$53,Calculations!$A$3:$A$53,$B759)</f>
        <v>0</v>
      </c>
      <c r="K759" s="44">
        <f>K33/SUMIFS(K$3:K$722,$B$3:$B$722,$B759)*SUMIFS(Calculations!$E$3:$E$53,Calculations!$A$3:$A$53,$B759)</f>
        <v>0</v>
      </c>
      <c r="L759" s="44">
        <f>L33/SUMIFS(L$3:L$722,$B$3:$B$722,$B759)*SUMIFS(Calculations!$E$3:$E$53,Calculations!$A$3:$A$53,$B759)</f>
        <v>0</v>
      </c>
      <c r="M759" s="44">
        <f>M33/SUMIFS(M$3:M$722,$B$3:$B$722,$B759)*SUMIFS(Calculations!$E$3:$E$53,Calculations!$A$3:$A$53,$B759)</f>
        <v>0</v>
      </c>
      <c r="N759" s="44">
        <f>N33/SUMIFS(N$3:N$722,$B$3:$B$722,$B759)*SUMIFS(Calculations!$E$3:$E$53,Calculations!$A$3:$A$53,$B759)</f>
        <v>0</v>
      </c>
      <c r="O759" s="44">
        <f>O33/SUMIFS(O$3:O$722,$B$3:$B$722,$B759)*SUMIFS(Calculations!$E$3:$E$53,Calculations!$A$3:$A$53,$B759)</f>
        <v>0</v>
      </c>
      <c r="P759" s="44">
        <f>P33/SUMIFS(P$3:P$722,$B$3:$B$722,$B759)*SUMIFS(Calculations!$E$3:$E$53,Calculations!$A$3:$A$53,$B759)</f>
        <v>0</v>
      </c>
      <c r="Q759" s="44">
        <f>Q33/SUMIFS(Q$3:Q$722,$B$3:$B$722,$B759)*SUMIFS(Calculations!$E$3:$E$53,Calculations!$A$3:$A$53,$B759)</f>
        <v>0</v>
      </c>
      <c r="R759" s="44">
        <f>R33/SUMIFS(R$3:R$722,$B$3:$B$722,$B759)*SUMIFS(Calculations!$E$3:$E$53,Calculations!$A$3:$A$53,$B759)</f>
        <v>0</v>
      </c>
    </row>
    <row r="760" spans="2:18" ht="15.75" customHeight="1">
      <c r="B760" s="44" t="s">
        <v>10</v>
      </c>
      <c r="C760" s="44" t="s">
        <v>519</v>
      </c>
      <c r="D760" s="44" t="s">
        <v>523</v>
      </c>
      <c r="E760" s="44" t="str">
        <f t="shared" si="300"/>
        <v>hard coal</v>
      </c>
      <c r="F760" s="44">
        <f>F34/SUMIFS(F$3:F$722,$B$3:$B$722,$B760)*SUMIFS(Calculations!$E$3:$E$53,Calculations!$A$3:$A$53,$B760)</f>
        <v>0</v>
      </c>
      <c r="G760" s="44">
        <f>G34/SUMIFS(G$3:G$722,$B$3:$B$722,$B760)*SUMIFS(Calculations!$E$3:$E$53,Calculations!$A$3:$A$53,$B760)</f>
        <v>0</v>
      </c>
      <c r="H760" s="44">
        <f>H34/SUMIFS(H$3:H$722,$B$3:$B$722,$B760)*SUMIFS(Calculations!$E$3:$E$53,Calculations!$A$3:$A$53,$B760)</f>
        <v>0</v>
      </c>
      <c r="I760" s="44">
        <f>I34/SUMIFS(I$3:I$722,$B$3:$B$722,$B760)*SUMIFS(Calculations!$E$3:$E$53,Calculations!$A$3:$A$53,$B760)</f>
        <v>0</v>
      </c>
      <c r="J760" s="44">
        <f>J34/SUMIFS(J$3:J$722,$B$3:$B$722,$B760)*SUMIFS(Calculations!$E$3:$E$53,Calculations!$A$3:$A$53,$B760)</f>
        <v>0</v>
      </c>
      <c r="K760" s="44">
        <f>K34/SUMIFS(K$3:K$722,$B$3:$B$722,$B760)*SUMIFS(Calculations!$E$3:$E$53,Calculations!$A$3:$A$53,$B760)</f>
        <v>0</v>
      </c>
      <c r="L760" s="44">
        <f>L34/SUMIFS(L$3:L$722,$B$3:$B$722,$B760)*SUMIFS(Calculations!$E$3:$E$53,Calculations!$A$3:$A$53,$B760)</f>
        <v>0</v>
      </c>
      <c r="M760" s="44">
        <f>M34/SUMIFS(M$3:M$722,$B$3:$B$722,$B760)*SUMIFS(Calculations!$E$3:$E$53,Calculations!$A$3:$A$53,$B760)</f>
        <v>0</v>
      </c>
      <c r="N760" s="44">
        <f>N34/SUMIFS(N$3:N$722,$B$3:$B$722,$B760)*SUMIFS(Calculations!$E$3:$E$53,Calculations!$A$3:$A$53,$B760)</f>
        <v>0</v>
      </c>
      <c r="O760" s="44">
        <f>O34/SUMIFS(O$3:O$722,$B$3:$B$722,$B760)*SUMIFS(Calculations!$E$3:$E$53,Calculations!$A$3:$A$53,$B760)</f>
        <v>0</v>
      </c>
      <c r="P760" s="44">
        <f>P34/SUMIFS(P$3:P$722,$B$3:$B$722,$B760)*SUMIFS(Calculations!$E$3:$E$53,Calculations!$A$3:$A$53,$B760)</f>
        <v>0</v>
      </c>
      <c r="Q760" s="44">
        <f>Q34/SUMIFS(Q$3:Q$722,$B$3:$B$722,$B760)*SUMIFS(Calculations!$E$3:$E$53,Calculations!$A$3:$A$53,$B760)</f>
        <v>0</v>
      </c>
      <c r="R760" s="44">
        <f>R34/SUMIFS(R$3:R$722,$B$3:$B$722,$B760)*SUMIFS(Calculations!$E$3:$E$53,Calculations!$A$3:$A$53,$B760)</f>
        <v>0</v>
      </c>
    </row>
    <row r="761" spans="2:18" ht="15.75" customHeight="1">
      <c r="B761" s="44" t="s">
        <v>10</v>
      </c>
      <c r="C761" s="44" t="s">
        <v>519</v>
      </c>
      <c r="D761" s="44" t="s">
        <v>524</v>
      </c>
      <c r="E761" s="44" t="str">
        <f t="shared" si="300"/>
        <v>solar thermal</v>
      </c>
      <c r="F761" s="44">
        <f>F35/SUMIFS(F$3:F$722,$B$3:$B$722,$B761)*SUMIFS(Calculations!$E$3:$E$53,Calculations!$A$3:$A$53,$B761)</f>
        <v>0</v>
      </c>
      <c r="G761" s="44">
        <f>G35/SUMIFS(G$3:G$722,$B$3:$B$722,$B761)*SUMIFS(Calculations!$E$3:$E$53,Calculations!$A$3:$A$53,$B761)</f>
        <v>0</v>
      </c>
      <c r="H761" s="44">
        <f>H35/SUMIFS(H$3:H$722,$B$3:$B$722,$B761)*SUMIFS(Calculations!$E$3:$E$53,Calculations!$A$3:$A$53,$B761)</f>
        <v>0</v>
      </c>
      <c r="I761" s="44">
        <f>I35/SUMIFS(I$3:I$722,$B$3:$B$722,$B761)*SUMIFS(Calculations!$E$3:$E$53,Calculations!$A$3:$A$53,$B761)</f>
        <v>0</v>
      </c>
      <c r="J761" s="44">
        <f>J35/SUMIFS(J$3:J$722,$B$3:$B$722,$B761)*SUMIFS(Calculations!$E$3:$E$53,Calculations!$A$3:$A$53,$B761)</f>
        <v>0</v>
      </c>
      <c r="K761" s="44">
        <f>K35/SUMIFS(K$3:K$722,$B$3:$B$722,$B761)*SUMIFS(Calculations!$E$3:$E$53,Calculations!$A$3:$A$53,$B761)</f>
        <v>0</v>
      </c>
      <c r="L761" s="44">
        <f>L35/SUMIFS(L$3:L$722,$B$3:$B$722,$B761)*SUMIFS(Calculations!$E$3:$E$53,Calculations!$A$3:$A$53,$B761)</f>
        <v>0</v>
      </c>
      <c r="M761" s="44">
        <f>M35/SUMIFS(M$3:M$722,$B$3:$B$722,$B761)*SUMIFS(Calculations!$E$3:$E$53,Calculations!$A$3:$A$53,$B761)</f>
        <v>0</v>
      </c>
      <c r="N761" s="44">
        <f>N35/SUMIFS(N$3:N$722,$B$3:$B$722,$B761)*SUMIFS(Calculations!$E$3:$E$53,Calculations!$A$3:$A$53,$B761)</f>
        <v>0</v>
      </c>
      <c r="O761" s="44">
        <f>O35/SUMIFS(O$3:O$722,$B$3:$B$722,$B761)*SUMIFS(Calculations!$E$3:$E$53,Calculations!$A$3:$A$53,$B761)</f>
        <v>0</v>
      </c>
      <c r="P761" s="44">
        <f>P35/SUMIFS(P$3:P$722,$B$3:$B$722,$B761)*SUMIFS(Calculations!$E$3:$E$53,Calculations!$A$3:$A$53,$B761)</f>
        <v>0</v>
      </c>
      <c r="Q761" s="44">
        <f>Q35/SUMIFS(Q$3:Q$722,$B$3:$B$722,$B761)*SUMIFS(Calculations!$E$3:$E$53,Calculations!$A$3:$A$53,$B761)</f>
        <v>0</v>
      </c>
      <c r="R761" s="44">
        <f>R35/SUMIFS(R$3:R$722,$B$3:$B$722,$B761)*SUMIFS(Calculations!$E$3:$E$53,Calculations!$A$3:$A$53,$B761)</f>
        <v>0</v>
      </c>
    </row>
    <row r="762" spans="2:18" ht="15.75" customHeight="1">
      <c r="B762" s="44" t="s">
        <v>10</v>
      </c>
      <c r="C762" s="44" t="s">
        <v>519</v>
      </c>
      <c r="D762" s="44" t="s">
        <v>525</v>
      </c>
      <c r="E762" s="44" t="str">
        <f t="shared" si="300"/>
        <v>geothermal</v>
      </c>
      <c r="F762" s="44">
        <f>F36/SUMIFS(F$3:F$722,$B$3:$B$722,$B762)*SUMIFS(Calculations!$E$3:$E$53,Calculations!$A$3:$A$53,$B762)</f>
        <v>0</v>
      </c>
      <c r="G762" s="44">
        <f>G36/SUMIFS(G$3:G$722,$B$3:$B$722,$B762)*SUMIFS(Calculations!$E$3:$E$53,Calculations!$A$3:$A$53,$B762)</f>
        <v>0</v>
      </c>
      <c r="H762" s="44">
        <f>H36/SUMIFS(H$3:H$722,$B$3:$B$722,$B762)*SUMIFS(Calculations!$E$3:$E$53,Calculations!$A$3:$A$53,$B762)</f>
        <v>0</v>
      </c>
      <c r="I762" s="44">
        <f>I36/SUMIFS(I$3:I$722,$B$3:$B$722,$B762)*SUMIFS(Calculations!$E$3:$E$53,Calculations!$A$3:$A$53,$B762)</f>
        <v>0</v>
      </c>
      <c r="J762" s="44">
        <f>J36/SUMIFS(J$3:J$722,$B$3:$B$722,$B762)*SUMIFS(Calculations!$E$3:$E$53,Calculations!$A$3:$A$53,$B762)</f>
        <v>0</v>
      </c>
      <c r="K762" s="44">
        <f>K36/SUMIFS(K$3:K$722,$B$3:$B$722,$B762)*SUMIFS(Calculations!$E$3:$E$53,Calculations!$A$3:$A$53,$B762)</f>
        <v>0</v>
      </c>
      <c r="L762" s="44">
        <f>L36/SUMIFS(L$3:L$722,$B$3:$B$722,$B762)*SUMIFS(Calculations!$E$3:$E$53,Calculations!$A$3:$A$53,$B762)</f>
        <v>0</v>
      </c>
      <c r="M762" s="44">
        <f>M36/SUMIFS(M$3:M$722,$B$3:$B$722,$B762)*SUMIFS(Calculations!$E$3:$E$53,Calculations!$A$3:$A$53,$B762)</f>
        <v>0</v>
      </c>
      <c r="N762" s="44">
        <f>N36/SUMIFS(N$3:N$722,$B$3:$B$722,$B762)*SUMIFS(Calculations!$E$3:$E$53,Calculations!$A$3:$A$53,$B762)</f>
        <v>0</v>
      </c>
      <c r="O762" s="44">
        <f>O36/SUMIFS(O$3:O$722,$B$3:$B$722,$B762)*SUMIFS(Calculations!$E$3:$E$53,Calculations!$A$3:$A$53,$B762)</f>
        <v>0</v>
      </c>
      <c r="P762" s="44">
        <f>P36/SUMIFS(P$3:P$722,$B$3:$B$722,$B762)*SUMIFS(Calculations!$E$3:$E$53,Calculations!$A$3:$A$53,$B762)</f>
        <v>0</v>
      </c>
      <c r="Q762" s="44">
        <f>Q36/SUMIFS(Q$3:Q$722,$B$3:$B$722,$B762)*SUMIFS(Calculations!$E$3:$E$53,Calculations!$A$3:$A$53,$B762)</f>
        <v>0</v>
      </c>
      <c r="R762" s="44">
        <f>R36/SUMIFS(R$3:R$722,$B$3:$B$722,$B762)*SUMIFS(Calculations!$E$3:$E$53,Calculations!$A$3:$A$53,$B762)</f>
        <v>0</v>
      </c>
    </row>
    <row r="763" spans="2:18" ht="15.75" customHeight="1">
      <c r="B763" s="44" t="s">
        <v>10</v>
      </c>
      <c r="C763" s="44" t="s">
        <v>519</v>
      </c>
      <c r="D763" s="44" t="s">
        <v>526</v>
      </c>
      <c r="E763" s="44" t="str">
        <f t="shared" si="300"/>
        <v>hydro</v>
      </c>
      <c r="F763" s="44">
        <f>F37/SUMIFS(F$3:F$722,$B$3:$B$722,$B763)*SUMIFS(Calculations!$E$3:$E$53,Calculations!$A$3:$A$53,$B763)</f>
        <v>0</v>
      </c>
      <c r="G763" s="44">
        <f>G37/SUMIFS(G$3:G$722,$B$3:$B$722,$B763)*SUMIFS(Calculations!$E$3:$E$53,Calculations!$A$3:$A$53,$B763)</f>
        <v>0</v>
      </c>
      <c r="H763" s="44">
        <f>H37/SUMIFS(H$3:H$722,$B$3:$B$722,$B763)*SUMIFS(Calculations!$E$3:$E$53,Calculations!$A$3:$A$53,$B763)</f>
        <v>0</v>
      </c>
      <c r="I763" s="44">
        <f>I37/SUMIFS(I$3:I$722,$B$3:$B$722,$B763)*SUMIFS(Calculations!$E$3:$E$53,Calculations!$A$3:$A$53,$B763)</f>
        <v>0</v>
      </c>
      <c r="J763" s="44">
        <f>J37/SUMIFS(J$3:J$722,$B$3:$B$722,$B763)*SUMIFS(Calculations!$E$3:$E$53,Calculations!$A$3:$A$53,$B763)</f>
        <v>0</v>
      </c>
      <c r="K763" s="44">
        <f>K37/SUMIFS(K$3:K$722,$B$3:$B$722,$B763)*SUMIFS(Calculations!$E$3:$E$53,Calculations!$A$3:$A$53,$B763)</f>
        <v>0</v>
      </c>
      <c r="L763" s="44">
        <f>L37/SUMIFS(L$3:L$722,$B$3:$B$722,$B763)*SUMIFS(Calculations!$E$3:$E$53,Calculations!$A$3:$A$53,$B763)</f>
        <v>0</v>
      </c>
      <c r="M763" s="44">
        <f>M37/SUMIFS(M$3:M$722,$B$3:$B$722,$B763)*SUMIFS(Calculations!$E$3:$E$53,Calculations!$A$3:$A$53,$B763)</f>
        <v>0</v>
      </c>
      <c r="N763" s="44">
        <f>N37/SUMIFS(N$3:N$722,$B$3:$B$722,$B763)*SUMIFS(Calculations!$E$3:$E$53,Calculations!$A$3:$A$53,$B763)</f>
        <v>0</v>
      </c>
      <c r="O763" s="44">
        <f>O37/SUMIFS(O$3:O$722,$B$3:$B$722,$B763)*SUMIFS(Calculations!$E$3:$E$53,Calculations!$A$3:$A$53,$B763)</f>
        <v>0</v>
      </c>
      <c r="P763" s="44">
        <f>P37/SUMIFS(P$3:P$722,$B$3:$B$722,$B763)*SUMIFS(Calculations!$E$3:$E$53,Calculations!$A$3:$A$53,$B763)</f>
        <v>0</v>
      </c>
      <c r="Q763" s="44">
        <f>Q37/SUMIFS(Q$3:Q$722,$B$3:$B$722,$B763)*SUMIFS(Calculations!$E$3:$E$53,Calculations!$A$3:$A$53,$B763)</f>
        <v>0</v>
      </c>
      <c r="R763" s="44">
        <f>R37/SUMIFS(R$3:R$722,$B$3:$B$722,$B763)*SUMIFS(Calculations!$E$3:$E$53,Calculations!$A$3:$A$53,$B763)</f>
        <v>0</v>
      </c>
    </row>
    <row r="764" spans="2:18" ht="15.75" customHeight="1">
      <c r="B764" s="44" t="s">
        <v>10</v>
      </c>
      <c r="C764" s="44" t="s">
        <v>519</v>
      </c>
      <c r="D764" s="44" t="s">
        <v>528</v>
      </c>
      <c r="E764" s="44" t="str">
        <f t="shared" si="300"/>
        <v>hydro</v>
      </c>
      <c r="F764" s="44">
        <f>F38/SUMIFS(F$3:F$722,$B$3:$B$722,$B764)*SUMIFS(Calculations!$E$3:$E$53,Calculations!$A$3:$A$53,$B764)</f>
        <v>0</v>
      </c>
      <c r="G764" s="44">
        <f>G38/SUMIFS(G$3:G$722,$B$3:$B$722,$B764)*SUMIFS(Calculations!$E$3:$E$53,Calculations!$A$3:$A$53,$B764)</f>
        <v>0</v>
      </c>
      <c r="H764" s="44">
        <f>H38/SUMIFS(H$3:H$722,$B$3:$B$722,$B764)*SUMIFS(Calculations!$E$3:$E$53,Calculations!$A$3:$A$53,$B764)</f>
        <v>0</v>
      </c>
      <c r="I764" s="44">
        <f>I38/SUMIFS(I$3:I$722,$B$3:$B$722,$B764)*SUMIFS(Calculations!$E$3:$E$53,Calculations!$A$3:$A$53,$B764)</f>
        <v>0</v>
      </c>
      <c r="J764" s="44">
        <f>J38/SUMIFS(J$3:J$722,$B$3:$B$722,$B764)*SUMIFS(Calculations!$E$3:$E$53,Calculations!$A$3:$A$53,$B764)</f>
        <v>0</v>
      </c>
      <c r="K764" s="44">
        <f>K38/SUMIFS(K$3:K$722,$B$3:$B$722,$B764)*SUMIFS(Calculations!$E$3:$E$53,Calculations!$A$3:$A$53,$B764)</f>
        <v>0</v>
      </c>
      <c r="L764" s="44">
        <f>L38/SUMIFS(L$3:L$722,$B$3:$B$722,$B764)*SUMIFS(Calculations!$E$3:$E$53,Calculations!$A$3:$A$53,$B764)</f>
        <v>0</v>
      </c>
      <c r="M764" s="44">
        <f>M38/SUMIFS(M$3:M$722,$B$3:$B$722,$B764)*SUMIFS(Calculations!$E$3:$E$53,Calculations!$A$3:$A$53,$B764)</f>
        <v>0</v>
      </c>
      <c r="N764" s="44">
        <f>N38/SUMIFS(N$3:N$722,$B$3:$B$722,$B764)*SUMIFS(Calculations!$E$3:$E$53,Calculations!$A$3:$A$53,$B764)</f>
        <v>0</v>
      </c>
      <c r="O764" s="44">
        <f>O38/SUMIFS(O$3:O$722,$B$3:$B$722,$B764)*SUMIFS(Calculations!$E$3:$E$53,Calculations!$A$3:$A$53,$B764)</f>
        <v>0</v>
      </c>
      <c r="P764" s="44">
        <f>P38/SUMIFS(P$3:P$722,$B$3:$B$722,$B764)*SUMIFS(Calculations!$E$3:$E$53,Calculations!$A$3:$A$53,$B764)</f>
        <v>0</v>
      </c>
      <c r="Q764" s="44">
        <f>Q38/SUMIFS(Q$3:Q$722,$B$3:$B$722,$B764)*SUMIFS(Calculations!$E$3:$E$53,Calculations!$A$3:$A$53,$B764)</f>
        <v>0</v>
      </c>
      <c r="R764" s="44">
        <f>R38/SUMIFS(R$3:R$722,$B$3:$B$722,$B764)*SUMIFS(Calculations!$E$3:$E$53,Calculations!$A$3:$A$53,$B764)</f>
        <v>0</v>
      </c>
    </row>
    <row r="765" spans="2:18" ht="15.75" customHeight="1">
      <c r="B765" s="44" t="s">
        <v>10</v>
      </c>
      <c r="C765" s="44" t="s">
        <v>519</v>
      </c>
      <c r="D765" s="44" t="s">
        <v>527</v>
      </c>
      <c r="E765" s="44" t="str">
        <f t="shared" si="300"/>
        <v>onshore wind</v>
      </c>
      <c r="F765" s="44">
        <f>F39/SUMIFS(F$3:F$722,$B$3:$B$722,$B765)*SUMIFS(Calculations!$E$3:$E$53,Calculations!$A$3:$A$53,$B765)</f>
        <v>0</v>
      </c>
      <c r="G765" s="44">
        <f>G39/SUMIFS(G$3:G$722,$B$3:$B$722,$B765)*SUMIFS(Calculations!$E$3:$E$53,Calculations!$A$3:$A$53,$B765)</f>
        <v>0</v>
      </c>
      <c r="H765" s="44">
        <f>H39/SUMIFS(H$3:H$722,$B$3:$B$722,$B765)*SUMIFS(Calculations!$E$3:$E$53,Calculations!$A$3:$A$53,$B765)</f>
        <v>0</v>
      </c>
      <c r="I765" s="44">
        <f>I39/SUMIFS(I$3:I$722,$B$3:$B$722,$B765)*SUMIFS(Calculations!$E$3:$E$53,Calculations!$A$3:$A$53,$B765)</f>
        <v>0</v>
      </c>
      <c r="J765" s="44">
        <f>J39/SUMIFS(J$3:J$722,$B$3:$B$722,$B765)*SUMIFS(Calculations!$E$3:$E$53,Calculations!$A$3:$A$53,$B765)</f>
        <v>0</v>
      </c>
      <c r="K765" s="44">
        <f>K39/SUMIFS(K$3:K$722,$B$3:$B$722,$B765)*SUMIFS(Calculations!$E$3:$E$53,Calculations!$A$3:$A$53,$B765)</f>
        <v>0</v>
      </c>
      <c r="L765" s="44">
        <f>L39/SUMIFS(L$3:L$722,$B$3:$B$722,$B765)*SUMIFS(Calculations!$E$3:$E$53,Calculations!$A$3:$A$53,$B765)</f>
        <v>0</v>
      </c>
      <c r="M765" s="44">
        <f>M39/SUMIFS(M$3:M$722,$B$3:$B$722,$B765)*SUMIFS(Calculations!$E$3:$E$53,Calculations!$A$3:$A$53,$B765)</f>
        <v>0</v>
      </c>
      <c r="N765" s="44">
        <f>N39/SUMIFS(N$3:N$722,$B$3:$B$722,$B765)*SUMIFS(Calculations!$E$3:$E$53,Calculations!$A$3:$A$53,$B765)</f>
        <v>0</v>
      </c>
      <c r="O765" s="44">
        <f>O39/SUMIFS(O$3:O$722,$B$3:$B$722,$B765)*SUMIFS(Calculations!$E$3:$E$53,Calculations!$A$3:$A$53,$B765)</f>
        <v>0</v>
      </c>
      <c r="P765" s="44">
        <f>P39/SUMIFS(P$3:P$722,$B$3:$B$722,$B765)*SUMIFS(Calculations!$E$3:$E$53,Calculations!$A$3:$A$53,$B765)</f>
        <v>0</v>
      </c>
      <c r="Q765" s="44">
        <f>Q39/SUMIFS(Q$3:Q$722,$B$3:$B$722,$B765)*SUMIFS(Calculations!$E$3:$E$53,Calculations!$A$3:$A$53,$B765)</f>
        <v>0</v>
      </c>
      <c r="R765" s="44">
        <f>R39/SUMIFS(R$3:R$722,$B$3:$B$722,$B765)*SUMIFS(Calculations!$E$3:$E$53,Calculations!$A$3:$A$53,$B765)</f>
        <v>0</v>
      </c>
    </row>
    <row r="766" spans="2:18" ht="15.75" customHeight="1">
      <c r="B766" s="44" t="s">
        <v>10</v>
      </c>
      <c r="C766" s="44" t="s">
        <v>519</v>
      </c>
      <c r="D766" s="44" t="s">
        <v>529</v>
      </c>
      <c r="E766" s="44" t="str">
        <f t="shared" si="300"/>
        <v>natural gas nonpeaker</v>
      </c>
      <c r="F766" s="44">
        <f>F40/SUMIFS(F$3:F$722,$B$3:$B$722,$B766)*SUMIFS(Calculations!$E$3:$E$53,Calculations!$A$3:$A$53,$B766)</f>
        <v>0</v>
      </c>
      <c r="G766" s="44">
        <f>G40/SUMIFS(G$3:G$722,$B$3:$B$722,$B766)*SUMIFS(Calculations!$E$3:$E$53,Calculations!$A$3:$A$53,$B766)</f>
        <v>0</v>
      </c>
      <c r="H766" s="44">
        <f>H40/SUMIFS(H$3:H$722,$B$3:$B$722,$B766)*SUMIFS(Calculations!$E$3:$E$53,Calculations!$A$3:$A$53,$B766)</f>
        <v>0</v>
      </c>
      <c r="I766" s="44">
        <f>I40/SUMIFS(I$3:I$722,$B$3:$B$722,$B766)*SUMIFS(Calculations!$E$3:$E$53,Calculations!$A$3:$A$53,$B766)</f>
        <v>0</v>
      </c>
      <c r="J766" s="44">
        <f>J40/SUMIFS(J$3:J$722,$B$3:$B$722,$B766)*SUMIFS(Calculations!$E$3:$E$53,Calculations!$A$3:$A$53,$B766)</f>
        <v>0</v>
      </c>
      <c r="K766" s="44">
        <f>K40/SUMIFS(K$3:K$722,$B$3:$B$722,$B766)*SUMIFS(Calculations!$E$3:$E$53,Calculations!$A$3:$A$53,$B766)</f>
        <v>0</v>
      </c>
      <c r="L766" s="44">
        <f>L40/SUMIFS(L$3:L$722,$B$3:$B$722,$B766)*SUMIFS(Calculations!$E$3:$E$53,Calculations!$A$3:$A$53,$B766)</f>
        <v>0</v>
      </c>
      <c r="M766" s="44">
        <f>M40/SUMIFS(M$3:M$722,$B$3:$B$722,$B766)*SUMIFS(Calculations!$E$3:$E$53,Calculations!$A$3:$A$53,$B766)</f>
        <v>0</v>
      </c>
      <c r="N766" s="44">
        <f>N40/SUMIFS(N$3:N$722,$B$3:$B$722,$B766)*SUMIFS(Calculations!$E$3:$E$53,Calculations!$A$3:$A$53,$B766)</f>
        <v>0</v>
      </c>
      <c r="O766" s="44">
        <f>O40/SUMIFS(O$3:O$722,$B$3:$B$722,$B766)*SUMIFS(Calculations!$E$3:$E$53,Calculations!$A$3:$A$53,$B766)</f>
        <v>0</v>
      </c>
      <c r="P766" s="44">
        <f>P40/SUMIFS(P$3:P$722,$B$3:$B$722,$B766)*SUMIFS(Calculations!$E$3:$E$53,Calculations!$A$3:$A$53,$B766)</f>
        <v>0</v>
      </c>
      <c r="Q766" s="44">
        <f>Q40/SUMIFS(Q$3:Q$722,$B$3:$B$722,$B766)*SUMIFS(Calculations!$E$3:$E$53,Calculations!$A$3:$A$53,$B766)</f>
        <v>0</v>
      </c>
      <c r="R766" s="44">
        <f>R40/SUMIFS(R$3:R$722,$B$3:$B$722,$B766)*SUMIFS(Calculations!$E$3:$E$53,Calculations!$A$3:$A$53,$B766)</f>
        <v>0</v>
      </c>
    </row>
    <row r="767" spans="2:18" ht="15.75" customHeight="1">
      <c r="B767" s="44" t="s">
        <v>10</v>
      </c>
      <c r="C767" s="44" t="s">
        <v>519</v>
      </c>
      <c r="D767" s="44" t="s">
        <v>530</v>
      </c>
      <c r="E767" s="44" t="str">
        <f t="shared" si="300"/>
        <v>natural gas peaker</v>
      </c>
      <c r="F767" s="44">
        <f>F41/SUMIFS(F$3:F$722,$B$3:$B$722,$B767)*SUMIFS(Calculations!$E$3:$E$53,Calculations!$A$3:$A$53,$B767)</f>
        <v>0</v>
      </c>
      <c r="G767" s="44">
        <f>G41/SUMIFS(G$3:G$722,$B$3:$B$722,$B767)*SUMIFS(Calculations!$E$3:$E$53,Calculations!$A$3:$A$53,$B767)</f>
        <v>0</v>
      </c>
      <c r="H767" s="44">
        <f>H41/SUMIFS(H$3:H$722,$B$3:$B$722,$B767)*SUMIFS(Calculations!$E$3:$E$53,Calculations!$A$3:$A$53,$B767)</f>
        <v>0</v>
      </c>
      <c r="I767" s="44">
        <f>I41/SUMIFS(I$3:I$722,$B$3:$B$722,$B767)*SUMIFS(Calculations!$E$3:$E$53,Calculations!$A$3:$A$53,$B767)</f>
        <v>0</v>
      </c>
      <c r="J767" s="44">
        <f>J41/SUMIFS(J$3:J$722,$B$3:$B$722,$B767)*SUMIFS(Calculations!$E$3:$E$53,Calculations!$A$3:$A$53,$B767)</f>
        <v>0</v>
      </c>
      <c r="K767" s="44">
        <f>K41/SUMIFS(K$3:K$722,$B$3:$B$722,$B767)*SUMIFS(Calculations!$E$3:$E$53,Calculations!$A$3:$A$53,$B767)</f>
        <v>0</v>
      </c>
      <c r="L767" s="44">
        <f>L41/SUMIFS(L$3:L$722,$B$3:$B$722,$B767)*SUMIFS(Calculations!$E$3:$E$53,Calculations!$A$3:$A$53,$B767)</f>
        <v>0</v>
      </c>
      <c r="M767" s="44">
        <f>M41/SUMIFS(M$3:M$722,$B$3:$B$722,$B767)*SUMIFS(Calculations!$E$3:$E$53,Calculations!$A$3:$A$53,$B767)</f>
        <v>0</v>
      </c>
      <c r="N767" s="44">
        <f>N41/SUMIFS(N$3:N$722,$B$3:$B$722,$B767)*SUMIFS(Calculations!$E$3:$E$53,Calculations!$A$3:$A$53,$B767)</f>
        <v>0</v>
      </c>
      <c r="O767" s="44">
        <f>O41/SUMIFS(O$3:O$722,$B$3:$B$722,$B767)*SUMIFS(Calculations!$E$3:$E$53,Calculations!$A$3:$A$53,$B767)</f>
        <v>0</v>
      </c>
      <c r="P767" s="44">
        <f>P41/SUMIFS(P$3:P$722,$B$3:$B$722,$B767)*SUMIFS(Calculations!$E$3:$E$53,Calculations!$A$3:$A$53,$B767)</f>
        <v>0</v>
      </c>
      <c r="Q767" s="44">
        <f>Q41/SUMIFS(Q$3:Q$722,$B$3:$B$722,$B767)*SUMIFS(Calculations!$E$3:$E$53,Calculations!$A$3:$A$53,$B767)</f>
        <v>0</v>
      </c>
      <c r="R767" s="44">
        <f>R41/SUMIFS(R$3:R$722,$B$3:$B$722,$B767)*SUMIFS(Calculations!$E$3:$E$53,Calculations!$A$3:$A$53,$B767)</f>
        <v>0</v>
      </c>
    </row>
    <row r="768" spans="2:18" ht="15.75" customHeight="1">
      <c r="B768" s="44" t="s">
        <v>10</v>
      </c>
      <c r="C768" s="44" t="s">
        <v>519</v>
      </c>
      <c r="D768" s="44" t="s">
        <v>531</v>
      </c>
      <c r="E768" s="44" t="str">
        <f t="shared" si="300"/>
        <v>nuclear</v>
      </c>
      <c r="F768" s="44">
        <f>F42/SUMIFS(F$3:F$722,$B$3:$B$722,$B768)*SUMIFS(Calculations!$E$3:$E$53,Calculations!$A$3:$A$53,$B768)</f>
        <v>0</v>
      </c>
      <c r="G768" s="44">
        <f>G42/SUMIFS(G$3:G$722,$B$3:$B$722,$B768)*SUMIFS(Calculations!$E$3:$E$53,Calculations!$A$3:$A$53,$B768)</f>
        <v>0</v>
      </c>
      <c r="H768" s="44">
        <f>H42/SUMIFS(H$3:H$722,$B$3:$B$722,$B768)*SUMIFS(Calculations!$E$3:$E$53,Calculations!$A$3:$A$53,$B768)</f>
        <v>0</v>
      </c>
      <c r="I768" s="44">
        <f>I42/SUMIFS(I$3:I$722,$B$3:$B$722,$B768)*SUMIFS(Calculations!$E$3:$E$53,Calculations!$A$3:$A$53,$B768)</f>
        <v>0</v>
      </c>
      <c r="J768" s="44">
        <f>J42/SUMIFS(J$3:J$722,$B$3:$B$722,$B768)*SUMIFS(Calculations!$E$3:$E$53,Calculations!$A$3:$A$53,$B768)</f>
        <v>0</v>
      </c>
      <c r="K768" s="44">
        <f>K42/SUMIFS(K$3:K$722,$B$3:$B$722,$B768)*SUMIFS(Calculations!$E$3:$E$53,Calculations!$A$3:$A$53,$B768)</f>
        <v>0</v>
      </c>
      <c r="L768" s="44">
        <f>L42/SUMIFS(L$3:L$722,$B$3:$B$722,$B768)*SUMIFS(Calculations!$E$3:$E$53,Calculations!$A$3:$A$53,$B768)</f>
        <v>0</v>
      </c>
      <c r="M768" s="44">
        <f>M42/SUMIFS(M$3:M$722,$B$3:$B$722,$B768)*SUMIFS(Calculations!$E$3:$E$53,Calculations!$A$3:$A$53,$B768)</f>
        <v>0</v>
      </c>
      <c r="N768" s="44">
        <f>N42/SUMIFS(N$3:N$722,$B$3:$B$722,$B768)*SUMIFS(Calculations!$E$3:$E$53,Calculations!$A$3:$A$53,$B768)</f>
        <v>0</v>
      </c>
      <c r="O768" s="44">
        <f>O42/SUMIFS(O$3:O$722,$B$3:$B$722,$B768)*SUMIFS(Calculations!$E$3:$E$53,Calculations!$A$3:$A$53,$B768)</f>
        <v>0</v>
      </c>
      <c r="P768" s="44">
        <f>P42/SUMIFS(P$3:P$722,$B$3:$B$722,$B768)*SUMIFS(Calculations!$E$3:$E$53,Calculations!$A$3:$A$53,$B768)</f>
        <v>0</v>
      </c>
      <c r="Q768" s="44">
        <f>Q42/SUMIFS(Q$3:Q$722,$B$3:$B$722,$B768)*SUMIFS(Calculations!$E$3:$E$53,Calculations!$A$3:$A$53,$B768)</f>
        <v>0</v>
      </c>
      <c r="R768" s="44">
        <f>R42/SUMIFS(R$3:R$722,$B$3:$B$722,$B768)*SUMIFS(Calculations!$E$3:$E$53,Calculations!$A$3:$A$53,$B768)</f>
        <v>0</v>
      </c>
    </row>
    <row r="769" spans="2:18" ht="15.75" customHeight="1">
      <c r="B769" s="44" t="s">
        <v>10</v>
      </c>
      <c r="C769" s="44" t="s">
        <v>519</v>
      </c>
      <c r="D769" s="44" t="s">
        <v>532</v>
      </c>
      <c r="E769" s="44" t="str">
        <f t="shared" si="300"/>
        <v>offshore wind</v>
      </c>
      <c r="F769" s="44">
        <f>F43/SUMIFS(F$3:F$722,$B$3:$B$722,$B769)*SUMIFS(Calculations!$E$3:$E$53,Calculations!$A$3:$A$53,$B769)</f>
        <v>0</v>
      </c>
      <c r="G769" s="44">
        <f>G43/SUMIFS(G$3:G$722,$B$3:$B$722,$B769)*SUMIFS(Calculations!$E$3:$E$53,Calculations!$A$3:$A$53,$B769)</f>
        <v>0</v>
      </c>
      <c r="H769" s="44">
        <f>H43/SUMIFS(H$3:H$722,$B$3:$B$722,$B769)*SUMIFS(Calculations!$E$3:$E$53,Calculations!$A$3:$A$53,$B769)</f>
        <v>0</v>
      </c>
      <c r="I769" s="44">
        <f>I43/SUMIFS(I$3:I$722,$B$3:$B$722,$B769)*SUMIFS(Calculations!$E$3:$E$53,Calculations!$A$3:$A$53,$B769)</f>
        <v>0</v>
      </c>
      <c r="J769" s="44">
        <f>J43/SUMIFS(J$3:J$722,$B$3:$B$722,$B769)*SUMIFS(Calculations!$E$3:$E$53,Calculations!$A$3:$A$53,$B769)</f>
        <v>0</v>
      </c>
      <c r="K769" s="44">
        <f>K43/SUMIFS(K$3:K$722,$B$3:$B$722,$B769)*SUMIFS(Calculations!$E$3:$E$53,Calculations!$A$3:$A$53,$B769)</f>
        <v>0</v>
      </c>
      <c r="L769" s="44">
        <f>L43/SUMIFS(L$3:L$722,$B$3:$B$722,$B769)*SUMIFS(Calculations!$E$3:$E$53,Calculations!$A$3:$A$53,$B769)</f>
        <v>0</v>
      </c>
      <c r="M769" s="44">
        <f>M43/SUMIFS(M$3:M$722,$B$3:$B$722,$B769)*SUMIFS(Calculations!$E$3:$E$53,Calculations!$A$3:$A$53,$B769)</f>
        <v>0</v>
      </c>
      <c r="N769" s="44">
        <f>N43/SUMIFS(N$3:N$722,$B$3:$B$722,$B769)*SUMIFS(Calculations!$E$3:$E$53,Calculations!$A$3:$A$53,$B769)</f>
        <v>0</v>
      </c>
      <c r="O769" s="44">
        <f>O43/SUMIFS(O$3:O$722,$B$3:$B$722,$B769)*SUMIFS(Calculations!$E$3:$E$53,Calculations!$A$3:$A$53,$B769)</f>
        <v>0</v>
      </c>
      <c r="P769" s="44">
        <f>P43/SUMIFS(P$3:P$722,$B$3:$B$722,$B769)*SUMIFS(Calculations!$E$3:$E$53,Calculations!$A$3:$A$53,$B769)</f>
        <v>0</v>
      </c>
      <c r="Q769" s="44">
        <f>Q43/SUMIFS(Q$3:Q$722,$B$3:$B$722,$B769)*SUMIFS(Calculations!$E$3:$E$53,Calculations!$A$3:$A$53,$B769)</f>
        <v>0</v>
      </c>
      <c r="R769" s="44">
        <f>R43/SUMIFS(R$3:R$722,$B$3:$B$722,$B769)*SUMIFS(Calculations!$E$3:$E$53,Calculations!$A$3:$A$53,$B769)</f>
        <v>0</v>
      </c>
    </row>
    <row r="770" spans="2:18" ht="15.75" customHeight="1">
      <c r="B770" s="44" t="s">
        <v>10</v>
      </c>
      <c r="C770" s="44" t="s">
        <v>519</v>
      </c>
      <c r="D770" s="44" t="s">
        <v>533</v>
      </c>
      <c r="E770" s="44" t="str">
        <f t="shared" si="300"/>
        <v>crude oil</v>
      </c>
      <c r="F770" s="44">
        <f>F44/SUMIFS(F$3:F$722,$B$3:$B$722,$B770)*SUMIFS(Calculations!$E$3:$E$53,Calculations!$A$3:$A$53,$B770)</f>
        <v>0</v>
      </c>
      <c r="G770" s="44">
        <f>G44/SUMIFS(G$3:G$722,$B$3:$B$722,$B770)*SUMIFS(Calculations!$E$3:$E$53,Calculations!$A$3:$A$53,$B770)</f>
        <v>0</v>
      </c>
      <c r="H770" s="44">
        <f>H44/SUMIFS(H$3:H$722,$B$3:$B$722,$B770)*SUMIFS(Calculations!$E$3:$E$53,Calculations!$A$3:$A$53,$B770)</f>
        <v>0</v>
      </c>
      <c r="I770" s="44">
        <f>I44/SUMIFS(I$3:I$722,$B$3:$B$722,$B770)*SUMIFS(Calculations!$E$3:$E$53,Calculations!$A$3:$A$53,$B770)</f>
        <v>0</v>
      </c>
      <c r="J770" s="44">
        <f>J44/SUMIFS(J$3:J$722,$B$3:$B$722,$B770)*SUMIFS(Calculations!$E$3:$E$53,Calculations!$A$3:$A$53,$B770)</f>
        <v>0</v>
      </c>
      <c r="K770" s="44">
        <f>K44/SUMIFS(K$3:K$722,$B$3:$B$722,$B770)*SUMIFS(Calculations!$E$3:$E$53,Calculations!$A$3:$A$53,$B770)</f>
        <v>0</v>
      </c>
      <c r="L770" s="44">
        <f>L44/SUMIFS(L$3:L$722,$B$3:$B$722,$B770)*SUMIFS(Calculations!$E$3:$E$53,Calculations!$A$3:$A$53,$B770)</f>
        <v>0</v>
      </c>
      <c r="M770" s="44">
        <f>M44/SUMIFS(M$3:M$722,$B$3:$B$722,$B770)*SUMIFS(Calculations!$E$3:$E$53,Calculations!$A$3:$A$53,$B770)</f>
        <v>0</v>
      </c>
      <c r="N770" s="44">
        <f>N44/SUMIFS(N$3:N$722,$B$3:$B$722,$B770)*SUMIFS(Calculations!$E$3:$E$53,Calculations!$A$3:$A$53,$B770)</f>
        <v>0</v>
      </c>
      <c r="O770" s="44">
        <f>O44/SUMIFS(O$3:O$722,$B$3:$B$722,$B770)*SUMIFS(Calculations!$E$3:$E$53,Calculations!$A$3:$A$53,$B770)</f>
        <v>0</v>
      </c>
      <c r="P770" s="44">
        <f>P44/SUMIFS(P$3:P$722,$B$3:$B$722,$B770)*SUMIFS(Calculations!$E$3:$E$53,Calculations!$A$3:$A$53,$B770)</f>
        <v>0</v>
      </c>
      <c r="Q770" s="44">
        <f>Q44/SUMIFS(Q$3:Q$722,$B$3:$B$722,$B770)*SUMIFS(Calculations!$E$3:$E$53,Calculations!$A$3:$A$53,$B770)</f>
        <v>0</v>
      </c>
      <c r="R770" s="44">
        <f>R44/SUMIFS(R$3:R$722,$B$3:$B$722,$B770)*SUMIFS(Calculations!$E$3:$E$53,Calculations!$A$3:$A$53,$B770)</f>
        <v>0</v>
      </c>
    </row>
    <row r="771" spans="2:18" ht="15.75" customHeight="1">
      <c r="B771" s="44" t="s">
        <v>10</v>
      </c>
      <c r="C771" s="44" t="s">
        <v>519</v>
      </c>
      <c r="D771" s="44" t="s">
        <v>534</v>
      </c>
      <c r="E771" s="44" t="str">
        <f t="shared" si="300"/>
        <v>solar PV</v>
      </c>
      <c r="F771" s="44">
        <f>F45/SUMIFS(F$3:F$722,$B$3:$B$722,$B771)*SUMIFS(Calculations!$E$3:$E$53,Calculations!$A$3:$A$53,$B771)</f>
        <v>0</v>
      </c>
      <c r="G771" s="44">
        <f>G45/SUMIFS(G$3:G$722,$B$3:$B$722,$B771)*SUMIFS(Calculations!$E$3:$E$53,Calculations!$A$3:$A$53,$B771)</f>
        <v>0</v>
      </c>
      <c r="H771" s="44">
        <f>H45/SUMIFS(H$3:H$722,$B$3:$B$722,$B771)*SUMIFS(Calculations!$E$3:$E$53,Calculations!$A$3:$A$53,$B771)</f>
        <v>0</v>
      </c>
      <c r="I771" s="44">
        <f>I45/SUMIFS(I$3:I$722,$B$3:$B$722,$B771)*SUMIFS(Calculations!$E$3:$E$53,Calculations!$A$3:$A$53,$B771)</f>
        <v>0</v>
      </c>
      <c r="J771" s="44">
        <f>J45/SUMIFS(J$3:J$722,$B$3:$B$722,$B771)*SUMIFS(Calculations!$E$3:$E$53,Calculations!$A$3:$A$53,$B771)</f>
        <v>0</v>
      </c>
      <c r="K771" s="44">
        <f>K45/SUMIFS(K$3:K$722,$B$3:$B$722,$B771)*SUMIFS(Calculations!$E$3:$E$53,Calculations!$A$3:$A$53,$B771)</f>
        <v>0</v>
      </c>
      <c r="L771" s="44">
        <f>L45/SUMIFS(L$3:L$722,$B$3:$B$722,$B771)*SUMIFS(Calculations!$E$3:$E$53,Calculations!$A$3:$A$53,$B771)</f>
        <v>0</v>
      </c>
      <c r="M771" s="44">
        <f>M45/SUMIFS(M$3:M$722,$B$3:$B$722,$B771)*SUMIFS(Calculations!$E$3:$E$53,Calculations!$A$3:$A$53,$B771)</f>
        <v>0</v>
      </c>
      <c r="N771" s="44">
        <f>N45/SUMIFS(N$3:N$722,$B$3:$B$722,$B771)*SUMIFS(Calculations!$E$3:$E$53,Calculations!$A$3:$A$53,$B771)</f>
        <v>0</v>
      </c>
      <c r="O771" s="44">
        <f>O45/SUMIFS(O$3:O$722,$B$3:$B$722,$B771)*SUMIFS(Calculations!$E$3:$E$53,Calculations!$A$3:$A$53,$B771)</f>
        <v>0</v>
      </c>
      <c r="P771" s="44">
        <f>P45/SUMIFS(P$3:P$722,$B$3:$B$722,$B771)*SUMIFS(Calculations!$E$3:$E$53,Calculations!$A$3:$A$53,$B771)</f>
        <v>0</v>
      </c>
      <c r="Q771" s="44">
        <f>Q45/SUMIFS(Q$3:Q$722,$B$3:$B$722,$B771)*SUMIFS(Calculations!$E$3:$E$53,Calculations!$A$3:$A$53,$B771)</f>
        <v>0</v>
      </c>
      <c r="R771" s="44">
        <f>R45/SUMIFS(R$3:R$722,$B$3:$B$722,$B771)*SUMIFS(Calculations!$E$3:$E$53,Calculations!$A$3:$A$53,$B771)</f>
        <v>0</v>
      </c>
    </row>
    <row r="772" spans="2:18" ht="15.75" customHeight="1">
      <c r="B772" s="44" t="s">
        <v>10</v>
      </c>
      <c r="C772" s="44" t="s">
        <v>519</v>
      </c>
      <c r="D772" s="44" t="s">
        <v>535</v>
      </c>
      <c r="E772" s="44" t="str">
        <f t="shared" si="300"/>
        <v>storage</v>
      </c>
      <c r="F772" s="44">
        <f>F46/SUMIFS(F$3:F$722,$B$3:$B$722,$B772)*SUMIFS(Calculations!$E$3:$E$53,Calculations!$A$3:$A$53,$B772)</f>
        <v>0</v>
      </c>
      <c r="G772" s="44">
        <f>G46/SUMIFS(G$3:G$722,$B$3:$B$722,$B772)*SUMIFS(Calculations!$E$3:$E$53,Calculations!$A$3:$A$53,$B772)</f>
        <v>0</v>
      </c>
      <c r="H772" s="44">
        <f>H46/SUMIFS(H$3:H$722,$B$3:$B$722,$B772)*SUMIFS(Calculations!$E$3:$E$53,Calculations!$A$3:$A$53,$B772)</f>
        <v>0</v>
      </c>
      <c r="I772" s="44">
        <f>I46/SUMIFS(I$3:I$722,$B$3:$B$722,$B772)*SUMIFS(Calculations!$E$3:$E$53,Calculations!$A$3:$A$53,$B772)</f>
        <v>0</v>
      </c>
      <c r="J772" s="44">
        <f>J46/SUMIFS(J$3:J$722,$B$3:$B$722,$B772)*SUMIFS(Calculations!$E$3:$E$53,Calculations!$A$3:$A$53,$B772)</f>
        <v>0</v>
      </c>
      <c r="K772" s="44">
        <f>K46/SUMIFS(K$3:K$722,$B$3:$B$722,$B772)*SUMIFS(Calculations!$E$3:$E$53,Calculations!$A$3:$A$53,$B772)</f>
        <v>0</v>
      </c>
      <c r="L772" s="44">
        <f>L46/SUMIFS(L$3:L$722,$B$3:$B$722,$B772)*SUMIFS(Calculations!$E$3:$E$53,Calculations!$A$3:$A$53,$B772)</f>
        <v>0</v>
      </c>
      <c r="M772" s="44">
        <f>M46/SUMIFS(M$3:M$722,$B$3:$B$722,$B772)*SUMIFS(Calculations!$E$3:$E$53,Calculations!$A$3:$A$53,$B772)</f>
        <v>0</v>
      </c>
      <c r="N772" s="44">
        <f>N46/SUMIFS(N$3:N$722,$B$3:$B$722,$B772)*SUMIFS(Calculations!$E$3:$E$53,Calculations!$A$3:$A$53,$B772)</f>
        <v>0</v>
      </c>
      <c r="O772" s="44">
        <f>O46/SUMIFS(O$3:O$722,$B$3:$B$722,$B772)*SUMIFS(Calculations!$E$3:$E$53,Calculations!$A$3:$A$53,$B772)</f>
        <v>0</v>
      </c>
      <c r="P772" s="44">
        <f>P46/SUMIFS(P$3:P$722,$B$3:$B$722,$B772)*SUMIFS(Calculations!$E$3:$E$53,Calculations!$A$3:$A$53,$B772)</f>
        <v>0</v>
      </c>
      <c r="Q772" s="44">
        <f>Q46/SUMIFS(Q$3:Q$722,$B$3:$B$722,$B772)*SUMIFS(Calculations!$E$3:$E$53,Calculations!$A$3:$A$53,$B772)</f>
        <v>0</v>
      </c>
      <c r="R772" s="44">
        <f>R46/SUMIFS(R$3:R$722,$B$3:$B$722,$B772)*SUMIFS(Calculations!$E$3:$E$53,Calculations!$A$3:$A$53,$B772)</f>
        <v>0</v>
      </c>
    </row>
    <row r="773" spans="2:18" ht="15.75" customHeight="1">
      <c r="B773" s="44" t="s">
        <v>10</v>
      </c>
      <c r="C773" s="44" t="s">
        <v>519</v>
      </c>
      <c r="D773" s="44" t="s">
        <v>537</v>
      </c>
      <c r="E773" s="44" t="str">
        <f t="shared" si="300"/>
        <v>solar PV</v>
      </c>
      <c r="F773" s="44">
        <f>F47/SUMIFS(F$3:F$722,$B$3:$B$722,$B773)*SUMIFS(Calculations!$E$3:$E$53,Calculations!$A$3:$A$53,$B773)</f>
        <v>0</v>
      </c>
      <c r="G773" s="44">
        <f>G47/SUMIFS(G$3:G$722,$B$3:$B$722,$B773)*SUMIFS(Calculations!$E$3:$E$53,Calculations!$A$3:$A$53,$B773)</f>
        <v>0</v>
      </c>
      <c r="H773" s="44">
        <f>H47/SUMIFS(H$3:H$722,$B$3:$B$722,$B773)*SUMIFS(Calculations!$E$3:$E$53,Calculations!$A$3:$A$53,$B773)</f>
        <v>0</v>
      </c>
      <c r="I773" s="44">
        <f>I47/SUMIFS(I$3:I$722,$B$3:$B$722,$B773)*SUMIFS(Calculations!$E$3:$E$53,Calculations!$A$3:$A$53,$B773)</f>
        <v>0</v>
      </c>
      <c r="J773" s="44">
        <f>J47/SUMIFS(J$3:J$722,$B$3:$B$722,$B773)*SUMIFS(Calculations!$E$3:$E$53,Calculations!$A$3:$A$53,$B773)</f>
        <v>0</v>
      </c>
      <c r="K773" s="44">
        <f>K47/SUMIFS(K$3:K$722,$B$3:$B$722,$B773)*SUMIFS(Calculations!$E$3:$E$53,Calculations!$A$3:$A$53,$B773)</f>
        <v>0</v>
      </c>
      <c r="L773" s="44">
        <f>L47/SUMIFS(L$3:L$722,$B$3:$B$722,$B773)*SUMIFS(Calculations!$E$3:$E$53,Calculations!$A$3:$A$53,$B773)</f>
        <v>0</v>
      </c>
      <c r="M773" s="44">
        <f>M47/SUMIFS(M$3:M$722,$B$3:$B$722,$B773)*SUMIFS(Calculations!$E$3:$E$53,Calculations!$A$3:$A$53,$B773)</f>
        <v>0</v>
      </c>
      <c r="N773" s="44">
        <f>N47/SUMIFS(N$3:N$722,$B$3:$B$722,$B773)*SUMIFS(Calculations!$E$3:$E$53,Calculations!$A$3:$A$53,$B773)</f>
        <v>0</v>
      </c>
      <c r="O773" s="44">
        <f>O47/SUMIFS(O$3:O$722,$B$3:$B$722,$B773)*SUMIFS(Calculations!$E$3:$E$53,Calculations!$A$3:$A$53,$B773)</f>
        <v>0</v>
      </c>
      <c r="P773" s="44">
        <f>P47/SUMIFS(P$3:P$722,$B$3:$B$722,$B773)*SUMIFS(Calculations!$E$3:$E$53,Calculations!$A$3:$A$53,$B773)</f>
        <v>0</v>
      </c>
      <c r="Q773" s="44">
        <f>Q47/SUMIFS(Q$3:Q$722,$B$3:$B$722,$B773)*SUMIFS(Calculations!$E$3:$E$53,Calculations!$A$3:$A$53,$B773)</f>
        <v>0</v>
      </c>
      <c r="R773" s="44">
        <f>R47/SUMIFS(R$3:R$722,$B$3:$B$722,$B773)*SUMIFS(Calculations!$E$3:$E$53,Calculations!$A$3:$A$53,$B773)</f>
        <v>0</v>
      </c>
    </row>
    <row r="774" spans="2:18" ht="15.75" customHeight="1">
      <c r="B774" s="44" t="s">
        <v>16</v>
      </c>
      <c r="C774" s="44" t="s">
        <v>519</v>
      </c>
      <c r="D774" s="44" t="s">
        <v>522</v>
      </c>
      <c r="E774" s="44" t="str">
        <f t="shared" si="300"/>
        <v>biomass</v>
      </c>
      <c r="F774" s="44">
        <f>F48/SUMIFS(F$3:F$722,$B$3:$B$722,$B774)*SUMIFS(Calculations!$E$3:$E$53,Calculations!$A$3:$A$53,$B774)</f>
        <v>0</v>
      </c>
      <c r="G774" s="44">
        <f>G48/SUMIFS(G$3:G$722,$B$3:$B$722,$B774)*SUMIFS(Calculations!$E$3:$E$53,Calculations!$A$3:$A$53,$B774)</f>
        <v>0</v>
      </c>
      <c r="H774" s="44">
        <f>H48/SUMIFS(H$3:H$722,$B$3:$B$722,$B774)*SUMIFS(Calculations!$E$3:$E$53,Calculations!$A$3:$A$53,$B774)</f>
        <v>0</v>
      </c>
      <c r="I774" s="44">
        <f>I48/SUMIFS(I$3:I$722,$B$3:$B$722,$B774)*SUMIFS(Calculations!$E$3:$E$53,Calculations!$A$3:$A$53,$B774)</f>
        <v>0</v>
      </c>
      <c r="J774" s="44">
        <f>J48/SUMIFS(J$3:J$722,$B$3:$B$722,$B774)*SUMIFS(Calculations!$E$3:$E$53,Calculations!$A$3:$A$53,$B774)</f>
        <v>0</v>
      </c>
      <c r="K774" s="44">
        <f>K48/SUMIFS(K$3:K$722,$B$3:$B$722,$B774)*SUMIFS(Calculations!$E$3:$E$53,Calculations!$A$3:$A$53,$B774)</f>
        <v>0</v>
      </c>
      <c r="L774" s="44">
        <f>L48/SUMIFS(L$3:L$722,$B$3:$B$722,$B774)*SUMIFS(Calculations!$E$3:$E$53,Calculations!$A$3:$A$53,$B774)</f>
        <v>0</v>
      </c>
      <c r="M774" s="44">
        <f>M48/SUMIFS(M$3:M$722,$B$3:$B$722,$B774)*SUMIFS(Calculations!$E$3:$E$53,Calculations!$A$3:$A$53,$B774)</f>
        <v>0</v>
      </c>
      <c r="N774" s="44">
        <f>N48/SUMIFS(N$3:N$722,$B$3:$B$722,$B774)*SUMIFS(Calculations!$E$3:$E$53,Calculations!$A$3:$A$53,$B774)</f>
        <v>0</v>
      </c>
      <c r="O774" s="44">
        <f>O48/SUMIFS(O$3:O$722,$B$3:$B$722,$B774)*SUMIFS(Calculations!$E$3:$E$53,Calculations!$A$3:$A$53,$B774)</f>
        <v>0</v>
      </c>
      <c r="P774" s="44">
        <f>P48/SUMIFS(P$3:P$722,$B$3:$B$722,$B774)*SUMIFS(Calculations!$E$3:$E$53,Calculations!$A$3:$A$53,$B774)</f>
        <v>0</v>
      </c>
      <c r="Q774" s="44">
        <f>Q48/SUMIFS(Q$3:Q$722,$B$3:$B$722,$B774)*SUMIFS(Calculations!$E$3:$E$53,Calculations!$A$3:$A$53,$B774)</f>
        <v>0</v>
      </c>
      <c r="R774" s="44">
        <f>R48/SUMIFS(R$3:R$722,$B$3:$B$722,$B774)*SUMIFS(Calculations!$E$3:$E$53,Calculations!$A$3:$A$53,$B774)</f>
        <v>0</v>
      </c>
    </row>
    <row r="775" spans="2:18" ht="15.75" customHeight="1">
      <c r="B775" s="44" t="s">
        <v>16</v>
      </c>
      <c r="C775" s="44" t="s">
        <v>519</v>
      </c>
      <c r="D775" s="44" t="s">
        <v>523</v>
      </c>
      <c r="E775" s="44" t="str">
        <f t="shared" si="300"/>
        <v>hard coal</v>
      </c>
      <c r="F775" s="44">
        <f>F49/SUMIFS(F$3:F$722,$B$3:$B$722,$B775)*SUMIFS(Calculations!$E$3:$E$53,Calculations!$A$3:$A$53,$B775)</f>
        <v>0</v>
      </c>
      <c r="G775" s="44">
        <f>G49/SUMIFS(G$3:G$722,$B$3:$B$722,$B775)*SUMIFS(Calculations!$E$3:$E$53,Calculations!$A$3:$A$53,$B775)</f>
        <v>0</v>
      </c>
      <c r="H775" s="44">
        <f>H49/SUMIFS(H$3:H$722,$B$3:$B$722,$B775)*SUMIFS(Calculations!$E$3:$E$53,Calculations!$A$3:$A$53,$B775)</f>
        <v>0</v>
      </c>
      <c r="I775" s="44">
        <f>I49/SUMIFS(I$3:I$722,$B$3:$B$722,$B775)*SUMIFS(Calculations!$E$3:$E$53,Calculations!$A$3:$A$53,$B775)</f>
        <v>0</v>
      </c>
      <c r="J775" s="44">
        <f>J49/SUMIFS(J$3:J$722,$B$3:$B$722,$B775)*SUMIFS(Calculations!$E$3:$E$53,Calculations!$A$3:$A$53,$B775)</f>
        <v>0</v>
      </c>
      <c r="K775" s="44">
        <f>K49/SUMIFS(K$3:K$722,$B$3:$B$722,$B775)*SUMIFS(Calculations!$E$3:$E$53,Calculations!$A$3:$A$53,$B775)</f>
        <v>0</v>
      </c>
      <c r="L775" s="44">
        <f>L49/SUMIFS(L$3:L$722,$B$3:$B$722,$B775)*SUMIFS(Calculations!$E$3:$E$53,Calculations!$A$3:$A$53,$B775)</f>
        <v>0</v>
      </c>
      <c r="M775" s="44">
        <f>M49/SUMIFS(M$3:M$722,$B$3:$B$722,$B775)*SUMIFS(Calculations!$E$3:$E$53,Calculations!$A$3:$A$53,$B775)</f>
        <v>0</v>
      </c>
      <c r="N775" s="44">
        <f>N49/SUMIFS(N$3:N$722,$B$3:$B$722,$B775)*SUMIFS(Calculations!$E$3:$E$53,Calculations!$A$3:$A$53,$B775)</f>
        <v>0</v>
      </c>
      <c r="O775" s="44">
        <f>O49/SUMIFS(O$3:O$722,$B$3:$B$722,$B775)*SUMIFS(Calculations!$E$3:$E$53,Calculations!$A$3:$A$53,$B775)</f>
        <v>0</v>
      </c>
      <c r="P775" s="44">
        <f>P49/SUMIFS(P$3:P$722,$B$3:$B$722,$B775)*SUMIFS(Calculations!$E$3:$E$53,Calculations!$A$3:$A$53,$B775)</f>
        <v>0</v>
      </c>
      <c r="Q775" s="44">
        <f>Q49/SUMIFS(Q$3:Q$722,$B$3:$B$722,$B775)*SUMIFS(Calculations!$E$3:$E$53,Calculations!$A$3:$A$53,$B775)</f>
        <v>0</v>
      </c>
      <c r="R775" s="44">
        <f>R49/SUMIFS(R$3:R$722,$B$3:$B$722,$B775)*SUMIFS(Calculations!$E$3:$E$53,Calculations!$A$3:$A$53,$B775)</f>
        <v>0</v>
      </c>
    </row>
    <row r="776" spans="2:18" ht="15.75" customHeight="1">
      <c r="B776" s="44" t="s">
        <v>16</v>
      </c>
      <c r="C776" s="44" t="s">
        <v>519</v>
      </c>
      <c r="D776" s="44" t="s">
        <v>524</v>
      </c>
      <c r="E776" s="44" t="str">
        <f t="shared" si="300"/>
        <v>solar thermal</v>
      </c>
      <c r="F776" s="44">
        <f>F50/SUMIFS(F$3:F$722,$B$3:$B$722,$B776)*SUMIFS(Calculations!$E$3:$E$53,Calculations!$A$3:$A$53,$B776)</f>
        <v>0</v>
      </c>
      <c r="G776" s="44">
        <f>G50/SUMIFS(G$3:G$722,$B$3:$B$722,$B776)*SUMIFS(Calculations!$E$3:$E$53,Calculations!$A$3:$A$53,$B776)</f>
        <v>0</v>
      </c>
      <c r="H776" s="44">
        <f>H50/SUMIFS(H$3:H$722,$B$3:$B$722,$B776)*SUMIFS(Calculations!$E$3:$E$53,Calculations!$A$3:$A$53,$B776)</f>
        <v>0</v>
      </c>
      <c r="I776" s="44">
        <f>I50/SUMIFS(I$3:I$722,$B$3:$B$722,$B776)*SUMIFS(Calculations!$E$3:$E$53,Calculations!$A$3:$A$53,$B776)</f>
        <v>0</v>
      </c>
      <c r="J776" s="44">
        <f>J50/SUMIFS(J$3:J$722,$B$3:$B$722,$B776)*SUMIFS(Calculations!$E$3:$E$53,Calculations!$A$3:$A$53,$B776)</f>
        <v>0</v>
      </c>
      <c r="K776" s="44">
        <f>K50/SUMIFS(K$3:K$722,$B$3:$B$722,$B776)*SUMIFS(Calculations!$E$3:$E$53,Calculations!$A$3:$A$53,$B776)</f>
        <v>0</v>
      </c>
      <c r="L776" s="44">
        <f>L50/SUMIFS(L$3:L$722,$B$3:$B$722,$B776)*SUMIFS(Calculations!$E$3:$E$53,Calculations!$A$3:$A$53,$B776)</f>
        <v>0</v>
      </c>
      <c r="M776" s="44">
        <f>M50/SUMIFS(M$3:M$722,$B$3:$B$722,$B776)*SUMIFS(Calculations!$E$3:$E$53,Calculations!$A$3:$A$53,$B776)</f>
        <v>0</v>
      </c>
      <c r="N776" s="44">
        <f>N50/SUMIFS(N$3:N$722,$B$3:$B$722,$B776)*SUMIFS(Calculations!$E$3:$E$53,Calculations!$A$3:$A$53,$B776)</f>
        <v>0</v>
      </c>
      <c r="O776" s="44">
        <f>O50/SUMIFS(O$3:O$722,$B$3:$B$722,$B776)*SUMIFS(Calculations!$E$3:$E$53,Calculations!$A$3:$A$53,$B776)</f>
        <v>0</v>
      </c>
      <c r="P776" s="44">
        <f>P50/SUMIFS(P$3:P$722,$B$3:$B$722,$B776)*SUMIFS(Calculations!$E$3:$E$53,Calculations!$A$3:$A$53,$B776)</f>
        <v>0</v>
      </c>
      <c r="Q776" s="44">
        <f>Q50/SUMIFS(Q$3:Q$722,$B$3:$B$722,$B776)*SUMIFS(Calculations!$E$3:$E$53,Calculations!$A$3:$A$53,$B776)</f>
        <v>0</v>
      </c>
      <c r="R776" s="44">
        <f>R50/SUMIFS(R$3:R$722,$B$3:$B$722,$B776)*SUMIFS(Calculations!$E$3:$E$53,Calculations!$A$3:$A$53,$B776)</f>
        <v>0</v>
      </c>
    </row>
    <row r="777" spans="2:18" ht="15.75" customHeight="1">
      <c r="B777" s="44" t="s">
        <v>16</v>
      </c>
      <c r="C777" s="44" t="s">
        <v>519</v>
      </c>
      <c r="D777" s="44" t="s">
        <v>525</v>
      </c>
      <c r="E777" s="44" t="str">
        <f t="shared" si="300"/>
        <v>geothermal</v>
      </c>
      <c r="F777" s="44">
        <f>F51/SUMIFS(F$3:F$722,$B$3:$B$722,$B777)*SUMIFS(Calculations!$E$3:$E$53,Calculations!$A$3:$A$53,$B777)</f>
        <v>0</v>
      </c>
      <c r="G777" s="44">
        <f>G51/SUMIFS(G$3:G$722,$B$3:$B$722,$B777)*SUMIFS(Calculations!$E$3:$E$53,Calculations!$A$3:$A$53,$B777)</f>
        <v>0</v>
      </c>
      <c r="H777" s="44">
        <f>H51/SUMIFS(H$3:H$722,$B$3:$B$722,$B777)*SUMIFS(Calculations!$E$3:$E$53,Calculations!$A$3:$A$53,$B777)</f>
        <v>0</v>
      </c>
      <c r="I777" s="44">
        <f>I51/SUMIFS(I$3:I$722,$B$3:$B$722,$B777)*SUMIFS(Calculations!$E$3:$E$53,Calculations!$A$3:$A$53,$B777)</f>
        <v>0</v>
      </c>
      <c r="J777" s="44">
        <f>J51/SUMIFS(J$3:J$722,$B$3:$B$722,$B777)*SUMIFS(Calculations!$E$3:$E$53,Calculations!$A$3:$A$53,$B777)</f>
        <v>0</v>
      </c>
      <c r="K777" s="44">
        <f>K51/SUMIFS(K$3:K$722,$B$3:$B$722,$B777)*SUMIFS(Calculations!$E$3:$E$53,Calculations!$A$3:$A$53,$B777)</f>
        <v>0</v>
      </c>
      <c r="L777" s="44">
        <f>L51/SUMIFS(L$3:L$722,$B$3:$B$722,$B777)*SUMIFS(Calculations!$E$3:$E$53,Calculations!$A$3:$A$53,$B777)</f>
        <v>0</v>
      </c>
      <c r="M777" s="44">
        <f>M51/SUMIFS(M$3:M$722,$B$3:$B$722,$B777)*SUMIFS(Calculations!$E$3:$E$53,Calculations!$A$3:$A$53,$B777)</f>
        <v>0</v>
      </c>
      <c r="N777" s="44">
        <f>N51/SUMIFS(N$3:N$722,$B$3:$B$722,$B777)*SUMIFS(Calculations!$E$3:$E$53,Calculations!$A$3:$A$53,$B777)</f>
        <v>0</v>
      </c>
      <c r="O777" s="44">
        <f>O51/SUMIFS(O$3:O$722,$B$3:$B$722,$B777)*SUMIFS(Calculations!$E$3:$E$53,Calculations!$A$3:$A$53,$B777)</f>
        <v>0</v>
      </c>
      <c r="P777" s="44">
        <f>P51/SUMIFS(P$3:P$722,$B$3:$B$722,$B777)*SUMIFS(Calculations!$E$3:$E$53,Calculations!$A$3:$A$53,$B777)</f>
        <v>0</v>
      </c>
      <c r="Q777" s="44">
        <f>Q51/SUMIFS(Q$3:Q$722,$B$3:$B$722,$B777)*SUMIFS(Calculations!$E$3:$E$53,Calculations!$A$3:$A$53,$B777)</f>
        <v>0</v>
      </c>
      <c r="R777" s="44">
        <f>R51/SUMIFS(R$3:R$722,$B$3:$B$722,$B777)*SUMIFS(Calculations!$E$3:$E$53,Calculations!$A$3:$A$53,$B777)</f>
        <v>0</v>
      </c>
    </row>
    <row r="778" spans="2:18" ht="15.75" customHeight="1">
      <c r="B778" s="44" t="s">
        <v>16</v>
      </c>
      <c r="C778" s="44" t="s">
        <v>519</v>
      </c>
      <c r="D778" s="44" t="s">
        <v>526</v>
      </c>
      <c r="E778" s="44" t="str">
        <f t="shared" si="300"/>
        <v>hydro</v>
      </c>
      <c r="F778" s="44">
        <f>F52/SUMIFS(F$3:F$722,$B$3:$B$722,$B778)*SUMIFS(Calculations!$E$3:$E$53,Calculations!$A$3:$A$53,$B778)</f>
        <v>0</v>
      </c>
      <c r="G778" s="44">
        <f>G52/SUMIFS(G$3:G$722,$B$3:$B$722,$B778)*SUMIFS(Calculations!$E$3:$E$53,Calculations!$A$3:$A$53,$B778)</f>
        <v>0</v>
      </c>
      <c r="H778" s="44">
        <f>H52/SUMIFS(H$3:H$722,$B$3:$B$722,$B778)*SUMIFS(Calculations!$E$3:$E$53,Calculations!$A$3:$A$53,$B778)</f>
        <v>0</v>
      </c>
      <c r="I778" s="44">
        <f>I52/SUMIFS(I$3:I$722,$B$3:$B$722,$B778)*SUMIFS(Calculations!$E$3:$E$53,Calculations!$A$3:$A$53,$B778)</f>
        <v>0</v>
      </c>
      <c r="J778" s="44">
        <f>J52/SUMIFS(J$3:J$722,$B$3:$B$722,$B778)*SUMIFS(Calculations!$E$3:$E$53,Calculations!$A$3:$A$53,$B778)</f>
        <v>0</v>
      </c>
      <c r="K778" s="44">
        <f>K52/SUMIFS(K$3:K$722,$B$3:$B$722,$B778)*SUMIFS(Calculations!$E$3:$E$53,Calculations!$A$3:$A$53,$B778)</f>
        <v>0</v>
      </c>
      <c r="L778" s="44">
        <f>L52/SUMIFS(L$3:L$722,$B$3:$B$722,$B778)*SUMIFS(Calculations!$E$3:$E$53,Calculations!$A$3:$A$53,$B778)</f>
        <v>0</v>
      </c>
      <c r="M778" s="44">
        <f>M52/SUMIFS(M$3:M$722,$B$3:$B$722,$B778)*SUMIFS(Calculations!$E$3:$E$53,Calculations!$A$3:$A$53,$B778)</f>
        <v>0</v>
      </c>
      <c r="N778" s="44">
        <f>N52/SUMIFS(N$3:N$722,$B$3:$B$722,$B778)*SUMIFS(Calculations!$E$3:$E$53,Calculations!$A$3:$A$53,$B778)</f>
        <v>0</v>
      </c>
      <c r="O778" s="44">
        <f>O52/SUMIFS(O$3:O$722,$B$3:$B$722,$B778)*SUMIFS(Calculations!$E$3:$E$53,Calculations!$A$3:$A$53,$B778)</f>
        <v>0</v>
      </c>
      <c r="P778" s="44">
        <f>P52/SUMIFS(P$3:P$722,$B$3:$B$722,$B778)*SUMIFS(Calculations!$E$3:$E$53,Calculations!$A$3:$A$53,$B778)</f>
        <v>0</v>
      </c>
      <c r="Q778" s="44">
        <f>Q52/SUMIFS(Q$3:Q$722,$B$3:$B$722,$B778)*SUMIFS(Calculations!$E$3:$E$53,Calculations!$A$3:$A$53,$B778)</f>
        <v>0</v>
      </c>
      <c r="R778" s="44">
        <f>R52/SUMIFS(R$3:R$722,$B$3:$B$722,$B778)*SUMIFS(Calculations!$E$3:$E$53,Calculations!$A$3:$A$53,$B778)</f>
        <v>0</v>
      </c>
    </row>
    <row r="779" spans="2:18" ht="15.75" customHeight="1">
      <c r="B779" s="44" t="s">
        <v>16</v>
      </c>
      <c r="C779" s="44" t="s">
        <v>519</v>
      </c>
      <c r="D779" s="44" t="s">
        <v>528</v>
      </c>
      <c r="E779" s="44" t="str">
        <f t="shared" si="300"/>
        <v>hydro</v>
      </c>
      <c r="F779" s="44">
        <f>F53/SUMIFS(F$3:F$722,$B$3:$B$722,$B779)*SUMIFS(Calculations!$E$3:$E$53,Calculations!$A$3:$A$53,$B779)</f>
        <v>0</v>
      </c>
      <c r="G779" s="44">
        <f>G53/SUMIFS(G$3:G$722,$B$3:$B$722,$B779)*SUMIFS(Calculations!$E$3:$E$53,Calculations!$A$3:$A$53,$B779)</f>
        <v>0</v>
      </c>
      <c r="H779" s="44">
        <f>H53/SUMIFS(H$3:H$722,$B$3:$B$722,$B779)*SUMIFS(Calculations!$E$3:$E$53,Calculations!$A$3:$A$53,$B779)</f>
        <v>0</v>
      </c>
      <c r="I779" s="44">
        <f>I53/SUMIFS(I$3:I$722,$B$3:$B$722,$B779)*SUMIFS(Calculations!$E$3:$E$53,Calculations!$A$3:$A$53,$B779)</f>
        <v>0</v>
      </c>
      <c r="J779" s="44">
        <f>J53/SUMIFS(J$3:J$722,$B$3:$B$722,$B779)*SUMIFS(Calculations!$E$3:$E$53,Calculations!$A$3:$A$53,$B779)</f>
        <v>0</v>
      </c>
      <c r="K779" s="44">
        <f>K53/SUMIFS(K$3:K$722,$B$3:$B$722,$B779)*SUMIFS(Calculations!$E$3:$E$53,Calculations!$A$3:$A$53,$B779)</f>
        <v>0</v>
      </c>
      <c r="L779" s="44">
        <f>L53/SUMIFS(L$3:L$722,$B$3:$B$722,$B779)*SUMIFS(Calculations!$E$3:$E$53,Calculations!$A$3:$A$53,$B779)</f>
        <v>0</v>
      </c>
      <c r="M779" s="44">
        <f>M53/SUMIFS(M$3:M$722,$B$3:$B$722,$B779)*SUMIFS(Calculations!$E$3:$E$53,Calculations!$A$3:$A$53,$B779)</f>
        <v>0</v>
      </c>
      <c r="N779" s="44">
        <f>N53/SUMIFS(N$3:N$722,$B$3:$B$722,$B779)*SUMIFS(Calculations!$E$3:$E$53,Calculations!$A$3:$A$53,$B779)</f>
        <v>0</v>
      </c>
      <c r="O779" s="44">
        <f>O53/SUMIFS(O$3:O$722,$B$3:$B$722,$B779)*SUMIFS(Calculations!$E$3:$E$53,Calculations!$A$3:$A$53,$B779)</f>
        <v>0</v>
      </c>
      <c r="P779" s="44">
        <f>P53/SUMIFS(P$3:P$722,$B$3:$B$722,$B779)*SUMIFS(Calculations!$E$3:$E$53,Calculations!$A$3:$A$53,$B779)</f>
        <v>0</v>
      </c>
      <c r="Q779" s="44">
        <f>Q53/SUMIFS(Q$3:Q$722,$B$3:$B$722,$B779)*SUMIFS(Calculations!$E$3:$E$53,Calculations!$A$3:$A$53,$B779)</f>
        <v>0</v>
      </c>
      <c r="R779" s="44">
        <f>R53/SUMIFS(R$3:R$722,$B$3:$B$722,$B779)*SUMIFS(Calculations!$E$3:$E$53,Calculations!$A$3:$A$53,$B779)</f>
        <v>0</v>
      </c>
    </row>
    <row r="780" spans="2:18" ht="15.75" customHeight="1">
      <c r="B780" s="44" t="s">
        <v>16</v>
      </c>
      <c r="C780" s="44" t="s">
        <v>519</v>
      </c>
      <c r="D780" s="44" t="s">
        <v>527</v>
      </c>
      <c r="E780" s="44" t="str">
        <f t="shared" si="300"/>
        <v>onshore wind</v>
      </c>
      <c r="F780" s="44">
        <f>F54/SUMIFS(F$3:F$722,$B$3:$B$722,$B780)*SUMIFS(Calculations!$E$3:$E$53,Calculations!$A$3:$A$53,$B780)</f>
        <v>0</v>
      </c>
      <c r="G780" s="44">
        <f>G54/SUMIFS(G$3:G$722,$B$3:$B$722,$B780)*SUMIFS(Calculations!$E$3:$E$53,Calculations!$A$3:$A$53,$B780)</f>
        <v>0</v>
      </c>
      <c r="H780" s="44">
        <f>H54/SUMIFS(H$3:H$722,$B$3:$B$722,$B780)*SUMIFS(Calculations!$E$3:$E$53,Calculations!$A$3:$A$53,$B780)</f>
        <v>0</v>
      </c>
      <c r="I780" s="44">
        <f>I54/SUMIFS(I$3:I$722,$B$3:$B$722,$B780)*SUMIFS(Calculations!$E$3:$E$53,Calculations!$A$3:$A$53,$B780)</f>
        <v>0</v>
      </c>
      <c r="J780" s="44">
        <f>J54/SUMIFS(J$3:J$722,$B$3:$B$722,$B780)*SUMIFS(Calculations!$E$3:$E$53,Calculations!$A$3:$A$53,$B780)</f>
        <v>0</v>
      </c>
      <c r="K780" s="44">
        <f>K54/SUMIFS(K$3:K$722,$B$3:$B$722,$B780)*SUMIFS(Calculations!$E$3:$E$53,Calculations!$A$3:$A$53,$B780)</f>
        <v>0</v>
      </c>
      <c r="L780" s="44">
        <f>L54/SUMIFS(L$3:L$722,$B$3:$B$722,$B780)*SUMIFS(Calculations!$E$3:$E$53,Calculations!$A$3:$A$53,$B780)</f>
        <v>0</v>
      </c>
      <c r="M780" s="44">
        <f>M54/SUMIFS(M$3:M$722,$B$3:$B$722,$B780)*SUMIFS(Calculations!$E$3:$E$53,Calculations!$A$3:$A$53,$B780)</f>
        <v>0</v>
      </c>
      <c r="N780" s="44">
        <f>N54/SUMIFS(N$3:N$722,$B$3:$B$722,$B780)*SUMIFS(Calculations!$E$3:$E$53,Calculations!$A$3:$A$53,$B780)</f>
        <v>0</v>
      </c>
      <c r="O780" s="44">
        <f>O54/SUMIFS(O$3:O$722,$B$3:$B$722,$B780)*SUMIFS(Calculations!$E$3:$E$53,Calculations!$A$3:$A$53,$B780)</f>
        <v>0</v>
      </c>
      <c r="P780" s="44">
        <f>P54/SUMIFS(P$3:P$722,$B$3:$B$722,$B780)*SUMIFS(Calculations!$E$3:$E$53,Calculations!$A$3:$A$53,$B780)</f>
        <v>0</v>
      </c>
      <c r="Q780" s="44">
        <f>Q54/SUMIFS(Q$3:Q$722,$B$3:$B$722,$B780)*SUMIFS(Calculations!$E$3:$E$53,Calculations!$A$3:$A$53,$B780)</f>
        <v>0</v>
      </c>
      <c r="R780" s="44">
        <f>R54/SUMIFS(R$3:R$722,$B$3:$B$722,$B780)*SUMIFS(Calculations!$E$3:$E$53,Calculations!$A$3:$A$53,$B780)</f>
        <v>0</v>
      </c>
    </row>
    <row r="781" spans="2:18" ht="15.75" customHeight="1">
      <c r="B781" s="44" t="s">
        <v>16</v>
      </c>
      <c r="C781" s="44" t="s">
        <v>519</v>
      </c>
      <c r="D781" s="44" t="s">
        <v>529</v>
      </c>
      <c r="E781" s="44" t="str">
        <f t="shared" si="300"/>
        <v>natural gas nonpeaker</v>
      </c>
      <c r="F781" s="44">
        <f>F55/SUMIFS(F$3:F$722,$B$3:$B$722,$B781)*SUMIFS(Calculations!$E$3:$E$53,Calculations!$A$3:$A$53,$B781)</f>
        <v>0</v>
      </c>
      <c r="G781" s="44">
        <f>G55/SUMIFS(G$3:G$722,$B$3:$B$722,$B781)*SUMIFS(Calculations!$E$3:$E$53,Calculations!$A$3:$A$53,$B781)</f>
        <v>0</v>
      </c>
      <c r="H781" s="44">
        <f>H55/SUMIFS(H$3:H$722,$B$3:$B$722,$B781)*SUMIFS(Calculations!$E$3:$E$53,Calculations!$A$3:$A$53,$B781)</f>
        <v>0</v>
      </c>
      <c r="I781" s="44">
        <f>I55/SUMIFS(I$3:I$722,$B$3:$B$722,$B781)*SUMIFS(Calculations!$E$3:$E$53,Calculations!$A$3:$A$53,$B781)</f>
        <v>0</v>
      </c>
      <c r="J781" s="44">
        <f>J55/SUMIFS(J$3:J$722,$B$3:$B$722,$B781)*SUMIFS(Calculations!$E$3:$E$53,Calculations!$A$3:$A$53,$B781)</f>
        <v>0</v>
      </c>
      <c r="K781" s="44">
        <f>K55/SUMIFS(K$3:K$722,$B$3:$B$722,$B781)*SUMIFS(Calculations!$E$3:$E$53,Calculations!$A$3:$A$53,$B781)</f>
        <v>0</v>
      </c>
      <c r="L781" s="44">
        <f>L55/SUMIFS(L$3:L$722,$B$3:$B$722,$B781)*SUMIFS(Calculations!$E$3:$E$53,Calculations!$A$3:$A$53,$B781)</f>
        <v>0</v>
      </c>
      <c r="M781" s="44">
        <f>M55/SUMIFS(M$3:M$722,$B$3:$B$722,$B781)*SUMIFS(Calculations!$E$3:$E$53,Calculations!$A$3:$A$53,$B781)</f>
        <v>0</v>
      </c>
      <c r="N781" s="44">
        <f>N55/SUMIFS(N$3:N$722,$B$3:$B$722,$B781)*SUMIFS(Calculations!$E$3:$E$53,Calculations!$A$3:$A$53,$B781)</f>
        <v>0</v>
      </c>
      <c r="O781" s="44">
        <f>O55/SUMIFS(O$3:O$722,$B$3:$B$722,$B781)*SUMIFS(Calculations!$E$3:$E$53,Calculations!$A$3:$A$53,$B781)</f>
        <v>0</v>
      </c>
      <c r="P781" s="44">
        <f>P55/SUMIFS(P$3:P$722,$B$3:$B$722,$B781)*SUMIFS(Calculations!$E$3:$E$53,Calculations!$A$3:$A$53,$B781)</f>
        <v>0</v>
      </c>
      <c r="Q781" s="44">
        <f>Q55/SUMIFS(Q$3:Q$722,$B$3:$B$722,$B781)*SUMIFS(Calculations!$E$3:$E$53,Calculations!$A$3:$A$53,$B781)</f>
        <v>0</v>
      </c>
      <c r="R781" s="44">
        <f>R55/SUMIFS(R$3:R$722,$B$3:$B$722,$B781)*SUMIFS(Calculations!$E$3:$E$53,Calculations!$A$3:$A$53,$B781)</f>
        <v>0</v>
      </c>
    </row>
    <row r="782" spans="2:18" ht="15.75" customHeight="1">
      <c r="B782" s="44" t="s">
        <v>16</v>
      </c>
      <c r="C782" s="44" t="s">
        <v>519</v>
      </c>
      <c r="D782" s="44" t="s">
        <v>530</v>
      </c>
      <c r="E782" s="44" t="str">
        <f t="shared" si="300"/>
        <v>natural gas peaker</v>
      </c>
      <c r="F782" s="44">
        <f>F56/SUMIFS(F$3:F$722,$B$3:$B$722,$B782)*SUMIFS(Calculations!$E$3:$E$53,Calculations!$A$3:$A$53,$B782)</f>
        <v>0</v>
      </c>
      <c r="G782" s="44">
        <f>G56/SUMIFS(G$3:G$722,$B$3:$B$722,$B782)*SUMIFS(Calculations!$E$3:$E$53,Calculations!$A$3:$A$53,$B782)</f>
        <v>0</v>
      </c>
      <c r="H782" s="44">
        <f>H56/SUMIFS(H$3:H$722,$B$3:$B$722,$B782)*SUMIFS(Calculations!$E$3:$E$53,Calculations!$A$3:$A$53,$B782)</f>
        <v>0</v>
      </c>
      <c r="I782" s="44">
        <f>I56/SUMIFS(I$3:I$722,$B$3:$B$722,$B782)*SUMIFS(Calculations!$E$3:$E$53,Calculations!$A$3:$A$53,$B782)</f>
        <v>0</v>
      </c>
      <c r="J782" s="44">
        <f>J56/SUMIFS(J$3:J$722,$B$3:$B$722,$B782)*SUMIFS(Calculations!$E$3:$E$53,Calculations!$A$3:$A$53,$B782)</f>
        <v>0</v>
      </c>
      <c r="K782" s="44">
        <f>K56/SUMIFS(K$3:K$722,$B$3:$B$722,$B782)*SUMIFS(Calculations!$E$3:$E$53,Calculations!$A$3:$A$53,$B782)</f>
        <v>0</v>
      </c>
      <c r="L782" s="44">
        <f>L56/SUMIFS(L$3:L$722,$B$3:$B$722,$B782)*SUMIFS(Calculations!$E$3:$E$53,Calculations!$A$3:$A$53,$B782)</f>
        <v>0</v>
      </c>
      <c r="M782" s="44">
        <f>M56/SUMIFS(M$3:M$722,$B$3:$B$722,$B782)*SUMIFS(Calculations!$E$3:$E$53,Calculations!$A$3:$A$53,$B782)</f>
        <v>0</v>
      </c>
      <c r="N782" s="44">
        <f>N56/SUMIFS(N$3:N$722,$B$3:$B$722,$B782)*SUMIFS(Calculations!$E$3:$E$53,Calculations!$A$3:$A$53,$B782)</f>
        <v>0</v>
      </c>
      <c r="O782" s="44">
        <f>O56/SUMIFS(O$3:O$722,$B$3:$B$722,$B782)*SUMIFS(Calculations!$E$3:$E$53,Calculations!$A$3:$A$53,$B782)</f>
        <v>0</v>
      </c>
      <c r="P782" s="44">
        <f>P56/SUMIFS(P$3:P$722,$B$3:$B$722,$B782)*SUMIFS(Calculations!$E$3:$E$53,Calculations!$A$3:$A$53,$B782)</f>
        <v>0</v>
      </c>
      <c r="Q782" s="44">
        <f>Q56/SUMIFS(Q$3:Q$722,$B$3:$B$722,$B782)*SUMIFS(Calculations!$E$3:$E$53,Calculations!$A$3:$A$53,$B782)</f>
        <v>0</v>
      </c>
      <c r="R782" s="44">
        <f>R56/SUMIFS(R$3:R$722,$B$3:$B$722,$B782)*SUMIFS(Calculations!$E$3:$E$53,Calculations!$A$3:$A$53,$B782)</f>
        <v>0</v>
      </c>
    </row>
    <row r="783" spans="2:18" ht="15.75" customHeight="1">
      <c r="B783" s="44" t="s">
        <v>16</v>
      </c>
      <c r="C783" s="44" t="s">
        <v>519</v>
      </c>
      <c r="D783" s="44" t="s">
        <v>531</v>
      </c>
      <c r="E783" s="44" t="str">
        <f t="shared" si="300"/>
        <v>nuclear</v>
      </c>
      <c r="F783" s="44">
        <f>F57/SUMIFS(F$3:F$722,$B$3:$B$722,$B783)*SUMIFS(Calculations!$E$3:$E$53,Calculations!$A$3:$A$53,$B783)</f>
        <v>0</v>
      </c>
      <c r="G783" s="44">
        <f>G57/SUMIFS(G$3:G$722,$B$3:$B$722,$B783)*SUMIFS(Calculations!$E$3:$E$53,Calculations!$A$3:$A$53,$B783)</f>
        <v>0</v>
      </c>
      <c r="H783" s="44">
        <f>H57/SUMIFS(H$3:H$722,$B$3:$B$722,$B783)*SUMIFS(Calculations!$E$3:$E$53,Calculations!$A$3:$A$53,$B783)</f>
        <v>0</v>
      </c>
      <c r="I783" s="44">
        <f>I57/SUMIFS(I$3:I$722,$B$3:$B$722,$B783)*SUMIFS(Calculations!$E$3:$E$53,Calculations!$A$3:$A$53,$B783)</f>
        <v>0</v>
      </c>
      <c r="J783" s="44">
        <f>J57/SUMIFS(J$3:J$722,$B$3:$B$722,$B783)*SUMIFS(Calculations!$E$3:$E$53,Calculations!$A$3:$A$53,$B783)</f>
        <v>0</v>
      </c>
      <c r="K783" s="44">
        <f>K57/SUMIFS(K$3:K$722,$B$3:$B$722,$B783)*SUMIFS(Calculations!$E$3:$E$53,Calculations!$A$3:$A$53,$B783)</f>
        <v>0</v>
      </c>
      <c r="L783" s="44">
        <f>L57/SUMIFS(L$3:L$722,$B$3:$B$722,$B783)*SUMIFS(Calculations!$E$3:$E$53,Calculations!$A$3:$A$53,$B783)</f>
        <v>0</v>
      </c>
      <c r="M783" s="44">
        <f>M57/SUMIFS(M$3:M$722,$B$3:$B$722,$B783)*SUMIFS(Calculations!$E$3:$E$53,Calculations!$A$3:$A$53,$B783)</f>
        <v>0</v>
      </c>
      <c r="N783" s="44">
        <f>N57/SUMIFS(N$3:N$722,$B$3:$B$722,$B783)*SUMIFS(Calculations!$E$3:$E$53,Calculations!$A$3:$A$53,$B783)</f>
        <v>0</v>
      </c>
      <c r="O783" s="44">
        <f>O57/SUMIFS(O$3:O$722,$B$3:$B$722,$B783)*SUMIFS(Calculations!$E$3:$E$53,Calculations!$A$3:$A$53,$B783)</f>
        <v>0</v>
      </c>
      <c r="P783" s="44">
        <f>P57/SUMIFS(P$3:P$722,$B$3:$B$722,$B783)*SUMIFS(Calculations!$E$3:$E$53,Calculations!$A$3:$A$53,$B783)</f>
        <v>0</v>
      </c>
      <c r="Q783" s="44">
        <f>Q57/SUMIFS(Q$3:Q$722,$B$3:$B$722,$B783)*SUMIFS(Calculations!$E$3:$E$53,Calculations!$A$3:$A$53,$B783)</f>
        <v>0</v>
      </c>
      <c r="R783" s="44">
        <f>R57/SUMIFS(R$3:R$722,$B$3:$B$722,$B783)*SUMIFS(Calculations!$E$3:$E$53,Calculations!$A$3:$A$53,$B783)</f>
        <v>0</v>
      </c>
    </row>
    <row r="784" spans="2:18" ht="15.75" customHeight="1">
      <c r="B784" s="44" t="s">
        <v>16</v>
      </c>
      <c r="C784" s="44" t="s">
        <v>519</v>
      </c>
      <c r="D784" s="44" t="s">
        <v>532</v>
      </c>
      <c r="E784" s="44" t="str">
        <f t="shared" si="300"/>
        <v>offshore wind</v>
      </c>
      <c r="F784" s="44">
        <f>F58/SUMIFS(F$3:F$722,$B$3:$B$722,$B784)*SUMIFS(Calculations!$E$3:$E$53,Calculations!$A$3:$A$53,$B784)</f>
        <v>0</v>
      </c>
      <c r="G784" s="44">
        <f>G58/SUMIFS(G$3:G$722,$B$3:$B$722,$B784)*SUMIFS(Calculations!$E$3:$E$53,Calculations!$A$3:$A$53,$B784)</f>
        <v>0</v>
      </c>
      <c r="H784" s="44">
        <f>H58/SUMIFS(H$3:H$722,$B$3:$B$722,$B784)*SUMIFS(Calculations!$E$3:$E$53,Calculations!$A$3:$A$53,$B784)</f>
        <v>0</v>
      </c>
      <c r="I784" s="44">
        <f>I58/SUMIFS(I$3:I$722,$B$3:$B$722,$B784)*SUMIFS(Calculations!$E$3:$E$53,Calculations!$A$3:$A$53,$B784)</f>
        <v>0</v>
      </c>
      <c r="J784" s="44">
        <f>J58/SUMIFS(J$3:J$722,$B$3:$B$722,$B784)*SUMIFS(Calculations!$E$3:$E$53,Calculations!$A$3:$A$53,$B784)</f>
        <v>0</v>
      </c>
      <c r="K784" s="44">
        <f>K58/SUMIFS(K$3:K$722,$B$3:$B$722,$B784)*SUMIFS(Calculations!$E$3:$E$53,Calculations!$A$3:$A$53,$B784)</f>
        <v>0</v>
      </c>
      <c r="L784" s="44">
        <f>L58/SUMIFS(L$3:L$722,$B$3:$B$722,$B784)*SUMIFS(Calculations!$E$3:$E$53,Calculations!$A$3:$A$53,$B784)</f>
        <v>0</v>
      </c>
      <c r="M784" s="44">
        <f>M58/SUMIFS(M$3:M$722,$B$3:$B$722,$B784)*SUMIFS(Calculations!$E$3:$E$53,Calculations!$A$3:$A$53,$B784)</f>
        <v>0</v>
      </c>
      <c r="N784" s="44">
        <f>N58/SUMIFS(N$3:N$722,$B$3:$B$722,$B784)*SUMIFS(Calculations!$E$3:$E$53,Calculations!$A$3:$A$53,$B784)</f>
        <v>0</v>
      </c>
      <c r="O784" s="44">
        <f>O58/SUMIFS(O$3:O$722,$B$3:$B$722,$B784)*SUMIFS(Calculations!$E$3:$E$53,Calculations!$A$3:$A$53,$B784)</f>
        <v>0</v>
      </c>
      <c r="P784" s="44">
        <f>P58/SUMIFS(P$3:P$722,$B$3:$B$722,$B784)*SUMIFS(Calculations!$E$3:$E$53,Calculations!$A$3:$A$53,$B784)</f>
        <v>0</v>
      </c>
      <c r="Q784" s="44">
        <f>Q58/SUMIFS(Q$3:Q$722,$B$3:$B$722,$B784)*SUMIFS(Calculations!$E$3:$E$53,Calculations!$A$3:$A$53,$B784)</f>
        <v>0</v>
      </c>
      <c r="R784" s="44">
        <f>R58/SUMIFS(R$3:R$722,$B$3:$B$722,$B784)*SUMIFS(Calculations!$E$3:$E$53,Calculations!$A$3:$A$53,$B784)</f>
        <v>0</v>
      </c>
    </row>
    <row r="785" spans="2:18" ht="15.75" customHeight="1">
      <c r="B785" s="44" t="s">
        <v>16</v>
      </c>
      <c r="C785" s="44" t="s">
        <v>519</v>
      </c>
      <c r="D785" s="44" t="s">
        <v>533</v>
      </c>
      <c r="E785" s="44" t="str">
        <f t="shared" si="300"/>
        <v>crude oil</v>
      </c>
      <c r="F785" s="44">
        <f>F59/SUMIFS(F$3:F$722,$B$3:$B$722,$B785)*SUMIFS(Calculations!$E$3:$E$53,Calculations!$A$3:$A$53,$B785)</f>
        <v>0</v>
      </c>
      <c r="G785" s="44">
        <f>G59/SUMIFS(G$3:G$722,$B$3:$B$722,$B785)*SUMIFS(Calculations!$E$3:$E$53,Calculations!$A$3:$A$53,$B785)</f>
        <v>0</v>
      </c>
      <c r="H785" s="44">
        <f>H59/SUMIFS(H$3:H$722,$B$3:$B$722,$B785)*SUMIFS(Calculations!$E$3:$E$53,Calculations!$A$3:$A$53,$B785)</f>
        <v>0</v>
      </c>
      <c r="I785" s="44">
        <f>I59/SUMIFS(I$3:I$722,$B$3:$B$722,$B785)*SUMIFS(Calculations!$E$3:$E$53,Calculations!$A$3:$A$53,$B785)</f>
        <v>0</v>
      </c>
      <c r="J785" s="44">
        <f>J59/SUMIFS(J$3:J$722,$B$3:$B$722,$B785)*SUMIFS(Calculations!$E$3:$E$53,Calculations!$A$3:$A$53,$B785)</f>
        <v>0</v>
      </c>
      <c r="K785" s="44">
        <f>K59/SUMIFS(K$3:K$722,$B$3:$B$722,$B785)*SUMIFS(Calculations!$E$3:$E$53,Calculations!$A$3:$A$53,$B785)</f>
        <v>0</v>
      </c>
      <c r="L785" s="44">
        <f>L59/SUMIFS(L$3:L$722,$B$3:$B$722,$B785)*SUMIFS(Calculations!$E$3:$E$53,Calculations!$A$3:$A$53,$B785)</f>
        <v>0</v>
      </c>
      <c r="M785" s="44">
        <f>M59/SUMIFS(M$3:M$722,$B$3:$B$722,$B785)*SUMIFS(Calculations!$E$3:$E$53,Calculations!$A$3:$A$53,$B785)</f>
        <v>0</v>
      </c>
      <c r="N785" s="44">
        <f>N59/SUMIFS(N$3:N$722,$B$3:$B$722,$B785)*SUMIFS(Calculations!$E$3:$E$53,Calculations!$A$3:$A$53,$B785)</f>
        <v>0</v>
      </c>
      <c r="O785" s="44">
        <f>O59/SUMIFS(O$3:O$722,$B$3:$B$722,$B785)*SUMIFS(Calculations!$E$3:$E$53,Calculations!$A$3:$A$53,$B785)</f>
        <v>0</v>
      </c>
      <c r="P785" s="44">
        <f>P59/SUMIFS(P$3:P$722,$B$3:$B$722,$B785)*SUMIFS(Calculations!$E$3:$E$53,Calculations!$A$3:$A$53,$B785)</f>
        <v>0</v>
      </c>
      <c r="Q785" s="44">
        <f>Q59/SUMIFS(Q$3:Q$722,$B$3:$B$722,$B785)*SUMIFS(Calculations!$E$3:$E$53,Calculations!$A$3:$A$53,$B785)</f>
        <v>0</v>
      </c>
      <c r="R785" s="44">
        <f>R59/SUMIFS(R$3:R$722,$B$3:$B$722,$B785)*SUMIFS(Calculations!$E$3:$E$53,Calculations!$A$3:$A$53,$B785)</f>
        <v>0</v>
      </c>
    </row>
    <row r="786" spans="2:18" ht="15.75" customHeight="1">
      <c r="B786" s="44" t="s">
        <v>16</v>
      </c>
      <c r="C786" s="44" t="s">
        <v>519</v>
      </c>
      <c r="D786" s="44" t="s">
        <v>534</v>
      </c>
      <c r="E786" s="44" t="str">
        <f t="shared" si="300"/>
        <v>solar PV</v>
      </c>
      <c r="F786" s="44">
        <f>F60/SUMIFS(F$3:F$722,$B$3:$B$722,$B786)*SUMIFS(Calculations!$E$3:$E$53,Calculations!$A$3:$A$53,$B786)</f>
        <v>0</v>
      </c>
      <c r="G786" s="44">
        <f>G60/SUMIFS(G$3:G$722,$B$3:$B$722,$B786)*SUMIFS(Calculations!$E$3:$E$53,Calculations!$A$3:$A$53,$B786)</f>
        <v>0</v>
      </c>
      <c r="H786" s="44">
        <f>H60/SUMIFS(H$3:H$722,$B$3:$B$722,$B786)*SUMIFS(Calculations!$E$3:$E$53,Calculations!$A$3:$A$53,$B786)</f>
        <v>0</v>
      </c>
      <c r="I786" s="44">
        <f>I60/SUMIFS(I$3:I$722,$B$3:$B$722,$B786)*SUMIFS(Calculations!$E$3:$E$53,Calculations!$A$3:$A$53,$B786)</f>
        <v>0</v>
      </c>
      <c r="J786" s="44">
        <f>J60/SUMIFS(J$3:J$722,$B$3:$B$722,$B786)*SUMIFS(Calculations!$E$3:$E$53,Calculations!$A$3:$A$53,$B786)</f>
        <v>0</v>
      </c>
      <c r="K786" s="44">
        <f>K60/SUMIFS(K$3:K$722,$B$3:$B$722,$B786)*SUMIFS(Calculations!$E$3:$E$53,Calculations!$A$3:$A$53,$B786)</f>
        <v>0</v>
      </c>
      <c r="L786" s="44">
        <f>L60/SUMIFS(L$3:L$722,$B$3:$B$722,$B786)*SUMIFS(Calculations!$E$3:$E$53,Calculations!$A$3:$A$53,$B786)</f>
        <v>0</v>
      </c>
      <c r="M786" s="44">
        <f>M60/SUMIFS(M$3:M$722,$B$3:$B$722,$B786)*SUMIFS(Calculations!$E$3:$E$53,Calculations!$A$3:$A$53,$B786)</f>
        <v>0</v>
      </c>
      <c r="N786" s="44">
        <f>N60/SUMIFS(N$3:N$722,$B$3:$B$722,$B786)*SUMIFS(Calculations!$E$3:$E$53,Calculations!$A$3:$A$53,$B786)</f>
        <v>0</v>
      </c>
      <c r="O786" s="44">
        <f>O60/SUMIFS(O$3:O$722,$B$3:$B$722,$B786)*SUMIFS(Calculations!$E$3:$E$53,Calculations!$A$3:$A$53,$B786)</f>
        <v>0</v>
      </c>
      <c r="P786" s="44">
        <f>P60/SUMIFS(P$3:P$722,$B$3:$B$722,$B786)*SUMIFS(Calculations!$E$3:$E$53,Calculations!$A$3:$A$53,$B786)</f>
        <v>0</v>
      </c>
      <c r="Q786" s="44">
        <f>Q60/SUMIFS(Q$3:Q$722,$B$3:$B$722,$B786)*SUMIFS(Calculations!$E$3:$E$53,Calculations!$A$3:$A$53,$B786)</f>
        <v>0</v>
      </c>
      <c r="R786" s="44">
        <f>R60/SUMIFS(R$3:R$722,$B$3:$B$722,$B786)*SUMIFS(Calculations!$E$3:$E$53,Calculations!$A$3:$A$53,$B786)</f>
        <v>0</v>
      </c>
    </row>
    <row r="787" spans="2:18" ht="15.75" customHeight="1">
      <c r="B787" s="44" t="s">
        <v>16</v>
      </c>
      <c r="C787" s="44" t="s">
        <v>519</v>
      </c>
      <c r="D787" s="44" t="s">
        <v>535</v>
      </c>
      <c r="E787" s="44" t="str">
        <f t="shared" si="300"/>
        <v>storage</v>
      </c>
      <c r="F787" s="44">
        <f>F61/SUMIFS(F$3:F$722,$B$3:$B$722,$B787)*SUMIFS(Calculations!$E$3:$E$53,Calculations!$A$3:$A$53,$B787)</f>
        <v>0</v>
      </c>
      <c r="G787" s="44">
        <f>G61/SUMIFS(G$3:G$722,$B$3:$B$722,$B787)*SUMIFS(Calculations!$E$3:$E$53,Calculations!$A$3:$A$53,$B787)</f>
        <v>0</v>
      </c>
      <c r="H787" s="44">
        <f>H61/SUMIFS(H$3:H$722,$B$3:$B$722,$B787)*SUMIFS(Calculations!$E$3:$E$53,Calculations!$A$3:$A$53,$B787)</f>
        <v>0</v>
      </c>
      <c r="I787" s="44">
        <f>I61/SUMIFS(I$3:I$722,$B$3:$B$722,$B787)*SUMIFS(Calculations!$E$3:$E$53,Calculations!$A$3:$A$53,$B787)</f>
        <v>0</v>
      </c>
      <c r="J787" s="44">
        <f>J61/SUMIFS(J$3:J$722,$B$3:$B$722,$B787)*SUMIFS(Calculations!$E$3:$E$53,Calculations!$A$3:$A$53,$B787)</f>
        <v>0</v>
      </c>
      <c r="K787" s="44">
        <f>K61/SUMIFS(K$3:K$722,$B$3:$B$722,$B787)*SUMIFS(Calculations!$E$3:$E$53,Calculations!$A$3:$A$53,$B787)</f>
        <v>0</v>
      </c>
      <c r="L787" s="44">
        <f>L61/SUMIFS(L$3:L$722,$B$3:$B$722,$B787)*SUMIFS(Calculations!$E$3:$E$53,Calculations!$A$3:$A$53,$B787)</f>
        <v>0</v>
      </c>
      <c r="M787" s="44">
        <f>M61/SUMIFS(M$3:M$722,$B$3:$B$722,$B787)*SUMIFS(Calculations!$E$3:$E$53,Calculations!$A$3:$A$53,$B787)</f>
        <v>0</v>
      </c>
      <c r="N787" s="44">
        <f>N61/SUMIFS(N$3:N$722,$B$3:$B$722,$B787)*SUMIFS(Calculations!$E$3:$E$53,Calculations!$A$3:$A$53,$B787)</f>
        <v>0</v>
      </c>
      <c r="O787" s="44">
        <f>O61/SUMIFS(O$3:O$722,$B$3:$B$722,$B787)*SUMIFS(Calculations!$E$3:$E$53,Calculations!$A$3:$A$53,$B787)</f>
        <v>0</v>
      </c>
      <c r="P787" s="44">
        <f>P61/SUMIFS(P$3:P$722,$B$3:$B$722,$B787)*SUMIFS(Calculations!$E$3:$E$53,Calculations!$A$3:$A$53,$B787)</f>
        <v>0</v>
      </c>
      <c r="Q787" s="44">
        <f>Q61/SUMIFS(Q$3:Q$722,$B$3:$B$722,$B787)*SUMIFS(Calculations!$E$3:$E$53,Calculations!$A$3:$A$53,$B787)</f>
        <v>0</v>
      </c>
      <c r="R787" s="44">
        <f>R61/SUMIFS(R$3:R$722,$B$3:$B$722,$B787)*SUMIFS(Calculations!$E$3:$E$53,Calculations!$A$3:$A$53,$B787)</f>
        <v>0</v>
      </c>
    </row>
    <row r="788" spans="2:18" ht="15.75" customHeight="1">
      <c r="B788" s="44" t="s">
        <v>16</v>
      </c>
      <c r="C788" s="44" t="s">
        <v>519</v>
      </c>
      <c r="D788" s="44" t="s">
        <v>537</v>
      </c>
      <c r="E788" s="44" t="str">
        <f t="shared" si="300"/>
        <v>solar PV</v>
      </c>
      <c r="F788" s="44">
        <f>F62/SUMIFS(F$3:F$722,$B$3:$B$722,$B788)*SUMIFS(Calculations!$E$3:$E$53,Calculations!$A$3:$A$53,$B788)</f>
        <v>0</v>
      </c>
      <c r="G788" s="44">
        <f>G62/SUMIFS(G$3:G$722,$B$3:$B$722,$B788)*SUMIFS(Calculations!$E$3:$E$53,Calculations!$A$3:$A$53,$B788)</f>
        <v>0</v>
      </c>
      <c r="H788" s="44">
        <f>H62/SUMIFS(H$3:H$722,$B$3:$B$722,$B788)*SUMIFS(Calculations!$E$3:$E$53,Calculations!$A$3:$A$53,$B788)</f>
        <v>0</v>
      </c>
      <c r="I788" s="44">
        <f>I62/SUMIFS(I$3:I$722,$B$3:$B$722,$B788)*SUMIFS(Calculations!$E$3:$E$53,Calculations!$A$3:$A$53,$B788)</f>
        <v>0</v>
      </c>
      <c r="J788" s="44">
        <f>J62/SUMIFS(J$3:J$722,$B$3:$B$722,$B788)*SUMIFS(Calculations!$E$3:$E$53,Calculations!$A$3:$A$53,$B788)</f>
        <v>0</v>
      </c>
      <c r="K788" s="44">
        <f>K62/SUMIFS(K$3:K$722,$B$3:$B$722,$B788)*SUMIFS(Calculations!$E$3:$E$53,Calculations!$A$3:$A$53,$B788)</f>
        <v>0</v>
      </c>
      <c r="L788" s="44">
        <f>L62/SUMIFS(L$3:L$722,$B$3:$B$722,$B788)*SUMIFS(Calculations!$E$3:$E$53,Calculations!$A$3:$A$53,$B788)</f>
        <v>0</v>
      </c>
      <c r="M788" s="44">
        <f>M62/SUMIFS(M$3:M$722,$B$3:$B$722,$B788)*SUMIFS(Calculations!$E$3:$E$53,Calculations!$A$3:$A$53,$B788)</f>
        <v>0</v>
      </c>
      <c r="N788" s="44">
        <f>N62/SUMIFS(N$3:N$722,$B$3:$B$722,$B788)*SUMIFS(Calculations!$E$3:$E$53,Calculations!$A$3:$A$53,$B788)</f>
        <v>0</v>
      </c>
      <c r="O788" s="44">
        <f>O62/SUMIFS(O$3:O$722,$B$3:$B$722,$B788)*SUMIFS(Calculations!$E$3:$E$53,Calculations!$A$3:$A$53,$B788)</f>
        <v>0</v>
      </c>
      <c r="P788" s="44">
        <f>P62/SUMIFS(P$3:P$722,$B$3:$B$722,$B788)*SUMIFS(Calculations!$E$3:$E$53,Calculations!$A$3:$A$53,$B788)</f>
        <v>0</v>
      </c>
      <c r="Q788" s="44">
        <f>Q62/SUMIFS(Q$3:Q$722,$B$3:$B$722,$B788)*SUMIFS(Calculations!$E$3:$E$53,Calculations!$A$3:$A$53,$B788)</f>
        <v>0</v>
      </c>
      <c r="R788" s="44">
        <f>R62/SUMIFS(R$3:R$722,$B$3:$B$722,$B788)*SUMIFS(Calculations!$E$3:$E$53,Calculations!$A$3:$A$53,$B788)</f>
        <v>0</v>
      </c>
    </row>
    <row r="789" spans="2:18" ht="15.75" customHeight="1">
      <c r="B789" s="44" t="s">
        <v>20</v>
      </c>
      <c r="C789" s="44" t="s">
        <v>519</v>
      </c>
      <c r="D789" s="44" t="s">
        <v>522</v>
      </c>
      <c r="E789" s="44" t="str">
        <f t="shared" si="300"/>
        <v>biomass</v>
      </c>
      <c r="F789" s="44">
        <f>F63/SUMIFS(F$3:F$722,$B$3:$B$722,$B789)*SUMIFS(Calculations!$E$3:$E$53,Calculations!$A$3:$A$53,$B789)</f>
        <v>0</v>
      </c>
      <c r="G789" s="44">
        <f>G63/SUMIFS(G$3:G$722,$B$3:$B$722,$B789)*SUMIFS(Calculations!$E$3:$E$53,Calculations!$A$3:$A$53,$B789)</f>
        <v>0</v>
      </c>
      <c r="H789" s="44">
        <f>H63/SUMIFS(H$3:H$722,$B$3:$B$722,$B789)*SUMIFS(Calculations!$E$3:$E$53,Calculations!$A$3:$A$53,$B789)</f>
        <v>0</v>
      </c>
      <c r="I789" s="44">
        <f>I63/SUMIFS(I$3:I$722,$B$3:$B$722,$B789)*SUMIFS(Calculations!$E$3:$E$53,Calculations!$A$3:$A$53,$B789)</f>
        <v>0</v>
      </c>
      <c r="J789" s="44">
        <f>J63/SUMIFS(J$3:J$722,$B$3:$B$722,$B789)*SUMIFS(Calculations!$E$3:$E$53,Calculations!$A$3:$A$53,$B789)</f>
        <v>0</v>
      </c>
      <c r="K789" s="44">
        <f>K63/SUMIFS(K$3:K$722,$B$3:$B$722,$B789)*SUMIFS(Calculations!$E$3:$E$53,Calculations!$A$3:$A$53,$B789)</f>
        <v>0</v>
      </c>
      <c r="L789" s="44">
        <f>L63/SUMIFS(L$3:L$722,$B$3:$B$722,$B789)*SUMIFS(Calculations!$E$3:$E$53,Calculations!$A$3:$A$53,$B789)</f>
        <v>0</v>
      </c>
      <c r="M789" s="44">
        <f>M63/SUMIFS(M$3:M$722,$B$3:$B$722,$B789)*SUMIFS(Calculations!$E$3:$E$53,Calculations!$A$3:$A$53,$B789)</f>
        <v>0</v>
      </c>
      <c r="N789" s="44">
        <f>N63/SUMIFS(N$3:N$722,$B$3:$B$722,$B789)*SUMIFS(Calculations!$E$3:$E$53,Calculations!$A$3:$A$53,$B789)</f>
        <v>0</v>
      </c>
      <c r="O789" s="44">
        <f>O63/SUMIFS(O$3:O$722,$B$3:$B$722,$B789)*SUMIFS(Calculations!$E$3:$E$53,Calculations!$A$3:$A$53,$B789)</f>
        <v>0</v>
      </c>
      <c r="P789" s="44">
        <f>P63/SUMIFS(P$3:P$722,$B$3:$B$722,$B789)*SUMIFS(Calculations!$E$3:$E$53,Calculations!$A$3:$A$53,$B789)</f>
        <v>0</v>
      </c>
      <c r="Q789" s="44">
        <f>Q63/SUMIFS(Q$3:Q$722,$B$3:$B$722,$B789)*SUMIFS(Calculations!$E$3:$E$53,Calculations!$A$3:$A$53,$B789)</f>
        <v>0</v>
      </c>
      <c r="R789" s="44">
        <f>R63/SUMIFS(R$3:R$722,$B$3:$B$722,$B789)*SUMIFS(Calculations!$E$3:$E$53,Calculations!$A$3:$A$53,$B789)</f>
        <v>0</v>
      </c>
    </row>
    <row r="790" spans="2:18" ht="15.75" customHeight="1">
      <c r="B790" s="44" t="s">
        <v>20</v>
      </c>
      <c r="C790" s="44" t="s">
        <v>519</v>
      </c>
      <c r="D790" s="44" t="s">
        <v>523</v>
      </c>
      <c r="E790" s="44" t="str">
        <f t="shared" si="300"/>
        <v>hard coal</v>
      </c>
      <c r="F790" s="44">
        <f>F64/SUMIFS(F$3:F$722,$B$3:$B$722,$B790)*SUMIFS(Calculations!$E$3:$E$53,Calculations!$A$3:$A$53,$B790)</f>
        <v>0</v>
      </c>
      <c r="G790" s="44">
        <f>G64/SUMIFS(G$3:G$722,$B$3:$B$722,$B790)*SUMIFS(Calculations!$E$3:$E$53,Calculations!$A$3:$A$53,$B790)</f>
        <v>0</v>
      </c>
      <c r="H790" s="44">
        <f>H64/SUMIFS(H$3:H$722,$B$3:$B$722,$B790)*SUMIFS(Calculations!$E$3:$E$53,Calculations!$A$3:$A$53,$B790)</f>
        <v>0</v>
      </c>
      <c r="I790" s="44">
        <f>I64/SUMIFS(I$3:I$722,$B$3:$B$722,$B790)*SUMIFS(Calculations!$E$3:$E$53,Calculations!$A$3:$A$53,$B790)</f>
        <v>0</v>
      </c>
      <c r="J790" s="44">
        <f>J64/SUMIFS(J$3:J$722,$B$3:$B$722,$B790)*SUMIFS(Calculations!$E$3:$E$53,Calculations!$A$3:$A$53,$B790)</f>
        <v>0</v>
      </c>
      <c r="K790" s="44">
        <f>K64/SUMIFS(K$3:K$722,$B$3:$B$722,$B790)*SUMIFS(Calculations!$E$3:$E$53,Calculations!$A$3:$A$53,$B790)</f>
        <v>0</v>
      </c>
      <c r="L790" s="44">
        <f>L64/SUMIFS(L$3:L$722,$B$3:$B$722,$B790)*SUMIFS(Calculations!$E$3:$E$53,Calculations!$A$3:$A$53,$B790)</f>
        <v>0</v>
      </c>
      <c r="M790" s="44">
        <f>M64/SUMIFS(M$3:M$722,$B$3:$B$722,$B790)*SUMIFS(Calculations!$E$3:$E$53,Calculations!$A$3:$A$53,$B790)</f>
        <v>0</v>
      </c>
      <c r="N790" s="44">
        <f>N64/SUMIFS(N$3:N$722,$B$3:$B$722,$B790)*SUMIFS(Calculations!$E$3:$E$53,Calculations!$A$3:$A$53,$B790)</f>
        <v>0</v>
      </c>
      <c r="O790" s="44">
        <f>O64/SUMIFS(O$3:O$722,$B$3:$B$722,$B790)*SUMIFS(Calculations!$E$3:$E$53,Calculations!$A$3:$A$53,$B790)</f>
        <v>0</v>
      </c>
      <c r="P790" s="44">
        <f>P64/SUMIFS(P$3:P$722,$B$3:$B$722,$B790)*SUMIFS(Calculations!$E$3:$E$53,Calculations!$A$3:$A$53,$B790)</f>
        <v>0</v>
      </c>
      <c r="Q790" s="44">
        <f>Q64/SUMIFS(Q$3:Q$722,$B$3:$B$722,$B790)*SUMIFS(Calculations!$E$3:$E$53,Calculations!$A$3:$A$53,$B790)</f>
        <v>0</v>
      </c>
      <c r="R790" s="44">
        <f>R64/SUMIFS(R$3:R$722,$B$3:$B$722,$B790)*SUMIFS(Calculations!$E$3:$E$53,Calculations!$A$3:$A$53,$B790)</f>
        <v>0</v>
      </c>
    </row>
    <row r="791" spans="2:18" ht="15.75" customHeight="1">
      <c r="B791" s="44" t="s">
        <v>20</v>
      </c>
      <c r="C791" s="44" t="s">
        <v>519</v>
      </c>
      <c r="D791" s="44" t="s">
        <v>524</v>
      </c>
      <c r="E791" s="44" t="str">
        <f t="shared" si="300"/>
        <v>solar thermal</v>
      </c>
      <c r="F791" s="44">
        <f>F65/SUMIFS(F$3:F$722,$B$3:$B$722,$B791)*SUMIFS(Calculations!$E$3:$E$53,Calculations!$A$3:$A$53,$B791)</f>
        <v>0</v>
      </c>
      <c r="G791" s="44">
        <f>G65/SUMIFS(G$3:G$722,$B$3:$B$722,$B791)*SUMIFS(Calculations!$E$3:$E$53,Calculations!$A$3:$A$53,$B791)</f>
        <v>0</v>
      </c>
      <c r="H791" s="44">
        <f>H65/SUMIFS(H$3:H$722,$B$3:$B$722,$B791)*SUMIFS(Calculations!$E$3:$E$53,Calculations!$A$3:$A$53,$B791)</f>
        <v>0</v>
      </c>
      <c r="I791" s="44">
        <f>I65/SUMIFS(I$3:I$722,$B$3:$B$722,$B791)*SUMIFS(Calculations!$E$3:$E$53,Calculations!$A$3:$A$53,$B791)</f>
        <v>0</v>
      </c>
      <c r="J791" s="44">
        <f>J65/SUMIFS(J$3:J$722,$B$3:$B$722,$B791)*SUMIFS(Calculations!$E$3:$E$53,Calculations!$A$3:$A$53,$B791)</f>
        <v>0</v>
      </c>
      <c r="K791" s="44">
        <f>K65/SUMIFS(K$3:K$722,$B$3:$B$722,$B791)*SUMIFS(Calculations!$E$3:$E$53,Calculations!$A$3:$A$53,$B791)</f>
        <v>0</v>
      </c>
      <c r="L791" s="44">
        <f>L65/SUMIFS(L$3:L$722,$B$3:$B$722,$B791)*SUMIFS(Calculations!$E$3:$E$53,Calculations!$A$3:$A$53,$B791)</f>
        <v>0</v>
      </c>
      <c r="M791" s="44">
        <f>M65/SUMIFS(M$3:M$722,$B$3:$B$722,$B791)*SUMIFS(Calculations!$E$3:$E$53,Calculations!$A$3:$A$53,$B791)</f>
        <v>0</v>
      </c>
      <c r="N791" s="44">
        <f>N65/SUMIFS(N$3:N$722,$B$3:$B$722,$B791)*SUMIFS(Calculations!$E$3:$E$53,Calculations!$A$3:$A$53,$B791)</f>
        <v>0</v>
      </c>
      <c r="O791" s="44">
        <f>O65/SUMIFS(O$3:O$722,$B$3:$B$722,$B791)*SUMIFS(Calculations!$E$3:$E$53,Calculations!$A$3:$A$53,$B791)</f>
        <v>0</v>
      </c>
      <c r="P791" s="44">
        <f>P65/SUMIFS(P$3:P$722,$B$3:$B$722,$B791)*SUMIFS(Calculations!$E$3:$E$53,Calculations!$A$3:$A$53,$B791)</f>
        <v>0</v>
      </c>
      <c r="Q791" s="44">
        <f>Q65/SUMIFS(Q$3:Q$722,$B$3:$B$722,$B791)*SUMIFS(Calculations!$E$3:$E$53,Calculations!$A$3:$A$53,$B791)</f>
        <v>0</v>
      </c>
      <c r="R791" s="44">
        <f>R65/SUMIFS(R$3:R$722,$B$3:$B$722,$B791)*SUMIFS(Calculations!$E$3:$E$53,Calculations!$A$3:$A$53,$B791)</f>
        <v>0</v>
      </c>
    </row>
    <row r="792" spans="2:18" ht="15.75" customHeight="1">
      <c r="B792" s="44" t="s">
        <v>20</v>
      </c>
      <c r="C792" s="44" t="s">
        <v>519</v>
      </c>
      <c r="D792" s="44" t="s">
        <v>525</v>
      </c>
      <c r="E792" s="44" t="str">
        <f t="shared" si="300"/>
        <v>geothermal</v>
      </c>
      <c r="F792" s="44">
        <f>F66/SUMIFS(F$3:F$722,$B$3:$B$722,$B792)*SUMIFS(Calculations!$E$3:$E$53,Calculations!$A$3:$A$53,$B792)</f>
        <v>0</v>
      </c>
      <c r="G792" s="44">
        <f>G66/SUMIFS(G$3:G$722,$B$3:$B$722,$B792)*SUMIFS(Calculations!$E$3:$E$53,Calculations!$A$3:$A$53,$B792)</f>
        <v>0</v>
      </c>
      <c r="H792" s="44">
        <f>H66/SUMIFS(H$3:H$722,$B$3:$B$722,$B792)*SUMIFS(Calculations!$E$3:$E$53,Calculations!$A$3:$A$53,$B792)</f>
        <v>0</v>
      </c>
      <c r="I792" s="44">
        <f>I66/SUMIFS(I$3:I$722,$B$3:$B$722,$B792)*SUMIFS(Calculations!$E$3:$E$53,Calculations!$A$3:$A$53,$B792)</f>
        <v>0</v>
      </c>
      <c r="J792" s="44">
        <f>J66/SUMIFS(J$3:J$722,$B$3:$B$722,$B792)*SUMIFS(Calculations!$E$3:$E$53,Calculations!$A$3:$A$53,$B792)</f>
        <v>0</v>
      </c>
      <c r="K792" s="44">
        <f>K66/SUMIFS(K$3:K$722,$B$3:$B$722,$B792)*SUMIFS(Calculations!$E$3:$E$53,Calculations!$A$3:$A$53,$B792)</f>
        <v>0</v>
      </c>
      <c r="L792" s="44">
        <f>L66/SUMIFS(L$3:L$722,$B$3:$B$722,$B792)*SUMIFS(Calculations!$E$3:$E$53,Calculations!$A$3:$A$53,$B792)</f>
        <v>0</v>
      </c>
      <c r="M792" s="44">
        <f>M66/SUMIFS(M$3:M$722,$B$3:$B$722,$B792)*SUMIFS(Calculations!$E$3:$E$53,Calculations!$A$3:$A$53,$B792)</f>
        <v>0</v>
      </c>
      <c r="N792" s="44">
        <f>N66/SUMIFS(N$3:N$722,$B$3:$B$722,$B792)*SUMIFS(Calculations!$E$3:$E$53,Calculations!$A$3:$A$53,$B792)</f>
        <v>0</v>
      </c>
      <c r="O792" s="44">
        <f>O66/SUMIFS(O$3:O$722,$B$3:$B$722,$B792)*SUMIFS(Calculations!$E$3:$E$53,Calculations!$A$3:$A$53,$B792)</f>
        <v>0</v>
      </c>
      <c r="P792" s="44">
        <f>P66/SUMIFS(P$3:P$722,$B$3:$B$722,$B792)*SUMIFS(Calculations!$E$3:$E$53,Calculations!$A$3:$A$53,$B792)</f>
        <v>0</v>
      </c>
      <c r="Q792" s="44">
        <f>Q66/SUMIFS(Q$3:Q$722,$B$3:$B$722,$B792)*SUMIFS(Calculations!$E$3:$E$53,Calculations!$A$3:$A$53,$B792)</f>
        <v>0</v>
      </c>
      <c r="R792" s="44">
        <f>R66/SUMIFS(R$3:R$722,$B$3:$B$722,$B792)*SUMIFS(Calculations!$E$3:$E$53,Calculations!$A$3:$A$53,$B792)</f>
        <v>0</v>
      </c>
    </row>
    <row r="793" spans="2:18" ht="15.75" customHeight="1">
      <c r="B793" s="44" t="s">
        <v>20</v>
      </c>
      <c r="C793" s="44" t="s">
        <v>519</v>
      </c>
      <c r="D793" s="44" t="s">
        <v>526</v>
      </c>
      <c r="E793" s="44" t="str">
        <f t="shared" ref="E793:E856" si="301">LOOKUP(D793,$U$2:$V$15,$V$2:$V$15)</f>
        <v>hydro</v>
      </c>
      <c r="F793" s="44">
        <f>F67/SUMIFS(F$3:F$722,$B$3:$B$722,$B793)*SUMIFS(Calculations!$E$3:$E$53,Calculations!$A$3:$A$53,$B793)</f>
        <v>0</v>
      </c>
      <c r="G793" s="44">
        <f>G67/SUMIFS(G$3:G$722,$B$3:$B$722,$B793)*SUMIFS(Calculations!$E$3:$E$53,Calculations!$A$3:$A$53,$B793)</f>
        <v>0</v>
      </c>
      <c r="H793" s="44">
        <f>H67/SUMIFS(H$3:H$722,$B$3:$B$722,$B793)*SUMIFS(Calculations!$E$3:$E$53,Calculations!$A$3:$A$53,$B793)</f>
        <v>0</v>
      </c>
      <c r="I793" s="44">
        <f>I67/SUMIFS(I$3:I$722,$B$3:$B$722,$B793)*SUMIFS(Calculations!$E$3:$E$53,Calculations!$A$3:$A$53,$B793)</f>
        <v>0</v>
      </c>
      <c r="J793" s="44">
        <f>J67/SUMIFS(J$3:J$722,$B$3:$B$722,$B793)*SUMIFS(Calculations!$E$3:$E$53,Calculations!$A$3:$A$53,$B793)</f>
        <v>0</v>
      </c>
      <c r="K793" s="44">
        <f>K67/SUMIFS(K$3:K$722,$B$3:$B$722,$B793)*SUMIFS(Calculations!$E$3:$E$53,Calculations!$A$3:$A$53,$B793)</f>
        <v>0</v>
      </c>
      <c r="L793" s="44">
        <f>L67/SUMIFS(L$3:L$722,$B$3:$B$722,$B793)*SUMIFS(Calculations!$E$3:$E$53,Calculations!$A$3:$A$53,$B793)</f>
        <v>0</v>
      </c>
      <c r="M793" s="44">
        <f>M67/SUMIFS(M$3:M$722,$B$3:$B$722,$B793)*SUMIFS(Calculations!$E$3:$E$53,Calculations!$A$3:$A$53,$B793)</f>
        <v>0</v>
      </c>
      <c r="N793" s="44">
        <f>N67/SUMIFS(N$3:N$722,$B$3:$B$722,$B793)*SUMIFS(Calculations!$E$3:$E$53,Calculations!$A$3:$A$53,$B793)</f>
        <v>0</v>
      </c>
      <c r="O793" s="44">
        <f>O67/SUMIFS(O$3:O$722,$B$3:$B$722,$B793)*SUMIFS(Calculations!$E$3:$E$53,Calculations!$A$3:$A$53,$B793)</f>
        <v>0</v>
      </c>
      <c r="P793" s="44">
        <f>P67/SUMIFS(P$3:P$722,$B$3:$B$722,$B793)*SUMIFS(Calculations!$E$3:$E$53,Calculations!$A$3:$A$53,$B793)</f>
        <v>0</v>
      </c>
      <c r="Q793" s="44">
        <f>Q67/SUMIFS(Q$3:Q$722,$B$3:$B$722,$B793)*SUMIFS(Calculations!$E$3:$E$53,Calculations!$A$3:$A$53,$B793)</f>
        <v>0</v>
      </c>
      <c r="R793" s="44">
        <f>R67/SUMIFS(R$3:R$722,$B$3:$B$722,$B793)*SUMIFS(Calculations!$E$3:$E$53,Calculations!$A$3:$A$53,$B793)</f>
        <v>0</v>
      </c>
    </row>
    <row r="794" spans="2:18" ht="15.75" customHeight="1">
      <c r="B794" s="44" t="s">
        <v>20</v>
      </c>
      <c r="C794" s="44" t="s">
        <v>519</v>
      </c>
      <c r="D794" s="44" t="s">
        <v>528</v>
      </c>
      <c r="E794" s="44" t="str">
        <f t="shared" si="301"/>
        <v>hydro</v>
      </c>
      <c r="F794" s="44">
        <f>F68/SUMIFS(F$3:F$722,$B$3:$B$722,$B794)*SUMIFS(Calculations!$E$3:$E$53,Calculations!$A$3:$A$53,$B794)</f>
        <v>0</v>
      </c>
      <c r="G794" s="44">
        <f>G68/SUMIFS(G$3:G$722,$B$3:$B$722,$B794)*SUMIFS(Calculations!$E$3:$E$53,Calculations!$A$3:$A$53,$B794)</f>
        <v>0</v>
      </c>
      <c r="H794" s="44">
        <f>H68/SUMIFS(H$3:H$722,$B$3:$B$722,$B794)*SUMIFS(Calculations!$E$3:$E$53,Calculations!$A$3:$A$53,$B794)</f>
        <v>0</v>
      </c>
      <c r="I794" s="44">
        <f>I68/SUMIFS(I$3:I$722,$B$3:$B$722,$B794)*SUMIFS(Calculations!$E$3:$E$53,Calculations!$A$3:$A$53,$B794)</f>
        <v>0</v>
      </c>
      <c r="J794" s="44">
        <f>J68/SUMIFS(J$3:J$722,$B$3:$B$722,$B794)*SUMIFS(Calculations!$E$3:$E$53,Calculations!$A$3:$A$53,$B794)</f>
        <v>0</v>
      </c>
      <c r="K794" s="44">
        <f>K68/SUMIFS(K$3:K$722,$B$3:$B$722,$B794)*SUMIFS(Calculations!$E$3:$E$53,Calculations!$A$3:$A$53,$B794)</f>
        <v>0</v>
      </c>
      <c r="L794" s="44">
        <f>L68/SUMIFS(L$3:L$722,$B$3:$B$722,$B794)*SUMIFS(Calculations!$E$3:$E$53,Calculations!$A$3:$A$53,$B794)</f>
        <v>0</v>
      </c>
      <c r="M794" s="44">
        <f>M68/SUMIFS(M$3:M$722,$B$3:$B$722,$B794)*SUMIFS(Calculations!$E$3:$E$53,Calculations!$A$3:$A$53,$B794)</f>
        <v>0</v>
      </c>
      <c r="N794" s="44">
        <f>N68/SUMIFS(N$3:N$722,$B$3:$B$722,$B794)*SUMIFS(Calculations!$E$3:$E$53,Calculations!$A$3:$A$53,$B794)</f>
        <v>0</v>
      </c>
      <c r="O794" s="44">
        <f>O68/SUMIFS(O$3:O$722,$B$3:$B$722,$B794)*SUMIFS(Calculations!$E$3:$E$53,Calculations!$A$3:$A$53,$B794)</f>
        <v>0</v>
      </c>
      <c r="P794" s="44">
        <f>P68/SUMIFS(P$3:P$722,$B$3:$B$722,$B794)*SUMIFS(Calculations!$E$3:$E$53,Calculations!$A$3:$A$53,$B794)</f>
        <v>0</v>
      </c>
      <c r="Q794" s="44">
        <f>Q68/SUMIFS(Q$3:Q$722,$B$3:$B$722,$B794)*SUMIFS(Calculations!$E$3:$E$53,Calculations!$A$3:$A$53,$B794)</f>
        <v>0</v>
      </c>
      <c r="R794" s="44">
        <f>R68/SUMIFS(R$3:R$722,$B$3:$B$722,$B794)*SUMIFS(Calculations!$E$3:$E$53,Calculations!$A$3:$A$53,$B794)</f>
        <v>0</v>
      </c>
    </row>
    <row r="795" spans="2:18" ht="15.75" customHeight="1">
      <c r="B795" s="44" t="s">
        <v>20</v>
      </c>
      <c r="C795" s="44" t="s">
        <v>519</v>
      </c>
      <c r="D795" s="44" t="s">
        <v>527</v>
      </c>
      <c r="E795" s="44" t="str">
        <f t="shared" si="301"/>
        <v>onshore wind</v>
      </c>
      <c r="F795" s="44">
        <f>F69/SUMIFS(F$3:F$722,$B$3:$B$722,$B795)*SUMIFS(Calculations!$E$3:$E$53,Calculations!$A$3:$A$53,$B795)</f>
        <v>0</v>
      </c>
      <c r="G795" s="44">
        <f>G69/SUMIFS(G$3:G$722,$B$3:$B$722,$B795)*SUMIFS(Calculations!$E$3:$E$53,Calculations!$A$3:$A$53,$B795)</f>
        <v>0</v>
      </c>
      <c r="H795" s="44">
        <f>H69/SUMIFS(H$3:H$722,$B$3:$B$722,$B795)*SUMIFS(Calculations!$E$3:$E$53,Calculations!$A$3:$A$53,$B795)</f>
        <v>0</v>
      </c>
      <c r="I795" s="44">
        <f>I69/SUMIFS(I$3:I$722,$B$3:$B$722,$B795)*SUMIFS(Calculations!$E$3:$E$53,Calculations!$A$3:$A$53,$B795)</f>
        <v>0</v>
      </c>
      <c r="J795" s="44">
        <f>J69/SUMIFS(J$3:J$722,$B$3:$B$722,$B795)*SUMIFS(Calculations!$E$3:$E$53,Calculations!$A$3:$A$53,$B795)</f>
        <v>0</v>
      </c>
      <c r="K795" s="44">
        <f>K69/SUMIFS(K$3:K$722,$B$3:$B$722,$B795)*SUMIFS(Calculations!$E$3:$E$53,Calculations!$A$3:$A$53,$B795)</f>
        <v>0</v>
      </c>
      <c r="L795" s="44">
        <f>L69/SUMIFS(L$3:L$722,$B$3:$B$722,$B795)*SUMIFS(Calculations!$E$3:$E$53,Calculations!$A$3:$A$53,$B795)</f>
        <v>0</v>
      </c>
      <c r="M795" s="44">
        <f>M69/SUMIFS(M$3:M$722,$B$3:$B$722,$B795)*SUMIFS(Calculations!$E$3:$E$53,Calculations!$A$3:$A$53,$B795)</f>
        <v>0</v>
      </c>
      <c r="N795" s="44">
        <f>N69/SUMIFS(N$3:N$722,$B$3:$B$722,$B795)*SUMIFS(Calculations!$E$3:$E$53,Calculations!$A$3:$A$53,$B795)</f>
        <v>0</v>
      </c>
      <c r="O795" s="44">
        <f>O69/SUMIFS(O$3:O$722,$B$3:$B$722,$B795)*SUMIFS(Calculations!$E$3:$E$53,Calculations!$A$3:$A$53,$B795)</f>
        <v>0</v>
      </c>
      <c r="P795" s="44">
        <f>P69/SUMIFS(P$3:P$722,$B$3:$B$722,$B795)*SUMIFS(Calculations!$E$3:$E$53,Calculations!$A$3:$A$53,$B795)</f>
        <v>0</v>
      </c>
      <c r="Q795" s="44">
        <f>Q69/SUMIFS(Q$3:Q$722,$B$3:$B$722,$B795)*SUMIFS(Calculations!$E$3:$E$53,Calculations!$A$3:$A$53,$B795)</f>
        <v>0</v>
      </c>
      <c r="R795" s="44">
        <f>R69/SUMIFS(R$3:R$722,$B$3:$B$722,$B795)*SUMIFS(Calculations!$E$3:$E$53,Calculations!$A$3:$A$53,$B795)</f>
        <v>0</v>
      </c>
    </row>
    <row r="796" spans="2:18" ht="15.75" customHeight="1">
      <c r="B796" s="44" t="s">
        <v>20</v>
      </c>
      <c r="C796" s="44" t="s">
        <v>519</v>
      </c>
      <c r="D796" s="44" t="s">
        <v>529</v>
      </c>
      <c r="E796" s="44" t="str">
        <f t="shared" si="301"/>
        <v>natural gas nonpeaker</v>
      </c>
      <c r="F796" s="44">
        <f>F70/SUMIFS(F$3:F$722,$B$3:$B$722,$B796)*SUMIFS(Calculations!$E$3:$E$53,Calculations!$A$3:$A$53,$B796)</f>
        <v>0</v>
      </c>
      <c r="G796" s="44">
        <f>G70/SUMIFS(G$3:G$722,$B$3:$B$722,$B796)*SUMIFS(Calculations!$E$3:$E$53,Calculations!$A$3:$A$53,$B796)</f>
        <v>0</v>
      </c>
      <c r="H796" s="44">
        <f>H70/SUMIFS(H$3:H$722,$B$3:$B$722,$B796)*SUMIFS(Calculations!$E$3:$E$53,Calculations!$A$3:$A$53,$B796)</f>
        <v>0</v>
      </c>
      <c r="I796" s="44">
        <f>I70/SUMIFS(I$3:I$722,$B$3:$B$722,$B796)*SUMIFS(Calculations!$E$3:$E$53,Calculations!$A$3:$A$53,$B796)</f>
        <v>0</v>
      </c>
      <c r="J796" s="44">
        <f>J70/SUMIFS(J$3:J$722,$B$3:$B$722,$B796)*SUMIFS(Calculations!$E$3:$E$53,Calculations!$A$3:$A$53,$B796)</f>
        <v>0</v>
      </c>
      <c r="K796" s="44">
        <f>K70/SUMIFS(K$3:K$722,$B$3:$B$722,$B796)*SUMIFS(Calculations!$E$3:$E$53,Calculations!$A$3:$A$53,$B796)</f>
        <v>0</v>
      </c>
      <c r="L796" s="44">
        <f>L70/SUMIFS(L$3:L$722,$B$3:$B$722,$B796)*SUMIFS(Calculations!$E$3:$E$53,Calculations!$A$3:$A$53,$B796)</f>
        <v>0</v>
      </c>
      <c r="M796" s="44">
        <f>M70/SUMIFS(M$3:M$722,$B$3:$B$722,$B796)*SUMIFS(Calculations!$E$3:$E$53,Calculations!$A$3:$A$53,$B796)</f>
        <v>0</v>
      </c>
      <c r="N796" s="44">
        <f>N70/SUMIFS(N$3:N$722,$B$3:$B$722,$B796)*SUMIFS(Calculations!$E$3:$E$53,Calculations!$A$3:$A$53,$B796)</f>
        <v>0</v>
      </c>
      <c r="O796" s="44">
        <f>O70/SUMIFS(O$3:O$722,$B$3:$B$722,$B796)*SUMIFS(Calculations!$E$3:$E$53,Calculations!$A$3:$A$53,$B796)</f>
        <v>0</v>
      </c>
      <c r="P796" s="44">
        <f>P70/SUMIFS(P$3:P$722,$B$3:$B$722,$B796)*SUMIFS(Calculations!$E$3:$E$53,Calculations!$A$3:$A$53,$B796)</f>
        <v>0</v>
      </c>
      <c r="Q796" s="44">
        <f>Q70/SUMIFS(Q$3:Q$722,$B$3:$B$722,$B796)*SUMIFS(Calculations!$E$3:$E$53,Calculations!$A$3:$A$53,$B796)</f>
        <v>0</v>
      </c>
      <c r="R796" s="44">
        <f>R70/SUMIFS(R$3:R$722,$B$3:$B$722,$B796)*SUMIFS(Calculations!$E$3:$E$53,Calculations!$A$3:$A$53,$B796)</f>
        <v>0</v>
      </c>
    </row>
    <row r="797" spans="2:18" ht="15.75" customHeight="1">
      <c r="B797" s="44" t="s">
        <v>20</v>
      </c>
      <c r="C797" s="44" t="s">
        <v>519</v>
      </c>
      <c r="D797" s="44" t="s">
        <v>530</v>
      </c>
      <c r="E797" s="44" t="str">
        <f t="shared" si="301"/>
        <v>natural gas peaker</v>
      </c>
      <c r="F797" s="44">
        <f>F71/SUMIFS(F$3:F$722,$B$3:$B$722,$B797)*SUMIFS(Calculations!$E$3:$E$53,Calculations!$A$3:$A$53,$B797)</f>
        <v>0</v>
      </c>
      <c r="G797" s="44">
        <f>G71/SUMIFS(G$3:G$722,$B$3:$B$722,$B797)*SUMIFS(Calculations!$E$3:$E$53,Calculations!$A$3:$A$53,$B797)</f>
        <v>0</v>
      </c>
      <c r="H797" s="44">
        <f>H71/SUMIFS(H$3:H$722,$B$3:$B$722,$B797)*SUMIFS(Calculations!$E$3:$E$53,Calculations!$A$3:$A$53,$B797)</f>
        <v>0</v>
      </c>
      <c r="I797" s="44">
        <f>I71/SUMIFS(I$3:I$722,$B$3:$B$722,$B797)*SUMIFS(Calculations!$E$3:$E$53,Calculations!$A$3:$A$53,$B797)</f>
        <v>0</v>
      </c>
      <c r="J797" s="44">
        <f>J71/SUMIFS(J$3:J$722,$B$3:$B$722,$B797)*SUMIFS(Calculations!$E$3:$E$53,Calculations!$A$3:$A$53,$B797)</f>
        <v>0</v>
      </c>
      <c r="K797" s="44">
        <f>K71/SUMIFS(K$3:K$722,$B$3:$B$722,$B797)*SUMIFS(Calculations!$E$3:$E$53,Calculations!$A$3:$A$53,$B797)</f>
        <v>0</v>
      </c>
      <c r="L797" s="44">
        <f>L71/SUMIFS(L$3:L$722,$B$3:$B$722,$B797)*SUMIFS(Calculations!$E$3:$E$53,Calculations!$A$3:$A$53,$B797)</f>
        <v>0</v>
      </c>
      <c r="M797" s="44">
        <f>M71/SUMIFS(M$3:M$722,$B$3:$B$722,$B797)*SUMIFS(Calculations!$E$3:$E$53,Calculations!$A$3:$A$53,$B797)</f>
        <v>0</v>
      </c>
      <c r="N797" s="44">
        <f>N71/SUMIFS(N$3:N$722,$B$3:$B$722,$B797)*SUMIFS(Calculations!$E$3:$E$53,Calculations!$A$3:$A$53,$B797)</f>
        <v>0</v>
      </c>
      <c r="O797" s="44">
        <f>O71/SUMIFS(O$3:O$722,$B$3:$B$722,$B797)*SUMIFS(Calculations!$E$3:$E$53,Calculations!$A$3:$A$53,$B797)</f>
        <v>0</v>
      </c>
      <c r="P797" s="44">
        <f>P71/SUMIFS(P$3:P$722,$B$3:$B$722,$B797)*SUMIFS(Calculations!$E$3:$E$53,Calculations!$A$3:$A$53,$B797)</f>
        <v>0</v>
      </c>
      <c r="Q797" s="44">
        <f>Q71/SUMIFS(Q$3:Q$722,$B$3:$B$722,$B797)*SUMIFS(Calculations!$E$3:$E$53,Calculations!$A$3:$A$53,$B797)</f>
        <v>0</v>
      </c>
      <c r="R797" s="44">
        <f>R71/SUMIFS(R$3:R$722,$B$3:$B$722,$B797)*SUMIFS(Calculations!$E$3:$E$53,Calculations!$A$3:$A$53,$B797)</f>
        <v>0</v>
      </c>
    </row>
    <row r="798" spans="2:18" ht="15.75" customHeight="1">
      <c r="B798" s="44" t="s">
        <v>20</v>
      </c>
      <c r="C798" s="44" t="s">
        <v>519</v>
      </c>
      <c r="D798" s="44" t="s">
        <v>531</v>
      </c>
      <c r="E798" s="44" t="str">
        <f t="shared" si="301"/>
        <v>nuclear</v>
      </c>
      <c r="F798" s="44">
        <f>F72/SUMIFS(F$3:F$722,$B$3:$B$722,$B798)*SUMIFS(Calculations!$E$3:$E$53,Calculations!$A$3:$A$53,$B798)</f>
        <v>0</v>
      </c>
      <c r="G798" s="44">
        <f>G72/SUMIFS(G$3:G$722,$B$3:$B$722,$B798)*SUMIFS(Calculations!$E$3:$E$53,Calculations!$A$3:$A$53,$B798)</f>
        <v>0</v>
      </c>
      <c r="H798" s="44">
        <f>H72/SUMIFS(H$3:H$722,$B$3:$B$722,$B798)*SUMIFS(Calculations!$E$3:$E$53,Calculations!$A$3:$A$53,$B798)</f>
        <v>0</v>
      </c>
      <c r="I798" s="44">
        <f>I72/SUMIFS(I$3:I$722,$B$3:$B$722,$B798)*SUMIFS(Calculations!$E$3:$E$53,Calculations!$A$3:$A$53,$B798)</f>
        <v>0</v>
      </c>
      <c r="J798" s="44">
        <f>J72/SUMIFS(J$3:J$722,$B$3:$B$722,$B798)*SUMIFS(Calculations!$E$3:$E$53,Calculations!$A$3:$A$53,$B798)</f>
        <v>0</v>
      </c>
      <c r="K798" s="44">
        <f>K72/SUMIFS(K$3:K$722,$B$3:$B$722,$B798)*SUMIFS(Calculations!$E$3:$E$53,Calculations!$A$3:$A$53,$B798)</f>
        <v>0</v>
      </c>
      <c r="L798" s="44">
        <f>L72/SUMIFS(L$3:L$722,$B$3:$B$722,$B798)*SUMIFS(Calculations!$E$3:$E$53,Calculations!$A$3:$A$53,$B798)</f>
        <v>0</v>
      </c>
      <c r="M798" s="44">
        <f>M72/SUMIFS(M$3:M$722,$B$3:$B$722,$B798)*SUMIFS(Calculations!$E$3:$E$53,Calculations!$A$3:$A$53,$B798)</f>
        <v>0</v>
      </c>
      <c r="N798" s="44">
        <f>N72/SUMIFS(N$3:N$722,$B$3:$B$722,$B798)*SUMIFS(Calculations!$E$3:$E$53,Calculations!$A$3:$A$53,$B798)</f>
        <v>0</v>
      </c>
      <c r="O798" s="44">
        <f>O72/SUMIFS(O$3:O$722,$B$3:$B$722,$B798)*SUMIFS(Calculations!$E$3:$E$53,Calculations!$A$3:$A$53,$B798)</f>
        <v>0</v>
      </c>
      <c r="P798" s="44">
        <f>P72/SUMIFS(P$3:P$722,$B$3:$B$722,$B798)*SUMIFS(Calculations!$E$3:$E$53,Calculations!$A$3:$A$53,$B798)</f>
        <v>0</v>
      </c>
      <c r="Q798" s="44">
        <f>Q72/SUMIFS(Q$3:Q$722,$B$3:$B$722,$B798)*SUMIFS(Calculations!$E$3:$E$53,Calculations!$A$3:$A$53,$B798)</f>
        <v>0</v>
      </c>
      <c r="R798" s="44">
        <f>R72/SUMIFS(R$3:R$722,$B$3:$B$722,$B798)*SUMIFS(Calculations!$E$3:$E$53,Calculations!$A$3:$A$53,$B798)</f>
        <v>0</v>
      </c>
    </row>
    <row r="799" spans="2:18" ht="15.75" customHeight="1">
      <c r="B799" s="44" t="s">
        <v>20</v>
      </c>
      <c r="C799" s="44" t="s">
        <v>519</v>
      </c>
      <c r="D799" s="44" t="s">
        <v>532</v>
      </c>
      <c r="E799" s="44" t="str">
        <f t="shared" si="301"/>
        <v>offshore wind</v>
      </c>
      <c r="F799" s="44">
        <f>F73/SUMIFS(F$3:F$722,$B$3:$B$722,$B799)*SUMIFS(Calculations!$E$3:$E$53,Calculations!$A$3:$A$53,$B799)</f>
        <v>0</v>
      </c>
      <c r="G799" s="44">
        <f>G73/SUMIFS(G$3:G$722,$B$3:$B$722,$B799)*SUMIFS(Calculations!$E$3:$E$53,Calculations!$A$3:$A$53,$B799)</f>
        <v>0</v>
      </c>
      <c r="H799" s="44">
        <f>H73/SUMIFS(H$3:H$722,$B$3:$B$722,$B799)*SUMIFS(Calculations!$E$3:$E$53,Calculations!$A$3:$A$53,$B799)</f>
        <v>0</v>
      </c>
      <c r="I799" s="44">
        <f>I73/SUMIFS(I$3:I$722,$B$3:$B$722,$B799)*SUMIFS(Calculations!$E$3:$E$53,Calculations!$A$3:$A$53,$B799)</f>
        <v>0</v>
      </c>
      <c r="J799" s="44">
        <f>J73/SUMIFS(J$3:J$722,$B$3:$B$722,$B799)*SUMIFS(Calculations!$E$3:$E$53,Calculations!$A$3:$A$53,$B799)</f>
        <v>0</v>
      </c>
      <c r="K799" s="44">
        <f>K73/SUMIFS(K$3:K$722,$B$3:$B$722,$B799)*SUMIFS(Calculations!$E$3:$E$53,Calculations!$A$3:$A$53,$B799)</f>
        <v>0</v>
      </c>
      <c r="L799" s="44">
        <f>L73/SUMIFS(L$3:L$722,$B$3:$B$722,$B799)*SUMIFS(Calculations!$E$3:$E$53,Calculations!$A$3:$A$53,$B799)</f>
        <v>0</v>
      </c>
      <c r="M799" s="44">
        <f>M73/SUMIFS(M$3:M$722,$B$3:$B$722,$B799)*SUMIFS(Calculations!$E$3:$E$53,Calculations!$A$3:$A$53,$B799)</f>
        <v>0</v>
      </c>
      <c r="N799" s="44">
        <f>N73/SUMIFS(N$3:N$722,$B$3:$B$722,$B799)*SUMIFS(Calculations!$E$3:$E$53,Calculations!$A$3:$A$53,$B799)</f>
        <v>0</v>
      </c>
      <c r="O799" s="44">
        <f>O73/SUMIFS(O$3:O$722,$B$3:$B$722,$B799)*SUMIFS(Calculations!$E$3:$E$53,Calculations!$A$3:$A$53,$B799)</f>
        <v>0</v>
      </c>
      <c r="P799" s="44">
        <f>P73/SUMIFS(P$3:P$722,$B$3:$B$722,$B799)*SUMIFS(Calculations!$E$3:$E$53,Calculations!$A$3:$A$53,$B799)</f>
        <v>0</v>
      </c>
      <c r="Q799" s="44">
        <f>Q73/SUMIFS(Q$3:Q$722,$B$3:$B$722,$B799)*SUMIFS(Calculations!$E$3:$E$53,Calculations!$A$3:$A$53,$B799)</f>
        <v>0</v>
      </c>
      <c r="R799" s="44">
        <f>R73/SUMIFS(R$3:R$722,$B$3:$B$722,$B799)*SUMIFS(Calculations!$E$3:$E$53,Calculations!$A$3:$A$53,$B799)</f>
        <v>0</v>
      </c>
    </row>
    <row r="800" spans="2:18" ht="15.75" customHeight="1">
      <c r="B800" s="44" t="s">
        <v>20</v>
      </c>
      <c r="C800" s="44" t="s">
        <v>519</v>
      </c>
      <c r="D800" s="44" t="s">
        <v>533</v>
      </c>
      <c r="E800" s="44" t="str">
        <f t="shared" si="301"/>
        <v>crude oil</v>
      </c>
      <c r="F800" s="44">
        <f>F74/SUMIFS(F$3:F$722,$B$3:$B$722,$B800)*SUMIFS(Calculations!$E$3:$E$53,Calculations!$A$3:$A$53,$B800)</f>
        <v>0</v>
      </c>
      <c r="G800" s="44">
        <f>G74/SUMIFS(G$3:G$722,$B$3:$B$722,$B800)*SUMIFS(Calculations!$E$3:$E$53,Calculations!$A$3:$A$53,$B800)</f>
        <v>0</v>
      </c>
      <c r="H800" s="44">
        <f>H74/SUMIFS(H$3:H$722,$B$3:$B$722,$B800)*SUMIFS(Calculations!$E$3:$E$53,Calculations!$A$3:$A$53,$B800)</f>
        <v>0</v>
      </c>
      <c r="I800" s="44">
        <f>I74/SUMIFS(I$3:I$722,$B$3:$B$722,$B800)*SUMIFS(Calculations!$E$3:$E$53,Calculations!$A$3:$A$53,$B800)</f>
        <v>0</v>
      </c>
      <c r="J800" s="44">
        <f>J74/SUMIFS(J$3:J$722,$B$3:$B$722,$B800)*SUMIFS(Calculations!$E$3:$E$53,Calculations!$A$3:$A$53,$B800)</f>
        <v>0</v>
      </c>
      <c r="K800" s="44">
        <f>K74/SUMIFS(K$3:K$722,$B$3:$B$722,$B800)*SUMIFS(Calculations!$E$3:$E$53,Calculations!$A$3:$A$53,$B800)</f>
        <v>0</v>
      </c>
      <c r="L800" s="44">
        <f>L74/SUMIFS(L$3:L$722,$B$3:$B$722,$B800)*SUMIFS(Calculations!$E$3:$E$53,Calculations!$A$3:$A$53,$B800)</f>
        <v>0</v>
      </c>
      <c r="M800" s="44">
        <f>M74/SUMIFS(M$3:M$722,$B$3:$B$722,$B800)*SUMIFS(Calculations!$E$3:$E$53,Calculations!$A$3:$A$53,$B800)</f>
        <v>0</v>
      </c>
      <c r="N800" s="44">
        <f>N74/SUMIFS(N$3:N$722,$B$3:$B$722,$B800)*SUMIFS(Calculations!$E$3:$E$53,Calculations!$A$3:$A$53,$B800)</f>
        <v>0</v>
      </c>
      <c r="O800" s="44">
        <f>O74/SUMIFS(O$3:O$722,$B$3:$B$722,$B800)*SUMIFS(Calculations!$E$3:$E$53,Calculations!$A$3:$A$53,$B800)</f>
        <v>0</v>
      </c>
      <c r="P800" s="44">
        <f>P74/SUMIFS(P$3:P$722,$B$3:$B$722,$B800)*SUMIFS(Calculations!$E$3:$E$53,Calculations!$A$3:$A$53,$B800)</f>
        <v>0</v>
      </c>
      <c r="Q800" s="44">
        <f>Q74/SUMIFS(Q$3:Q$722,$B$3:$B$722,$B800)*SUMIFS(Calculations!$E$3:$E$53,Calculations!$A$3:$A$53,$B800)</f>
        <v>0</v>
      </c>
      <c r="R800" s="44">
        <f>R74/SUMIFS(R$3:R$722,$B$3:$B$722,$B800)*SUMIFS(Calculations!$E$3:$E$53,Calculations!$A$3:$A$53,$B800)</f>
        <v>0</v>
      </c>
    </row>
    <row r="801" spans="2:18" ht="15.75" customHeight="1">
      <c r="B801" s="44" t="s">
        <v>20</v>
      </c>
      <c r="C801" s="44" t="s">
        <v>519</v>
      </c>
      <c r="D801" s="44" t="s">
        <v>534</v>
      </c>
      <c r="E801" s="44" t="str">
        <f t="shared" si="301"/>
        <v>solar PV</v>
      </c>
      <c r="F801" s="44">
        <f>F75/SUMIFS(F$3:F$722,$B$3:$B$722,$B801)*SUMIFS(Calculations!$E$3:$E$53,Calculations!$A$3:$A$53,$B801)</f>
        <v>0</v>
      </c>
      <c r="G801" s="44">
        <f>G75/SUMIFS(G$3:G$722,$B$3:$B$722,$B801)*SUMIFS(Calculations!$E$3:$E$53,Calculations!$A$3:$A$53,$B801)</f>
        <v>0</v>
      </c>
      <c r="H801" s="44">
        <f>H75/SUMIFS(H$3:H$722,$B$3:$B$722,$B801)*SUMIFS(Calculations!$E$3:$E$53,Calculations!$A$3:$A$53,$B801)</f>
        <v>0</v>
      </c>
      <c r="I801" s="44">
        <f>I75/SUMIFS(I$3:I$722,$B$3:$B$722,$B801)*SUMIFS(Calculations!$E$3:$E$53,Calculations!$A$3:$A$53,$B801)</f>
        <v>0</v>
      </c>
      <c r="J801" s="44">
        <f>J75/SUMIFS(J$3:J$722,$B$3:$B$722,$B801)*SUMIFS(Calculations!$E$3:$E$53,Calculations!$A$3:$A$53,$B801)</f>
        <v>0</v>
      </c>
      <c r="K801" s="44">
        <f>K75/SUMIFS(K$3:K$722,$B$3:$B$722,$B801)*SUMIFS(Calculations!$E$3:$E$53,Calculations!$A$3:$A$53,$B801)</f>
        <v>0</v>
      </c>
      <c r="L801" s="44">
        <f>L75/SUMIFS(L$3:L$722,$B$3:$B$722,$B801)*SUMIFS(Calculations!$E$3:$E$53,Calculations!$A$3:$A$53,$B801)</f>
        <v>0</v>
      </c>
      <c r="M801" s="44">
        <f>M75/SUMIFS(M$3:M$722,$B$3:$B$722,$B801)*SUMIFS(Calculations!$E$3:$E$53,Calculations!$A$3:$A$53,$B801)</f>
        <v>0</v>
      </c>
      <c r="N801" s="44">
        <f>N75/SUMIFS(N$3:N$722,$B$3:$B$722,$B801)*SUMIFS(Calculations!$E$3:$E$53,Calculations!$A$3:$A$53,$B801)</f>
        <v>0</v>
      </c>
      <c r="O801" s="44">
        <f>O75/SUMIFS(O$3:O$722,$B$3:$B$722,$B801)*SUMIFS(Calculations!$E$3:$E$53,Calculations!$A$3:$A$53,$B801)</f>
        <v>0</v>
      </c>
      <c r="P801" s="44">
        <f>P75/SUMIFS(P$3:P$722,$B$3:$B$722,$B801)*SUMIFS(Calculations!$E$3:$E$53,Calculations!$A$3:$A$53,$B801)</f>
        <v>0</v>
      </c>
      <c r="Q801" s="44">
        <f>Q75/SUMIFS(Q$3:Q$722,$B$3:$B$722,$B801)*SUMIFS(Calculations!$E$3:$E$53,Calculations!$A$3:$A$53,$B801)</f>
        <v>0</v>
      </c>
      <c r="R801" s="44">
        <f>R75/SUMIFS(R$3:R$722,$B$3:$B$722,$B801)*SUMIFS(Calculations!$E$3:$E$53,Calculations!$A$3:$A$53,$B801)</f>
        <v>0</v>
      </c>
    </row>
    <row r="802" spans="2:18" ht="15.75" customHeight="1">
      <c r="B802" s="44" t="s">
        <v>20</v>
      </c>
      <c r="C802" s="44" t="s">
        <v>519</v>
      </c>
      <c r="D802" s="44" t="s">
        <v>535</v>
      </c>
      <c r="E802" s="44" t="str">
        <f t="shared" si="301"/>
        <v>storage</v>
      </c>
      <c r="F802" s="44">
        <f>F76/SUMIFS(F$3:F$722,$B$3:$B$722,$B802)*SUMIFS(Calculations!$E$3:$E$53,Calculations!$A$3:$A$53,$B802)</f>
        <v>0</v>
      </c>
      <c r="G802" s="44">
        <f>G76/SUMIFS(G$3:G$722,$B$3:$B$722,$B802)*SUMIFS(Calculations!$E$3:$E$53,Calculations!$A$3:$A$53,$B802)</f>
        <v>0</v>
      </c>
      <c r="H802" s="44">
        <f>H76/SUMIFS(H$3:H$722,$B$3:$B$722,$B802)*SUMIFS(Calculations!$E$3:$E$53,Calculations!$A$3:$A$53,$B802)</f>
        <v>0</v>
      </c>
      <c r="I802" s="44">
        <f>I76/SUMIFS(I$3:I$722,$B$3:$B$722,$B802)*SUMIFS(Calculations!$E$3:$E$53,Calculations!$A$3:$A$53,$B802)</f>
        <v>0</v>
      </c>
      <c r="J802" s="44">
        <f>J76/SUMIFS(J$3:J$722,$B$3:$B$722,$B802)*SUMIFS(Calculations!$E$3:$E$53,Calculations!$A$3:$A$53,$B802)</f>
        <v>0</v>
      </c>
      <c r="K802" s="44">
        <f>K76/SUMIFS(K$3:K$722,$B$3:$B$722,$B802)*SUMIFS(Calculations!$E$3:$E$53,Calculations!$A$3:$A$53,$B802)</f>
        <v>0</v>
      </c>
      <c r="L802" s="44">
        <f>L76/SUMIFS(L$3:L$722,$B$3:$B$722,$B802)*SUMIFS(Calculations!$E$3:$E$53,Calculations!$A$3:$A$53,$B802)</f>
        <v>0</v>
      </c>
      <c r="M802" s="44">
        <f>M76/SUMIFS(M$3:M$722,$B$3:$B$722,$B802)*SUMIFS(Calculations!$E$3:$E$53,Calculations!$A$3:$A$53,$B802)</f>
        <v>0</v>
      </c>
      <c r="N802" s="44">
        <f>N76/SUMIFS(N$3:N$722,$B$3:$B$722,$B802)*SUMIFS(Calculations!$E$3:$E$53,Calculations!$A$3:$A$53,$B802)</f>
        <v>0</v>
      </c>
      <c r="O802" s="44">
        <f>O76/SUMIFS(O$3:O$722,$B$3:$B$722,$B802)*SUMIFS(Calculations!$E$3:$E$53,Calculations!$A$3:$A$53,$B802)</f>
        <v>0</v>
      </c>
      <c r="P802" s="44">
        <f>P76/SUMIFS(P$3:P$722,$B$3:$B$722,$B802)*SUMIFS(Calculations!$E$3:$E$53,Calculations!$A$3:$A$53,$B802)</f>
        <v>0</v>
      </c>
      <c r="Q802" s="44">
        <f>Q76/SUMIFS(Q$3:Q$722,$B$3:$B$722,$B802)*SUMIFS(Calculations!$E$3:$E$53,Calculations!$A$3:$A$53,$B802)</f>
        <v>0</v>
      </c>
      <c r="R802" s="44">
        <f>R76/SUMIFS(R$3:R$722,$B$3:$B$722,$B802)*SUMIFS(Calculations!$E$3:$E$53,Calculations!$A$3:$A$53,$B802)</f>
        <v>0</v>
      </c>
    </row>
    <row r="803" spans="2:18" ht="15.75" customHeight="1">
      <c r="B803" s="44" t="s">
        <v>20</v>
      </c>
      <c r="C803" s="44" t="s">
        <v>519</v>
      </c>
      <c r="D803" s="44" t="s">
        <v>537</v>
      </c>
      <c r="E803" s="44" t="str">
        <f t="shared" si="301"/>
        <v>solar PV</v>
      </c>
      <c r="F803" s="44">
        <f>F77/SUMIFS(F$3:F$722,$B$3:$B$722,$B803)*SUMIFS(Calculations!$E$3:$E$53,Calculations!$A$3:$A$53,$B803)</f>
        <v>0</v>
      </c>
      <c r="G803" s="44">
        <f>G77/SUMIFS(G$3:G$722,$B$3:$B$722,$B803)*SUMIFS(Calculations!$E$3:$E$53,Calculations!$A$3:$A$53,$B803)</f>
        <v>0</v>
      </c>
      <c r="H803" s="44">
        <f>H77/SUMIFS(H$3:H$722,$B$3:$B$722,$B803)*SUMIFS(Calculations!$E$3:$E$53,Calculations!$A$3:$A$53,$B803)</f>
        <v>0</v>
      </c>
      <c r="I803" s="44">
        <f>I77/SUMIFS(I$3:I$722,$B$3:$B$722,$B803)*SUMIFS(Calculations!$E$3:$E$53,Calculations!$A$3:$A$53,$B803)</f>
        <v>0</v>
      </c>
      <c r="J803" s="44">
        <f>J77/SUMIFS(J$3:J$722,$B$3:$B$722,$B803)*SUMIFS(Calculations!$E$3:$E$53,Calculations!$A$3:$A$53,$B803)</f>
        <v>0</v>
      </c>
      <c r="K803" s="44">
        <f>K77/SUMIFS(K$3:K$722,$B$3:$B$722,$B803)*SUMIFS(Calculations!$E$3:$E$53,Calculations!$A$3:$A$53,$B803)</f>
        <v>0</v>
      </c>
      <c r="L803" s="44">
        <f>L77/SUMIFS(L$3:L$722,$B$3:$B$722,$B803)*SUMIFS(Calculations!$E$3:$E$53,Calculations!$A$3:$A$53,$B803)</f>
        <v>0</v>
      </c>
      <c r="M803" s="44">
        <f>M77/SUMIFS(M$3:M$722,$B$3:$B$722,$B803)*SUMIFS(Calculations!$E$3:$E$53,Calculations!$A$3:$A$53,$B803)</f>
        <v>0</v>
      </c>
      <c r="N803" s="44">
        <f>N77/SUMIFS(N$3:N$722,$B$3:$B$722,$B803)*SUMIFS(Calculations!$E$3:$E$53,Calculations!$A$3:$A$53,$B803)</f>
        <v>0</v>
      </c>
      <c r="O803" s="44">
        <f>O77/SUMIFS(O$3:O$722,$B$3:$B$722,$B803)*SUMIFS(Calculations!$E$3:$E$53,Calculations!$A$3:$A$53,$B803)</f>
        <v>0</v>
      </c>
      <c r="P803" s="44">
        <f>P77/SUMIFS(P$3:P$722,$B$3:$B$722,$B803)*SUMIFS(Calculations!$E$3:$E$53,Calculations!$A$3:$A$53,$B803)</f>
        <v>0</v>
      </c>
      <c r="Q803" s="44">
        <f>Q77/SUMIFS(Q$3:Q$722,$B$3:$B$722,$B803)*SUMIFS(Calculations!$E$3:$E$53,Calculations!$A$3:$A$53,$B803)</f>
        <v>0</v>
      </c>
      <c r="R803" s="44">
        <f>R77/SUMIFS(R$3:R$722,$B$3:$B$722,$B803)*SUMIFS(Calculations!$E$3:$E$53,Calculations!$A$3:$A$53,$B803)</f>
        <v>0</v>
      </c>
    </row>
    <row r="804" spans="2:18" ht="15.75" customHeight="1">
      <c r="B804" s="44" t="s">
        <v>23</v>
      </c>
      <c r="C804" s="44" t="s">
        <v>519</v>
      </c>
      <c r="D804" s="44" t="s">
        <v>522</v>
      </c>
      <c r="E804" s="44" t="str">
        <f t="shared" si="301"/>
        <v>biomass</v>
      </c>
      <c r="F804" s="44">
        <f>F78/SUMIFS(F$3:F$722,$B$3:$B$722,$B804)*SUMIFS(Calculations!$E$3:$E$53,Calculations!$A$3:$A$53,$B804)</f>
        <v>0</v>
      </c>
      <c r="G804" s="44">
        <f>G78/SUMIFS(G$3:G$722,$B$3:$B$722,$B804)*SUMIFS(Calculations!$E$3:$E$53,Calculations!$A$3:$A$53,$B804)</f>
        <v>0</v>
      </c>
      <c r="H804" s="44">
        <f>H78/SUMIFS(H$3:H$722,$B$3:$B$722,$B804)*SUMIFS(Calculations!$E$3:$E$53,Calculations!$A$3:$A$53,$B804)</f>
        <v>0</v>
      </c>
      <c r="I804" s="44">
        <f>I78/SUMIFS(I$3:I$722,$B$3:$B$722,$B804)*SUMIFS(Calculations!$E$3:$E$53,Calculations!$A$3:$A$53,$B804)</f>
        <v>0</v>
      </c>
      <c r="J804" s="44">
        <f>J78/SUMIFS(J$3:J$722,$B$3:$B$722,$B804)*SUMIFS(Calculations!$E$3:$E$53,Calculations!$A$3:$A$53,$B804)</f>
        <v>0</v>
      </c>
      <c r="K804" s="44">
        <f>K78/SUMIFS(K$3:K$722,$B$3:$B$722,$B804)*SUMIFS(Calculations!$E$3:$E$53,Calculations!$A$3:$A$53,$B804)</f>
        <v>0</v>
      </c>
      <c r="L804" s="44">
        <f>L78/SUMIFS(L$3:L$722,$B$3:$B$722,$B804)*SUMIFS(Calculations!$E$3:$E$53,Calculations!$A$3:$A$53,$B804)</f>
        <v>0</v>
      </c>
      <c r="M804" s="44">
        <f>M78/SUMIFS(M$3:M$722,$B$3:$B$722,$B804)*SUMIFS(Calculations!$E$3:$E$53,Calculations!$A$3:$A$53,$B804)</f>
        <v>0</v>
      </c>
      <c r="N804" s="44">
        <f>N78/SUMIFS(N$3:N$722,$B$3:$B$722,$B804)*SUMIFS(Calculations!$E$3:$E$53,Calculations!$A$3:$A$53,$B804)</f>
        <v>0</v>
      </c>
      <c r="O804" s="44">
        <f>O78/SUMIFS(O$3:O$722,$B$3:$B$722,$B804)*SUMIFS(Calculations!$E$3:$E$53,Calculations!$A$3:$A$53,$B804)</f>
        <v>0</v>
      </c>
      <c r="P804" s="44">
        <f>P78/SUMIFS(P$3:P$722,$B$3:$B$722,$B804)*SUMIFS(Calculations!$E$3:$E$53,Calculations!$A$3:$A$53,$B804)</f>
        <v>0</v>
      </c>
      <c r="Q804" s="44">
        <f>Q78/SUMIFS(Q$3:Q$722,$B$3:$B$722,$B804)*SUMIFS(Calculations!$E$3:$E$53,Calculations!$A$3:$A$53,$B804)</f>
        <v>0</v>
      </c>
      <c r="R804" s="44">
        <f>R78/SUMIFS(R$3:R$722,$B$3:$B$722,$B804)*SUMIFS(Calculations!$E$3:$E$53,Calculations!$A$3:$A$53,$B804)</f>
        <v>0</v>
      </c>
    </row>
    <row r="805" spans="2:18" ht="15.75" customHeight="1">
      <c r="B805" s="44" t="s">
        <v>23</v>
      </c>
      <c r="C805" s="44" t="s">
        <v>519</v>
      </c>
      <c r="D805" s="44" t="s">
        <v>523</v>
      </c>
      <c r="E805" s="44" t="str">
        <f t="shared" si="301"/>
        <v>hard coal</v>
      </c>
      <c r="F805" s="44">
        <f>F79/SUMIFS(F$3:F$722,$B$3:$B$722,$B805)*SUMIFS(Calculations!$E$3:$E$53,Calculations!$A$3:$A$53,$B805)</f>
        <v>0</v>
      </c>
      <c r="G805" s="44">
        <f>G79/SUMIFS(G$3:G$722,$B$3:$B$722,$B805)*SUMIFS(Calculations!$E$3:$E$53,Calculations!$A$3:$A$53,$B805)</f>
        <v>0</v>
      </c>
      <c r="H805" s="44">
        <f>H79/SUMIFS(H$3:H$722,$B$3:$B$722,$B805)*SUMIFS(Calculations!$E$3:$E$53,Calculations!$A$3:$A$53,$B805)</f>
        <v>0</v>
      </c>
      <c r="I805" s="44">
        <f>I79/SUMIFS(I$3:I$722,$B$3:$B$722,$B805)*SUMIFS(Calculations!$E$3:$E$53,Calculations!$A$3:$A$53,$B805)</f>
        <v>0</v>
      </c>
      <c r="J805" s="44">
        <f>J79/SUMIFS(J$3:J$722,$B$3:$B$722,$B805)*SUMIFS(Calculations!$E$3:$E$53,Calculations!$A$3:$A$53,$B805)</f>
        <v>0</v>
      </c>
      <c r="K805" s="44">
        <f>K79/SUMIFS(K$3:K$722,$B$3:$B$722,$B805)*SUMIFS(Calculations!$E$3:$E$53,Calculations!$A$3:$A$53,$B805)</f>
        <v>0</v>
      </c>
      <c r="L805" s="44">
        <f>L79/SUMIFS(L$3:L$722,$B$3:$B$722,$B805)*SUMIFS(Calculations!$E$3:$E$53,Calculations!$A$3:$A$53,$B805)</f>
        <v>0</v>
      </c>
      <c r="M805" s="44">
        <f>M79/SUMIFS(M$3:M$722,$B$3:$B$722,$B805)*SUMIFS(Calculations!$E$3:$E$53,Calculations!$A$3:$A$53,$B805)</f>
        <v>0</v>
      </c>
      <c r="N805" s="44">
        <f>N79/SUMIFS(N$3:N$722,$B$3:$B$722,$B805)*SUMIFS(Calculations!$E$3:$E$53,Calculations!$A$3:$A$53,$B805)</f>
        <v>0</v>
      </c>
      <c r="O805" s="44">
        <f>O79/SUMIFS(O$3:O$722,$B$3:$B$722,$B805)*SUMIFS(Calculations!$E$3:$E$53,Calculations!$A$3:$A$53,$B805)</f>
        <v>0</v>
      </c>
      <c r="P805" s="44">
        <f>P79/SUMIFS(P$3:P$722,$B$3:$B$722,$B805)*SUMIFS(Calculations!$E$3:$E$53,Calculations!$A$3:$A$53,$B805)</f>
        <v>0</v>
      </c>
      <c r="Q805" s="44">
        <f>Q79/SUMIFS(Q$3:Q$722,$B$3:$B$722,$B805)*SUMIFS(Calculations!$E$3:$E$53,Calculations!$A$3:$A$53,$B805)</f>
        <v>0</v>
      </c>
      <c r="R805" s="44">
        <f>R79/SUMIFS(R$3:R$722,$B$3:$B$722,$B805)*SUMIFS(Calculations!$E$3:$E$53,Calculations!$A$3:$A$53,$B805)</f>
        <v>0</v>
      </c>
    </row>
    <row r="806" spans="2:18" ht="15.75" customHeight="1">
      <c r="B806" s="44" t="s">
        <v>23</v>
      </c>
      <c r="C806" s="44" t="s">
        <v>519</v>
      </c>
      <c r="D806" s="44" t="s">
        <v>524</v>
      </c>
      <c r="E806" s="44" t="str">
        <f t="shared" si="301"/>
        <v>solar thermal</v>
      </c>
      <c r="F806" s="44">
        <f>F80/SUMIFS(F$3:F$722,$B$3:$B$722,$B806)*SUMIFS(Calculations!$E$3:$E$53,Calculations!$A$3:$A$53,$B806)</f>
        <v>0</v>
      </c>
      <c r="G806" s="44">
        <f>G80/SUMIFS(G$3:G$722,$B$3:$B$722,$B806)*SUMIFS(Calculations!$E$3:$E$53,Calculations!$A$3:$A$53,$B806)</f>
        <v>0</v>
      </c>
      <c r="H806" s="44">
        <f>H80/SUMIFS(H$3:H$722,$B$3:$B$722,$B806)*SUMIFS(Calculations!$E$3:$E$53,Calculations!$A$3:$A$53,$B806)</f>
        <v>0</v>
      </c>
      <c r="I806" s="44">
        <f>I80/SUMIFS(I$3:I$722,$B$3:$B$722,$B806)*SUMIFS(Calculations!$E$3:$E$53,Calculations!$A$3:$A$53,$B806)</f>
        <v>0</v>
      </c>
      <c r="J806" s="44">
        <f>J80/SUMIFS(J$3:J$722,$B$3:$B$722,$B806)*SUMIFS(Calculations!$E$3:$E$53,Calculations!$A$3:$A$53,$B806)</f>
        <v>0</v>
      </c>
      <c r="K806" s="44">
        <f>K80/SUMIFS(K$3:K$722,$B$3:$B$722,$B806)*SUMIFS(Calculations!$E$3:$E$53,Calculations!$A$3:$A$53,$B806)</f>
        <v>0</v>
      </c>
      <c r="L806" s="44">
        <f>L80/SUMIFS(L$3:L$722,$B$3:$B$722,$B806)*SUMIFS(Calculations!$E$3:$E$53,Calculations!$A$3:$A$53,$B806)</f>
        <v>0</v>
      </c>
      <c r="M806" s="44">
        <f>M80/SUMIFS(M$3:M$722,$B$3:$B$722,$B806)*SUMIFS(Calculations!$E$3:$E$53,Calculations!$A$3:$A$53,$B806)</f>
        <v>0</v>
      </c>
      <c r="N806" s="44">
        <f>N80/SUMIFS(N$3:N$722,$B$3:$B$722,$B806)*SUMIFS(Calculations!$E$3:$E$53,Calculations!$A$3:$A$53,$B806)</f>
        <v>0</v>
      </c>
      <c r="O806" s="44">
        <f>O80/SUMIFS(O$3:O$722,$B$3:$B$722,$B806)*SUMIFS(Calculations!$E$3:$E$53,Calculations!$A$3:$A$53,$B806)</f>
        <v>0</v>
      </c>
      <c r="P806" s="44">
        <f>P80/SUMIFS(P$3:P$722,$B$3:$B$722,$B806)*SUMIFS(Calculations!$E$3:$E$53,Calculations!$A$3:$A$53,$B806)</f>
        <v>0</v>
      </c>
      <c r="Q806" s="44">
        <f>Q80/SUMIFS(Q$3:Q$722,$B$3:$B$722,$B806)*SUMIFS(Calculations!$E$3:$E$53,Calculations!$A$3:$A$53,$B806)</f>
        <v>0</v>
      </c>
      <c r="R806" s="44">
        <f>R80/SUMIFS(R$3:R$722,$B$3:$B$722,$B806)*SUMIFS(Calculations!$E$3:$E$53,Calculations!$A$3:$A$53,$B806)</f>
        <v>0</v>
      </c>
    </row>
    <row r="807" spans="2:18" ht="15.75" customHeight="1">
      <c r="B807" s="44" t="s">
        <v>23</v>
      </c>
      <c r="C807" s="44" t="s">
        <v>519</v>
      </c>
      <c r="D807" s="44" t="s">
        <v>525</v>
      </c>
      <c r="E807" s="44" t="str">
        <f t="shared" si="301"/>
        <v>geothermal</v>
      </c>
      <c r="F807" s="44">
        <f>F81/SUMIFS(F$3:F$722,$B$3:$B$722,$B807)*SUMIFS(Calculations!$E$3:$E$53,Calculations!$A$3:$A$53,$B807)</f>
        <v>0</v>
      </c>
      <c r="G807" s="44">
        <f>G81/SUMIFS(G$3:G$722,$B$3:$B$722,$B807)*SUMIFS(Calculations!$E$3:$E$53,Calculations!$A$3:$A$53,$B807)</f>
        <v>0</v>
      </c>
      <c r="H807" s="44">
        <f>H81/SUMIFS(H$3:H$722,$B$3:$B$722,$B807)*SUMIFS(Calculations!$E$3:$E$53,Calculations!$A$3:$A$53,$B807)</f>
        <v>0</v>
      </c>
      <c r="I807" s="44">
        <f>I81/SUMIFS(I$3:I$722,$B$3:$B$722,$B807)*SUMIFS(Calculations!$E$3:$E$53,Calculations!$A$3:$A$53,$B807)</f>
        <v>0</v>
      </c>
      <c r="J807" s="44">
        <f>J81/SUMIFS(J$3:J$722,$B$3:$B$722,$B807)*SUMIFS(Calculations!$E$3:$E$53,Calculations!$A$3:$A$53,$B807)</f>
        <v>0</v>
      </c>
      <c r="K807" s="44">
        <f>K81/SUMIFS(K$3:K$722,$B$3:$B$722,$B807)*SUMIFS(Calculations!$E$3:$E$53,Calculations!$A$3:$A$53,$B807)</f>
        <v>0</v>
      </c>
      <c r="L807" s="44">
        <f>L81/SUMIFS(L$3:L$722,$B$3:$B$722,$B807)*SUMIFS(Calculations!$E$3:$E$53,Calculations!$A$3:$A$53,$B807)</f>
        <v>0</v>
      </c>
      <c r="M807" s="44">
        <f>M81/SUMIFS(M$3:M$722,$B$3:$B$722,$B807)*SUMIFS(Calculations!$E$3:$E$53,Calculations!$A$3:$A$53,$B807)</f>
        <v>0</v>
      </c>
      <c r="N807" s="44">
        <f>N81/SUMIFS(N$3:N$722,$B$3:$B$722,$B807)*SUMIFS(Calculations!$E$3:$E$53,Calculations!$A$3:$A$53,$B807)</f>
        <v>0</v>
      </c>
      <c r="O807" s="44">
        <f>O81/SUMIFS(O$3:O$722,$B$3:$B$722,$B807)*SUMIFS(Calculations!$E$3:$E$53,Calculations!$A$3:$A$53,$B807)</f>
        <v>0</v>
      </c>
      <c r="P807" s="44">
        <f>P81/SUMIFS(P$3:P$722,$B$3:$B$722,$B807)*SUMIFS(Calculations!$E$3:$E$53,Calculations!$A$3:$A$53,$B807)</f>
        <v>0</v>
      </c>
      <c r="Q807" s="44">
        <f>Q81/SUMIFS(Q$3:Q$722,$B$3:$B$722,$B807)*SUMIFS(Calculations!$E$3:$E$53,Calculations!$A$3:$A$53,$B807)</f>
        <v>0</v>
      </c>
      <c r="R807" s="44">
        <f>R81/SUMIFS(R$3:R$722,$B$3:$B$722,$B807)*SUMIFS(Calculations!$E$3:$E$53,Calculations!$A$3:$A$53,$B807)</f>
        <v>0</v>
      </c>
    </row>
    <row r="808" spans="2:18" ht="15.75" customHeight="1">
      <c r="B808" s="44" t="s">
        <v>23</v>
      </c>
      <c r="C808" s="44" t="s">
        <v>519</v>
      </c>
      <c r="D808" s="44" t="s">
        <v>526</v>
      </c>
      <c r="E808" s="44" t="str">
        <f t="shared" si="301"/>
        <v>hydro</v>
      </c>
      <c r="F808" s="44">
        <f>F82/SUMIFS(F$3:F$722,$B$3:$B$722,$B808)*SUMIFS(Calculations!$E$3:$E$53,Calculations!$A$3:$A$53,$B808)</f>
        <v>0</v>
      </c>
      <c r="G808" s="44">
        <f>G82/SUMIFS(G$3:G$722,$B$3:$B$722,$B808)*SUMIFS(Calculations!$E$3:$E$53,Calculations!$A$3:$A$53,$B808)</f>
        <v>0</v>
      </c>
      <c r="H808" s="44">
        <f>H82/SUMIFS(H$3:H$722,$B$3:$B$722,$B808)*SUMIFS(Calculations!$E$3:$E$53,Calculations!$A$3:$A$53,$B808)</f>
        <v>0</v>
      </c>
      <c r="I808" s="44">
        <f>I82/SUMIFS(I$3:I$722,$B$3:$B$722,$B808)*SUMIFS(Calculations!$E$3:$E$53,Calculations!$A$3:$A$53,$B808)</f>
        <v>0</v>
      </c>
      <c r="J808" s="44">
        <f>J82/SUMIFS(J$3:J$722,$B$3:$B$722,$B808)*SUMIFS(Calculations!$E$3:$E$53,Calculations!$A$3:$A$53,$B808)</f>
        <v>0</v>
      </c>
      <c r="K808" s="44">
        <f>K82/SUMIFS(K$3:K$722,$B$3:$B$722,$B808)*SUMIFS(Calculations!$E$3:$E$53,Calculations!$A$3:$A$53,$B808)</f>
        <v>0</v>
      </c>
      <c r="L808" s="44">
        <f>L82/SUMIFS(L$3:L$722,$B$3:$B$722,$B808)*SUMIFS(Calculations!$E$3:$E$53,Calculations!$A$3:$A$53,$B808)</f>
        <v>0</v>
      </c>
      <c r="M808" s="44">
        <f>M82/SUMIFS(M$3:M$722,$B$3:$B$722,$B808)*SUMIFS(Calculations!$E$3:$E$53,Calculations!$A$3:$A$53,$B808)</f>
        <v>0</v>
      </c>
      <c r="N808" s="44">
        <f>N82/SUMIFS(N$3:N$722,$B$3:$B$722,$B808)*SUMIFS(Calculations!$E$3:$E$53,Calculations!$A$3:$A$53,$B808)</f>
        <v>0</v>
      </c>
      <c r="O808" s="44">
        <f>O82/SUMIFS(O$3:O$722,$B$3:$B$722,$B808)*SUMIFS(Calculations!$E$3:$E$53,Calculations!$A$3:$A$53,$B808)</f>
        <v>0</v>
      </c>
      <c r="P808" s="44">
        <f>P82/SUMIFS(P$3:P$722,$B$3:$B$722,$B808)*SUMIFS(Calculations!$E$3:$E$53,Calculations!$A$3:$A$53,$B808)</f>
        <v>0</v>
      </c>
      <c r="Q808" s="44">
        <f>Q82/SUMIFS(Q$3:Q$722,$B$3:$B$722,$B808)*SUMIFS(Calculations!$E$3:$E$53,Calculations!$A$3:$A$53,$B808)</f>
        <v>0</v>
      </c>
      <c r="R808" s="44">
        <f>R82/SUMIFS(R$3:R$722,$B$3:$B$722,$B808)*SUMIFS(Calculations!$E$3:$E$53,Calculations!$A$3:$A$53,$B808)</f>
        <v>0</v>
      </c>
    </row>
    <row r="809" spans="2:18" ht="15.75" customHeight="1">
      <c r="B809" s="44" t="s">
        <v>23</v>
      </c>
      <c r="C809" s="44" t="s">
        <v>519</v>
      </c>
      <c r="D809" s="44" t="s">
        <v>528</v>
      </c>
      <c r="E809" s="44" t="str">
        <f t="shared" si="301"/>
        <v>hydro</v>
      </c>
      <c r="F809" s="44">
        <f>F83/SUMIFS(F$3:F$722,$B$3:$B$722,$B809)*SUMIFS(Calculations!$E$3:$E$53,Calculations!$A$3:$A$53,$B809)</f>
        <v>0</v>
      </c>
      <c r="G809" s="44">
        <f>G83/SUMIFS(G$3:G$722,$B$3:$B$722,$B809)*SUMIFS(Calculations!$E$3:$E$53,Calculations!$A$3:$A$53,$B809)</f>
        <v>0</v>
      </c>
      <c r="H809" s="44">
        <f>H83/SUMIFS(H$3:H$722,$B$3:$B$722,$B809)*SUMIFS(Calculations!$E$3:$E$53,Calculations!$A$3:$A$53,$B809)</f>
        <v>0</v>
      </c>
      <c r="I809" s="44">
        <f>I83/SUMIFS(I$3:I$722,$B$3:$B$722,$B809)*SUMIFS(Calculations!$E$3:$E$53,Calculations!$A$3:$A$53,$B809)</f>
        <v>0</v>
      </c>
      <c r="J809" s="44">
        <f>J83/SUMIFS(J$3:J$722,$B$3:$B$722,$B809)*SUMIFS(Calculations!$E$3:$E$53,Calculations!$A$3:$A$53,$B809)</f>
        <v>0</v>
      </c>
      <c r="K809" s="44">
        <f>K83/SUMIFS(K$3:K$722,$B$3:$B$722,$B809)*SUMIFS(Calculations!$E$3:$E$53,Calculations!$A$3:$A$53,$B809)</f>
        <v>0</v>
      </c>
      <c r="L809" s="44">
        <f>L83/SUMIFS(L$3:L$722,$B$3:$B$722,$B809)*SUMIFS(Calculations!$E$3:$E$53,Calculations!$A$3:$A$53,$B809)</f>
        <v>0</v>
      </c>
      <c r="M809" s="44">
        <f>M83/SUMIFS(M$3:M$722,$B$3:$B$722,$B809)*SUMIFS(Calculations!$E$3:$E$53,Calculations!$A$3:$A$53,$B809)</f>
        <v>0</v>
      </c>
      <c r="N809" s="44">
        <f>N83/SUMIFS(N$3:N$722,$B$3:$B$722,$B809)*SUMIFS(Calculations!$E$3:$E$53,Calculations!$A$3:$A$53,$B809)</f>
        <v>0</v>
      </c>
      <c r="O809" s="44">
        <f>O83/SUMIFS(O$3:O$722,$B$3:$B$722,$B809)*SUMIFS(Calculations!$E$3:$E$53,Calculations!$A$3:$A$53,$B809)</f>
        <v>0</v>
      </c>
      <c r="P809" s="44">
        <f>P83/SUMIFS(P$3:P$722,$B$3:$B$722,$B809)*SUMIFS(Calculations!$E$3:$E$53,Calculations!$A$3:$A$53,$B809)</f>
        <v>0</v>
      </c>
      <c r="Q809" s="44">
        <f>Q83/SUMIFS(Q$3:Q$722,$B$3:$B$722,$B809)*SUMIFS(Calculations!$E$3:$E$53,Calculations!$A$3:$A$53,$B809)</f>
        <v>0</v>
      </c>
      <c r="R809" s="44">
        <f>R83/SUMIFS(R$3:R$722,$B$3:$B$722,$B809)*SUMIFS(Calculations!$E$3:$E$53,Calculations!$A$3:$A$53,$B809)</f>
        <v>0</v>
      </c>
    </row>
    <row r="810" spans="2:18" ht="15.75" customHeight="1">
      <c r="B810" s="44" t="s">
        <v>23</v>
      </c>
      <c r="C810" s="44" t="s">
        <v>519</v>
      </c>
      <c r="D810" s="44" t="s">
        <v>527</v>
      </c>
      <c r="E810" s="44" t="str">
        <f t="shared" si="301"/>
        <v>onshore wind</v>
      </c>
      <c r="F810" s="44">
        <f>F84/SUMIFS(F$3:F$722,$B$3:$B$722,$B810)*SUMIFS(Calculations!$E$3:$E$53,Calculations!$A$3:$A$53,$B810)</f>
        <v>0</v>
      </c>
      <c r="G810" s="44">
        <f>G84/SUMIFS(G$3:G$722,$B$3:$B$722,$B810)*SUMIFS(Calculations!$E$3:$E$53,Calculations!$A$3:$A$53,$B810)</f>
        <v>0</v>
      </c>
      <c r="H810" s="44">
        <f>H84/SUMIFS(H$3:H$722,$B$3:$B$722,$B810)*SUMIFS(Calculations!$E$3:$E$53,Calculations!$A$3:$A$53,$B810)</f>
        <v>0</v>
      </c>
      <c r="I810" s="44">
        <f>I84/SUMIFS(I$3:I$722,$B$3:$B$722,$B810)*SUMIFS(Calculations!$E$3:$E$53,Calculations!$A$3:$A$53,$B810)</f>
        <v>0</v>
      </c>
      <c r="J810" s="44">
        <f>J84/SUMIFS(J$3:J$722,$B$3:$B$722,$B810)*SUMIFS(Calculations!$E$3:$E$53,Calculations!$A$3:$A$53,$B810)</f>
        <v>0</v>
      </c>
      <c r="K810" s="44">
        <f>K84/SUMIFS(K$3:K$722,$B$3:$B$722,$B810)*SUMIFS(Calculations!$E$3:$E$53,Calculations!$A$3:$A$53,$B810)</f>
        <v>0</v>
      </c>
      <c r="L810" s="44">
        <f>L84/SUMIFS(L$3:L$722,$B$3:$B$722,$B810)*SUMIFS(Calculations!$E$3:$E$53,Calculations!$A$3:$A$53,$B810)</f>
        <v>0</v>
      </c>
      <c r="M810" s="44">
        <f>M84/SUMIFS(M$3:M$722,$B$3:$B$722,$B810)*SUMIFS(Calculations!$E$3:$E$53,Calculations!$A$3:$A$53,$B810)</f>
        <v>0</v>
      </c>
      <c r="N810" s="44">
        <f>N84/SUMIFS(N$3:N$722,$B$3:$B$722,$B810)*SUMIFS(Calculations!$E$3:$E$53,Calculations!$A$3:$A$53,$B810)</f>
        <v>0</v>
      </c>
      <c r="O810" s="44">
        <f>O84/SUMIFS(O$3:O$722,$B$3:$B$722,$B810)*SUMIFS(Calculations!$E$3:$E$53,Calculations!$A$3:$A$53,$B810)</f>
        <v>0</v>
      </c>
      <c r="P810" s="44">
        <f>P84/SUMIFS(P$3:P$722,$B$3:$B$722,$B810)*SUMIFS(Calculations!$E$3:$E$53,Calculations!$A$3:$A$53,$B810)</f>
        <v>0</v>
      </c>
      <c r="Q810" s="44">
        <f>Q84/SUMIFS(Q$3:Q$722,$B$3:$B$722,$B810)*SUMIFS(Calculations!$E$3:$E$53,Calculations!$A$3:$A$53,$B810)</f>
        <v>0</v>
      </c>
      <c r="R810" s="44">
        <f>R84/SUMIFS(R$3:R$722,$B$3:$B$722,$B810)*SUMIFS(Calculations!$E$3:$E$53,Calculations!$A$3:$A$53,$B810)</f>
        <v>0</v>
      </c>
    </row>
    <row r="811" spans="2:18" ht="15.75" customHeight="1">
      <c r="B811" s="44" t="s">
        <v>23</v>
      </c>
      <c r="C811" s="44" t="s">
        <v>519</v>
      </c>
      <c r="D811" s="44" t="s">
        <v>529</v>
      </c>
      <c r="E811" s="44" t="str">
        <f t="shared" si="301"/>
        <v>natural gas nonpeaker</v>
      </c>
      <c r="F811" s="44">
        <f>F85/SUMIFS(F$3:F$722,$B$3:$B$722,$B811)*SUMIFS(Calculations!$E$3:$E$53,Calculations!$A$3:$A$53,$B811)</f>
        <v>0</v>
      </c>
      <c r="G811" s="44">
        <f>G85/SUMIFS(G$3:G$722,$B$3:$B$722,$B811)*SUMIFS(Calculations!$E$3:$E$53,Calculations!$A$3:$A$53,$B811)</f>
        <v>0</v>
      </c>
      <c r="H811" s="44">
        <f>H85/SUMIFS(H$3:H$722,$B$3:$B$722,$B811)*SUMIFS(Calculations!$E$3:$E$53,Calculations!$A$3:$A$53,$B811)</f>
        <v>0</v>
      </c>
      <c r="I811" s="44">
        <f>I85/SUMIFS(I$3:I$722,$B$3:$B$722,$B811)*SUMIFS(Calculations!$E$3:$E$53,Calculations!$A$3:$A$53,$B811)</f>
        <v>0</v>
      </c>
      <c r="J811" s="44">
        <f>J85/SUMIFS(J$3:J$722,$B$3:$B$722,$B811)*SUMIFS(Calculations!$E$3:$E$53,Calculations!$A$3:$A$53,$B811)</f>
        <v>0</v>
      </c>
      <c r="K811" s="44">
        <f>K85/SUMIFS(K$3:K$722,$B$3:$B$722,$B811)*SUMIFS(Calculations!$E$3:$E$53,Calculations!$A$3:$A$53,$B811)</f>
        <v>0</v>
      </c>
      <c r="L811" s="44">
        <f>L85/SUMIFS(L$3:L$722,$B$3:$B$722,$B811)*SUMIFS(Calculations!$E$3:$E$53,Calculations!$A$3:$A$53,$B811)</f>
        <v>0</v>
      </c>
      <c r="M811" s="44">
        <f>M85/SUMIFS(M$3:M$722,$B$3:$B$722,$B811)*SUMIFS(Calculations!$E$3:$E$53,Calculations!$A$3:$A$53,$B811)</f>
        <v>0</v>
      </c>
      <c r="N811" s="44">
        <f>N85/SUMIFS(N$3:N$722,$B$3:$B$722,$B811)*SUMIFS(Calculations!$E$3:$E$53,Calculations!$A$3:$A$53,$B811)</f>
        <v>0</v>
      </c>
      <c r="O811" s="44">
        <f>O85/SUMIFS(O$3:O$722,$B$3:$B$722,$B811)*SUMIFS(Calculations!$E$3:$E$53,Calculations!$A$3:$A$53,$B811)</f>
        <v>0</v>
      </c>
      <c r="P811" s="44">
        <f>P85/SUMIFS(P$3:P$722,$B$3:$B$722,$B811)*SUMIFS(Calculations!$E$3:$E$53,Calculations!$A$3:$A$53,$B811)</f>
        <v>0</v>
      </c>
      <c r="Q811" s="44">
        <f>Q85/SUMIFS(Q$3:Q$722,$B$3:$B$722,$B811)*SUMIFS(Calculations!$E$3:$E$53,Calculations!$A$3:$A$53,$B811)</f>
        <v>0</v>
      </c>
      <c r="R811" s="44">
        <f>R85/SUMIFS(R$3:R$722,$B$3:$B$722,$B811)*SUMIFS(Calculations!$E$3:$E$53,Calculations!$A$3:$A$53,$B811)</f>
        <v>0</v>
      </c>
    </row>
    <row r="812" spans="2:18" ht="15.75" customHeight="1">
      <c r="B812" s="44" t="s">
        <v>23</v>
      </c>
      <c r="C812" s="44" t="s">
        <v>519</v>
      </c>
      <c r="D812" s="44" t="s">
        <v>530</v>
      </c>
      <c r="E812" s="44" t="str">
        <f t="shared" si="301"/>
        <v>natural gas peaker</v>
      </c>
      <c r="F812" s="44">
        <f>F86/SUMIFS(F$3:F$722,$B$3:$B$722,$B812)*SUMIFS(Calculations!$E$3:$E$53,Calculations!$A$3:$A$53,$B812)</f>
        <v>0</v>
      </c>
      <c r="G812" s="44">
        <f>G86/SUMIFS(G$3:G$722,$B$3:$B$722,$B812)*SUMIFS(Calculations!$E$3:$E$53,Calculations!$A$3:$A$53,$B812)</f>
        <v>0</v>
      </c>
      <c r="H812" s="44">
        <f>H86/SUMIFS(H$3:H$722,$B$3:$B$722,$B812)*SUMIFS(Calculations!$E$3:$E$53,Calculations!$A$3:$A$53,$B812)</f>
        <v>0</v>
      </c>
      <c r="I812" s="44">
        <f>I86/SUMIFS(I$3:I$722,$B$3:$B$722,$B812)*SUMIFS(Calculations!$E$3:$E$53,Calculations!$A$3:$A$53,$B812)</f>
        <v>0</v>
      </c>
      <c r="J812" s="44">
        <f>J86/SUMIFS(J$3:J$722,$B$3:$B$722,$B812)*SUMIFS(Calculations!$E$3:$E$53,Calculations!$A$3:$A$53,$B812)</f>
        <v>0</v>
      </c>
      <c r="K812" s="44">
        <f>K86/SUMIFS(K$3:K$722,$B$3:$B$722,$B812)*SUMIFS(Calculations!$E$3:$E$53,Calculations!$A$3:$A$53,$B812)</f>
        <v>0</v>
      </c>
      <c r="L812" s="44">
        <f>L86/SUMIFS(L$3:L$722,$B$3:$B$722,$B812)*SUMIFS(Calculations!$E$3:$E$53,Calculations!$A$3:$A$53,$B812)</f>
        <v>0</v>
      </c>
      <c r="M812" s="44">
        <f>M86/SUMIFS(M$3:M$722,$B$3:$B$722,$B812)*SUMIFS(Calculations!$E$3:$E$53,Calculations!$A$3:$A$53,$B812)</f>
        <v>0</v>
      </c>
      <c r="N812" s="44">
        <f>N86/SUMIFS(N$3:N$722,$B$3:$B$722,$B812)*SUMIFS(Calculations!$E$3:$E$53,Calculations!$A$3:$A$53,$B812)</f>
        <v>0</v>
      </c>
      <c r="O812" s="44">
        <f>O86/SUMIFS(O$3:O$722,$B$3:$B$722,$B812)*SUMIFS(Calculations!$E$3:$E$53,Calculations!$A$3:$A$53,$B812)</f>
        <v>0</v>
      </c>
      <c r="P812" s="44">
        <f>P86/SUMIFS(P$3:P$722,$B$3:$B$722,$B812)*SUMIFS(Calculations!$E$3:$E$53,Calculations!$A$3:$A$53,$B812)</f>
        <v>0</v>
      </c>
      <c r="Q812" s="44">
        <f>Q86/SUMIFS(Q$3:Q$722,$B$3:$B$722,$B812)*SUMIFS(Calculations!$E$3:$E$53,Calculations!$A$3:$A$53,$B812)</f>
        <v>0</v>
      </c>
      <c r="R812" s="44">
        <f>R86/SUMIFS(R$3:R$722,$B$3:$B$722,$B812)*SUMIFS(Calculations!$E$3:$E$53,Calculations!$A$3:$A$53,$B812)</f>
        <v>0</v>
      </c>
    </row>
    <row r="813" spans="2:18" ht="15.75" customHeight="1">
      <c r="B813" s="44" t="s">
        <v>23</v>
      </c>
      <c r="C813" s="44" t="s">
        <v>519</v>
      </c>
      <c r="D813" s="44" t="s">
        <v>531</v>
      </c>
      <c r="E813" s="44" t="str">
        <f t="shared" si="301"/>
        <v>nuclear</v>
      </c>
      <c r="F813" s="44">
        <f>F87/SUMIFS(F$3:F$722,$B$3:$B$722,$B813)*SUMIFS(Calculations!$E$3:$E$53,Calculations!$A$3:$A$53,$B813)</f>
        <v>0</v>
      </c>
      <c r="G813" s="44">
        <f>G87/SUMIFS(G$3:G$722,$B$3:$B$722,$B813)*SUMIFS(Calculations!$E$3:$E$53,Calculations!$A$3:$A$53,$B813)</f>
        <v>0</v>
      </c>
      <c r="H813" s="44">
        <f>H87/SUMIFS(H$3:H$722,$B$3:$B$722,$B813)*SUMIFS(Calculations!$E$3:$E$53,Calculations!$A$3:$A$53,$B813)</f>
        <v>0</v>
      </c>
      <c r="I813" s="44">
        <f>I87/SUMIFS(I$3:I$722,$B$3:$B$722,$B813)*SUMIFS(Calculations!$E$3:$E$53,Calculations!$A$3:$A$53,$B813)</f>
        <v>0</v>
      </c>
      <c r="J813" s="44">
        <f>J87/SUMIFS(J$3:J$722,$B$3:$B$722,$B813)*SUMIFS(Calculations!$E$3:$E$53,Calculations!$A$3:$A$53,$B813)</f>
        <v>0</v>
      </c>
      <c r="K813" s="44">
        <f>K87/SUMIFS(K$3:K$722,$B$3:$B$722,$B813)*SUMIFS(Calculations!$E$3:$E$53,Calculations!$A$3:$A$53,$B813)</f>
        <v>0</v>
      </c>
      <c r="L813" s="44">
        <f>L87/SUMIFS(L$3:L$722,$B$3:$B$722,$B813)*SUMIFS(Calculations!$E$3:$E$53,Calculations!$A$3:$A$53,$B813)</f>
        <v>0</v>
      </c>
      <c r="M813" s="44">
        <f>M87/SUMIFS(M$3:M$722,$B$3:$B$722,$B813)*SUMIFS(Calculations!$E$3:$E$53,Calculations!$A$3:$A$53,$B813)</f>
        <v>0</v>
      </c>
      <c r="N813" s="44">
        <f>N87/SUMIFS(N$3:N$722,$B$3:$B$722,$B813)*SUMIFS(Calculations!$E$3:$E$53,Calculations!$A$3:$A$53,$B813)</f>
        <v>0</v>
      </c>
      <c r="O813" s="44">
        <f>O87/SUMIFS(O$3:O$722,$B$3:$B$722,$B813)*SUMIFS(Calculations!$E$3:$E$53,Calculations!$A$3:$A$53,$B813)</f>
        <v>0</v>
      </c>
      <c r="P813" s="44">
        <f>P87/SUMIFS(P$3:P$722,$B$3:$B$722,$B813)*SUMIFS(Calculations!$E$3:$E$53,Calculations!$A$3:$A$53,$B813)</f>
        <v>0</v>
      </c>
      <c r="Q813" s="44">
        <f>Q87/SUMIFS(Q$3:Q$722,$B$3:$B$722,$B813)*SUMIFS(Calculations!$E$3:$E$53,Calculations!$A$3:$A$53,$B813)</f>
        <v>0</v>
      </c>
      <c r="R813" s="44">
        <f>R87/SUMIFS(R$3:R$722,$B$3:$B$722,$B813)*SUMIFS(Calculations!$E$3:$E$53,Calculations!$A$3:$A$53,$B813)</f>
        <v>0</v>
      </c>
    </row>
    <row r="814" spans="2:18" ht="15.75" customHeight="1">
      <c r="B814" s="44" t="s">
        <v>23</v>
      </c>
      <c r="C814" s="44" t="s">
        <v>519</v>
      </c>
      <c r="D814" s="44" t="s">
        <v>532</v>
      </c>
      <c r="E814" s="44" t="str">
        <f t="shared" si="301"/>
        <v>offshore wind</v>
      </c>
      <c r="F814" s="44">
        <f>F88/SUMIFS(F$3:F$722,$B$3:$B$722,$B814)*SUMIFS(Calculations!$E$3:$E$53,Calculations!$A$3:$A$53,$B814)</f>
        <v>0</v>
      </c>
      <c r="G814" s="44">
        <f>G88/SUMIFS(G$3:G$722,$B$3:$B$722,$B814)*SUMIFS(Calculations!$E$3:$E$53,Calculations!$A$3:$A$53,$B814)</f>
        <v>0</v>
      </c>
      <c r="H814" s="44">
        <f>H88/SUMIFS(H$3:H$722,$B$3:$B$722,$B814)*SUMIFS(Calculations!$E$3:$E$53,Calculations!$A$3:$A$53,$B814)</f>
        <v>0</v>
      </c>
      <c r="I814" s="44">
        <f>I88/SUMIFS(I$3:I$722,$B$3:$B$722,$B814)*SUMIFS(Calculations!$E$3:$E$53,Calculations!$A$3:$A$53,$B814)</f>
        <v>0</v>
      </c>
      <c r="J814" s="44">
        <f>J88/SUMIFS(J$3:J$722,$B$3:$B$722,$B814)*SUMIFS(Calculations!$E$3:$E$53,Calculations!$A$3:$A$53,$B814)</f>
        <v>0</v>
      </c>
      <c r="K814" s="44">
        <f>K88/SUMIFS(K$3:K$722,$B$3:$B$722,$B814)*SUMIFS(Calculations!$E$3:$E$53,Calculations!$A$3:$A$53,$B814)</f>
        <v>0</v>
      </c>
      <c r="L814" s="44">
        <f>L88/SUMIFS(L$3:L$722,$B$3:$B$722,$B814)*SUMIFS(Calculations!$E$3:$E$53,Calculations!$A$3:$A$53,$B814)</f>
        <v>0</v>
      </c>
      <c r="M814" s="44">
        <f>M88/SUMIFS(M$3:M$722,$B$3:$B$722,$B814)*SUMIFS(Calculations!$E$3:$E$53,Calculations!$A$3:$A$53,$B814)</f>
        <v>0</v>
      </c>
      <c r="N814" s="44">
        <f>N88/SUMIFS(N$3:N$722,$B$3:$B$722,$B814)*SUMIFS(Calculations!$E$3:$E$53,Calculations!$A$3:$A$53,$B814)</f>
        <v>0</v>
      </c>
      <c r="O814" s="44">
        <f>O88/SUMIFS(O$3:O$722,$B$3:$B$722,$B814)*SUMIFS(Calculations!$E$3:$E$53,Calculations!$A$3:$A$53,$B814)</f>
        <v>0</v>
      </c>
      <c r="P814" s="44">
        <f>P88/SUMIFS(P$3:P$722,$B$3:$B$722,$B814)*SUMIFS(Calculations!$E$3:$E$53,Calculations!$A$3:$A$53,$B814)</f>
        <v>0</v>
      </c>
      <c r="Q814" s="44">
        <f>Q88/SUMIFS(Q$3:Q$722,$B$3:$B$722,$B814)*SUMIFS(Calculations!$E$3:$E$53,Calculations!$A$3:$A$53,$B814)</f>
        <v>0</v>
      </c>
      <c r="R814" s="44">
        <f>R88/SUMIFS(R$3:R$722,$B$3:$B$722,$B814)*SUMIFS(Calculations!$E$3:$E$53,Calculations!$A$3:$A$53,$B814)</f>
        <v>0</v>
      </c>
    </row>
    <row r="815" spans="2:18" ht="15.75" customHeight="1">
      <c r="B815" s="44" t="s">
        <v>23</v>
      </c>
      <c r="C815" s="44" t="s">
        <v>519</v>
      </c>
      <c r="D815" s="44" t="s">
        <v>533</v>
      </c>
      <c r="E815" s="44" t="str">
        <f t="shared" si="301"/>
        <v>crude oil</v>
      </c>
      <c r="F815" s="44">
        <f>F89/SUMIFS(F$3:F$722,$B$3:$B$722,$B815)*SUMIFS(Calculations!$E$3:$E$53,Calculations!$A$3:$A$53,$B815)</f>
        <v>0</v>
      </c>
      <c r="G815" s="44">
        <f>G89/SUMIFS(G$3:G$722,$B$3:$B$722,$B815)*SUMIFS(Calculations!$E$3:$E$53,Calculations!$A$3:$A$53,$B815)</f>
        <v>0</v>
      </c>
      <c r="H815" s="44">
        <f>H89/SUMIFS(H$3:H$722,$B$3:$B$722,$B815)*SUMIFS(Calculations!$E$3:$E$53,Calculations!$A$3:$A$53,$B815)</f>
        <v>0</v>
      </c>
      <c r="I815" s="44">
        <f>I89/SUMIFS(I$3:I$722,$B$3:$B$722,$B815)*SUMIFS(Calculations!$E$3:$E$53,Calculations!$A$3:$A$53,$B815)</f>
        <v>0</v>
      </c>
      <c r="J815" s="44">
        <f>J89/SUMIFS(J$3:J$722,$B$3:$B$722,$B815)*SUMIFS(Calculations!$E$3:$E$53,Calculations!$A$3:$A$53,$B815)</f>
        <v>0</v>
      </c>
      <c r="K815" s="44">
        <f>K89/SUMIFS(K$3:K$722,$B$3:$B$722,$B815)*SUMIFS(Calculations!$E$3:$E$53,Calculations!$A$3:$A$53,$B815)</f>
        <v>0</v>
      </c>
      <c r="L815" s="44">
        <f>L89/SUMIFS(L$3:L$722,$B$3:$B$722,$B815)*SUMIFS(Calculations!$E$3:$E$53,Calculations!$A$3:$A$53,$B815)</f>
        <v>0</v>
      </c>
      <c r="M815" s="44">
        <f>M89/SUMIFS(M$3:M$722,$B$3:$B$722,$B815)*SUMIFS(Calculations!$E$3:$E$53,Calculations!$A$3:$A$53,$B815)</f>
        <v>0</v>
      </c>
      <c r="N815" s="44">
        <f>N89/SUMIFS(N$3:N$722,$B$3:$B$722,$B815)*SUMIFS(Calculations!$E$3:$E$53,Calculations!$A$3:$A$53,$B815)</f>
        <v>0</v>
      </c>
      <c r="O815" s="44">
        <f>O89/SUMIFS(O$3:O$722,$B$3:$B$722,$B815)*SUMIFS(Calculations!$E$3:$E$53,Calculations!$A$3:$A$53,$B815)</f>
        <v>0</v>
      </c>
      <c r="P815" s="44">
        <f>P89/SUMIFS(P$3:P$722,$B$3:$B$722,$B815)*SUMIFS(Calculations!$E$3:$E$53,Calculations!$A$3:$A$53,$B815)</f>
        <v>0</v>
      </c>
      <c r="Q815" s="44">
        <f>Q89/SUMIFS(Q$3:Q$722,$B$3:$B$722,$B815)*SUMIFS(Calculations!$E$3:$E$53,Calculations!$A$3:$A$53,$B815)</f>
        <v>0</v>
      </c>
      <c r="R815" s="44">
        <f>R89/SUMIFS(R$3:R$722,$B$3:$B$722,$B815)*SUMIFS(Calculations!$E$3:$E$53,Calculations!$A$3:$A$53,$B815)</f>
        <v>0</v>
      </c>
    </row>
    <row r="816" spans="2:18" ht="15.75" customHeight="1">
      <c r="B816" s="44" t="s">
        <v>23</v>
      </c>
      <c r="C816" s="44" t="s">
        <v>519</v>
      </c>
      <c r="D816" s="44" t="s">
        <v>534</v>
      </c>
      <c r="E816" s="44" t="str">
        <f t="shared" si="301"/>
        <v>solar PV</v>
      </c>
      <c r="F816" s="44">
        <f>F90/SUMIFS(F$3:F$722,$B$3:$B$722,$B816)*SUMIFS(Calculations!$E$3:$E$53,Calculations!$A$3:$A$53,$B816)</f>
        <v>0</v>
      </c>
      <c r="G816" s="44">
        <f>G90/SUMIFS(G$3:G$722,$B$3:$B$722,$B816)*SUMIFS(Calculations!$E$3:$E$53,Calculations!$A$3:$A$53,$B816)</f>
        <v>0</v>
      </c>
      <c r="H816" s="44">
        <f>H90/SUMIFS(H$3:H$722,$B$3:$B$722,$B816)*SUMIFS(Calculations!$E$3:$E$53,Calculations!$A$3:$A$53,$B816)</f>
        <v>0</v>
      </c>
      <c r="I816" s="44">
        <f>I90/SUMIFS(I$3:I$722,$B$3:$B$722,$B816)*SUMIFS(Calculations!$E$3:$E$53,Calculations!$A$3:$A$53,$B816)</f>
        <v>0</v>
      </c>
      <c r="J816" s="44">
        <f>J90/SUMIFS(J$3:J$722,$B$3:$B$722,$B816)*SUMIFS(Calculations!$E$3:$E$53,Calculations!$A$3:$A$53,$B816)</f>
        <v>0</v>
      </c>
      <c r="K816" s="44">
        <f>K90/SUMIFS(K$3:K$722,$B$3:$B$722,$B816)*SUMIFS(Calculations!$E$3:$E$53,Calculations!$A$3:$A$53,$B816)</f>
        <v>0</v>
      </c>
      <c r="L816" s="44">
        <f>L90/SUMIFS(L$3:L$722,$B$3:$B$722,$B816)*SUMIFS(Calculations!$E$3:$E$53,Calculations!$A$3:$A$53,$B816)</f>
        <v>0</v>
      </c>
      <c r="M816" s="44">
        <f>M90/SUMIFS(M$3:M$722,$B$3:$B$722,$B816)*SUMIFS(Calculations!$E$3:$E$53,Calculations!$A$3:$A$53,$B816)</f>
        <v>0</v>
      </c>
      <c r="N816" s="44">
        <f>N90/SUMIFS(N$3:N$722,$B$3:$B$722,$B816)*SUMIFS(Calculations!$E$3:$E$53,Calculations!$A$3:$A$53,$B816)</f>
        <v>0</v>
      </c>
      <c r="O816" s="44">
        <f>O90/SUMIFS(O$3:O$722,$B$3:$B$722,$B816)*SUMIFS(Calculations!$E$3:$E$53,Calculations!$A$3:$A$53,$B816)</f>
        <v>0</v>
      </c>
      <c r="P816" s="44">
        <f>P90/SUMIFS(P$3:P$722,$B$3:$B$722,$B816)*SUMIFS(Calculations!$E$3:$E$53,Calculations!$A$3:$A$53,$B816)</f>
        <v>0</v>
      </c>
      <c r="Q816" s="44">
        <f>Q90/SUMIFS(Q$3:Q$722,$B$3:$B$722,$B816)*SUMIFS(Calculations!$E$3:$E$53,Calculations!$A$3:$A$53,$B816)</f>
        <v>0</v>
      </c>
      <c r="R816" s="44">
        <f>R90/SUMIFS(R$3:R$722,$B$3:$B$722,$B816)*SUMIFS(Calculations!$E$3:$E$53,Calculations!$A$3:$A$53,$B816)</f>
        <v>0</v>
      </c>
    </row>
    <row r="817" spans="2:18" ht="15.75" customHeight="1">
      <c r="B817" s="44" t="s">
        <v>23</v>
      </c>
      <c r="C817" s="44" t="s">
        <v>519</v>
      </c>
      <c r="D817" s="44" t="s">
        <v>535</v>
      </c>
      <c r="E817" s="44" t="str">
        <f t="shared" si="301"/>
        <v>storage</v>
      </c>
      <c r="F817" s="44">
        <f>F91/SUMIFS(F$3:F$722,$B$3:$B$722,$B817)*SUMIFS(Calculations!$E$3:$E$53,Calculations!$A$3:$A$53,$B817)</f>
        <v>0</v>
      </c>
      <c r="G817" s="44">
        <f>G91/SUMIFS(G$3:G$722,$B$3:$B$722,$B817)*SUMIFS(Calculations!$E$3:$E$53,Calculations!$A$3:$A$53,$B817)</f>
        <v>0</v>
      </c>
      <c r="H817" s="44">
        <f>H91/SUMIFS(H$3:H$722,$B$3:$B$722,$B817)*SUMIFS(Calculations!$E$3:$E$53,Calculations!$A$3:$A$53,$B817)</f>
        <v>0</v>
      </c>
      <c r="I817" s="44">
        <f>I91/SUMIFS(I$3:I$722,$B$3:$B$722,$B817)*SUMIFS(Calculations!$E$3:$E$53,Calculations!$A$3:$A$53,$B817)</f>
        <v>0</v>
      </c>
      <c r="J817" s="44">
        <f>J91/SUMIFS(J$3:J$722,$B$3:$B$722,$B817)*SUMIFS(Calculations!$E$3:$E$53,Calculations!$A$3:$A$53,$B817)</f>
        <v>0</v>
      </c>
      <c r="K817" s="44">
        <f>K91/SUMIFS(K$3:K$722,$B$3:$B$722,$B817)*SUMIFS(Calculations!$E$3:$E$53,Calculations!$A$3:$A$53,$B817)</f>
        <v>0</v>
      </c>
      <c r="L817" s="44">
        <f>L91/SUMIFS(L$3:L$722,$B$3:$B$722,$B817)*SUMIFS(Calculations!$E$3:$E$53,Calculations!$A$3:$A$53,$B817)</f>
        <v>0</v>
      </c>
      <c r="M817" s="44">
        <f>M91/SUMIFS(M$3:M$722,$B$3:$B$722,$B817)*SUMIFS(Calculations!$E$3:$E$53,Calculations!$A$3:$A$53,$B817)</f>
        <v>0</v>
      </c>
      <c r="N817" s="44">
        <f>N91/SUMIFS(N$3:N$722,$B$3:$B$722,$B817)*SUMIFS(Calculations!$E$3:$E$53,Calculations!$A$3:$A$53,$B817)</f>
        <v>0</v>
      </c>
      <c r="O817" s="44">
        <f>O91/SUMIFS(O$3:O$722,$B$3:$B$722,$B817)*SUMIFS(Calculations!$E$3:$E$53,Calculations!$A$3:$A$53,$B817)</f>
        <v>0</v>
      </c>
      <c r="P817" s="44">
        <f>P91/SUMIFS(P$3:P$722,$B$3:$B$722,$B817)*SUMIFS(Calculations!$E$3:$E$53,Calculations!$A$3:$A$53,$B817)</f>
        <v>0</v>
      </c>
      <c r="Q817" s="44">
        <f>Q91/SUMIFS(Q$3:Q$722,$B$3:$B$722,$B817)*SUMIFS(Calculations!$E$3:$E$53,Calculations!$A$3:$A$53,$B817)</f>
        <v>0</v>
      </c>
      <c r="R817" s="44">
        <f>R91/SUMIFS(R$3:R$722,$B$3:$B$722,$B817)*SUMIFS(Calculations!$E$3:$E$53,Calculations!$A$3:$A$53,$B817)</f>
        <v>0</v>
      </c>
    </row>
    <row r="818" spans="2:18" ht="15.75" customHeight="1">
      <c r="B818" s="44" t="s">
        <v>23</v>
      </c>
      <c r="C818" s="44" t="s">
        <v>519</v>
      </c>
      <c r="D818" s="44" t="s">
        <v>537</v>
      </c>
      <c r="E818" s="44" t="str">
        <f t="shared" si="301"/>
        <v>solar PV</v>
      </c>
      <c r="F818" s="44">
        <f>F92/SUMIFS(F$3:F$722,$B$3:$B$722,$B818)*SUMIFS(Calculations!$E$3:$E$53,Calculations!$A$3:$A$53,$B818)</f>
        <v>0</v>
      </c>
      <c r="G818" s="44">
        <f>G92/SUMIFS(G$3:G$722,$B$3:$B$722,$B818)*SUMIFS(Calculations!$E$3:$E$53,Calculations!$A$3:$A$53,$B818)</f>
        <v>0</v>
      </c>
      <c r="H818" s="44">
        <f>H92/SUMIFS(H$3:H$722,$B$3:$B$722,$B818)*SUMIFS(Calculations!$E$3:$E$53,Calculations!$A$3:$A$53,$B818)</f>
        <v>0</v>
      </c>
      <c r="I818" s="44">
        <f>I92/SUMIFS(I$3:I$722,$B$3:$B$722,$B818)*SUMIFS(Calculations!$E$3:$E$53,Calculations!$A$3:$A$53,$B818)</f>
        <v>0</v>
      </c>
      <c r="J818" s="44">
        <f>J92/SUMIFS(J$3:J$722,$B$3:$B$722,$B818)*SUMIFS(Calculations!$E$3:$E$53,Calculations!$A$3:$A$53,$B818)</f>
        <v>0</v>
      </c>
      <c r="K818" s="44">
        <f>K92/SUMIFS(K$3:K$722,$B$3:$B$722,$B818)*SUMIFS(Calculations!$E$3:$E$53,Calculations!$A$3:$A$53,$B818)</f>
        <v>0</v>
      </c>
      <c r="L818" s="44">
        <f>L92/SUMIFS(L$3:L$722,$B$3:$B$722,$B818)*SUMIFS(Calculations!$E$3:$E$53,Calculations!$A$3:$A$53,$B818)</f>
        <v>0</v>
      </c>
      <c r="M818" s="44">
        <f>M92/SUMIFS(M$3:M$722,$B$3:$B$722,$B818)*SUMIFS(Calculations!$E$3:$E$53,Calculations!$A$3:$A$53,$B818)</f>
        <v>0</v>
      </c>
      <c r="N818" s="44">
        <f>N92/SUMIFS(N$3:N$722,$B$3:$B$722,$B818)*SUMIFS(Calculations!$E$3:$E$53,Calculations!$A$3:$A$53,$B818)</f>
        <v>0</v>
      </c>
      <c r="O818" s="44">
        <f>O92/SUMIFS(O$3:O$722,$B$3:$B$722,$B818)*SUMIFS(Calculations!$E$3:$E$53,Calculations!$A$3:$A$53,$B818)</f>
        <v>0</v>
      </c>
      <c r="P818" s="44">
        <f>P92/SUMIFS(P$3:P$722,$B$3:$B$722,$B818)*SUMIFS(Calculations!$E$3:$E$53,Calculations!$A$3:$A$53,$B818)</f>
        <v>0</v>
      </c>
      <c r="Q818" s="44">
        <f>Q92/SUMIFS(Q$3:Q$722,$B$3:$B$722,$B818)*SUMIFS(Calculations!$E$3:$E$53,Calculations!$A$3:$A$53,$B818)</f>
        <v>0</v>
      </c>
      <c r="R818" s="44">
        <f>R92/SUMIFS(R$3:R$722,$B$3:$B$722,$B818)*SUMIFS(Calculations!$E$3:$E$53,Calculations!$A$3:$A$53,$B818)</f>
        <v>0</v>
      </c>
    </row>
    <row r="819" spans="2:18" ht="15.75" customHeight="1">
      <c r="B819" s="44" t="s">
        <v>26</v>
      </c>
      <c r="C819" s="44" t="s">
        <v>519</v>
      </c>
      <c r="D819" s="44" t="s">
        <v>522</v>
      </c>
      <c r="E819" s="44" t="str">
        <f t="shared" si="301"/>
        <v>biomass</v>
      </c>
      <c r="F819" s="44">
        <f>F93/SUMIFS(F$3:F$722,$B$3:$B$722,$B819)*SUMIFS(Calculations!$E$3:$E$53,Calculations!$A$3:$A$53,$B819)</f>
        <v>0</v>
      </c>
      <c r="G819" s="44">
        <f>G93/SUMIFS(G$3:G$722,$B$3:$B$722,$B819)*SUMIFS(Calculations!$E$3:$E$53,Calculations!$A$3:$A$53,$B819)</f>
        <v>0</v>
      </c>
      <c r="H819" s="44">
        <f>H93/SUMIFS(H$3:H$722,$B$3:$B$722,$B819)*SUMIFS(Calculations!$E$3:$E$53,Calculations!$A$3:$A$53,$B819)</f>
        <v>0</v>
      </c>
      <c r="I819" s="44">
        <f>I93/SUMIFS(I$3:I$722,$B$3:$B$722,$B819)*SUMIFS(Calculations!$E$3:$E$53,Calculations!$A$3:$A$53,$B819)</f>
        <v>0</v>
      </c>
      <c r="J819" s="44">
        <f>J93/SUMIFS(J$3:J$722,$B$3:$B$722,$B819)*SUMIFS(Calculations!$E$3:$E$53,Calculations!$A$3:$A$53,$B819)</f>
        <v>0</v>
      </c>
      <c r="K819" s="44">
        <f>K93/SUMIFS(K$3:K$722,$B$3:$B$722,$B819)*SUMIFS(Calculations!$E$3:$E$53,Calculations!$A$3:$A$53,$B819)</f>
        <v>0</v>
      </c>
      <c r="L819" s="44">
        <f>L93/SUMIFS(L$3:L$722,$B$3:$B$722,$B819)*SUMIFS(Calculations!$E$3:$E$53,Calculations!$A$3:$A$53,$B819)</f>
        <v>0</v>
      </c>
      <c r="M819" s="44">
        <f>M93/SUMIFS(M$3:M$722,$B$3:$B$722,$B819)*SUMIFS(Calculations!$E$3:$E$53,Calculations!$A$3:$A$53,$B819)</f>
        <v>0</v>
      </c>
      <c r="N819" s="44">
        <f>N93/SUMIFS(N$3:N$722,$B$3:$B$722,$B819)*SUMIFS(Calculations!$E$3:$E$53,Calculations!$A$3:$A$53,$B819)</f>
        <v>0</v>
      </c>
      <c r="O819" s="44">
        <f>O93/SUMIFS(O$3:O$722,$B$3:$B$722,$B819)*SUMIFS(Calculations!$E$3:$E$53,Calculations!$A$3:$A$53,$B819)</f>
        <v>0</v>
      </c>
      <c r="P819" s="44">
        <f>P93/SUMIFS(P$3:P$722,$B$3:$B$722,$B819)*SUMIFS(Calculations!$E$3:$E$53,Calculations!$A$3:$A$53,$B819)</f>
        <v>0</v>
      </c>
      <c r="Q819" s="44">
        <f>Q93/SUMIFS(Q$3:Q$722,$B$3:$B$722,$B819)*SUMIFS(Calculations!$E$3:$E$53,Calculations!$A$3:$A$53,$B819)</f>
        <v>0</v>
      </c>
      <c r="R819" s="44">
        <f>R93/SUMIFS(R$3:R$722,$B$3:$B$722,$B819)*SUMIFS(Calculations!$E$3:$E$53,Calculations!$A$3:$A$53,$B819)</f>
        <v>0</v>
      </c>
    </row>
    <row r="820" spans="2:18" ht="15.75" customHeight="1">
      <c r="B820" s="44" t="s">
        <v>26</v>
      </c>
      <c r="C820" s="44" t="s">
        <v>519</v>
      </c>
      <c r="D820" s="44" t="s">
        <v>523</v>
      </c>
      <c r="E820" s="44" t="str">
        <f t="shared" si="301"/>
        <v>hard coal</v>
      </c>
      <c r="F820" s="44">
        <f>F94/SUMIFS(F$3:F$722,$B$3:$B$722,$B820)*SUMIFS(Calculations!$E$3:$E$53,Calculations!$A$3:$A$53,$B820)</f>
        <v>0</v>
      </c>
      <c r="G820" s="44">
        <f>G94/SUMIFS(G$3:G$722,$B$3:$B$722,$B820)*SUMIFS(Calculations!$E$3:$E$53,Calculations!$A$3:$A$53,$B820)</f>
        <v>0</v>
      </c>
      <c r="H820" s="44">
        <f>H94/SUMIFS(H$3:H$722,$B$3:$B$722,$B820)*SUMIFS(Calculations!$E$3:$E$53,Calculations!$A$3:$A$53,$B820)</f>
        <v>0</v>
      </c>
      <c r="I820" s="44">
        <f>I94/SUMIFS(I$3:I$722,$B$3:$B$722,$B820)*SUMIFS(Calculations!$E$3:$E$53,Calculations!$A$3:$A$53,$B820)</f>
        <v>0</v>
      </c>
      <c r="J820" s="44">
        <f>J94/SUMIFS(J$3:J$722,$B$3:$B$722,$B820)*SUMIFS(Calculations!$E$3:$E$53,Calculations!$A$3:$A$53,$B820)</f>
        <v>0</v>
      </c>
      <c r="K820" s="44">
        <f>K94/SUMIFS(K$3:K$722,$B$3:$B$722,$B820)*SUMIFS(Calculations!$E$3:$E$53,Calculations!$A$3:$A$53,$B820)</f>
        <v>0</v>
      </c>
      <c r="L820" s="44">
        <f>L94/SUMIFS(L$3:L$722,$B$3:$B$722,$B820)*SUMIFS(Calculations!$E$3:$E$53,Calculations!$A$3:$A$53,$B820)</f>
        <v>0</v>
      </c>
      <c r="M820" s="44">
        <f>M94/SUMIFS(M$3:M$722,$B$3:$B$722,$B820)*SUMIFS(Calculations!$E$3:$E$53,Calculations!$A$3:$A$53,$B820)</f>
        <v>0</v>
      </c>
      <c r="N820" s="44">
        <f>N94/SUMIFS(N$3:N$722,$B$3:$B$722,$B820)*SUMIFS(Calculations!$E$3:$E$53,Calculations!$A$3:$A$53,$B820)</f>
        <v>0</v>
      </c>
      <c r="O820" s="44">
        <f>O94/SUMIFS(O$3:O$722,$B$3:$B$722,$B820)*SUMIFS(Calculations!$E$3:$E$53,Calculations!$A$3:$A$53,$B820)</f>
        <v>0</v>
      </c>
      <c r="P820" s="44">
        <f>P94/SUMIFS(P$3:P$722,$B$3:$B$722,$B820)*SUMIFS(Calculations!$E$3:$E$53,Calculations!$A$3:$A$53,$B820)</f>
        <v>0</v>
      </c>
      <c r="Q820" s="44">
        <f>Q94/SUMIFS(Q$3:Q$722,$B$3:$B$722,$B820)*SUMIFS(Calculations!$E$3:$E$53,Calculations!$A$3:$A$53,$B820)</f>
        <v>0</v>
      </c>
      <c r="R820" s="44">
        <f>R94/SUMIFS(R$3:R$722,$B$3:$B$722,$B820)*SUMIFS(Calculations!$E$3:$E$53,Calculations!$A$3:$A$53,$B820)</f>
        <v>0</v>
      </c>
    </row>
    <row r="821" spans="2:18" ht="15.75" customHeight="1">
      <c r="B821" s="44" t="s">
        <v>26</v>
      </c>
      <c r="C821" s="44" t="s">
        <v>519</v>
      </c>
      <c r="D821" s="44" t="s">
        <v>524</v>
      </c>
      <c r="E821" s="44" t="str">
        <f t="shared" si="301"/>
        <v>solar thermal</v>
      </c>
      <c r="F821" s="44">
        <f>F95/SUMIFS(F$3:F$722,$B$3:$B$722,$B821)*SUMIFS(Calculations!$E$3:$E$53,Calculations!$A$3:$A$53,$B821)</f>
        <v>0</v>
      </c>
      <c r="G821" s="44">
        <f>G95/SUMIFS(G$3:G$722,$B$3:$B$722,$B821)*SUMIFS(Calculations!$E$3:$E$53,Calculations!$A$3:$A$53,$B821)</f>
        <v>0</v>
      </c>
      <c r="H821" s="44">
        <f>H95/SUMIFS(H$3:H$722,$B$3:$B$722,$B821)*SUMIFS(Calculations!$E$3:$E$53,Calculations!$A$3:$A$53,$B821)</f>
        <v>0</v>
      </c>
      <c r="I821" s="44">
        <f>I95/SUMIFS(I$3:I$722,$B$3:$B$722,$B821)*SUMIFS(Calculations!$E$3:$E$53,Calculations!$A$3:$A$53,$B821)</f>
        <v>0</v>
      </c>
      <c r="J821" s="44">
        <f>J95/SUMIFS(J$3:J$722,$B$3:$B$722,$B821)*SUMIFS(Calculations!$E$3:$E$53,Calculations!$A$3:$A$53,$B821)</f>
        <v>0</v>
      </c>
      <c r="K821" s="44">
        <f>K95/SUMIFS(K$3:K$722,$B$3:$B$722,$B821)*SUMIFS(Calculations!$E$3:$E$53,Calculations!$A$3:$A$53,$B821)</f>
        <v>0</v>
      </c>
      <c r="L821" s="44">
        <f>L95/SUMIFS(L$3:L$722,$B$3:$B$722,$B821)*SUMIFS(Calculations!$E$3:$E$53,Calculations!$A$3:$A$53,$B821)</f>
        <v>0</v>
      </c>
      <c r="M821" s="44">
        <f>M95/SUMIFS(M$3:M$722,$B$3:$B$722,$B821)*SUMIFS(Calculations!$E$3:$E$53,Calculations!$A$3:$A$53,$B821)</f>
        <v>0</v>
      </c>
      <c r="N821" s="44">
        <f>N95/SUMIFS(N$3:N$722,$B$3:$B$722,$B821)*SUMIFS(Calculations!$E$3:$E$53,Calculations!$A$3:$A$53,$B821)</f>
        <v>0</v>
      </c>
      <c r="O821" s="44">
        <f>O95/SUMIFS(O$3:O$722,$B$3:$B$722,$B821)*SUMIFS(Calculations!$E$3:$E$53,Calculations!$A$3:$A$53,$B821)</f>
        <v>0</v>
      </c>
      <c r="P821" s="44">
        <f>P95/SUMIFS(P$3:P$722,$B$3:$B$722,$B821)*SUMIFS(Calculations!$E$3:$E$53,Calculations!$A$3:$A$53,$B821)</f>
        <v>0</v>
      </c>
      <c r="Q821" s="44">
        <f>Q95/SUMIFS(Q$3:Q$722,$B$3:$B$722,$B821)*SUMIFS(Calculations!$E$3:$E$53,Calculations!$A$3:$A$53,$B821)</f>
        <v>0</v>
      </c>
      <c r="R821" s="44">
        <f>R95/SUMIFS(R$3:R$722,$B$3:$B$722,$B821)*SUMIFS(Calculations!$E$3:$E$53,Calculations!$A$3:$A$53,$B821)</f>
        <v>0</v>
      </c>
    </row>
    <row r="822" spans="2:18" ht="15.75" customHeight="1">
      <c r="B822" s="44" t="s">
        <v>26</v>
      </c>
      <c r="C822" s="44" t="s">
        <v>519</v>
      </c>
      <c r="D822" s="44" t="s">
        <v>525</v>
      </c>
      <c r="E822" s="44" t="str">
        <f t="shared" si="301"/>
        <v>geothermal</v>
      </c>
      <c r="F822" s="44">
        <f>F96/SUMIFS(F$3:F$722,$B$3:$B$722,$B822)*SUMIFS(Calculations!$E$3:$E$53,Calculations!$A$3:$A$53,$B822)</f>
        <v>0</v>
      </c>
      <c r="G822" s="44">
        <f>G96/SUMIFS(G$3:G$722,$B$3:$B$722,$B822)*SUMIFS(Calculations!$E$3:$E$53,Calculations!$A$3:$A$53,$B822)</f>
        <v>0</v>
      </c>
      <c r="H822" s="44">
        <f>H96/SUMIFS(H$3:H$722,$B$3:$B$722,$B822)*SUMIFS(Calculations!$E$3:$E$53,Calculations!$A$3:$A$53,$B822)</f>
        <v>0</v>
      </c>
      <c r="I822" s="44">
        <f>I96/SUMIFS(I$3:I$722,$B$3:$B$722,$B822)*SUMIFS(Calculations!$E$3:$E$53,Calculations!$A$3:$A$53,$B822)</f>
        <v>0</v>
      </c>
      <c r="J822" s="44">
        <f>J96/SUMIFS(J$3:J$722,$B$3:$B$722,$B822)*SUMIFS(Calculations!$E$3:$E$53,Calculations!$A$3:$A$53,$B822)</f>
        <v>0</v>
      </c>
      <c r="K822" s="44">
        <f>K96/SUMIFS(K$3:K$722,$B$3:$B$722,$B822)*SUMIFS(Calculations!$E$3:$E$53,Calculations!$A$3:$A$53,$B822)</f>
        <v>0</v>
      </c>
      <c r="L822" s="44">
        <f>L96/SUMIFS(L$3:L$722,$B$3:$B$722,$B822)*SUMIFS(Calculations!$E$3:$E$53,Calculations!$A$3:$A$53,$B822)</f>
        <v>0</v>
      </c>
      <c r="M822" s="44">
        <f>M96/SUMIFS(M$3:M$722,$B$3:$B$722,$B822)*SUMIFS(Calculations!$E$3:$E$53,Calculations!$A$3:$A$53,$B822)</f>
        <v>0</v>
      </c>
      <c r="N822" s="44">
        <f>N96/SUMIFS(N$3:N$722,$B$3:$B$722,$B822)*SUMIFS(Calculations!$E$3:$E$53,Calculations!$A$3:$A$53,$B822)</f>
        <v>0</v>
      </c>
      <c r="O822" s="44">
        <f>O96/SUMIFS(O$3:O$722,$B$3:$B$722,$B822)*SUMIFS(Calculations!$E$3:$E$53,Calculations!$A$3:$A$53,$B822)</f>
        <v>0</v>
      </c>
      <c r="P822" s="44">
        <f>P96/SUMIFS(P$3:P$722,$B$3:$B$722,$B822)*SUMIFS(Calculations!$E$3:$E$53,Calculations!$A$3:$A$53,$B822)</f>
        <v>0</v>
      </c>
      <c r="Q822" s="44">
        <f>Q96/SUMIFS(Q$3:Q$722,$B$3:$B$722,$B822)*SUMIFS(Calculations!$E$3:$E$53,Calculations!$A$3:$A$53,$B822)</f>
        <v>0</v>
      </c>
      <c r="R822" s="44">
        <f>R96/SUMIFS(R$3:R$722,$B$3:$B$722,$B822)*SUMIFS(Calculations!$E$3:$E$53,Calculations!$A$3:$A$53,$B822)</f>
        <v>0</v>
      </c>
    </row>
    <row r="823" spans="2:18" ht="15.75" customHeight="1">
      <c r="B823" s="44" t="s">
        <v>26</v>
      </c>
      <c r="C823" s="44" t="s">
        <v>519</v>
      </c>
      <c r="D823" s="44" t="s">
        <v>526</v>
      </c>
      <c r="E823" s="44" t="str">
        <f t="shared" si="301"/>
        <v>hydro</v>
      </c>
      <c r="F823" s="44">
        <f>F97/SUMIFS(F$3:F$722,$B$3:$B$722,$B823)*SUMIFS(Calculations!$E$3:$E$53,Calculations!$A$3:$A$53,$B823)</f>
        <v>0</v>
      </c>
      <c r="G823" s="44">
        <f>G97/SUMIFS(G$3:G$722,$B$3:$B$722,$B823)*SUMIFS(Calculations!$E$3:$E$53,Calculations!$A$3:$A$53,$B823)</f>
        <v>0</v>
      </c>
      <c r="H823" s="44">
        <f>H97/SUMIFS(H$3:H$722,$B$3:$B$722,$B823)*SUMIFS(Calculations!$E$3:$E$53,Calculations!$A$3:$A$53,$B823)</f>
        <v>0</v>
      </c>
      <c r="I823" s="44">
        <f>I97/SUMIFS(I$3:I$722,$B$3:$B$722,$B823)*SUMIFS(Calculations!$E$3:$E$53,Calculations!$A$3:$A$53,$B823)</f>
        <v>0</v>
      </c>
      <c r="J823" s="44">
        <f>J97/SUMIFS(J$3:J$722,$B$3:$B$722,$B823)*SUMIFS(Calculations!$E$3:$E$53,Calculations!$A$3:$A$53,$B823)</f>
        <v>0</v>
      </c>
      <c r="K823" s="44">
        <f>K97/SUMIFS(K$3:K$722,$B$3:$B$722,$B823)*SUMIFS(Calculations!$E$3:$E$53,Calculations!$A$3:$A$53,$B823)</f>
        <v>0</v>
      </c>
      <c r="L823" s="44">
        <f>L97/SUMIFS(L$3:L$722,$B$3:$B$722,$B823)*SUMIFS(Calculations!$E$3:$E$53,Calculations!$A$3:$A$53,$B823)</f>
        <v>0</v>
      </c>
      <c r="M823" s="44">
        <f>M97/SUMIFS(M$3:M$722,$B$3:$B$722,$B823)*SUMIFS(Calculations!$E$3:$E$53,Calculations!$A$3:$A$53,$B823)</f>
        <v>0</v>
      </c>
      <c r="N823" s="44">
        <f>N97/SUMIFS(N$3:N$722,$B$3:$B$722,$B823)*SUMIFS(Calculations!$E$3:$E$53,Calculations!$A$3:$A$53,$B823)</f>
        <v>0</v>
      </c>
      <c r="O823" s="44">
        <f>O97/SUMIFS(O$3:O$722,$B$3:$B$722,$B823)*SUMIFS(Calculations!$E$3:$E$53,Calculations!$A$3:$A$53,$B823)</f>
        <v>0</v>
      </c>
      <c r="P823" s="44">
        <f>P97/SUMIFS(P$3:P$722,$B$3:$B$722,$B823)*SUMIFS(Calculations!$E$3:$E$53,Calculations!$A$3:$A$53,$B823)</f>
        <v>0</v>
      </c>
      <c r="Q823" s="44">
        <f>Q97/SUMIFS(Q$3:Q$722,$B$3:$B$722,$B823)*SUMIFS(Calculations!$E$3:$E$53,Calculations!$A$3:$A$53,$B823)</f>
        <v>0</v>
      </c>
      <c r="R823" s="44">
        <f>R97/SUMIFS(R$3:R$722,$B$3:$B$722,$B823)*SUMIFS(Calculations!$E$3:$E$53,Calculations!$A$3:$A$53,$B823)</f>
        <v>0</v>
      </c>
    </row>
    <row r="824" spans="2:18" ht="15.75" customHeight="1">
      <c r="B824" s="44" t="s">
        <v>26</v>
      </c>
      <c r="C824" s="44" t="s">
        <v>519</v>
      </c>
      <c r="D824" s="44" t="s">
        <v>528</v>
      </c>
      <c r="E824" s="44" t="str">
        <f t="shared" si="301"/>
        <v>hydro</v>
      </c>
      <c r="F824" s="44">
        <f>F98/SUMIFS(F$3:F$722,$B$3:$B$722,$B824)*SUMIFS(Calculations!$E$3:$E$53,Calculations!$A$3:$A$53,$B824)</f>
        <v>0</v>
      </c>
      <c r="G824" s="44">
        <f>G98/SUMIFS(G$3:G$722,$B$3:$B$722,$B824)*SUMIFS(Calculations!$E$3:$E$53,Calculations!$A$3:$A$53,$B824)</f>
        <v>0</v>
      </c>
      <c r="H824" s="44">
        <f>H98/SUMIFS(H$3:H$722,$B$3:$B$722,$B824)*SUMIFS(Calculations!$E$3:$E$53,Calculations!$A$3:$A$53,$B824)</f>
        <v>0</v>
      </c>
      <c r="I824" s="44">
        <f>I98/SUMIFS(I$3:I$722,$B$3:$B$722,$B824)*SUMIFS(Calculations!$E$3:$E$53,Calculations!$A$3:$A$53,$B824)</f>
        <v>0</v>
      </c>
      <c r="J824" s="44">
        <f>J98/SUMIFS(J$3:J$722,$B$3:$B$722,$B824)*SUMIFS(Calculations!$E$3:$E$53,Calculations!$A$3:$A$53,$B824)</f>
        <v>0</v>
      </c>
      <c r="K824" s="44">
        <f>K98/SUMIFS(K$3:K$722,$B$3:$B$722,$B824)*SUMIFS(Calculations!$E$3:$E$53,Calculations!$A$3:$A$53,$B824)</f>
        <v>0</v>
      </c>
      <c r="L824" s="44">
        <f>L98/SUMIFS(L$3:L$722,$B$3:$B$722,$B824)*SUMIFS(Calculations!$E$3:$E$53,Calculations!$A$3:$A$53,$B824)</f>
        <v>0</v>
      </c>
      <c r="M824" s="44">
        <f>M98/SUMIFS(M$3:M$722,$B$3:$B$722,$B824)*SUMIFS(Calculations!$E$3:$E$53,Calculations!$A$3:$A$53,$B824)</f>
        <v>0</v>
      </c>
      <c r="N824" s="44">
        <f>N98/SUMIFS(N$3:N$722,$B$3:$B$722,$B824)*SUMIFS(Calculations!$E$3:$E$53,Calculations!$A$3:$A$53,$B824)</f>
        <v>0</v>
      </c>
      <c r="O824" s="44">
        <f>O98/SUMIFS(O$3:O$722,$B$3:$B$722,$B824)*SUMIFS(Calculations!$E$3:$E$53,Calculations!$A$3:$A$53,$B824)</f>
        <v>0</v>
      </c>
      <c r="P824" s="44">
        <f>P98/SUMIFS(P$3:P$722,$B$3:$B$722,$B824)*SUMIFS(Calculations!$E$3:$E$53,Calculations!$A$3:$A$53,$B824)</f>
        <v>0</v>
      </c>
      <c r="Q824" s="44">
        <f>Q98/SUMIFS(Q$3:Q$722,$B$3:$B$722,$B824)*SUMIFS(Calculations!$E$3:$E$53,Calculations!$A$3:$A$53,$B824)</f>
        <v>0</v>
      </c>
      <c r="R824" s="44">
        <f>R98/SUMIFS(R$3:R$722,$B$3:$B$722,$B824)*SUMIFS(Calculations!$E$3:$E$53,Calculations!$A$3:$A$53,$B824)</f>
        <v>0</v>
      </c>
    </row>
    <row r="825" spans="2:18" ht="15.75" customHeight="1">
      <c r="B825" s="44" t="s">
        <v>26</v>
      </c>
      <c r="C825" s="44" t="s">
        <v>519</v>
      </c>
      <c r="D825" s="44" t="s">
        <v>527</v>
      </c>
      <c r="E825" s="44" t="str">
        <f t="shared" si="301"/>
        <v>onshore wind</v>
      </c>
      <c r="F825" s="44">
        <f>F99/SUMIFS(F$3:F$722,$B$3:$B$722,$B825)*SUMIFS(Calculations!$E$3:$E$53,Calculations!$A$3:$A$53,$B825)</f>
        <v>0</v>
      </c>
      <c r="G825" s="44">
        <f>G99/SUMIFS(G$3:G$722,$B$3:$B$722,$B825)*SUMIFS(Calculations!$E$3:$E$53,Calculations!$A$3:$A$53,$B825)</f>
        <v>0</v>
      </c>
      <c r="H825" s="44">
        <f>H99/SUMIFS(H$3:H$722,$B$3:$B$722,$B825)*SUMIFS(Calculations!$E$3:$E$53,Calculations!$A$3:$A$53,$B825)</f>
        <v>0</v>
      </c>
      <c r="I825" s="44">
        <f>I99/SUMIFS(I$3:I$722,$B$3:$B$722,$B825)*SUMIFS(Calculations!$E$3:$E$53,Calculations!$A$3:$A$53,$B825)</f>
        <v>0</v>
      </c>
      <c r="J825" s="44">
        <f>J99/SUMIFS(J$3:J$722,$B$3:$B$722,$B825)*SUMIFS(Calculations!$E$3:$E$53,Calculations!$A$3:$A$53,$B825)</f>
        <v>0</v>
      </c>
      <c r="K825" s="44">
        <f>K99/SUMIFS(K$3:K$722,$B$3:$B$722,$B825)*SUMIFS(Calculations!$E$3:$E$53,Calculations!$A$3:$A$53,$B825)</f>
        <v>0</v>
      </c>
      <c r="L825" s="44">
        <f>L99/SUMIFS(L$3:L$722,$B$3:$B$722,$B825)*SUMIFS(Calculations!$E$3:$E$53,Calculations!$A$3:$A$53,$B825)</f>
        <v>0</v>
      </c>
      <c r="M825" s="44">
        <f>M99/SUMIFS(M$3:M$722,$B$3:$B$722,$B825)*SUMIFS(Calculations!$E$3:$E$53,Calculations!$A$3:$A$53,$B825)</f>
        <v>0</v>
      </c>
      <c r="N825" s="44">
        <f>N99/SUMIFS(N$3:N$722,$B$3:$B$722,$B825)*SUMIFS(Calculations!$E$3:$E$53,Calculations!$A$3:$A$53,$B825)</f>
        <v>0</v>
      </c>
      <c r="O825" s="44">
        <f>O99/SUMIFS(O$3:O$722,$B$3:$B$722,$B825)*SUMIFS(Calculations!$E$3:$E$53,Calculations!$A$3:$A$53,$B825)</f>
        <v>0</v>
      </c>
      <c r="P825" s="44">
        <f>P99/SUMIFS(P$3:P$722,$B$3:$B$722,$B825)*SUMIFS(Calculations!$E$3:$E$53,Calculations!$A$3:$A$53,$B825)</f>
        <v>0</v>
      </c>
      <c r="Q825" s="44">
        <f>Q99/SUMIFS(Q$3:Q$722,$B$3:$B$722,$B825)*SUMIFS(Calculations!$E$3:$E$53,Calculations!$A$3:$A$53,$B825)</f>
        <v>0</v>
      </c>
      <c r="R825" s="44">
        <f>R99/SUMIFS(R$3:R$722,$B$3:$B$722,$B825)*SUMIFS(Calculations!$E$3:$E$53,Calculations!$A$3:$A$53,$B825)</f>
        <v>0</v>
      </c>
    </row>
    <row r="826" spans="2:18" ht="15.75" customHeight="1">
      <c r="B826" s="44" t="s">
        <v>26</v>
      </c>
      <c r="C826" s="44" t="s">
        <v>519</v>
      </c>
      <c r="D826" s="44" t="s">
        <v>529</v>
      </c>
      <c r="E826" s="44" t="str">
        <f t="shared" si="301"/>
        <v>natural gas nonpeaker</v>
      </c>
      <c r="F826" s="44">
        <f>F100/SUMIFS(F$3:F$722,$B$3:$B$722,$B826)*SUMIFS(Calculations!$E$3:$E$53,Calculations!$A$3:$A$53,$B826)</f>
        <v>0</v>
      </c>
      <c r="G826" s="44">
        <f>G100/SUMIFS(G$3:G$722,$B$3:$B$722,$B826)*SUMIFS(Calculations!$E$3:$E$53,Calculations!$A$3:$A$53,$B826)</f>
        <v>0</v>
      </c>
      <c r="H826" s="44">
        <f>H100/SUMIFS(H$3:H$722,$B$3:$B$722,$B826)*SUMIFS(Calculations!$E$3:$E$53,Calculations!$A$3:$A$53,$B826)</f>
        <v>0</v>
      </c>
      <c r="I826" s="44">
        <f>I100/SUMIFS(I$3:I$722,$B$3:$B$722,$B826)*SUMIFS(Calculations!$E$3:$E$53,Calculations!$A$3:$A$53,$B826)</f>
        <v>0</v>
      </c>
      <c r="J826" s="44">
        <f>J100/SUMIFS(J$3:J$722,$B$3:$B$722,$B826)*SUMIFS(Calculations!$E$3:$E$53,Calculations!$A$3:$A$53,$B826)</f>
        <v>0</v>
      </c>
      <c r="K826" s="44">
        <f>K100/SUMIFS(K$3:K$722,$B$3:$B$722,$B826)*SUMIFS(Calculations!$E$3:$E$53,Calculations!$A$3:$A$53,$B826)</f>
        <v>0</v>
      </c>
      <c r="L826" s="44">
        <f>L100/SUMIFS(L$3:L$722,$B$3:$B$722,$B826)*SUMIFS(Calculations!$E$3:$E$53,Calculations!$A$3:$A$53,$B826)</f>
        <v>0</v>
      </c>
      <c r="M826" s="44">
        <f>M100/SUMIFS(M$3:M$722,$B$3:$B$722,$B826)*SUMIFS(Calculations!$E$3:$E$53,Calculations!$A$3:$A$53,$B826)</f>
        <v>0</v>
      </c>
      <c r="N826" s="44">
        <f>N100/SUMIFS(N$3:N$722,$B$3:$B$722,$B826)*SUMIFS(Calculations!$E$3:$E$53,Calculations!$A$3:$A$53,$B826)</f>
        <v>0</v>
      </c>
      <c r="O826" s="44">
        <f>O100/SUMIFS(O$3:O$722,$B$3:$B$722,$B826)*SUMIFS(Calculations!$E$3:$E$53,Calculations!$A$3:$A$53,$B826)</f>
        <v>0</v>
      </c>
      <c r="P826" s="44">
        <f>P100/SUMIFS(P$3:P$722,$B$3:$B$722,$B826)*SUMIFS(Calculations!$E$3:$E$53,Calculations!$A$3:$A$53,$B826)</f>
        <v>0</v>
      </c>
      <c r="Q826" s="44">
        <f>Q100/SUMIFS(Q$3:Q$722,$B$3:$B$722,$B826)*SUMIFS(Calculations!$E$3:$E$53,Calculations!$A$3:$A$53,$B826)</f>
        <v>0</v>
      </c>
      <c r="R826" s="44">
        <f>R100/SUMIFS(R$3:R$722,$B$3:$B$722,$B826)*SUMIFS(Calculations!$E$3:$E$53,Calculations!$A$3:$A$53,$B826)</f>
        <v>0</v>
      </c>
    </row>
    <row r="827" spans="2:18" ht="15.75" customHeight="1">
      <c r="B827" s="44" t="s">
        <v>26</v>
      </c>
      <c r="C827" s="44" t="s">
        <v>519</v>
      </c>
      <c r="D827" s="44" t="s">
        <v>530</v>
      </c>
      <c r="E827" s="44" t="str">
        <f t="shared" si="301"/>
        <v>natural gas peaker</v>
      </c>
      <c r="F827" s="44">
        <f>F101/SUMIFS(F$3:F$722,$B$3:$B$722,$B827)*SUMIFS(Calculations!$E$3:$E$53,Calculations!$A$3:$A$53,$B827)</f>
        <v>0</v>
      </c>
      <c r="G827" s="44">
        <f>G101/SUMIFS(G$3:G$722,$B$3:$B$722,$B827)*SUMIFS(Calculations!$E$3:$E$53,Calculations!$A$3:$A$53,$B827)</f>
        <v>0</v>
      </c>
      <c r="H827" s="44">
        <f>H101/SUMIFS(H$3:H$722,$B$3:$B$722,$B827)*SUMIFS(Calculations!$E$3:$E$53,Calculations!$A$3:$A$53,$B827)</f>
        <v>0</v>
      </c>
      <c r="I827" s="44">
        <f>I101/SUMIFS(I$3:I$722,$B$3:$B$722,$B827)*SUMIFS(Calculations!$E$3:$E$53,Calculations!$A$3:$A$53,$B827)</f>
        <v>0</v>
      </c>
      <c r="J827" s="44">
        <f>J101/SUMIFS(J$3:J$722,$B$3:$B$722,$B827)*SUMIFS(Calculations!$E$3:$E$53,Calculations!$A$3:$A$53,$B827)</f>
        <v>0</v>
      </c>
      <c r="K827" s="44">
        <f>K101/SUMIFS(K$3:K$722,$B$3:$B$722,$B827)*SUMIFS(Calculations!$E$3:$E$53,Calculations!$A$3:$A$53,$B827)</f>
        <v>0</v>
      </c>
      <c r="L827" s="44">
        <f>L101/SUMIFS(L$3:L$722,$B$3:$B$722,$B827)*SUMIFS(Calculations!$E$3:$E$53,Calculations!$A$3:$A$53,$B827)</f>
        <v>0</v>
      </c>
      <c r="M827" s="44">
        <f>M101/SUMIFS(M$3:M$722,$B$3:$B$722,$B827)*SUMIFS(Calculations!$E$3:$E$53,Calculations!$A$3:$A$53,$B827)</f>
        <v>0</v>
      </c>
      <c r="N827" s="44">
        <f>N101/SUMIFS(N$3:N$722,$B$3:$B$722,$B827)*SUMIFS(Calculations!$E$3:$E$53,Calculations!$A$3:$A$53,$B827)</f>
        <v>0</v>
      </c>
      <c r="O827" s="44">
        <f>O101/SUMIFS(O$3:O$722,$B$3:$B$722,$B827)*SUMIFS(Calculations!$E$3:$E$53,Calculations!$A$3:$A$53,$B827)</f>
        <v>0</v>
      </c>
      <c r="P827" s="44">
        <f>P101/SUMIFS(P$3:P$722,$B$3:$B$722,$B827)*SUMIFS(Calculations!$E$3:$E$53,Calculations!$A$3:$A$53,$B827)</f>
        <v>0</v>
      </c>
      <c r="Q827" s="44">
        <f>Q101/SUMIFS(Q$3:Q$722,$B$3:$B$722,$B827)*SUMIFS(Calculations!$E$3:$E$53,Calculations!$A$3:$A$53,$B827)</f>
        <v>0</v>
      </c>
      <c r="R827" s="44">
        <f>R101/SUMIFS(R$3:R$722,$B$3:$B$722,$B827)*SUMIFS(Calculations!$E$3:$E$53,Calculations!$A$3:$A$53,$B827)</f>
        <v>0</v>
      </c>
    </row>
    <row r="828" spans="2:18" ht="15.75" customHeight="1">
      <c r="B828" s="44" t="s">
        <v>26</v>
      </c>
      <c r="C828" s="44" t="s">
        <v>519</v>
      </c>
      <c r="D828" s="44" t="s">
        <v>531</v>
      </c>
      <c r="E828" s="44" t="str">
        <f t="shared" si="301"/>
        <v>nuclear</v>
      </c>
      <c r="F828" s="44">
        <f>F102/SUMIFS(F$3:F$722,$B$3:$B$722,$B828)*SUMIFS(Calculations!$E$3:$E$53,Calculations!$A$3:$A$53,$B828)</f>
        <v>0</v>
      </c>
      <c r="G828" s="44">
        <f>G102/SUMIFS(G$3:G$722,$B$3:$B$722,$B828)*SUMIFS(Calculations!$E$3:$E$53,Calculations!$A$3:$A$53,$B828)</f>
        <v>0</v>
      </c>
      <c r="H828" s="44">
        <f>H102/SUMIFS(H$3:H$722,$B$3:$B$722,$B828)*SUMIFS(Calculations!$E$3:$E$53,Calculations!$A$3:$A$53,$B828)</f>
        <v>0</v>
      </c>
      <c r="I828" s="44">
        <f>I102/SUMIFS(I$3:I$722,$B$3:$B$722,$B828)*SUMIFS(Calculations!$E$3:$E$53,Calculations!$A$3:$A$53,$B828)</f>
        <v>0</v>
      </c>
      <c r="J828" s="44">
        <f>J102/SUMIFS(J$3:J$722,$B$3:$B$722,$B828)*SUMIFS(Calculations!$E$3:$E$53,Calculations!$A$3:$A$53,$B828)</f>
        <v>0</v>
      </c>
      <c r="K828" s="44">
        <f>K102/SUMIFS(K$3:K$722,$B$3:$B$722,$B828)*SUMIFS(Calculations!$E$3:$E$53,Calculations!$A$3:$A$53,$B828)</f>
        <v>0</v>
      </c>
      <c r="L828" s="44">
        <f>L102/SUMIFS(L$3:L$722,$B$3:$B$722,$B828)*SUMIFS(Calculations!$E$3:$E$53,Calculations!$A$3:$A$53,$B828)</f>
        <v>0</v>
      </c>
      <c r="M828" s="44">
        <f>M102/SUMIFS(M$3:M$722,$B$3:$B$722,$B828)*SUMIFS(Calculations!$E$3:$E$53,Calculations!$A$3:$A$53,$B828)</f>
        <v>0</v>
      </c>
      <c r="N828" s="44">
        <f>N102/SUMIFS(N$3:N$722,$B$3:$B$722,$B828)*SUMIFS(Calculations!$E$3:$E$53,Calculations!$A$3:$A$53,$B828)</f>
        <v>0</v>
      </c>
      <c r="O828" s="44">
        <f>O102/SUMIFS(O$3:O$722,$B$3:$B$722,$B828)*SUMIFS(Calculations!$E$3:$E$53,Calculations!$A$3:$A$53,$B828)</f>
        <v>0</v>
      </c>
      <c r="P828" s="44">
        <f>P102/SUMIFS(P$3:P$722,$B$3:$B$722,$B828)*SUMIFS(Calculations!$E$3:$E$53,Calculations!$A$3:$A$53,$B828)</f>
        <v>0</v>
      </c>
      <c r="Q828" s="44">
        <f>Q102/SUMIFS(Q$3:Q$722,$B$3:$B$722,$B828)*SUMIFS(Calculations!$E$3:$E$53,Calculations!$A$3:$A$53,$B828)</f>
        <v>0</v>
      </c>
      <c r="R828" s="44">
        <f>R102/SUMIFS(R$3:R$722,$B$3:$B$722,$B828)*SUMIFS(Calculations!$E$3:$E$53,Calculations!$A$3:$A$53,$B828)</f>
        <v>0</v>
      </c>
    </row>
    <row r="829" spans="2:18" ht="15.75" customHeight="1">
      <c r="B829" s="44" t="s">
        <v>26</v>
      </c>
      <c r="C829" s="44" t="s">
        <v>519</v>
      </c>
      <c r="D829" s="44" t="s">
        <v>532</v>
      </c>
      <c r="E829" s="44" t="str">
        <f t="shared" si="301"/>
        <v>offshore wind</v>
      </c>
      <c r="F829" s="44">
        <f>F103/SUMIFS(F$3:F$722,$B$3:$B$722,$B829)*SUMIFS(Calculations!$E$3:$E$53,Calculations!$A$3:$A$53,$B829)</f>
        <v>0</v>
      </c>
      <c r="G829" s="44">
        <f>G103/SUMIFS(G$3:G$722,$B$3:$B$722,$B829)*SUMIFS(Calculations!$E$3:$E$53,Calculations!$A$3:$A$53,$B829)</f>
        <v>0</v>
      </c>
      <c r="H829" s="44">
        <f>H103/SUMIFS(H$3:H$722,$B$3:$B$722,$B829)*SUMIFS(Calculations!$E$3:$E$53,Calculations!$A$3:$A$53,$B829)</f>
        <v>0</v>
      </c>
      <c r="I829" s="44">
        <f>I103/SUMIFS(I$3:I$722,$B$3:$B$722,$B829)*SUMIFS(Calculations!$E$3:$E$53,Calculations!$A$3:$A$53,$B829)</f>
        <v>0</v>
      </c>
      <c r="J829" s="44">
        <f>J103/SUMIFS(J$3:J$722,$B$3:$B$722,$B829)*SUMIFS(Calculations!$E$3:$E$53,Calculations!$A$3:$A$53,$B829)</f>
        <v>0</v>
      </c>
      <c r="K829" s="44">
        <f>K103/SUMIFS(K$3:K$722,$B$3:$B$722,$B829)*SUMIFS(Calculations!$E$3:$E$53,Calculations!$A$3:$A$53,$B829)</f>
        <v>0</v>
      </c>
      <c r="L829" s="44">
        <f>L103/SUMIFS(L$3:L$722,$B$3:$B$722,$B829)*SUMIFS(Calculations!$E$3:$E$53,Calculations!$A$3:$A$53,$B829)</f>
        <v>0</v>
      </c>
      <c r="M829" s="44">
        <f>M103/SUMIFS(M$3:M$722,$B$3:$B$722,$B829)*SUMIFS(Calculations!$E$3:$E$53,Calculations!$A$3:$A$53,$B829)</f>
        <v>0</v>
      </c>
      <c r="N829" s="44">
        <f>N103/SUMIFS(N$3:N$722,$B$3:$B$722,$B829)*SUMIFS(Calculations!$E$3:$E$53,Calculations!$A$3:$A$53,$B829)</f>
        <v>0</v>
      </c>
      <c r="O829" s="44">
        <f>O103/SUMIFS(O$3:O$722,$B$3:$B$722,$B829)*SUMIFS(Calculations!$E$3:$E$53,Calculations!$A$3:$A$53,$B829)</f>
        <v>0</v>
      </c>
      <c r="P829" s="44">
        <f>P103/SUMIFS(P$3:P$722,$B$3:$B$722,$B829)*SUMIFS(Calculations!$E$3:$E$53,Calculations!$A$3:$A$53,$B829)</f>
        <v>0</v>
      </c>
      <c r="Q829" s="44">
        <f>Q103/SUMIFS(Q$3:Q$722,$B$3:$B$722,$B829)*SUMIFS(Calculations!$E$3:$E$53,Calculations!$A$3:$A$53,$B829)</f>
        <v>0</v>
      </c>
      <c r="R829" s="44">
        <f>R103/SUMIFS(R$3:R$722,$B$3:$B$722,$B829)*SUMIFS(Calculations!$E$3:$E$53,Calculations!$A$3:$A$53,$B829)</f>
        <v>0</v>
      </c>
    </row>
    <row r="830" spans="2:18" ht="15.75" customHeight="1">
      <c r="B830" s="44" t="s">
        <v>26</v>
      </c>
      <c r="C830" s="44" t="s">
        <v>519</v>
      </c>
      <c r="D830" s="44" t="s">
        <v>533</v>
      </c>
      <c r="E830" s="44" t="str">
        <f t="shared" si="301"/>
        <v>crude oil</v>
      </c>
      <c r="F830" s="44">
        <f>F104/SUMIFS(F$3:F$722,$B$3:$B$722,$B830)*SUMIFS(Calculations!$E$3:$E$53,Calculations!$A$3:$A$53,$B830)</f>
        <v>0</v>
      </c>
      <c r="G830" s="44">
        <f>G104/SUMIFS(G$3:G$722,$B$3:$B$722,$B830)*SUMIFS(Calculations!$E$3:$E$53,Calculations!$A$3:$A$53,$B830)</f>
        <v>0</v>
      </c>
      <c r="H830" s="44">
        <f>H104/SUMIFS(H$3:H$722,$B$3:$B$722,$B830)*SUMIFS(Calculations!$E$3:$E$53,Calculations!$A$3:$A$53,$B830)</f>
        <v>0</v>
      </c>
      <c r="I830" s="44">
        <f>I104/SUMIFS(I$3:I$722,$B$3:$B$722,$B830)*SUMIFS(Calculations!$E$3:$E$53,Calculations!$A$3:$A$53,$B830)</f>
        <v>0</v>
      </c>
      <c r="J830" s="44">
        <f>J104/SUMIFS(J$3:J$722,$B$3:$B$722,$B830)*SUMIFS(Calculations!$E$3:$E$53,Calculations!$A$3:$A$53,$B830)</f>
        <v>0</v>
      </c>
      <c r="K830" s="44">
        <f>K104/SUMIFS(K$3:K$722,$B$3:$B$722,$B830)*SUMIFS(Calculations!$E$3:$E$53,Calculations!$A$3:$A$53,$B830)</f>
        <v>0</v>
      </c>
      <c r="L830" s="44">
        <f>L104/SUMIFS(L$3:L$722,$B$3:$B$722,$B830)*SUMIFS(Calculations!$E$3:$E$53,Calculations!$A$3:$A$53,$B830)</f>
        <v>0</v>
      </c>
      <c r="M830" s="44">
        <f>M104/SUMIFS(M$3:M$722,$B$3:$B$722,$B830)*SUMIFS(Calculations!$E$3:$E$53,Calculations!$A$3:$A$53,$B830)</f>
        <v>0</v>
      </c>
      <c r="N830" s="44">
        <f>N104/SUMIFS(N$3:N$722,$B$3:$B$722,$B830)*SUMIFS(Calculations!$E$3:$E$53,Calculations!$A$3:$A$53,$B830)</f>
        <v>0</v>
      </c>
      <c r="O830" s="44">
        <f>O104/SUMIFS(O$3:O$722,$B$3:$B$722,$B830)*SUMIFS(Calculations!$E$3:$E$53,Calculations!$A$3:$A$53,$B830)</f>
        <v>0</v>
      </c>
      <c r="P830" s="44">
        <f>P104/SUMIFS(P$3:P$722,$B$3:$B$722,$B830)*SUMIFS(Calculations!$E$3:$E$53,Calculations!$A$3:$A$53,$B830)</f>
        <v>0</v>
      </c>
      <c r="Q830" s="44">
        <f>Q104/SUMIFS(Q$3:Q$722,$B$3:$B$722,$B830)*SUMIFS(Calculations!$E$3:$E$53,Calculations!$A$3:$A$53,$B830)</f>
        <v>0</v>
      </c>
      <c r="R830" s="44">
        <f>R104/SUMIFS(R$3:R$722,$B$3:$B$722,$B830)*SUMIFS(Calculations!$E$3:$E$53,Calculations!$A$3:$A$53,$B830)</f>
        <v>0</v>
      </c>
    </row>
    <row r="831" spans="2:18" ht="15.75" customHeight="1">
      <c r="B831" s="44" t="s">
        <v>26</v>
      </c>
      <c r="C831" s="44" t="s">
        <v>519</v>
      </c>
      <c r="D831" s="44" t="s">
        <v>534</v>
      </c>
      <c r="E831" s="44" t="str">
        <f t="shared" si="301"/>
        <v>solar PV</v>
      </c>
      <c r="F831" s="44">
        <f>F105/SUMIFS(F$3:F$722,$B$3:$B$722,$B831)*SUMIFS(Calculations!$E$3:$E$53,Calculations!$A$3:$A$53,$B831)</f>
        <v>0</v>
      </c>
      <c r="G831" s="44">
        <f>G105/SUMIFS(G$3:G$722,$B$3:$B$722,$B831)*SUMIFS(Calculations!$E$3:$E$53,Calculations!$A$3:$A$53,$B831)</f>
        <v>0</v>
      </c>
      <c r="H831" s="44">
        <f>H105/SUMIFS(H$3:H$722,$B$3:$B$722,$B831)*SUMIFS(Calculations!$E$3:$E$53,Calculations!$A$3:$A$53,$B831)</f>
        <v>0</v>
      </c>
      <c r="I831" s="44">
        <f>I105/SUMIFS(I$3:I$722,$B$3:$B$722,$B831)*SUMIFS(Calculations!$E$3:$E$53,Calculations!$A$3:$A$53,$B831)</f>
        <v>0</v>
      </c>
      <c r="J831" s="44">
        <f>J105/SUMIFS(J$3:J$722,$B$3:$B$722,$B831)*SUMIFS(Calculations!$E$3:$E$53,Calculations!$A$3:$A$53,$B831)</f>
        <v>0</v>
      </c>
      <c r="K831" s="44">
        <f>K105/SUMIFS(K$3:K$722,$B$3:$B$722,$B831)*SUMIFS(Calculations!$E$3:$E$53,Calculations!$A$3:$A$53,$B831)</f>
        <v>0</v>
      </c>
      <c r="L831" s="44">
        <f>L105/SUMIFS(L$3:L$722,$B$3:$B$722,$B831)*SUMIFS(Calculations!$E$3:$E$53,Calculations!$A$3:$A$53,$B831)</f>
        <v>0</v>
      </c>
      <c r="M831" s="44">
        <f>M105/SUMIFS(M$3:M$722,$B$3:$B$722,$B831)*SUMIFS(Calculations!$E$3:$E$53,Calculations!$A$3:$A$53,$B831)</f>
        <v>0</v>
      </c>
      <c r="N831" s="44">
        <f>N105/SUMIFS(N$3:N$722,$B$3:$B$722,$B831)*SUMIFS(Calculations!$E$3:$E$53,Calculations!$A$3:$A$53,$B831)</f>
        <v>0</v>
      </c>
      <c r="O831" s="44">
        <f>O105/SUMIFS(O$3:O$722,$B$3:$B$722,$B831)*SUMIFS(Calculations!$E$3:$E$53,Calculations!$A$3:$A$53,$B831)</f>
        <v>0</v>
      </c>
      <c r="P831" s="44">
        <f>P105/SUMIFS(P$3:P$722,$B$3:$B$722,$B831)*SUMIFS(Calculations!$E$3:$E$53,Calculations!$A$3:$A$53,$B831)</f>
        <v>0</v>
      </c>
      <c r="Q831" s="44">
        <f>Q105/SUMIFS(Q$3:Q$722,$B$3:$B$722,$B831)*SUMIFS(Calculations!$E$3:$E$53,Calculations!$A$3:$A$53,$B831)</f>
        <v>0</v>
      </c>
      <c r="R831" s="44">
        <f>R105/SUMIFS(R$3:R$722,$B$3:$B$722,$B831)*SUMIFS(Calculations!$E$3:$E$53,Calculations!$A$3:$A$53,$B831)</f>
        <v>0</v>
      </c>
    </row>
    <row r="832" spans="2:18" ht="15.75" customHeight="1">
      <c r="B832" s="44" t="s">
        <v>26</v>
      </c>
      <c r="C832" s="44" t="s">
        <v>519</v>
      </c>
      <c r="D832" s="44" t="s">
        <v>535</v>
      </c>
      <c r="E832" s="44" t="str">
        <f t="shared" si="301"/>
        <v>storage</v>
      </c>
      <c r="F832" s="44">
        <f>F106/SUMIFS(F$3:F$722,$B$3:$B$722,$B832)*SUMIFS(Calculations!$E$3:$E$53,Calculations!$A$3:$A$53,$B832)</f>
        <v>0</v>
      </c>
      <c r="G832" s="44">
        <f>G106/SUMIFS(G$3:G$722,$B$3:$B$722,$B832)*SUMIFS(Calculations!$E$3:$E$53,Calculations!$A$3:$A$53,$B832)</f>
        <v>0</v>
      </c>
      <c r="H832" s="44">
        <f>H106/SUMIFS(H$3:H$722,$B$3:$B$722,$B832)*SUMIFS(Calculations!$E$3:$E$53,Calculations!$A$3:$A$53,$B832)</f>
        <v>0</v>
      </c>
      <c r="I832" s="44">
        <f>I106/SUMIFS(I$3:I$722,$B$3:$B$722,$B832)*SUMIFS(Calculations!$E$3:$E$53,Calculations!$A$3:$A$53,$B832)</f>
        <v>0</v>
      </c>
      <c r="J832" s="44">
        <f>J106/SUMIFS(J$3:J$722,$B$3:$B$722,$B832)*SUMIFS(Calculations!$E$3:$E$53,Calculations!$A$3:$A$53,$B832)</f>
        <v>0</v>
      </c>
      <c r="K832" s="44">
        <f>K106/SUMIFS(K$3:K$722,$B$3:$B$722,$B832)*SUMIFS(Calculations!$E$3:$E$53,Calculations!$A$3:$A$53,$B832)</f>
        <v>0</v>
      </c>
      <c r="L832" s="44">
        <f>L106/SUMIFS(L$3:L$722,$B$3:$B$722,$B832)*SUMIFS(Calculations!$E$3:$E$53,Calculations!$A$3:$A$53,$B832)</f>
        <v>0</v>
      </c>
      <c r="M832" s="44">
        <f>M106/SUMIFS(M$3:M$722,$B$3:$B$722,$B832)*SUMIFS(Calculations!$E$3:$E$53,Calculations!$A$3:$A$53,$B832)</f>
        <v>0</v>
      </c>
      <c r="N832" s="44">
        <f>N106/SUMIFS(N$3:N$722,$B$3:$B$722,$B832)*SUMIFS(Calculations!$E$3:$E$53,Calculations!$A$3:$A$53,$B832)</f>
        <v>0</v>
      </c>
      <c r="O832" s="44">
        <f>O106/SUMIFS(O$3:O$722,$B$3:$B$722,$B832)*SUMIFS(Calculations!$E$3:$E$53,Calculations!$A$3:$A$53,$B832)</f>
        <v>0</v>
      </c>
      <c r="P832" s="44">
        <f>P106/SUMIFS(P$3:P$722,$B$3:$B$722,$B832)*SUMIFS(Calculations!$E$3:$E$53,Calculations!$A$3:$A$53,$B832)</f>
        <v>0</v>
      </c>
      <c r="Q832" s="44">
        <f>Q106/SUMIFS(Q$3:Q$722,$B$3:$B$722,$B832)*SUMIFS(Calculations!$E$3:$E$53,Calculations!$A$3:$A$53,$B832)</f>
        <v>0</v>
      </c>
      <c r="R832" s="44">
        <f>R106/SUMIFS(R$3:R$722,$B$3:$B$722,$B832)*SUMIFS(Calculations!$E$3:$E$53,Calculations!$A$3:$A$53,$B832)</f>
        <v>0</v>
      </c>
    </row>
    <row r="833" spans="2:18" ht="15.75" customHeight="1">
      <c r="B833" s="44" t="s">
        <v>26</v>
      </c>
      <c r="C833" s="44" t="s">
        <v>519</v>
      </c>
      <c r="D833" s="44" t="s">
        <v>537</v>
      </c>
      <c r="E833" s="44" t="str">
        <f t="shared" si="301"/>
        <v>solar PV</v>
      </c>
      <c r="F833" s="44">
        <f>F107/SUMIFS(F$3:F$722,$B$3:$B$722,$B833)*SUMIFS(Calculations!$E$3:$E$53,Calculations!$A$3:$A$53,$B833)</f>
        <v>0</v>
      </c>
      <c r="G833" s="44">
        <f>G107/SUMIFS(G$3:G$722,$B$3:$B$722,$B833)*SUMIFS(Calculations!$E$3:$E$53,Calculations!$A$3:$A$53,$B833)</f>
        <v>0</v>
      </c>
      <c r="H833" s="44">
        <f>H107/SUMIFS(H$3:H$722,$B$3:$B$722,$B833)*SUMIFS(Calculations!$E$3:$E$53,Calculations!$A$3:$A$53,$B833)</f>
        <v>0</v>
      </c>
      <c r="I833" s="44">
        <f>I107/SUMIFS(I$3:I$722,$B$3:$B$722,$B833)*SUMIFS(Calculations!$E$3:$E$53,Calculations!$A$3:$A$53,$B833)</f>
        <v>0</v>
      </c>
      <c r="J833" s="44">
        <f>J107/SUMIFS(J$3:J$722,$B$3:$B$722,$B833)*SUMIFS(Calculations!$E$3:$E$53,Calculations!$A$3:$A$53,$B833)</f>
        <v>0</v>
      </c>
      <c r="K833" s="44">
        <f>K107/SUMIFS(K$3:K$722,$B$3:$B$722,$B833)*SUMIFS(Calculations!$E$3:$E$53,Calculations!$A$3:$A$53,$B833)</f>
        <v>0</v>
      </c>
      <c r="L833" s="44">
        <f>L107/SUMIFS(L$3:L$722,$B$3:$B$722,$B833)*SUMIFS(Calculations!$E$3:$E$53,Calculations!$A$3:$A$53,$B833)</f>
        <v>0</v>
      </c>
      <c r="M833" s="44">
        <f>M107/SUMIFS(M$3:M$722,$B$3:$B$722,$B833)*SUMIFS(Calculations!$E$3:$E$53,Calculations!$A$3:$A$53,$B833)</f>
        <v>0</v>
      </c>
      <c r="N833" s="44">
        <f>N107/SUMIFS(N$3:N$722,$B$3:$B$722,$B833)*SUMIFS(Calculations!$E$3:$E$53,Calculations!$A$3:$A$53,$B833)</f>
        <v>0</v>
      </c>
      <c r="O833" s="44">
        <f>O107/SUMIFS(O$3:O$722,$B$3:$B$722,$B833)*SUMIFS(Calculations!$E$3:$E$53,Calculations!$A$3:$A$53,$B833)</f>
        <v>0</v>
      </c>
      <c r="P833" s="44">
        <f>P107/SUMIFS(P$3:P$722,$B$3:$B$722,$B833)*SUMIFS(Calculations!$E$3:$E$53,Calculations!$A$3:$A$53,$B833)</f>
        <v>0</v>
      </c>
      <c r="Q833" s="44">
        <f>Q107/SUMIFS(Q$3:Q$722,$B$3:$B$722,$B833)*SUMIFS(Calculations!$E$3:$E$53,Calculations!$A$3:$A$53,$B833)</f>
        <v>0</v>
      </c>
      <c r="R833" s="44">
        <f>R107/SUMIFS(R$3:R$722,$B$3:$B$722,$B833)*SUMIFS(Calculations!$E$3:$E$53,Calculations!$A$3:$A$53,$B833)</f>
        <v>0</v>
      </c>
    </row>
    <row r="834" spans="2:18" ht="15.75" customHeight="1">
      <c r="B834" s="44" t="s">
        <v>29</v>
      </c>
      <c r="C834" s="44" t="s">
        <v>519</v>
      </c>
      <c r="D834" s="44" t="s">
        <v>522</v>
      </c>
      <c r="E834" s="44" t="str">
        <f t="shared" si="301"/>
        <v>biomass</v>
      </c>
      <c r="F834" s="44">
        <f>F108/SUMIFS(F$3:F$722,$B$3:$B$722,$B834)*SUMIFS(Calculations!$E$3:$E$53,Calculations!$A$3:$A$53,$B834)</f>
        <v>0</v>
      </c>
      <c r="G834" s="44">
        <f>G108/SUMIFS(G$3:G$722,$B$3:$B$722,$B834)*SUMIFS(Calculations!$E$3:$E$53,Calculations!$A$3:$A$53,$B834)</f>
        <v>0</v>
      </c>
      <c r="H834" s="44">
        <f>H108/SUMIFS(H$3:H$722,$B$3:$B$722,$B834)*SUMIFS(Calculations!$E$3:$E$53,Calculations!$A$3:$A$53,$B834)</f>
        <v>0</v>
      </c>
      <c r="I834" s="44">
        <f>I108/SUMIFS(I$3:I$722,$B$3:$B$722,$B834)*SUMIFS(Calculations!$E$3:$E$53,Calculations!$A$3:$A$53,$B834)</f>
        <v>0</v>
      </c>
      <c r="J834" s="44">
        <f>J108/SUMIFS(J$3:J$722,$B$3:$B$722,$B834)*SUMIFS(Calculations!$E$3:$E$53,Calculations!$A$3:$A$53,$B834)</f>
        <v>0</v>
      </c>
      <c r="K834" s="44">
        <f>K108/SUMIFS(K$3:K$722,$B$3:$B$722,$B834)*SUMIFS(Calculations!$E$3:$E$53,Calculations!$A$3:$A$53,$B834)</f>
        <v>0</v>
      </c>
      <c r="L834" s="44">
        <f>L108/SUMIFS(L$3:L$722,$B$3:$B$722,$B834)*SUMIFS(Calculations!$E$3:$E$53,Calculations!$A$3:$A$53,$B834)</f>
        <v>0</v>
      </c>
      <c r="M834" s="44">
        <f>M108/SUMIFS(M$3:M$722,$B$3:$B$722,$B834)*SUMIFS(Calculations!$E$3:$E$53,Calculations!$A$3:$A$53,$B834)</f>
        <v>0</v>
      </c>
      <c r="N834" s="44">
        <f>N108/SUMIFS(N$3:N$722,$B$3:$B$722,$B834)*SUMIFS(Calculations!$E$3:$E$53,Calculations!$A$3:$A$53,$B834)</f>
        <v>0</v>
      </c>
      <c r="O834" s="44">
        <f>O108/SUMIFS(O$3:O$722,$B$3:$B$722,$B834)*SUMIFS(Calculations!$E$3:$E$53,Calculations!$A$3:$A$53,$B834)</f>
        <v>0</v>
      </c>
      <c r="P834" s="44">
        <f>P108/SUMIFS(P$3:P$722,$B$3:$B$722,$B834)*SUMIFS(Calculations!$E$3:$E$53,Calculations!$A$3:$A$53,$B834)</f>
        <v>0</v>
      </c>
      <c r="Q834" s="44">
        <f>Q108/SUMIFS(Q$3:Q$722,$B$3:$B$722,$B834)*SUMIFS(Calculations!$E$3:$E$53,Calculations!$A$3:$A$53,$B834)</f>
        <v>0</v>
      </c>
      <c r="R834" s="44">
        <f>R108/SUMIFS(R$3:R$722,$B$3:$B$722,$B834)*SUMIFS(Calculations!$E$3:$E$53,Calculations!$A$3:$A$53,$B834)</f>
        <v>0</v>
      </c>
    </row>
    <row r="835" spans="2:18" ht="15.75" customHeight="1">
      <c r="B835" s="44" t="s">
        <v>29</v>
      </c>
      <c r="C835" s="44" t="s">
        <v>519</v>
      </c>
      <c r="D835" s="44" t="s">
        <v>523</v>
      </c>
      <c r="E835" s="44" t="str">
        <f t="shared" si="301"/>
        <v>hard coal</v>
      </c>
      <c r="F835" s="44">
        <f>F109/SUMIFS(F$3:F$722,$B$3:$B$722,$B835)*SUMIFS(Calculations!$E$3:$E$53,Calculations!$A$3:$A$53,$B835)</f>
        <v>0</v>
      </c>
      <c r="G835" s="44">
        <f>G109/SUMIFS(G$3:G$722,$B$3:$B$722,$B835)*SUMIFS(Calculations!$E$3:$E$53,Calculations!$A$3:$A$53,$B835)</f>
        <v>0</v>
      </c>
      <c r="H835" s="44">
        <f>H109/SUMIFS(H$3:H$722,$B$3:$B$722,$B835)*SUMIFS(Calculations!$E$3:$E$53,Calculations!$A$3:$A$53,$B835)</f>
        <v>0</v>
      </c>
      <c r="I835" s="44">
        <f>I109/SUMIFS(I$3:I$722,$B$3:$B$722,$B835)*SUMIFS(Calculations!$E$3:$E$53,Calculations!$A$3:$A$53,$B835)</f>
        <v>0</v>
      </c>
      <c r="J835" s="44">
        <f>J109/SUMIFS(J$3:J$722,$B$3:$B$722,$B835)*SUMIFS(Calculations!$E$3:$E$53,Calculations!$A$3:$A$53,$B835)</f>
        <v>0</v>
      </c>
      <c r="K835" s="44">
        <f>K109/SUMIFS(K$3:K$722,$B$3:$B$722,$B835)*SUMIFS(Calculations!$E$3:$E$53,Calculations!$A$3:$A$53,$B835)</f>
        <v>0</v>
      </c>
      <c r="L835" s="44">
        <f>L109/SUMIFS(L$3:L$722,$B$3:$B$722,$B835)*SUMIFS(Calculations!$E$3:$E$53,Calculations!$A$3:$A$53,$B835)</f>
        <v>0</v>
      </c>
      <c r="M835" s="44">
        <f>M109/SUMIFS(M$3:M$722,$B$3:$B$722,$B835)*SUMIFS(Calculations!$E$3:$E$53,Calculations!$A$3:$A$53,$B835)</f>
        <v>0</v>
      </c>
      <c r="N835" s="44">
        <f>N109/SUMIFS(N$3:N$722,$B$3:$B$722,$B835)*SUMIFS(Calculations!$E$3:$E$53,Calculations!$A$3:$A$53,$B835)</f>
        <v>0</v>
      </c>
      <c r="O835" s="44">
        <f>O109/SUMIFS(O$3:O$722,$B$3:$B$722,$B835)*SUMIFS(Calculations!$E$3:$E$53,Calculations!$A$3:$A$53,$B835)</f>
        <v>0</v>
      </c>
      <c r="P835" s="44">
        <f>P109/SUMIFS(P$3:P$722,$B$3:$B$722,$B835)*SUMIFS(Calculations!$E$3:$E$53,Calculations!$A$3:$A$53,$B835)</f>
        <v>0</v>
      </c>
      <c r="Q835" s="44">
        <f>Q109/SUMIFS(Q$3:Q$722,$B$3:$B$722,$B835)*SUMIFS(Calculations!$E$3:$E$53,Calculations!$A$3:$A$53,$B835)</f>
        <v>0</v>
      </c>
      <c r="R835" s="44">
        <f>R109/SUMIFS(R$3:R$722,$B$3:$B$722,$B835)*SUMIFS(Calculations!$E$3:$E$53,Calculations!$A$3:$A$53,$B835)</f>
        <v>0</v>
      </c>
    </row>
    <row r="836" spans="2:18" ht="15.75" customHeight="1">
      <c r="B836" s="44" t="s">
        <v>29</v>
      </c>
      <c r="C836" s="44" t="s">
        <v>519</v>
      </c>
      <c r="D836" s="44" t="s">
        <v>524</v>
      </c>
      <c r="E836" s="44" t="str">
        <f t="shared" si="301"/>
        <v>solar thermal</v>
      </c>
      <c r="F836" s="44">
        <f>F110/SUMIFS(F$3:F$722,$B$3:$B$722,$B836)*SUMIFS(Calculations!$E$3:$E$53,Calculations!$A$3:$A$53,$B836)</f>
        <v>0</v>
      </c>
      <c r="G836" s="44">
        <f>G110/SUMIFS(G$3:G$722,$B$3:$B$722,$B836)*SUMIFS(Calculations!$E$3:$E$53,Calculations!$A$3:$A$53,$B836)</f>
        <v>0</v>
      </c>
      <c r="H836" s="44">
        <f>H110/SUMIFS(H$3:H$722,$B$3:$B$722,$B836)*SUMIFS(Calculations!$E$3:$E$53,Calculations!$A$3:$A$53,$B836)</f>
        <v>0</v>
      </c>
      <c r="I836" s="44">
        <f>I110/SUMIFS(I$3:I$722,$B$3:$B$722,$B836)*SUMIFS(Calculations!$E$3:$E$53,Calculations!$A$3:$A$53,$B836)</f>
        <v>0</v>
      </c>
      <c r="J836" s="44">
        <f>J110/SUMIFS(J$3:J$722,$B$3:$B$722,$B836)*SUMIFS(Calculations!$E$3:$E$53,Calculations!$A$3:$A$53,$B836)</f>
        <v>0</v>
      </c>
      <c r="K836" s="44">
        <f>K110/SUMIFS(K$3:K$722,$B$3:$B$722,$B836)*SUMIFS(Calculations!$E$3:$E$53,Calculations!$A$3:$A$53,$B836)</f>
        <v>0</v>
      </c>
      <c r="L836" s="44">
        <f>L110/SUMIFS(L$3:L$722,$B$3:$B$722,$B836)*SUMIFS(Calculations!$E$3:$E$53,Calculations!$A$3:$A$53,$B836)</f>
        <v>0</v>
      </c>
      <c r="M836" s="44">
        <f>M110/SUMIFS(M$3:M$722,$B$3:$B$722,$B836)*SUMIFS(Calculations!$E$3:$E$53,Calculations!$A$3:$A$53,$B836)</f>
        <v>0</v>
      </c>
      <c r="N836" s="44">
        <f>N110/SUMIFS(N$3:N$722,$B$3:$B$722,$B836)*SUMIFS(Calculations!$E$3:$E$53,Calculations!$A$3:$A$53,$B836)</f>
        <v>0</v>
      </c>
      <c r="O836" s="44">
        <f>O110/SUMIFS(O$3:O$722,$B$3:$B$722,$B836)*SUMIFS(Calculations!$E$3:$E$53,Calculations!$A$3:$A$53,$B836)</f>
        <v>0</v>
      </c>
      <c r="P836" s="44">
        <f>P110/SUMIFS(P$3:P$722,$B$3:$B$722,$B836)*SUMIFS(Calculations!$E$3:$E$53,Calculations!$A$3:$A$53,$B836)</f>
        <v>0</v>
      </c>
      <c r="Q836" s="44">
        <f>Q110/SUMIFS(Q$3:Q$722,$B$3:$B$722,$B836)*SUMIFS(Calculations!$E$3:$E$53,Calculations!$A$3:$A$53,$B836)</f>
        <v>0</v>
      </c>
      <c r="R836" s="44">
        <f>R110/SUMIFS(R$3:R$722,$B$3:$B$722,$B836)*SUMIFS(Calculations!$E$3:$E$53,Calculations!$A$3:$A$53,$B836)</f>
        <v>0</v>
      </c>
    </row>
    <row r="837" spans="2:18" ht="15.75" customHeight="1">
      <c r="B837" s="44" t="s">
        <v>29</v>
      </c>
      <c r="C837" s="44" t="s">
        <v>519</v>
      </c>
      <c r="D837" s="44" t="s">
        <v>525</v>
      </c>
      <c r="E837" s="44" t="str">
        <f t="shared" si="301"/>
        <v>geothermal</v>
      </c>
      <c r="F837" s="44">
        <f>F111/SUMIFS(F$3:F$722,$B$3:$B$722,$B837)*SUMIFS(Calculations!$E$3:$E$53,Calculations!$A$3:$A$53,$B837)</f>
        <v>0</v>
      </c>
      <c r="G837" s="44">
        <f>G111/SUMIFS(G$3:G$722,$B$3:$B$722,$B837)*SUMIFS(Calculations!$E$3:$E$53,Calculations!$A$3:$A$53,$B837)</f>
        <v>0</v>
      </c>
      <c r="H837" s="44">
        <f>H111/SUMIFS(H$3:H$722,$B$3:$B$722,$B837)*SUMIFS(Calculations!$E$3:$E$53,Calculations!$A$3:$A$53,$B837)</f>
        <v>0</v>
      </c>
      <c r="I837" s="44">
        <f>I111/SUMIFS(I$3:I$722,$B$3:$B$722,$B837)*SUMIFS(Calculations!$E$3:$E$53,Calculations!$A$3:$A$53,$B837)</f>
        <v>0</v>
      </c>
      <c r="J837" s="44">
        <f>J111/SUMIFS(J$3:J$722,$B$3:$B$722,$B837)*SUMIFS(Calculations!$E$3:$E$53,Calculations!$A$3:$A$53,$B837)</f>
        <v>0</v>
      </c>
      <c r="K837" s="44">
        <f>K111/SUMIFS(K$3:K$722,$B$3:$B$722,$B837)*SUMIFS(Calculations!$E$3:$E$53,Calculations!$A$3:$A$53,$B837)</f>
        <v>0</v>
      </c>
      <c r="L837" s="44">
        <f>L111/SUMIFS(L$3:L$722,$B$3:$B$722,$B837)*SUMIFS(Calculations!$E$3:$E$53,Calculations!$A$3:$A$53,$B837)</f>
        <v>0</v>
      </c>
      <c r="M837" s="44">
        <f>M111/SUMIFS(M$3:M$722,$B$3:$B$722,$B837)*SUMIFS(Calculations!$E$3:$E$53,Calculations!$A$3:$A$53,$B837)</f>
        <v>0</v>
      </c>
      <c r="N837" s="44">
        <f>N111/SUMIFS(N$3:N$722,$B$3:$B$722,$B837)*SUMIFS(Calculations!$E$3:$E$53,Calculations!$A$3:$A$53,$B837)</f>
        <v>0</v>
      </c>
      <c r="O837" s="44">
        <f>O111/SUMIFS(O$3:O$722,$B$3:$B$722,$B837)*SUMIFS(Calculations!$E$3:$E$53,Calculations!$A$3:$A$53,$B837)</f>
        <v>0</v>
      </c>
      <c r="P837" s="44">
        <f>P111/SUMIFS(P$3:P$722,$B$3:$B$722,$B837)*SUMIFS(Calculations!$E$3:$E$53,Calculations!$A$3:$A$53,$B837)</f>
        <v>0</v>
      </c>
      <c r="Q837" s="44">
        <f>Q111/SUMIFS(Q$3:Q$722,$B$3:$B$722,$B837)*SUMIFS(Calculations!$E$3:$E$53,Calculations!$A$3:$A$53,$B837)</f>
        <v>0</v>
      </c>
      <c r="R837" s="44">
        <f>R111/SUMIFS(R$3:R$722,$B$3:$B$722,$B837)*SUMIFS(Calculations!$E$3:$E$53,Calculations!$A$3:$A$53,$B837)</f>
        <v>0</v>
      </c>
    </row>
    <row r="838" spans="2:18" ht="15.75" customHeight="1">
      <c r="B838" s="44" t="s">
        <v>29</v>
      </c>
      <c r="C838" s="44" t="s">
        <v>519</v>
      </c>
      <c r="D838" s="44" t="s">
        <v>526</v>
      </c>
      <c r="E838" s="44" t="str">
        <f t="shared" si="301"/>
        <v>hydro</v>
      </c>
      <c r="F838" s="44">
        <f>F112/SUMIFS(F$3:F$722,$B$3:$B$722,$B838)*SUMIFS(Calculations!$E$3:$E$53,Calculations!$A$3:$A$53,$B838)</f>
        <v>0</v>
      </c>
      <c r="G838" s="44">
        <f>G112/SUMIFS(G$3:G$722,$B$3:$B$722,$B838)*SUMIFS(Calculations!$E$3:$E$53,Calculations!$A$3:$A$53,$B838)</f>
        <v>0</v>
      </c>
      <c r="H838" s="44">
        <f>H112/SUMIFS(H$3:H$722,$B$3:$B$722,$B838)*SUMIFS(Calculations!$E$3:$E$53,Calculations!$A$3:$A$53,$B838)</f>
        <v>0</v>
      </c>
      <c r="I838" s="44">
        <f>I112/SUMIFS(I$3:I$722,$B$3:$B$722,$B838)*SUMIFS(Calculations!$E$3:$E$53,Calculations!$A$3:$A$53,$B838)</f>
        <v>0</v>
      </c>
      <c r="J838" s="44">
        <f>J112/SUMIFS(J$3:J$722,$B$3:$B$722,$B838)*SUMIFS(Calculations!$E$3:$E$53,Calculations!$A$3:$A$53,$B838)</f>
        <v>0</v>
      </c>
      <c r="K838" s="44">
        <f>K112/SUMIFS(K$3:K$722,$B$3:$B$722,$B838)*SUMIFS(Calculations!$E$3:$E$53,Calculations!$A$3:$A$53,$B838)</f>
        <v>0</v>
      </c>
      <c r="L838" s="44">
        <f>L112/SUMIFS(L$3:L$722,$B$3:$B$722,$B838)*SUMIFS(Calculations!$E$3:$E$53,Calculations!$A$3:$A$53,$B838)</f>
        <v>0</v>
      </c>
      <c r="M838" s="44">
        <f>M112/SUMIFS(M$3:M$722,$B$3:$B$722,$B838)*SUMIFS(Calculations!$E$3:$E$53,Calculations!$A$3:$A$53,$B838)</f>
        <v>0</v>
      </c>
      <c r="N838" s="44">
        <f>N112/SUMIFS(N$3:N$722,$B$3:$B$722,$B838)*SUMIFS(Calculations!$E$3:$E$53,Calculations!$A$3:$A$53,$B838)</f>
        <v>0</v>
      </c>
      <c r="O838" s="44">
        <f>O112/SUMIFS(O$3:O$722,$B$3:$B$722,$B838)*SUMIFS(Calculations!$E$3:$E$53,Calculations!$A$3:$A$53,$B838)</f>
        <v>0</v>
      </c>
      <c r="P838" s="44">
        <f>P112/SUMIFS(P$3:P$722,$B$3:$B$722,$B838)*SUMIFS(Calculations!$E$3:$E$53,Calculations!$A$3:$A$53,$B838)</f>
        <v>0</v>
      </c>
      <c r="Q838" s="44">
        <f>Q112/SUMIFS(Q$3:Q$722,$B$3:$B$722,$B838)*SUMIFS(Calculations!$E$3:$E$53,Calculations!$A$3:$A$53,$B838)</f>
        <v>0</v>
      </c>
      <c r="R838" s="44">
        <f>R112/SUMIFS(R$3:R$722,$B$3:$B$722,$B838)*SUMIFS(Calculations!$E$3:$E$53,Calculations!$A$3:$A$53,$B838)</f>
        <v>0</v>
      </c>
    </row>
    <row r="839" spans="2:18" ht="15.75" customHeight="1">
      <c r="B839" s="44" t="s">
        <v>29</v>
      </c>
      <c r="C839" s="44" t="s">
        <v>519</v>
      </c>
      <c r="D839" s="44" t="s">
        <v>528</v>
      </c>
      <c r="E839" s="44" t="str">
        <f t="shared" si="301"/>
        <v>hydro</v>
      </c>
      <c r="F839" s="44">
        <f>F113/SUMIFS(F$3:F$722,$B$3:$B$722,$B839)*SUMIFS(Calculations!$E$3:$E$53,Calculations!$A$3:$A$53,$B839)</f>
        <v>0</v>
      </c>
      <c r="G839" s="44">
        <f>G113/SUMIFS(G$3:G$722,$B$3:$B$722,$B839)*SUMIFS(Calculations!$E$3:$E$53,Calculations!$A$3:$A$53,$B839)</f>
        <v>0</v>
      </c>
      <c r="H839" s="44">
        <f>H113/SUMIFS(H$3:H$722,$B$3:$B$722,$B839)*SUMIFS(Calculations!$E$3:$E$53,Calculations!$A$3:$A$53,$B839)</f>
        <v>0</v>
      </c>
      <c r="I839" s="44">
        <f>I113/SUMIFS(I$3:I$722,$B$3:$B$722,$B839)*SUMIFS(Calculations!$E$3:$E$53,Calculations!$A$3:$A$53,$B839)</f>
        <v>0</v>
      </c>
      <c r="J839" s="44">
        <f>J113/SUMIFS(J$3:J$722,$B$3:$B$722,$B839)*SUMIFS(Calculations!$E$3:$E$53,Calculations!$A$3:$A$53,$B839)</f>
        <v>0</v>
      </c>
      <c r="K839" s="44">
        <f>K113/SUMIFS(K$3:K$722,$B$3:$B$722,$B839)*SUMIFS(Calculations!$E$3:$E$53,Calculations!$A$3:$A$53,$B839)</f>
        <v>0</v>
      </c>
      <c r="L839" s="44">
        <f>L113/SUMIFS(L$3:L$722,$B$3:$B$722,$B839)*SUMIFS(Calculations!$E$3:$E$53,Calculations!$A$3:$A$53,$B839)</f>
        <v>0</v>
      </c>
      <c r="M839" s="44">
        <f>M113/SUMIFS(M$3:M$722,$B$3:$B$722,$B839)*SUMIFS(Calculations!$E$3:$E$53,Calculations!$A$3:$A$53,$B839)</f>
        <v>0</v>
      </c>
      <c r="N839" s="44">
        <f>N113/SUMIFS(N$3:N$722,$B$3:$B$722,$B839)*SUMIFS(Calculations!$E$3:$E$53,Calculations!$A$3:$A$53,$B839)</f>
        <v>0</v>
      </c>
      <c r="O839" s="44">
        <f>O113/SUMIFS(O$3:O$722,$B$3:$B$722,$B839)*SUMIFS(Calculations!$E$3:$E$53,Calculations!$A$3:$A$53,$B839)</f>
        <v>0</v>
      </c>
      <c r="P839" s="44">
        <f>P113/SUMIFS(P$3:P$722,$B$3:$B$722,$B839)*SUMIFS(Calculations!$E$3:$E$53,Calculations!$A$3:$A$53,$B839)</f>
        <v>0</v>
      </c>
      <c r="Q839" s="44">
        <f>Q113/SUMIFS(Q$3:Q$722,$B$3:$B$722,$B839)*SUMIFS(Calculations!$E$3:$E$53,Calculations!$A$3:$A$53,$B839)</f>
        <v>0</v>
      </c>
      <c r="R839" s="44">
        <f>R113/SUMIFS(R$3:R$722,$B$3:$B$722,$B839)*SUMIFS(Calculations!$E$3:$E$53,Calculations!$A$3:$A$53,$B839)</f>
        <v>0</v>
      </c>
    </row>
    <row r="840" spans="2:18" ht="15.75" customHeight="1">
      <c r="B840" s="44" t="s">
        <v>29</v>
      </c>
      <c r="C840" s="44" t="s">
        <v>519</v>
      </c>
      <c r="D840" s="44" t="s">
        <v>527</v>
      </c>
      <c r="E840" s="44" t="str">
        <f t="shared" si="301"/>
        <v>onshore wind</v>
      </c>
      <c r="F840" s="44">
        <f>F114/SUMIFS(F$3:F$722,$B$3:$B$722,$B840)*SUMIFS(Calculations!$E$3:$E$53,Calculations!$A$3:$A$53,$B840)</f>
        <v>0</v>
      </c>
      <c r="G840" s="44">
        <f>G114/SUMIFS(G$3:G$722,$B$3:$B$722,$B840)*SUMIFS(Calculations!$E$3:$E$53,Calculations!$A$3:$A$53,$B840)</f>
        <v>0</v>
      </c>
      <c r="H840" s="44">
        <f>H114/SUMIFS(H$3:H$722,$B$3:$B$722,$B840)*SUMIFS(Calculations!$E$3:$E$53,Calculations!$A$3:$A$53,$B840)</f>
        <v>0</v>
      </c>
      <c r="I840" s="44">
        <f>I114/SUMIFS(I$3:I$722,$B$3:$B$722,$B840)*SUMIFS(Calculations!$E$3:$E$53,Calculations!$A$3:$A$53,$B840)</f>
        <v>0</v>
      </c>
      <c r="J840" s="44">
        <f>J114/SUMIFS(J$3:J$722,$B$3:$B$722,$B840)*SUMIFS(Calculations!$E$3:$E$53,Calculations!$A$3:$A$53,$B840)</f>
        <v>0</v>
      </c>
      <c r="K840" s="44">
        <f>K114/SUMIFS(K$3:K$722,$B$3:$B$722,$B840)*SUMIFS(Calculations!$E$3:$E$53,Calculations!$A$3:$A$53,$B840)</f>
        <v>0</v>
      </c>
      <c r="L840" s="44">
        <f>L114/SUMIFS(L$3:L$722,$B$3:$B$722,$B840)*SUMIFS(Calculations!$E$3:$E$53,Calculations!$A$3:$A$53,$B840)</f>
        <v>0</v>
      </c>
      <c r="M840" s="44">
        <f>M114/SUMIFS(M$3:M$722,$B$3:$B$722,$B840)*SUMIFS(Calculations!$E$3:$E$53,Calculations!$A$3:$A$53,$B840)</f>
        <v>0</v>
      </c>
      <c r="N840" s="44">
        <f>N114/SUMIFS(N$3:N$722,$B$3:$B$722,$B840)*SUMIFS(Calculations!$E$3:$E$53,Calculations!$A$3:$A$53,$B840)</f>
        <v>0</v>
      </c>
      <c r="O840" s="44">
        <f>O114/SUMIFS(O$3:O$722,$B$3:$B$722,$B840)*SUMIFS(Calculations!$E$3:$E$53,Calculations!$A$3:$A$53,$B840)</f>
        <v>0</v>
      </c>
      <c r="P840" s="44">
        <f>P114/SUMIFS(P$3:P$722,$B$3:$B$722,$B840)*SUMIFS(Calculations!$E$3:$E$53,Calculations!$A$3:$A$53,$B840)</f>
        <v>0</v>
      </c>
      <c r="Q840" s="44">
        <f>Q114/SUMIFS(Q$3:Q$722,$B$3:$B$722,$B840)*SUMIFS(Calculations!$E$3:$E$53,Calculations!$A$3:$A$53,$B840)</f>
        <v>0</v>
      </c>
      <c r="R840" s="44">
        <f>R114/SUMIFS(R$3:R$722,$B$3:$B$722,$B840)*SUMIFS(Calculations!$E$3:$E$53,Calculations!$A$3:$A$53,$B840)</f>
        <v>0</v>
      </c>
    </row>
    <row r="841" spans="2:18" ht="15.75" customHeight="1">
      <c r="B841" s="44" t="s">
        <v>29</v>
      </c>
      <c r="C841" s="44" t="s">
        <v>519</v>
      </c>
      <c r="D841" s="44" t="s">
        <v>529</v>
      </c>
      <c r="E841" s="44" t="str">
        <f t="shared" si="301"/>
        <v>natural gas nonpeaker</v>
      </c>
      <c r="F841" s="44">
        <f>F115/SUMIFS(F$3:F$722,$B$3:$B$722,$B841)*SUMIFS(Calculations!$E$3:$E$53,Calculations!$A$3:$A$53,$B841)</f>
        <v>0</v>
      </c>
      <c r="G841" s="44">
        <f>G115/SUMIFS(G$3:G$722,$B$3:$B$722,$B841)*SUMIFS(Calculations!$E$3:$E$53,Calculations!$A$3:$A$53,$B841)</f>
        <v>0</v>
      </c>
      <c r="H841" s="44">
        <f>H115/SUMIFS(H$3:H$722,$B$3:$B$722,$B841)*SUMIFS(Calculations!$E$3:$E$53,Calculations!$A$3:$A$53,$B841)</f>
        <v>0</v>
      </c>
      <c r="I841" s="44">
        <f>I115/SUMIFS(I$3:I$722,$B$3:$B$722,$B841)*SUMIFS(Calculations!$E$3:$E$53,Calculations!$A$3:$A$53,$B841)</f>
        <v>0</v>
      </c>
      <c r="J841" s="44">
        <f>J115/SUMIFS(J$3:J$722,$B$3:$B$722,$B841)*SUMIFS(Calculations!$E$3:$E$53,Calculations!$A$3:$A$53,$B841)</f>
        <v>0</v>
      </c>
      <c r="K841" s="44">
        <f>K115/SUMIFS(K$3:K$722,$B$3:$B$722,$B841)*SUMIFS(Calculations!$E$3:$E$53,Calculations!$A$3:$A$53,$B841)</f>
        <v>0</v>
      </c>
      <c r="L841" s="44">
        <f>L115/SUMIFS(L$3:L$722,$B$3:$B$722,$B841)*SUMIFS(Calculations!$E$3:$E$53,Calculations!$A$3:$A$53,$B841)</f>
        <v>0</v>
      </c>
      <c r="M841" s="44">
        <f>M115/SUMIFS(M$3:M$722,$B$3:$B$722,$B841)*SUMIFS(Calculations!$E$3:$E$53,Calculations!$A$3:$A$53,$B841)</f>
        <v>0</v>
      </c>
      <c r="N841" s="44">
        <f>N115/SUMIFS(N$3:N$722,$B$3:$B$722,$B841)*SUMIFS(Calculations!$E$3:$E$53,Calculations!$A$3:$A$53,$B841)</f>
        <v>0</v>
      </c>
      <c r="O841" s="44">
        <f>O115/SUMIFS(O$3:O$722,$B$3:$B$722,$B841)*SUMIFS(Calculations!$E$3:$E$53,Calculations!$A$3:$A$53,$B841)</f>
        <v>0</v>
      </c>
      <c r="P841" s="44">
        <f>P115/SUMIFS(P$3:P$722,$B$3:$B$722,$B841)*SUMIFS(Calculations!$E$3:$E$53,Calculations!$A$3:$A$53,$B841)</f>
        <v>0</v>
      </c>
      <c r="Q841" s="44">
        <f>Q115/SUMIFS(Q$3:Q$722,$B$3:$B$722,$B841)*SUMIFS(Calculations!$E$3:$E$53,Calculations!$A$3:$A$53,$B841)</f>
        <v>0</v>
      </c>
      <c r="R841" s="44">
        <f>R115/SUMIFS(R$3:R$722,$B$3:$B$722,$B841)*SUMIFS(Calculations!$E$3:$E$53,Calculations!$A$3:$A$53,$B841)</f>
        <v>0</v>
      </c>
    </row>
    <row r="842" spans="2:18" ht="15.75" customHeight="1">
      <c r="B842" s="44" t="s">
        <v>29</v>
      </c>
      <c r="C842" s="44" t="s">
        <v>519</v>
      </c>
      <c r="D842" s="44" t="s">
        <v>530</v>
      </c>
      <c r="E842" s="44" t="str">
        <f t="shared" si="301"/>
        <v>natural gas peaker</v>
      </c>
      <c r="F842" s="44">
        <f>F116/SUMIFS(F$3:F$722,$B$3:$B$722,$B842)*SUMIFS(Calculations!$E$3:$E$53,Calculations!$A$3:$A$53,$B842)</f>
        <v>0</v>
      </c>
      <c r="G842" s="44">
        <f>G116/SUMIFS(G$3:G$722,$B$3:$B$722,$B842)*SUMIFS(Calculations!$E$3:$E$53,Calculations!$A$3:$A$53,$B842)</f>
        <v>0</v>
      </c>
      <c r="H842" s="44">
        <f>H116/SUMIFS(H$3:H$722,$B$3:$B$722,$B842)*SUMIFS(Calculations!$E$3:$E$53,Calculations!$A$3:$A$53,$B842)</f>
        <v>0</v>
      </c>
      <c r="I842" s="44">
        <f>I116/SUMIFS(I$3:I$722,$B$3:$B$722,$B842)*SUMIFS(Calculations!$E$3:$E$53,Calculations!$A$3:$A$53,$B842)</f>
        <v>0</v>
      </c>
      <c r="J842" s="44">
        <f>J116/SUMIFS(J$3:J$722,$B$3:$B$722,$B842)*SUMIFS(Calculations!$E$3:$E$53,Calculations!$A$3:$A$53,$B842)</f>
        <v>0</v>
      </c>
      <c r="K842" s="44">
        <f>K116/SUMIFS(K$3:K$722,$B$3:$B$722,$B842)*SUMIFS(Calculations!$E$3:$E$53,Calculations!$A$3:$A$53,$B842)</f>
        <v>0</v>
      </c>
      <c r="L842" s="44">
        <f>L116/SUMIFS(L$3:L$722,$B$3:$B$722,$B842)*SUMIFS(Calculations!$E$3:$E$53,Calculations!$A$3:$A$53,$B842)</f>
        <v>0</v>
      </c>
      <c r="M842" s="44">
        <f>M116/SUMIFS(M$3:M$722,$B$3:$B$722,$B842)*SUMIFS(Calculations!$E$3:$E$53,Calculations!$A$3:$A$53,$B842)</f>
        <v>0</v>
      </c>
      <c r="N842" s="44">
        <f>N116/SUMIFS(N$3:N$722,$B$3:$B$722,$B842)*SUMIFS(Calculations!$E$3:$E$53,Calculations!$A$3:$A$53,$B842)</f>
        <v>0</v>
      </c>
      <c r="O842" s="44">
        <f>O116/SUMIFS(O$3:O$722,$B$3:$B$722,$B842)*SUMIFS(Calculations!$E$3:$E$53,Calculations!$A$3:$A$53,$B842)</f>
        <v>0</v>
      </c>
      <c r="P842" s="44">
        <f>P116/SUMIFS(P$3:P$722,$B$3:$B$722,$B842)*SUMIFS(Calculations!$E$3:$E$53,Calculations!$A$3:$A$53,$B842)</f>
        <v>0</v>
      </c>
      <c r="Q842" s="44">
        <f>Q116/SUMIFS(Q$3:Q$722,$B$3:$B$722,$B842)*SUMIFS(Calculations!$E$3:$E$53,Calculations!$A$3:$A$53,$B842)</f>
        <v>0</v>
      </c>
      <c r="R842" s="44">
        <f>R116/SUMIFS(R$3:R$722,$B$3:$B$722,$B842)*SUMIFS(Calculations!$E$3:$E$53,Calculations!$A$3:$A$53,$B842)</f>
        <v>0</v>
      </c>
    </row>
    <row r="843" spans="2:18" ht="15.75" customHeight="1">
      <c r="B843" s="44" t="s">
        <v>29</v>
      </c>
      <c r="C843" s="44" t="s">
        <v>519</v>
      </c>
      <c r="D843" s="44" t="s">
        <v>531</v>
      </c>
      <c r="E843" s="44" t="str">
        <f t="shared" si="301"/>
        <v>nuclear</v>
      </c>
      <c r="F843" s="44">
        <f>F117/SUMIFS(F$3:F$722,$B$3:$B$722,$B843)*SUMIFS(Calculations!$E$3:$E$53,Calculations!$A$3:$A$53,$B843)</f>
        <v>0</v>
      </c>
      <c r="G843" s="44">
        <f>G117/SUMIFS(G$3:G$722,$B$3:$B$722,$B843)*SUMIFS(Calculations!$E$3:$E$53,Calculations!$A$3:$A$53,$B843)</f>
        <v>0</v>
      </c>
      <c r="H843" s="44">
        <f>H117/SUMIFS(H$3:H$722,$B$3:$B$722,$B843)*SUMIFS(Calculations!$E$3:$E$53,Calculations!$A$3:$A$53,$B843)</f>
        <v>0</v>
      </c>
      <c r="I843" s="44">
        <f>I117/SUMIFS(I$3:I$722,$B$3:$B$722,$B843)*SUMIFS(Calculations!$E$3:$E$53,Calculations!$A$3:$A$53,$B843)</f>
        <v>0</v>
      </c>
      <c r="J843" s="44">
        <f>J117/SUMIFS(J$3:J$722,$B$3:$B$722,$B843)*SUMIFS(Calculations!$E$3:$E$53,Calculations!$A$3:$A$53,$B843)</f>
        <v>0</v>
      </c>
      <c r="K843" s="44">
        <f>K117/SUMIFS(K$3:K$722,$B$3:$B$722,$B843)*SUMIFS(Calculations!$E$3:$E$53,Calculations!$A$3:$A$53,$B843)</f>
        <v>0</v>
      </c>
      <c r="L843" s="44">
        <f>L117/SUMIFS(L$3:L$722,$B$3:$B$722,$B843)*SUMIFS(Calculations!$E$3:$E$53,Calculations!$A$3:$A$53,$B843)</f>
        <v>0</v>
      </c>
      <c r="M843" s="44">
        <f>M117/SUMIFS(M$3:M$722,$B$3:$B$722,$B843)*SUMIFS(Calculations!$E$3:$E$53,Calculations!$A$3:$A$53,$B843)</f>
        <v>0</v>
      </c>
      <c r="N843" s="44">
        <f>N117/SUMIFS(N$3:N$722,$B$3:$B$722,$B843)*SUMIFS(Calculations!$E$3:$E$53,Calculations!$A$3:$A$53,$B843)</f>
        <v>0</v>
      </c>
      <c r="O843" s="44">
        <f>O117/SUMIFS(O$3:O$722,$B$3:$B$722,$B843)*SUMIFS(Calculations!$E$3:$E$53,Calculations!$A$3:$A$53,$B843)</f>
        <v>0</v>
      </c>
      <c r="P843" s="44">
        <f>P117/SUMIFS(P$3:P$722,$B$3:$B$722,$B843)*SUMIFS(Calculations!$E$3:$E$53,Calculations!$A$3:$A$53,$B843)</f>
        <v>0</v>
      </c>
      <c r="Q843" s="44">
        <f>Q117/SUMIFS(Q$3:Q$722,$B$3:$B$722,$B843)*SUMIFS(Calculations!$E$3:$E$53,Calculations!$A$3:$A$53,$B843)</f>
        <v>0</v>
      </c>
      <c r="R843" s="44">
        <f>R117/SUMIFS(R$3:R$722,$B$3:$B$722,$B843)*SUMIFS(Calculations!$E$3:$E$53,Calculations!$A$3:$A$53,$B843)</f>
        <v>0</v>
      </c>
    </row>
    <row r="844" spans="2:18" ht="15.75" customHeight="1">
      <c r="B844" s="44" t="s">
        <v>29</v>
      </c>
      <c r="C844" s="44" t="s">
        <v>519</v>
      </c>
      <c r="D844" s="44" t="s">
        <v>532</v>
      </c>
      <c r="E844" s="44" t="str">
        <f t="shared" si="301"/>
        <v>offshore wind</v>
      </c>
      <c r="F844" s="44">
        <f>F118/SUMIFS(F$3:F$722,$B$3:$B$722,$B844)*SUMIFS(Calculations!$E$3:$E$53,Calculations!$A$3:$A$53,$B844)</f>
        <v>0</v>
      </c>
      <c r="G844" s="44">
        <f>G118/SUMIFS(G$3:G$722,$B$3:$B$722,$B844)*SUMIFS(Calculations!$E$3:$E$53,Calculations!$A$3:$A$53,$B844)</f>
        <v>0</v>
      </c>
      <c r="H844" s="44">
        <f>H118/SUMIFS(H$3:H$722,$B$3:$B$722,$B844)*SUMIFS(Calculations!$E$3:$E$53,Calculations!$A$3:$A$53,$B844)</f>
        <v>0</v>
      </c>
      <c r="I844" s="44">
        <f>I118/SUMIFS(I$3:I$722,$B$3:$B$722,$B844)*SUMIFS(Calculations!$E$3:$E$53,Calculations!$A$3:$A$53,$B844)</f>
        <v>0</v>
      </c>
      <c r="J844" s="44">
        <f>J118/SUMIFS(J$3:J$722,$B$3:$B$722,$B844)*SUMIFS(Calculations!$E$3:$E$53,Calculations!$A$3:$A$53,$B844)</f>
        <v>0</v>
      </c>
      <c r="K844" s="44">
        <f>K118/SUMIFS(K$3:K$722,$B$3:$B$722,$B844)*SUMIFS(Calculations!$E$3:$E$53,Calculations!$A$3:$A$53,$B844)</f>
        <v>0</v>
      </c>
      <c r="L844" s="44">
        <f>L118/SUMIFS(L$3:L$722,$B$3:$B$722,$B844)*SUMIFS(Calculations!$E$3:$E$53,Calculations!$A$3:$A$53,$B844)</f>
        <v>0</v>
      </c>
      <c r="M844" s="44">
        <f>M118/SUMIFS(M$3:M$722,$B$3:$B$722,$B844)*SUMIFS(Calculations!$E$3:$E$53,Calculations!$A$3:$A$53,$B844)</f>
        <v>0</v>
      </c>
      <c r="N844" s="44">
        <f>N118/SUMIFS(N$3:N$722,$B$3:$B$722,$B844)*SUMIFS(Calculations!$E$3:$E$53,Calculations!$A$3:$A$53,$B844)</f>
        <v>0</v>
      </c>
      <c r="O844" s="44">
        <f>O118/SUMIFS(O$3:O$722,$B$3:$B$722,$B844)*SUMIFS(Calculations!$E$3:$E$53,Calculations!$A$3:$A$53,$B844)</f>
        <v>0</v>
      </c>
      <c r="P844" s="44">
        <f>P118/SUMIFS(P$3:P$722,$B$3:$B$722,$B844)*SUMIFS(Calculations!$E$3:$E$53,Calculations!$A$3:$A$53,$B844)</f>
        <v>0</v>
      </c>
      <c r="Q844" s="44">
        <f>Q118/SUMIFS(Q$3:Q$722,$B$3:$B$722,$B844)*SUMIFS(Calculations!$E$3:$E$53,Calculations!$A$3:$A$53,$B844)</f>
        <v>0</v>
      </c>
      <c r="R844" s="44">
        <f>R118/SUMIFS(R$3:R$722,$B$3:$B$722,$B844)*SUMIFS(Calculations!$E$3:$E$53,Calculations!$A$3:$A$53,$B844)</f>
        <v>0</v>
      </c>
    </row>
    <row r="845" spans="2:18" ht="15.75" customHeight="1">
      <c r="B845" s="44" t="s">
        <v>29</v>
      </c>
      <c r="C845" s="44" t="s">
        <v>519</v>
      </c>
      <c r="D845" s="44" t="s">
        <v>533</v>
      </c>
      <c r="E845" s="44" t="str">
        <f t="shared" si="301"/>
        <v>crude oil</v>
      </c>
      <c r="F845" s="44">
        <f>F119/SUMIFS(F$3:F$722,$B$3:$B$722,$B845)*SUMIFS(Calculations!$E$3:$E$53,Calculations!$A$3:$A$53,$B845)</f>
        <v>0</v>
      </c>
      <c r="G845" s="44">
        <f>G119/SUMIFS(G$3:G$722,$B$3:$B$722,$B845)*SUMIFS(Calculations!$E$3:$E$53,Calculations!$A$3:$A$53,$B845)</f>
        <v>0</v>
      </c>
      <c r="H845" s="44">
        <f>H119/SUMIFS(H$3:H$722,$B$3:$B$722,$B845)*SUMIFS(Calculations!$E$3:$E$53,Calculations!$A$3:$A$53,$B845)</f>
        <v>0</v>
      </c>
      <c r="I845" s="44">
        <f>I119/SUMIFS(I$3:I$722,$B$3:$B$722,$B845)*SUMIFS(Calculations!$E$3:$E$53,Calculations!$A$3:$A$53,$B845)</f>
        <v>0</v>
      </c>
      <c r="J845" s="44">
        <f>J119/SUMIFS(J$3:J$722,$B$3:$B$722,$B845)*SUMIFS(Calculations!$E$3:$E$53,Calculations!$A$3:$A$53,$B845)</f>
        <v>0</v>
      </c>
      <c r="K845" s="44">
        <f>K119/SUMIFS(K$3:K$722,$B$3:$B$722,$B845)*SUMIFS(Calculations!$E$3:$E$53,Calculations!$A$3:$A$53,$B845)</f>
        <v>0</v>
      </c>
      <c r="L845" s="44">
        <f>L119/SUMIFS(L$3:L$722,$B$3:$B$722,$B845)*SUMIFS(Calculations!$E$3:$E$53,Calculations!$A$3:$A$53,$B845)</f>
        <v>0</v>
      </c>
      <c r="M845" s="44">
        <f>M119/SUMIFS(M$3:M$722,$B$3:$B$722,$B845)*SUMIFS(Calculations!$E$3:$E$53,Calculations!$A$3:$A$53,$B845)</f>
        <v>0</v>
      </c>
      <c r="N845" s="44">
        <f>N119/SUMIFS(N$3:N$722,$B$3:$B$722,$B845)*SUMIFS(Calculations!$E$3:$E$53,Calculations!$A$3:$A$53,$B845)</f>
        <v>0</v>
      </c>
      <c r="O845" s="44">
        <f>O119/SUMIFS(O$3:O$722,$B$3:$B$722,$B845)*SUMIFS(Calculations!$E$3:$E$53,Calculations!$A$3:$A$53,$B845)</f>
        <v>0</v>
      </c>
      <c r="P845" s="44">
        <f>P119/SUMIFS(P$3:P$722,$B$3:$B$722,$B845)*SUMIFS(Calculations!$E$3:$E$53,Calculations!$A$3:$A$53,$B845)</f>
        <v>0</v>
      </c>
      <c r="Q845" s="44">
        <f>Q119/SUMIFS(Q$3:Q$722,$B$3:$B$722,$B845)*SUMIFS(Calculations!$E$3:$E$53,Calculations!$A$3:$A$53,$B845)</f>
        <v>0</v>
      </c>
      <c r="R845" s="44">
        <f>R119/SUMIFS(R$3:R$722,$B$3:$B$722,$B845)*SUMIFS(Calculations!$E$3:$E$53,Calculations!$A$3:$A$53,$B845)</f>
        <v>0</v>
      </c>
    </row>
    <row r="846" spans="2:18" ht="15.75" customHeight="1">
      <c r="B846" s="44" t="s">
        <v>29</v>
      </c>
      <c r="C846" s="44" t="s">
        <v>519</v>
      </c>
      <c r="D846" s="44" t="s">
        <v>534</v>
      </c>
      <c r="E846" s="44" t="str">
        <f t="shared" si="301"/>
        <v>solar PV</v>
      </c>
      <c r="F846" s="44">
        <f>F120/SUMIFS(F$3:F$722,$B$3:$B$722,$B846)*SUMIFS(Calculations!$E$3:$E$53,Calculations!$A$3:$A$53,$B846)</f>
        <v>0</v>
      </c>
      <c r="G846" s="44">
        <f>G120/SUMIFS(G$3:G$722,$B$3:$B$722,$B846)*SUMIFS(Calculations!$E$3:$E$53,Calculations!$A$3:$A$53,$B846)</f>
        <v>0</v>
      </c>
      <c r="H846" s="44">
        <f>H120/SUMIFS(H$3:H$722,$B$3:$B$722,$B846)*SUMIFS(Calculations!$E$3:$E$53,Calculations!$A$3:$A$53,$B846)</f>
        <v>0</v>
      </c>
      <c r="I846" s="44">
        <f>I120/SUMIFS(I$3:I$722,$B$3:$B$722,$B846)*SUMIFS(Calculations!$E$3:$E$53,Calculations!$A$3:$A$53,$B846)</f>
        <v>0</v>
      </c>
      <c r="J846" s="44">
        <f>J120/SUMIFS(J$3:J$722,$B$3:$B$722,$B846)*SUMIFS(Calculations!$E$3:$E$53,Calculations!$A$3:$A$53,$B846)</f>
        <v>0</v>
      </c>
      <c r="K846" s="44">
        <f>K120/SUMIFS(K$3:K$722,$B$3:$B$722,$B846)*SUMIFS(Calculations!$E$3:$E$53,Calculations!$A$3:$A$53,$B846)</f>
        <v>0</v>
      </c>
      <c r="L846" s="44">
        <f>L120/SUMIFS(L$3:L$722,$B$3:$B$722,$B846)*SUMIFS(Calculations!$E$3:$E$53,Calculations!$A$3:$A$53,$B846)</f>
        <v>0</v>
      </c>
      <c r="M846" s="44">
        <f>M120/SUMIFS(M$3:M$722,$B$3:$B$722,$B846)*SUMIFS(Calculations!$E$3:$E$53,Calculations!$A$3:$A$53,$B846)</f>
        <v>0</v>
      </c>
      <c r="N846" s="44">
        <f>N120/SUMIFS(N$3:N$722,$B$3:$B$722,$B846)*SUMIFS(Calculations!$E$3:$E$53,Calculations!$A$3:$A$53,$B846)</f>
        <v>0</v>
      </c>
      <c r="O846" s="44">
        <f>O120/SUMIFS(O$3:O$722,$B$3:$B$722,$B846)*SUMIFS(Calculations!$E$3:$E$53,Calculations!$A$3:$A$53,$B846)</f>
        <v>0</v>
      </c>
      <c r="P846" s="44">
        <f>P120/SUMIFS(P$3:P$722,$B$3:$B$722,$B846)*SUMIFS(Calculations!$E$3:$E$53,Calculations!$A$3:$A$53,$B846)</f>
        <v>0</v>
      </c>
      <c r="Q846" s="44">
        <f>Q120/SUMIFS(Q$3:Q$722,$B$3:$B$722,$B846)*SUMIFS(Calculations!$E$3:$E$53,Calculations!$A$3:$A$53,$B846)</f>
        <v>0</v>
      </c>
      <c r="R846" s="44">
        <f>R120/SUMIFS(R$3:R$722,$B$3:$B$722,$B846)*SUMIFS(Calculations!$E$3:$E$53,Calculations!$A$3:$A$53,$B846)</f>
        <v>0</v>
      </c>
    </row>
    <row r="847" spans="2:18" ht="15.75" customHeight="1">
      <c r="B847" s="44" t="s">
        <v>29</v>
      </c>
      <c r="C847" s="44" t="s">
        <v>519</v>
      </c>
      <c r="D847" s="44" t="s">
        <v>535</v>
      </c>
      <c r="E847" s="44" t="str">
        <f t="shared" si="301"/>
        <v>storage</v>
      </c>
      <c r="F847" s="44">
        <f>F121/SUMIFS(F$3:F$722,$B$3:$B$722,$B847)*SUMIFS(Calculations!$E$3:$E$53,Calculations!$A$3:$A$53,$B847)</f>
        <v>0</v>
      </c>
      <c r="G847" s="44">
        <f>G121/SUMIFS(G$3:G$722,$B$3:$B$722,$B847)*SUMIFS(Calculations!$E$3:$E$53,Calculations!$A$3:$A$53,$B847)</f>
        <v>0</v>
      </c>
      <c r="H847" s="44">
        <f>H121/SUMIFS(H$3:H$722,$B$3:$B$722,$B847)*SUMIFS(Calculations!$E$3:$E$53,Calculations!$A$3:$A$53,$B847)</f>
        <v>0</v>
      </c>
      <c r="I847" s="44">
        <f>I121/SUMIFS(I$3:I$722,$B$3:$B$722,$B847)*SUMIFS(Calculations!$E$3:$E$53,Calculations!$A$3:$A$53,$B847)</f>
        <v>0</v>
      </c>
      <c r="J847" s="44">
        <f>J121/SUMIFS(J$3:J$722,$B$3:$B$722,$B847)*SUMIFS(Calculations!$E$3:$E$53,Calculations!$A$3:$A$53,$B847)</f>
        <v>0</v>
      </c>
      <c r="K847" s="44">
        <f>K121/SUMIFS(K$3:K$722,$B$3:$B$722,$B847)*SUMIFS(Calculations!$E$3:$E$53,Calculations!$A$3:$A$53,$B847)</f>
        <v>0</v>
      </c>
      <c r="L847" s="44">
        <f>L121/SUMIFS(L$3:L$722,$B$3:$B$722,$B847)*SUMIFS(Calculations!$E$3:$E$53,Calculations!$A$3:$A$53,$B847)</f>
        <v>0</v>
      </c>
      <c r="M847" s="44">
        <f>M121/SUMIFS(M$3:M$722,$B$3:$B$722,$B847)*SUMIFS(Calculations!$E$3:$E$53,Calculations!$A$3:$A$53,$B847)</f>
        <v>0</v>
      </c>
      <c r="N847" s="44">
        <f>N121/SUMIFS(N$3:N$722,$B$3:$B$722,$B847)*SUMIFS(Calculations!$E$3:$E$53,Calculations!$A$3:$A$53,$B847)</f>
        <v>0</v>
      </c>
      <c r="O847" s="44">
        <f>O121/SUMIFS(O$3:O$722,$B$3:$B$722,$B847)*SUMIFS(Calculations!$E$3:$E$53,Calculations!$A$3:$A$53,$B847)</f>
        <v>0</v>
      </c>
      <c r="P847" s="44">
        <f>P121/SUMIFS(P$3:P$722,$B$3:$B$722,$B847)*SUMIFS(Calculations!$E$3:$E$53,Calculations!$A$3:$A$53,$B847)</f>
        <v>0</v>
      </c>
      <c r="Q847" s="44">
        <f>Q121/SUMIFS(Q$3:Q$722,$B$3:$B$722,$B847)*SUMIFS(Calculations!$E$3:$E$53,Calculations!$A$3:$A$53,$B847)</f>
        <v>0</v>
      </c>
      <c r="R847" s="44">
        <f>R121/SUMIFS(R$3:R$722,$B$3:$B$722,$B847)*SUMIFS(Calculations!$E$3:$E$53,Calculations!$A$3:$A$53,$B847)</f>
        <v>0</v>
      </c>
    </row>
    <row r="848" spans="2:18" ht="15.75" customHeight="1">
      <c r="B848" s="44" t="s">
        <v>29</v>
      </c>
      <c r="C848" s="44" t="s">
        <v>519</v>
      </c>
      <c r="D848" s="44" t="s">
        <v>537</v>
      </c>
      <c r="E848" s="44" t="str">
        <f t="shared" si="301"/>
        <v>solar PV</v>
      </c>
      <c r="F848" s="44">
        <f>F122/SUMIFS(F$3:F$722,$B$3:$B$722,$B848)*SUMIFS(Calculations!$E$3:$E$53,Calculations!$A$3:$A$53,$B848)</f>
        <v>0</v>
      </c>
      <c r="G848" s="44">
        <f>G122/SUMIFS(G$3:G$722,$B$3:$B$722,$B848)*SUMIFS(Calculations!$E$3:$E$53,Calculations!$A$3:$A$53,$B848)</f>
        <v>0</v>
      </c>
      <c r="H848" s="44">
        <f>H122/SUMIFS(H$3:H$722,$B$3:$B$722,$B848)*SUMIFS(Calculations!$E$3:$E$53,Calculations!$A$3:$A$53,$B848)</f>
        <v>0</v>
      </c>
      <c r="I848" s="44">
        <f>I122/SUMIFS(I$3:I$722,$B$3:$B$722,$B848)*SUMIFS(Calculations!$E$3:$E$53,Calculations!$A$3:$A$53,$B848)</f>
        <v>0</v>
      </c>
      <c r="J848" s="44">
        <f>J122/SUMIFS(J$3:J$722,$B$3:$B$722,$B848)*SUMIFS(Calculations!$E$3:$E$53,Calculations!$A$3:$A$53,$B848)</f>
        <v>0</v>
      </c>
      <c r="K848" s="44">
        <f>K122/SUMIFS(K$3:K$722,$B$3:$B$722,$B848)*SUMIFS(Calculations!$E$3:$E$53,Calculations!$A$3:$A$53,$B848)</f>
        <v>0</v>
      </c>
      <c r="L848" s="44">
        <f>L122/SUMIFS(L$3:L$722,$B$3:$B$722,$B848)*SUMIFS(Calculations!$E$3:$E$53,Calculations!$A$3:$A$53,$B848)</f>
        <v>0</v>
      </c>
      <c r="M848" s="44">
        <f>M122/SUMIFS(M$3:M$722,$B$3:$B$722,$B848)*SUMIFS(Calculations!$E$3:$E$53,Calculations!$A$3:$A$53,$B848)</f>
        <v>0</v>
      </c>
      <c r="N848" s="44">
        <f>N122/SUMIFS(N$3:N$722,$B$3:$B$722,$B848)*SUMIFS(Calculations!$E$3:$E$53,Calculations!$A$3:$A$53,$B848)</f>
        <v>0</v>
      </c>
      <c r="O848" s="44">
        <f>O122/SUMIFS(O$3:O$722,$B$3:$B$722,$B848)*SUMIFS(Calculations!$E$3:$E$53,Calculations!$A$3:$A$53,$B848)</f>
        <v>0</v>
      </c>
      <c r="P848" s="44">
        <f>P122/SUMIFS(P$3:P$722,$B$3:$B$722,$B848)*SUMIFS(Calculations!$E$3:$E$53,Calculations!$A$3:$A$53,$B848)</f>
        <v>0</v>
      </c>
      <c r="Q848" s="44">
        <f>Q122/SUMIFS(Q$3:Q$722,$B$3:$B$722,$B848)*SUMIFS(Calculations!$E$3:$E$53,Calculations!$A$3:$A$53,$B848)</f>
        <v>0</v>
      </c>
      <c r="R848" s="44">
        <f>R122/SUMIFS(R$3:R$722,$B$3:$B$722,$B848)*SUMIFS(Calculations!$E$3:$E$53,Calculations!$A$3:$A$53,$B848)</f>
        <v>0</v>
      </c>
    </row>
    <row r="849" spans="2:18" ht="15.75" customHeight="1">
      <c r="B849" s="44" t="s">
        <v>33</v>
      </c>
      <c r="C849" s="44" t="s">
        <v>519</v>
      </c>
      <c r="D849" s="44" t="s">
        <v>522</v>
      </c>
      <c r="E849" s="44" t="str">
        <f t="shared" si="301"/>
        <v>biomass</v>
      </c>
      <c r="F849" s="44">
        <f>F123/SUMIFS(F$3:F$722,$B$3:$B$722,$B849)*SUMIFS(Calculations!$E$3:$E$53,Calculations!$A$3:$A$53,$B849)</f>
        <v>0</v>
      </c>
      <c r="G849" s="44">
        <f>G123/SUMIFS(G$3:G$722,$B$3:$B$722,$B849)*SUMIFS(Calculations!$E$3:$E$53,Calculations!$A$3:$A$53,$B849)</f>
        <v>0</v>
      </c>
      <c r="H849" s="44">
        <f>H123/SUMIFS(H$3:H$722,$B$3:$B$722,$B849)*SUMIFS(Calculations!$E$3:$E$53,Calculations!$A$3:$A$53,$B849)</f>
        <v>0</v>
      </c>
      <c r="I849" s="44">
        <f>I123/SUMIFS(I$3:I$722,$B$3:$B$722,$B849)*SUMIFS(Calculations!$E$3:$E$53,Calculations!$A$3:$A$53,$B849)</f>
        <v>0</v>
      </c>
      <c r="J849" s="44">
        <f>J123/SUMIFS(J$3:J$722,$B$3:$B$722,$B849)*SUMIFS(Calculations!$E$3:$E$53,Calculations!$A$3:$A$53,$B849)</f>
        <v>0</v>
      </c>
      <c r="K849" s="44">
        <f>K123/SUMIFS(K$3:K$722,$B$3:$B$722,$B849)*SUMIFS(Calculations!$E$3:$E$53,Calculations!$A$3:$A$53,$B849)</f>
        <v>0</v>
      </c>
      <c r="L849" s="44">
        <f>L123/SUMIFS(L$3:L$722,$B$3:$B$722,$B849)*SUMIFS(Calculations!$E$3:$E$53,Calculations!$A$3:$A$53,$B849)</f>
        <v>0</v>
      </c>
      <c r="M849" s="44">
        <f>M123/SUMIFS(M$3:M$722,$B$3:$B$722,$B849)*SUMIFS(Calculations!$E$3:$E$53,Calculations!$A$3:$A$53,$B849)</f>
        <v>0</v>
      </c>
      <c r="N849" s="44">
        <f>N123/SUMIFS(N$3:N$722,$B$3:$B$722,$B849)*SUMIFS(Calculations!$E$3:$E$53,Calculations!$A$3:$A$53,$B849)</f>
        <v>0</v>
      </c>
      <c r="O849" s="44">
        <f>O123/SUMIFS(O$3:O$722,$B$3:$B$722,$B849)*SUMIFS(Calculations!$E$3:$E$53,Calculations!$A$3:$A$53,$B849)</f>
        <v>0</v>
      </c>
      <c r="P849" s="44">
        <f>P123/SUMIFS(P$3:P$722,$B$3:$B$722,$B849)*SUMIFS(Calculations!$E$3:$E$53,Calculations!$A$3:$A$53,$B849)</f>
        <v>0</v>
      </c>
      <c r="Q849" s="44">
        <f>Q123/SUMIFS(Q$3:Q$722,$B$3:$B$722,$B849)*SUMIFS(Calculations!$E$3:$E$53,Calculations!$A$3:$A$53,$B849)</f>
        <v>0</v>
      </c>
      <c r="R849" s="44">
        <f>R123/SUMIFS(R$3:R$722,$B$3:$B$722,$B849)*SUMIFS(Calculations!$E$3:$E$53,Calculations!$A$3:$A$53,$B849)</f>
        <v>0</v>
      </c>
    </row>
    <row r="850" spans="2:18" ht="15.75" customHeight="1">
      <c r="B850" s="44" t="s">
        <v>33</v>
      </c>
      <c r="C850" s="44" t="s">
        <v>519</v>
      </c>
      <c r="D850" s="44" t="s">
        <v>523</v>
      </c>
      <c r="E850" s="44" t="str">
        <f t="shared" si="301"/>
        <v>hard coal</v>
      </c>
      <c r="F850" s="44">
        <f>F124/SUMIFS(F$3:F$722,$B$3:$B$722,$B850)*SUMIFS(Calculations!$E$3:$E$53,Calculations!$A$3:$A$53,$B850)</f>
        <v>0</v>
      </c>
      <c r="G850" s="44">
        <f>G124/SUMIFS(G$3:G$722,$B$3:$B$722,$B850)*SUMIFS(Calculations!$E$3:$E$53,Calculations!$A$3:$A$53,$B850)</f>
        <v>0</v>
      </c>
      <c r="H850" s="44">
        <f>H124/SUMIFS(H$3:H$722,$B$3:$B$722,$B850)*SUMIFS(Calculations!$E$3:$E$53,Calculations!$A$3:$A$53,$B850)</f>
        <v>0</v>
      </c>
      <c r="I850" s="44">
        <f>I124/SUMIFS(I$3:I$722,$B$3:$B$722,$B850)*SUMIFS(Calculations!$E$3:$E$53,Calculations!$A$3:$A$53,$B850)</f>
        <v>0</v>
      </c>
      <c r="J850" s="44">
        <f>J124/SUMIFS(J$3:J$722,$B$3:$B$722,$B850)*SUMIFS(Calculations!$E$3:$E$53,Calculations!$A$3:$A$53,$B850)</f>
        <v>0</v>
      </c>
      <c r="K850" s="44">
        <f>K124/SUMIFS(K$3:K$722,$B$3:$B$722,$B850)*SUMIFS(Calculations!$E$3:$E$53,Calculations!$A$3:$A$53,$B850)</f>
        <v>0</v>
      </c>
      <c r="L850" s="44">
        <f>L124/SUMIFS(L$3:L$722,$B$3:$B$722,$B850)*SUMIFS(Calculations!$E$3:$E$53,Calculations!$A$3:$A$53,$B850)</f>
        <v>0</v>
      </c>
      <c r="M850" s="44">
        <f>M124/SUMIFS(M$3:M$722,$B$3:$B$722,$B850)*SUMIFS(Calculations!$E$3:$E$53,Calculations!$A$3:$A$53,$B850)</f>
        <v>0</v>
      </c>
      <c r="N850" s="44">
        <f>N124/SUMIFS(N$3:N$722,$B$3:$B$722,$B850)*SUMIFS(Calculations!$E$3:$E$53,Calculations!$A$3:$A$53,$B850)</f>
        <v>0</v>
      </c>
      <c r="O850" s="44">
        <f>O124/SUMIFS(O$3:O$722,$B$3:$B$722,$B850)*SUMIFS(Calculations!$E$3:$E$53,Calculations!$A$3:$A$53,$B850)</f>
        <v>0</v>
      </c>
      <c r="P850" s="44">
        <f>P124/SUMIFS(P$3:P$722,$B$3:$B$722,$B850)*SUMIFS(Calculations!$E$3:$E$53,Calculations!$A$3:$A$53,$B850)</f>
        <v>0</v>
      </c>
      <c r="Q850" s="44">
        <f>Q124/SUMIFS(Q$3:Q$722,$B$3:$B$722,$B850)*SUMIFS(Calculations!$E$3:$E$53,Calculations!$A$3:$A$53,$B850)</f>
        <v>0</v>
      </c>
      <c r="R850" s="44">
        <f>R124/SUMIFS(R$3:R$722,$B$3:$B$722,$B850)*SUMIFS(Calculations!$E$3:$E$53,Calculations!$A$3:$A$53,$B850)</f>
        <v>0</v>
      </c>
    </row>
    <row r="851" spans="2:18" ht="15.75" customHeight="1">
      <c r="B851" s="44" t="s">
        <v>33</v>
      </c>
      <c r="C851" s="44" t="s">
        <v>519</v>
      </c>
      <c r="D851" s="44" t="s">
        <v>524</v>
      </c>
      <c r="E851" s="44" t="str">
        <f t="shared" si="301"/>
        <v>solar thermal</v>
      </c>
      <c r="F851" s="44">
        <f>F125/SUMIFS(F$3:F$722,$B$3:$B$722,$B851)*SUMIFS(Calculations!$E$3:$E$53,Calculations!$A$3:$A$53,$B851)</f>
        <v>0</v>
      </c>
      <c r="G851" s="44">
        <f>G125/SUMIFS(G$3:G$722,$B$3:$B$722,$B851)*SUMIFS(Calculations!$E$3:$E$53,Calculations!$A$3:$A$53,$B851)</f>
        <v>0</v>
      </c>
      <c r="H851" s="44">
        <f>H125/SUMIFS(H$3:H$722,$B$3:$B$722,$B851)*SUMIFS(Calculations!$E$3:$E$53,Calculations!$A$3:$A$53,$B851)</f>
        <v>0</v>
      </c>
      <c r="I851" s="44">
        <f>I125/SUMIFS(I$3:I$722,$B$3:$B$722,$B851)*SUMIFS(Calculations!$E$3:$E$53,Calculations!$A$3:$A$53,$B851)</f>
        <v>0</v>
      </c>
      <c r="J851" s="44">
        <f>J125/SUMIFS(J$3:J$722,$B$3:$B$722,$B851)*SUMIFS(Calculations!$E$3:$E$53,Calculations!$A$3:$A$53,$B851)</f>
        <v>0</v>
      </c>
      <c r="K851" s="44">
        <f>K125/SUMIFS(K$3:K$722,$B$3:$B$722,$B851)*SUMIFS(Calculations!$E$3:$E$53,Calculations!$A$3:$A$53,$B851)</f>
        <v>0</v>
      </c>
      <c r="L851" s="44">
        <f>L125/SUMIFS(L$3:L$722,$B$3:$B$722,$B851)*SUMIFS(Calculations!$E$3:$E$53,Calculations!$A$3:$A$53,$B851)</f>
        <v>0</v>
      </c>
      <c r="M851" s="44">
        <f>M125/SUMIFS(M$3:M$722,$B$3:$B$722,$B851)*SUMIFS(Calculations!$E$3:$E$53,Calculations!$A$3:$A$53,$B851)</f>
        <v>0</v>
      </c>
      <c r="N851" s="44">
        <f>N125/SUMIFS(N$3:N$722,$B$3:$B$722,$B851)*SUMIFS(Calculations!$E$3:$E$53,Calculations!$A$3:$A$53,$B851)</f>
        <v>0</v>
      </c>
      <c r="O851" s="44">
        <f>O125/SUMIFS(O$3:O$722,$B$3:$B$722,$B851)*SUMIFS(Calculations!$E$3:$E$53,Calculations!$A$3:$A$53,$B851)</f>
        <v>0</v>
      </c>
      <c r="P851" s="44">
        <f>P125/SUMIFS(P$3:P$722,$B$3:$B$722,$B851)*SUMIFS(Calculations!$E$3:$E$53,Calculations!$A$3:$A$53,$B851)</f>
        <v>0</v>
      </c>
      <c r="Q851" s="44">
        <f>Q125/SUMIFS(Q$3:Q$722,$B$3:$B$722,$B851)*SUMIFS(Calculations!$E$3:$E$53,Calculations!$A$3:$A$53,$B851)</f>
        <v>0</v>
      </c>
      <c r="R851" s="44">
        <f>R125/SUMIFS(R$3:R$722,$B$3:$B$722,$B851)*SUMIFS(Calculations!$E$3:$E$53,Calculations!$A$3:$A$53,$B851)</f>
        <v>0</v>
      </c>
    </row>
    <row r="852" spans="2:18" ht="15.75" customHeight="1">
      <c r="B852" s="44" t="s">
        <v>33</v>
      </c>
      <c r="C852" s="44" t="s">
        <v>519</v>
      </c>
      <c r="D852" s="44" t="s">
        <v>525</v>
      </c>
      <c r="E852" s="44" t="str">
        <f t="shared" si="301"/>
        <v>geothermal</v>
      </c>
      <c r="F852" s="44">
        <f>F126/SUMIFS(F$3:F$722,$B$3:$B$722,$B852)*SUMIFS(Calculations!$E$3:$E$53,Calculations!$A$3:$A$53,$B852)</f>
        <v>0</v>
      </c>
      <c r="G852" s="44">
        <f>G126/SUMIFS(G$3:G$722,$B$3:$B$722,$B852)*SUMIFS(Calculations!$E$3:$E$53,Calculations!$A$3:$A$53,$B852)</f>
        <v>0</v>
      </c>
      <c r="H852" s="44">
        <f>H126/SUMIFS(H$3:H$722,$B$3:$B$722,$B852)*SUMIFS(Calculations!$E$3:$E$53,Calculations!$A$3:$A$53,$B852)</f>
        <v>0</v>
      </c>
      <c r="I852" s="44">
        <f>I126/SUMIFS(I$3:I$722,$B$3:$B$722,$B852)*SUMIFS(Calculations!$E$3:$E$53,Calculations!$A$3:$A$53,$B852)</f>
        <v>0</v>
      </c>
      <c r="J852" s="44">
        <f>J126/SUMIFS(J$3:J$722,$B$3:$B$722,$B852)*SUMIFS(Calculations!$E$3:$E$53,Calculations!$A$3:$A$53,$B852)</f>
        <v>0</v>
      </c>
      <c r="K852" s="44">
        <f>K126/SUMIFS(K$3:K$722,$B$3:$B$722,$B852)*SUMIFS(Calculations!$E$3:$E$53,Calculations!$A$3:$A$53,$B852)</f>
        <v>0</v>
      </c>
      <c r="L852" s="44">
        <f>L126/SUMIFS(L$3:L$722,$B$3:$B$722,$B852)*SUMIFS(Calculations!$E$3:$E$53,Calculations!$A$3:$A$53,$B852)</f>
        <v>0</v>
      </c>
      <c r="M852" s="44">
        <f>M126/SUMIFS(M$3:M$722,$B$3:$B$722,$B852)*SUMIFS(Calculations!$E$3:$E$53,Calculations!$A$3:$A$53,$B852)</f>
        <v>0</v>
      </c>
      <c r="N852" s="44">
        <f>N126/SUMIFS(N$3:N$722,$B$3:$B$722,$B852)*SUMIFS(Calculations!$E$3:$E$53,Calculations!$A$3:$A$53,$B852)</f>
        <v>0</v>
      </c>
      <c r="O852" s="44">
        <f>O126/SUMIFS(O$3:O$722,$B$3:$B$722,$B852)*SUMIFS(Calculations!$E$3:$E$53,Calculations!$A$3:$A$53,$B852)</f>
        <v>0</v>
      </c>
      <c r="P852" s="44">
        <f>P126/SUMIFS(P$3:P$722,$B$3:$B$722,$B852)*SUMIFS(Calculations!$E$3:$E$53,Calculations!$A$3:$A$53,$B852)</f>
        <v>0</v>
      </c>
      <c r="Q852" s="44">
        <f>Q126/SUMIFS(Q$3:Q$722,$B$3:$B$722,$B852)*SUMIFS(Calculations!$E$3:$E$53,Calculations!$A$3:$A$53,$B852)</f>
        <v>0</v>
      </c>
      <c r="R852" s="44">
        <f>R126/SUMIFS(R$3:R$722,$B$3:$B$722,$B852)*SUMIFS(Calculations!$E$3:$E$53,Calculations!$A$3:$A$53,$B852)</f>
        <v>0</v>
      </c>
    </row>
    <row r="853" spans="2:18" ht="15.75" customHeight="1">
      <c r="B853" s="44" t="s">
        <v>33</v>
      </c>
      <c r="C853" s="44" t="s">
        <v>519</v>
      </c>
      <c r="D853" s="44" t="s">
        <v>526</v>
      </c>
      <c r="E853" s="44" t="str">
        <f t="shared" si="301"/>
        <v>hydro</v>
      </c>
      <c r="F853" s="44">
        <f>F127/SUMIFS(F$3:F$722,$B$3:$B$722,$B853)*SUMIFS(Calculations!$E$3:$E$53,Calculations!$A$3:$A$53,$B853)</f>
        <v>0</v>
      </c>
      <c r="G853" s="44">
        <f>G127/SUMIFS(G$3:G$722,$B$3:$B$722,$B853)*SUMIFS(Calculations!$E$3:$E$53,Calculations!$A$3:$A$53,$B853)</f>
        <v>0</v>
      </c>
      <c r="H853" s="44">
        <f>H127/SUMIFS(H$3:H$722,$B$3:$B$722,$B853)*SUMIFS(Calculations!$E$3:$E$53,Calculations!$A$3:$A$53,$B853)</f>
        <v>0</v>
      </c>
      <c r="I853" s="44">
        <f>I127/SUMIFS(I$3:I$722,$B$3:$B$722,$B853)*SUMIFS(Calculations!$E$3:$E$53,Calculations!$A$3:$A$53,$B853)</f>
        <v>0</v>
      </c>
      <c r="J853" s="44">
        <f>J127/SUMIFS(J$3:J$722,$B$3:$B$722,$B853)*SUMIFS(Calculations!$E$3:$E$53,Calculations!$A$3:$A$53,$B853)</f>
        <v>0</v>
      </c>
      <c r="K853" s="44">
        <f>K127/SUMIFS(K$3:K$722,$B$3:$B$722,$B853)*SUMIFS(Calculations!$E$3:$E$53,Calculations!$A$3:$A$53,$B853)</f>
        <v>0</v>
      </c>
      <c r="L853" s="44">
        <f>L127/SUMIFS(L$3:L$722,$B$3:$B$722,$B853)*SUMIFS(Calculations!$E$3:$E$53,Calculations!$A$3:$A$53,$B853)</f>
        <v>0</v>
      </c>
      <c r="M853" s="44">
        <f>M127/SUMIFS(M$3:M$722,$B$3:$B$722,$B853)*SUMIFS(Calculations!$E$3:$E$53,Calculations!$A$3:$A$53,$B853)</f>
        <v>0</v>
      </c>
      <c r="N853" s="44">
        <f>N127/SUMIFS(N$3:N$722,$B$3:$B$722,$B853)*SUMIFS(Calculations!$E$3:$E$53,Calculations!$A$3:$A$53,$B853)</f>
        <v>0</v>
      </c>
      <c r="O853" s="44">
        <f>O127/SUMIFS(O$3:O$722,$B$3:$B$722,$B853)*SUMIFS(Calculations!$E$3:$E$53,Calculations!$A$3:$A$53,$B853)</f>
        <v>0</v>
      </c>
      <c r="P853" s="44">
        <f>P127/SUMIFS(P$3:P$722,$B$3:$B$722,$B853)*SUMIFS(Calculations!$E$3:$E$53,Calculations!$A$3:$A$53,$B853)</f>
        <v>0</v>
      </c>
      <c r="Q853" s="44">
        <f>Q127/SUMIFS(Q$3:Q$722,$B$3:$B$722,$B853)*SUMIFS(Calculations!$E$3:$E$53,Calculations!$A$3:$A$53,$B853)</f>
        <v>0</v>
      </c>
      <c r="R853" s="44">
        <f>R127/SUMIFS(R$3:R$722,$B$3:$B$722,$B853)*SUMIFS(Calculations!$E$3:$E$53,Calculations!$A$3:$A$53,$B853)</f>
        <v>0</v>
      </c>
    </row>
    <row r="854" spans="2:18" ht="15.75" customHeight="1">
      <c r="B854" s="44" t="s">
        <v>33</v>
      </c>
      <c r="C854" s="44" t="s">
        <v>519</v>
      </c>
      <c r="D854" s="44" t="s">
        <v>528</v>
      </c>
      <c r="E854" s="44" t="str">
        <f t="shared" si="301"/>
        <v>hydro</v>
      </c>
      <c r="F854" s="44">
        <f>F128/SUMIFS(F$3:F$722,$B$3:$B$722,$B854)*SUMIFS(Calculations!$E$3:$E$53,Calculations!$A$3:$A$53,$B854)</f>
        <v>0</v>
      </c>
      <c r="G854" s="44">
        <f>G128/SUMIFS(G$3:G$722,$B$3:$B$722,$B854)*SUMIFS(Calculations!$E$3:$E$53,Calculations!$A$3:$A$53,$B854)</f>
        <v>0</v>
      </c>
      <c r="H854" s="44">
        <f>H128/SUMIFS(H$3:H$722,$B$3:$B$722,$B854)*SUMIFS(Calculations!$E$3:$E$53,Calculations!$A$3:$A$53,$B854)</f>
        <v>0</v>
      </c>
      <c r="I854" s="44">
        <f>I128/SUMIFS(I$3:I$722,$B$3:$B$722,$B854)*SUMIFS(Calculations!$E$3:$E$53,Calculations!$A$3:$A$53,$B854)</f>
        <v>0</v>
      </c>
      <c r="J854" s="44">
        <f>J128/SUMIFS(J$3:J$722,$B$3:$B$722,$B854)*SUMIFS(Calculations!$E$3:$E$53,Calculations!$A$3:$A$53,$B854)</f>
        <v>0</v>
      </c>
      <c r="K854" s="44">
        <f>K128/SUMIFS(K$3:K$722,$B$3:$B$722,$B854)*SUMIFS(Calculations!$E$3:$E$53,Calculations!$A$3:$A$53,$B854)</f>
        <v>0</v>
      </c>
      <c r="L854" s="44">
        <f>L128/SUMIFS(L$3:L$722,$B$3:$B$722,$B854)*SUMIFS(Calculations!$E$3:$E$53,Calculations!$A$3:$A$53,$B854)</f>
        <v>0</v>
      </c>
      <c r="M854" s="44">
        <f>M128/SUMIFS(M$3:M$722,$B$3:$B$722,$B854)*SUMIFS(Calculations!$E$3:$E$53,Calculations!$A$3:$A$53,$B854)</f>
        <v>0</v>
      </c>
      <c r="N854" s="44">
        <f>N128/SUMIFS(N$3:N$722,$B$3:$B$722,$B854)*SUMIFS(Calculations!$E$3:$E$53,Calculations!$A$3:$A$53,$B854)</f>
        <v>0</v>
      </c>
      <c r="O854" s="44">
        <f>O128/SUMIFS(O$3:O$722,$B$3:$B$722,$B854)*SUMIFS(Calculations!$E$3:$E$53,Calculations!$A$3:$A$53,$B854)</f>
        <v>0</v>
      </c>
      <c r="P854" s="44">
        <f>P128/SUMIFS(P$3:P$722,$B$3:$B$722,$B854)*SUMIFS(Calculations!$E$3:$E$53,Calculations!$A$3:$A$53,$B854)</f>
        <v>0</v>
      </c>
      <c r="Q854" s="44">
        <f>Q128/SUMIFS(Q$3:Q$722,$B$3:$B$722,$B854)*SUMIFS(Calculations!$E$3:$E$53,Calculations!$A$3:$A$53,$B854)</f>
        <v>0</v>
      </c>
      <c r="R854" s="44">
        <f>R128/SUMIFS(R$3:R$722,$B$3:$B$722,$B854)*SUMIFS(Calculations!$E$3:$E$53,Calculations!$A$3:$A$53,$B854)</f>
        <v>0</v>
      </c>
    </row>
    <row r="855" spans="2:18" ht="15.75" customHeight="1">
      <c r="B855" s="44" t="s">
        <v>33</v>
      </c>
      <c r="C855" s="44" t="s">
        <v>519</v>
      </c>
      <c r="D855" s="44" t="s">
        <v>527</v>
      </c>
      <c r="E855" s="44" t="str">
        <f t="shared" si="301"/>
        <v>onshore wind</v>
      </c>
      <c r="F855" s="44">
        <f>F129/SUMIFS(F$3:F$722,$B$3:$B$722,$B855)*SUMIFS(Calculations!$E$3:$E$53,Calculations!$A$3:$A$53,$B855)</f>
        <v>0</v>
      </c>
      <c r="G855" s="44">
        <f>G129/SUMIFS(G$3:G$722,$B$3:$B$722,$B855)*SUMIFS(Calculations!$E$3:$E$53,Calculations!$A$3:$A$53,$B855)</f>
        <v>0</v>
      </c>
      <c r="H855" s="44">
        <f>H129/SUMIFS(H$3:H$722,$B$3:$B$722,$B855)*SUMIFS(Calculations!$E$3:$E$53,Calculations!$A$3:$A$53,$B855)</f>
        <v>0</v>
      </c>
      <c r="I855" s="44">
        <f>I129/SUMIFS(I$3:I$722,$B$3:$B$722,$B855)*SUMIFS(Calculations!$E$3:$E$53,Calculations!$A$3:$A$53,$B855)</f>
        <v>0</v>
      </c>
      <c r="J855" s="44">
        <f>J129/SUMIFS(J$3:J$722,$B$3:$B$722,$B855)*SUMIFS(Calculations!$E$3:$E$53,Calculations!$A$3:$A$53,$B855)</f>
        <v>0</v>
      </c>
      <c r="K855" s="44">
        <f>K129/SUMIFS(K$3:K$722,$B$3:$B$722,$B855)*SUMIFS(Calculations!$E$3:$E$53,Calculations!$A$3:$A$53,$B855)</f>
        <v>0</v>
      </c>
      <c r="L855" s="44">
        <f>L129/SUMIFS(L$3:L$722,$B$3:$B$722,$B855)*SUMIFS(Calculations!$E$3:$E$53,Calculations!$A$3:$A$53,$B855)</f>
        <v>0</v>
      </c>
      <c r="M855" s="44">
        <f>M129/SUMIFS(M$3:M$722,$B$3:$B$722,$B855)*SUMIFS(Calculations!$E$3:$E$53,Calculations!$A$3:$A$53,$B855)</f>
        <v>0</v>
      </c>
      <c r="N855" s="44">
        <f>N129/SUMIFS(N$3:N$722,$B$3:$B$722,$B855)*SUMIFS(Calculations!$E$3:$E$53,Calculations!$A$3:$A$53,$B855)</f>
        <v>0</v>
      </c>
      <c r="O855" s="44">
        <f>O129/SUMIFS(O$3:O$722,$B$3:$B$722,$B855)*SUMIFS(Calculations!$E$3:$E$53,Calculations!$A$3:$A$53,$B855)</f>
        <v>0</v>
      </c>
      <c r="P855" s="44">
        <f>P129/SUMIFS(P$3:P$722,$B$3:$B$722,$B855)*SUMIFS(Calculations!$E$3:$E$53,Calculations!$A$3:$A$53,$B855)</f>
        <v>0</v>
      </c>
      <c r="Q855" s="44">
        <f>Q129/SUMIFS(Q$3:Q$722,$B$3:$B$722,$B855)*SUMIFS(Calculations!$E$3:$E$53,Calculations!$A$3:$A$53,$B855)</f>
        <v>0</v>
      </c>
      <c r="R855" s="44">
        <f>R129/SUMIFS(R$3:R$722,$B$3:$B$722,$B855)*SUMIFS(Calculations!$E$3:$E$53,Calculations!$A$3:$A$53,$B855)</f>
        <v>0</v>
      </c>
    </row>
    <row r="856" spans="2:18" ht="15.75" customHeight="1">
      <c r="B856" s="44" t="s">
        <v>33</v>
      </c>
      <c r="C856" s="44" t="s">
        <v>519</v>
      </c>
      <c r="D856" s="44" t="s">
        <v>529</v>
      </c>
      <c r="E856" s="44" t="str">
        <f t="shared" si="301"/>
        <v>natural gas nonpeaker</v>
      </c>
      <c r="F856" s="44">
        <f>F130/SUMIFS(F$3:F$722,$B$3:$B$722,$B856)*SUMIFS(Calculations!$E$3:$E$53,Calculations!$A$3:$A$53,$B856)</f>
        <v>0</v>
      </c>
      <c r="G856" s="44">
        <f>G130/SUMIFS(G$3:G$722,$B$3:$B$722,$B856)*SUMIFS(Calculations!$E$3:$E$53,Calculations!$A$3:$A$53,$B856)</f>
        <v>0</v>
      </c>
      <c r="H856" s="44">
        <f>H130/SUMIFS(H$3:H$722,$B$3:$B$722,$B856)*SUMIFS(Calculations!$E$3:$E$53,Calculations!$A$3:$A$53,$B856)</f>
        <v>0</v>
      </c>
      <c r="I856" s="44">
        <f>I130/SUMIFS(I$3:I$722,$B$3:$B$722,$B856)*SUMIFS(Calculations!$E$3:$E$53,Calculations!$A$3:$A$53,$B856)</f>
        <v>0</v>
      </c>
      <c r="J856" s="44">
        <f>J130/SUMIFS(J$3:J$722,$B$3:$B$722,$B856)*SUMIFS(Calculations!$E$3:$E$53,Calculations!$A$3:$A$53,$B856)</f>
        <v>0</v>
      </c>
      <c r="K856" s="44">
        <f>K130/SUMIFS(K$3:K$722,$B$3:$B$722,$B856)*SUMIFS(Calculations!$E$3:$E$53,Calculations!$A$3:$A$53,$B856)</f>
        <v>0</v>
      </c>
      <c r="L856" s="44">
        <f>L130/SUMIFS(L$3:L$722,$B$3:$B$722,$B856)*SUMIFS(Calculations!$E$3:$E$53,Calculations!$A$3:$A$53,$B856)</f>
        <v>0</v>
      </c>
      <c r="M856" s="44">
        <f>M130/SUMIFS(M$3:M$722,$B$3:$B$722,$B856)*SUMIFS(Calculations!$E$3:$E$53,Calculations!$A$3:$A$53,$B856)</f>
        <v>0</v>
      </c>
      <c r="N856" s="44">
        <f>N130/SUMIFS(N$3:N$722,$B$3:$B$722,$B856)*SUMIFS(Calculations!$E$3:$E$53,Calculations!$A$3:$A$53,$B856)</f>
        <v>0</v>
      </c>
      <c r="O856" s="44">
        <f>O130/SUMIFS(O$3:O$722,$B$3:$B$722,$B856)*SUMIFS(Calculations!$E$3:$E$53,Calculations!$A$3:$A$53,$B856)</f>
        <v>0</v>
      </c>
      <c r="P856" s="44">
        <f>P130/SUMIFS(P$3:P$722,$B$3:$B$722,$B856)*SUMIFS(Calculations!$E$3:$E$53,Calculations!$A$3:$A$53,$B856)</f>
        <v>0</v>
      </c>
      <c r="Q856" s="44">
        <f>Q130/SUMIFS(Q$3:Q$722,$B$3:$B$722,$B856)*SUMIFS(Calculations!$E$3:$E$53,Calculations!$A$3:$A$53,$B856)</f>
        <v>0</v>
      </c>
      <c r="R856" s="44">
        <f>R130/SUMIFS(R$3:R$722,$B$3:$B$722,$B856)*SUMIFS(Calculations!$E$3:$E$53,Calculations!$A$3:$A$53,$B856)</f>
        <v>0</v>
      </c>
    </row>
    <row r="857" spans="2:18" ht="15.75" customHeight="1">
      <c r="B857" s="44" t="s">
        <v>33</v>
      </c>
      <c r="C857" s="44" t="s">
        <v>519</v>
      </c>
      <c r="D857" s="44" t="s">
        <v>530</v>
      </c>
      <c r="E857" s="44" t="str">
        <f t="shared" ref="E857:E920" si="302">LOOKUP(D857,$U$2:$V$15,$V$2:$V$15)</f>
        <v>natural gas peaker</v>
      </c>
      <c r="F857" s="44">
        <f>F131/SUMIFS(F$3:F$722,$B$3:$B$722,$B857)*SUMIFS(Calculations!$E$3:$E$53,Calculations!$A$3:$A$53,$B857)</f>
        <v>0</v>
      </c>
      <c r="G857" s="44">
        <f>G131/SUMIFS(G$3:G$722,$B$3:$B$722,$B857)*SUMIFS(Calculations!$E$3:$E$53,Calculations!$A$3:$A$53,$B857)</f>
        <v>0</v>
      </c>
      <c r="H857" s="44">
        <f>H131/SUMIFS(H$3:H$722,$B$3:$B$722,$B857)*SUMIFS(Calculations!$E$3:$E$53,Calculations!$A$3:$A$53,$B857)</f>
        <v>0</v>
      </c>
      <c r="I857" s="44">
        <f>I131/SUMIFS(I$3:I$722,$B$3:$B$722,$B857)*SUMIFS(Calculations!$E$3:$E$53,Calculations!$A$3:$A$53,$B857)</f>
        <v>0</v>
      </c>
      <c r="J857" s="44">
        <f>J131/SUMIFS(J$3:J$722,$B$3:$B$722,$B857)*SUMIFS(Calculations!$E$3:$E$53,Calculations!$A$3:$A$53,$B857)</f>
        <v>0</v>
      </c>
      <c r="K857" s="44">
        <f>K131/SUMIFS(K$3:K$722,$B$3:$B$722,$B857)*SUMIFS(Calculations!$E$3:$E$53,Calculations!$A$3:$A$53,$B857)</f>
        <v>0</v>
      </c>
      <c r="L857" s="44">
        <f>L131/SUMIFS(L$3:L$722,$B$3:$B$722,$B857)*SUMIFS(Calculations!$E$3:$E$53,Calculations!$A$3:$A$53,$B857)</f>
        <v>0</v>
      </c>
      <c r="M857" s="44">
        <f>M131/SUMIFS(M$3:M$722,$B$3:$B$722,$B857)*SUMIFS(Calculations!$E$3:$E$53,Calculations!$A$3:$A$53,$B857)</f>
        <v>0</v>
      </c>
      <c r="N857" s="44">
        <f>N131/SUMIFS(N$3:N$722,$B$3:$B$722,$B857)*SUMIFS(Calculations!$E$3:$E$53,Calculations!$A$3:$A$53,$B857)</f>
        <v>0</v>
      </c>
      <c r="O857" s="44">
        <f>O131/SUMIFS(O$3:O$722,$B$3:$B$722,$B857)*SUMIFS(Calculations!$E$3:$E$53,Calculations!$A$3:$A$53,$B857)</f>
        <v>0</v>
      </c>
      <c r="P857" s="44">
        <f>P131/SUMIFS(P$3:P$722,$B$3:$B$722,$B857)*SUMIFS(Calculations!$E$3:$E$53,Calculations!$A$3:$A$53,$B857)</f>
        <v>0</v>
      </c>
      <c r="Q857" s="44">
        <f>Q131/SUMIFS(Q$3:Q$722,$B$3:$B$722,$B857)*SUMIFS(Calculations!$E$3:$E$53,Calculations!$A$3:$A$53,$B857)</f>
        <v>0</v>
      </c>
      <c r="R857" s="44">
        <f>R131/SUMIFS(R$3:R$722,$B$3:$B$722,$B857)*SUMIFS(Calculations!$E$3:$E$53,Calculations!$A$3:$A$53,$B857)</f>
        <v>0</v>
      </c>
    </row>
    <row r="858" spans="2:18" ht="15.75" customHeight="1">
      <c r="B858" s="44" t="s">
        <v>33</v>
      </c>
      <c r="C858" s="44" t="s">
        <v>519</v>
      </c>
      <c r="D858" s="44" t="s">
        <v>531</v>
      </c>
      <c r="E858" s="44" t="str">
        <f t="shared" si="302"/>
        <v>nuclear</v>
      </c>
      <c r="F858" s="44">
        <f>F132/SUMIFS(F$3:F$722,$B$3:$B$722,$B858)*SUMIFS(Calculations!$E$3:$E$53,Calculations!$A$3:$A$53,$B858)</f>
        <v>0</v>
      </c>
      <c r="G858" s="44">
        <f>G132/SUMIFS(G$3:G$722,$B$3:$B$722,$B858)*SUMIFS(Calculations!$E$3:$E$53,Calculations!$A$3:$A$53,$B858)</f>
        <v>0</v>
      </c>
      <c r="H858" s="44">
        <f>H132/SUMIFS(H$3:H$722,$B$3:$B$722,$B858)*SUMIFS(Calculations!$E$3:$E$53,Calculations!$A$3:$A$53,$B858)</f>
        <v>0</v>
      </c>
      <c r="I858" s="44">
        <f>I132/SUMIFS(I$3:I$722,$B$3:$B$722,$B858)*SUMIFS(Calculations!$E$3:$E$53,Calculations!$A$3:$A$53,$B858)</f>
        <v>0</v>
      </c>
      <c r="J858" s="44">
        <f>J132/SUMIFS(J$3:J$722,$B$3:$B$722,$B858)*SUMIFS(Calculations!$E$3:$E$53,Calculations!$A$3:$A$53,$B858)</f>
        <v>0</v>
      </c>
      <c r="K858" s="44">
        <f>K132/SUMIFS(K$3:K$722,$B$3:$B$722,$B858)*SUMIFS(Calculations!$E$3:$E$53,Calculations!$A$3:$A$53,$B858)</f>
        <v>0</v>
      </c>
      <c r="L858" s="44">
        <f>L132/SUMIFS(L$3:L$722,$B$3:$B$722,$B858)*SUMIFS(Calculations!$E$3:$E$53,Calculations!$A$3:$A$53,$B858)</f>
        <v>0</v>
      </c>
      <c r="M858" s="44">
        <f>M132/SUMIFS(M$3:M$722,$B$3:$B$722,$B858)*SUMIFS(Calculations!$E$3:$E$53,Calculations!$A$3:$A$53,$B858)</f>
        <v>0</v>
      </c>
      <c r="N858" s="44">
        <f>N132/SUMIFS(N$3:N$722,$B$3:$B$722,$B858)*SUMIFS(Calculations!$E$3:$E$53,Calculations!$A$3:$A$53,$B858)</f>
        <v>0</v>
      </c>
      <c r="O858" s="44">
        <f>O132/SUMIFS(O$3:O$722,$B$3:$B$722,$B858)*SUMIFS(Calculations!$E$3:$E$53,Calculations!$A$3:$A$53,$B858)</f>
        <v>0</v>
      </c>
      <c r="P858" s="44">
        <f>P132/SUMIFS(P$3:P$722,$B$3:$B$722,$B858)*SUMIFS(Calculations!$E$3:$E$53,Calculations!$A$3:$A$53,$B858)</f>
        <v>0</v>
      </c>
      <c r="Q858" s="44">
        <f>Q132/SUMIFS(Q$3:Q$722,$B$3:$B$722,$B858)*SUMIFS(Calculations!$E$3:$E$53,Calculations!$A$3:$A$53,$B858)</f>
        <v>0</v>
      </c>
      <c r="R858" s="44">
        <f>R132/SUMIFS(R$3:R$722,$B$3:$B$722,$B858)*SUMIFS(Calculations!$E$3:$E$53,Calculations!$A$3:$A$53,$B858)</f>
        <v>0</v>
      </c>
    </row>
    <row r="859" spans="2:18" ht="15.75" customHeight="1">
      <c r="B859" s="44" t="s">
        <v>33</v>
      </c>
      <c r="C859" s="44" t="s">
        <v>519</v>
      </c>
      <c r="D859" s="44" t="s">
        <v>532</v>
      </c>
      <c r="E859" s="44" t="str">
        <f t="shared" si="302"/>
        <v>offshore wind</v>
      </c>
      <c r="F859" s="44">
        <f>F133/SUMIFS(F$3:F$722,$B$3:$B$722,$B859)*SUMIFS(Calculations!$E$3:$E$53,Calculations!$A$3:$A$53,$B859)</f>
        <v>0</v>
      </c>
      <c r="G859" s="44">
        <f>G133/SUMIFS(G$3:G$722,$B$3:$B$722,$B859)*SUMIFS(Calculations!$E$3:$E$53,Calculations!$A$3:$A$53,$B859)</f>
        <v>0</v>
      </c>
      <c r="H859" s="44">
        <f>H133/SUMIFS(H$3:H$722,$B$3:$B$722,$B859)*SUMIFS(Calculations!$E$3:$E$53,Calculations!$A$3:$A$53,$B859)</f>
        <v>0</v>
      </c>
      <c r="I859" s="44">
        <f>I133/SUMIFS(I$3:I$722,$B$3:$B$722,$B859)*SUMIFS(Calculations!$E$3:$E$53,Calculations!$A$3:$A$53,$B859)</f>
        <v>0</v>
      </c>
      <c r="J859" s="44">
        <f>J133/SUMIFS(J$3:J$722,$B$3:$B$722,$B859)*SUMIFS(Calculations!$E$3:$E$53,Calculations!$A$3:$A$53,$B859)</f>
        <v>0</v>
      </c>
      <c r="K859" s="44">
        <f>K133/SUMIFS(K$3:K$722,$B$3:$B$722,$B859)*SUMIFS(Calculations!$E$3:$E$53,Calculations!$A$3:$A$53,$B859)</f>
        <v>0</v>
      </c>
      <c r="L859" s="44">
        <f>L133/SUMIFS(L$3:L$722,$B$3:$B$722,$B859)*SUMIFS(Calculations!$E$3:$E$53,Calculations!$A$3:$A$53,$B859)</f>
        <v>0</v>
      </c>
      <c r="M859" s="44">
        <f>M133/SUMIFS(M$3:M$722,$B$3:$B$722,$B859)*SUMIFS(Calculations!$E$3:$E$53,Calculations!$A$3:$A$53,$B859)</f>
        <v>0</v>
      </c>
      <c r="N859" s="44">
        <f>N133/SUMIFS(N$3:N$722,$B$3:$B$722,$B859)*SUMIFS(Calculations!$E$3:$E$53,Calculations!$A$3:$A$53,$B859)</f>
        <v>0</v>
      </c>
      <c r="O859" s="44">
        <f>O133/SUMIFS(O$3:O$722,$B$3:$B$722,$B859)*SUMIFS(Calculations!$E$3:$E$53,Calculations!$A$3:$A$53,$B859)</f>
        <v>0</v>
      </c>
      <c r="P859" s="44">
        <f>P133/SUMIFS(P$3:P$722,$B$3:$B$722,$B859)*SUMIFS(Calculations!$E$3:$E$53,Calculations!$A$3:$A$53,$B859)</f>
        <v>0</v>
      </c>
      <c r="Q859" s="44">
        <f>Q133/SUMIFS(Q$3:Q$722,$B$3:$B$722,$B859)*SUMIFS(Calculations!$E$3:$E$53,Calculations!$A$3:$A$53,$B859)</f>
        <v>0</v>
      </c>
      <c r="R859" s="44">
        <f>R133/SUMIFS(R$3:R$722,$B$3:$B$722,$B859)*SUMIFS(Calculations!$E$3:$E$53,Calculations!$A$3:$A$53,$B859)</f>
        <v>0</v>
      </c>
    </row>
    <row r="860" spans="2:18" ht="15.75" customHeight="1">
      <c r="B860" s="44" t="s">
        <v>33</v>
      </c>
      <c r="C860" s="44" t="s">
        <v>519</v>
      </c>
      <c r="D860" s="44" t="s">
        <v>533</v>
      </c>
      <c r="E860" s="44" t="str">
        <f t="shared" si="302"/>
        <v>crude oil</v>
      </c>
      <c r="F860" s="44">
        <f>F134/SUMIFS(F$3:F$722,$B$3:$B$722,$B860)*SUMIFS(Calculations!$E$3:$E$53,Calculations!$A$3:$A$53,$B860)</f>
        <v>0</v>
      </c>
      <c r="G860" s="44">
        <f>G134/SUMIFS(G$3:G$722,$B$3:$B$722,$B860)*SUMIFS(Calculations!$E$3:$E$53,Calculations!$A$3:$A$53,$B860)</f>
        <v>0</v>
      </c>
      <c r="H860" s="44">
        <f>H134/SUMIFS(H$3:H$722,$B$3:$B$722,$B860)*SUMIFS(Calculations!$E$3:$E$53,Calculations!$A$3:$A$53,$B860)</f>
        <v>0</v>
      </c>
      <c r="I860" s="44">
        <f>I134/SUMIFS(I$3:I$722,$B$3:$B$722,$B860)*SUMIFS(Calculations!$E$3:$E$53,Calculations!$A$3:$A$53,$B860)</f>
        <v>0</v>
      </c>
      <c r="J860" s="44">
        <f>J134/SUMIFS(J$3:J$722,$B$3:$B$722,$B860)*SUMIFS(Calculations!$E$3:$E$53,Calculations!$A$3:$A$53,$B860)</f>
        <v>0</v>
      </c>
      <c r="K860" s="44">
        <f>K134/SUMIFS(K$3:K$722,$B$3:$B$722,$B860)*SUMIFS(Calculations!$E$3:$E$53,Calculations!$A$3:$A$53,$B860)</f>
        <v>0</v>
      </c>
      <c r="L860" s="44">
        <f>L134/SUMIFS(L$3:L$722,$B$3:$B$722,$B860)*SUMIFS(Calculations!$E$3:$E$53,Calculations!$A$3:$A$53,$B860)</f>
        <v>0</v>
      </c>
      <c r="M860" s="44">
        <f>M134/SUMIFS(M$3:M$722,$B$3:$B$722,$B860)*SUMIFS(Calculations!$E$3:$E$53,Calculations!$A$3:$A$53,$B860)</f>
        <v>0</v>
      </c>
      <c r="N860" s="44">
        <f>N134/SUMIFS(N$3:N$722,$B$3:$B$722,$B860)*SUMIFS(Calculations!$E$3:$E$53,Calculations!$A$3:$A$53,$B860)</f>
        <v>0</v>
      </c>
      <c r="O860" s="44">
        <f>O134/SUMIFS(O$3:O$722,$B$3:$B$722,$B860)*SUMIFS(Calculations!$E$3:$E$53,Calculations!$A$3:$A$53,$B860)</f>
        <v>0</v>
      </c>
      <c r="P860" s="44">
        <f>P134/SUMIFS(P$3:P$722,$B$3:$B$722,$B860)*SUMIFS(Calculations!$E$3:$E$53,Calculations!$A$3:$A$53,$B860)</f>
        <v>0</v>
      </c>
      <c r="Q860" s="44">
        <f>Q134/SUMIFS(Q$3:Q$722,$B$3:$B$722,$B860)*SUMIFS(Calculations!$E$3:$E$53,Calculations!$A$3:$A$53,$B860)</f>
        <v>0</v>
      </c>
      <c r="R860" s="44">
        <f>R134/SUMIFS(R$3:R$722,$B$3:$B$722,$B860)*SUMIFS(Calculations!$E$3:$E$53,Calculations!$A$3:$A$53,$B860)</f>
        <v>0</v>
      </c>
    </row>
    <row r="861" spans="2:18" ht="15.75" customHeight="1">
      <c r="B861" s="44" t="s">
        <v>33</v>
      </c>
      <c r="C861" s="44" t="s">
        <v>519</v>
      </c>
      <c r="D861" s="44" t="s">
        <v>534</v>
      </c>
      <c r="E861" s="44" t="str">
        <f t="shared" si="302"/>
        <v>solar PV</v>
      </c>
      <c r="F861" s="44">
        <f>F135/SUMIFS(F$3:F$722,$B$3:$B$722,$B861)*SUMIFS(Calculations!$E$3:$E$53,Calculations!$A$3:$A$53,$B861)</f>
        <v>0</v>
      </c>
      <c r="G861" s="44">
        <f>G135/SUMIFS(G$3:G$722,$B$3:$B$722,$B861)*SUMIFS(Calculations!$E$3:$E$53,Calculations!$A$3:$A$53,$B861)</f>
        <v>0</v>
      </c>
      <c r="H861" s="44">
        <f>H135/SUMIFS(H$3:H$722,$B$3:$B$722,$B861)*SUMIFS(Calculations!$E$3:$E$53,Calculations!$A$3:$A$53,$B861)</f>
        <v>0</v>
      </c>
      <c r="I861" s="44">
        <f>I135/SUMIFS(I$3:I$722,$B$3:$B$722,$B861)*SUMIFS(Calculations!$E$3:$E$53,Calculations!$A$3:$A$53,$B861)</f>
        <v>0</v>
      </c>
      <c r="J861" s="44">
        <f>J135/SUMIFS(J$3:J$722,$B$3:$B$722,$B861)*SUMIFS(Calculations!$E$3:$E$53,Calculations!$A$3:$A$53,$B861)</f>
        <v>0</v>
      </c>
      <c r="K861" s="44">
        <f>K135/SUMIFS(K$3:K$722,$B$3:$B$722,$B861)*SUMIFS(Calculations!$E$3:$E$53,Calculations!$A$3:$A$53,$B861)</f>
        <v>0</v>
      </c>
      <c r="L861" s="44">
        <f>L135/SUMIFS(L$3:L$722,$B$3:$B$722,$B861)*SUMIFS(Calculations!$E$3:$E$53,Calculations!$A$3:$A$53,$B861)</f>
        <v>0</v>
      </c>
      <c r="M861" s="44">
        <f>M135/SUMIFS(M$3:M$722,$B$3:$B$722,$B861)*SUMIFS(Calculations!$E$3:$E$53,Calculations!$A$3:$A$53,$B861)</f>
        <v>0</v>
      </c>
      <c r="N861" s="44">
        <f>N135/SUMIFS(N$3:N$722,$B$3:$B$722,$B861)*SUMIFS(Calculations!$E$3:$E$53,Calculations!$A$3:$A$53,$B861)</f>
        <v>0</v>
      </c>
      <c r="O861" s="44">
        <f>O135/SUMIFS(O$3:O$722,$B$3:$B$722,$B861)*SUMIFS(Calculations!$E$3:$E$53,Calculations!$A$3:$A$53,$B861)</f>
        <v>0</v>
      </c>
      <c r="P861" s="44">
        <f>P135/SUMIFS(P$3:P$722,$B$3:$B$722,$B861)*SUMIFS(Calculations!$E$3:$E$53,Calculations!$A$3:$A$53,$B861)</f>
        <v>0</v>
      </c>
      <c r="Q861" s="44">
        <f>Q135/SUMIFS(Q$3:Q$722,$B$3:$B$722,$B861)*SUMIFS(Calculations!$E$3:$E$53,Calculations!$A$3:$A$53,$B861)</f>
        <v>0</v>
      </c>
      <c r="R861" s="44">
        <f>R135/SUMIFS(R$3:R$722,$B$3:$B$722,$B861)*SUMIFS(Calculations!$E$3:$E$53,Calculations!$A$3:$A$53,$B861)</f>
        <v>0</v>
      </c>
    </row>
    <row r="862" spans="2:18" ht="15.75" customHeight="1">
      <c r="B862" s="44" t="s">
        <v>33</v>
      </c>
      <c r="C862" s="44" t="s">
        <v>519</v>
      </c>
      <c r="D862" s="44" t="s">
        <v>535</v>
      </c>
      <c r="E862" s="44" t="str">
        <f t="shared" si="302"/>
        <v>storage</v>
      </c>
      <c r="F862" s="44">
        <f>F136/SUMIFS(F$3:F$722,$B$3:$B$722,$B862)*SUMIFS(Calculations!$E$3:$E$53,Calculations!$A$3:$A$53,$B862)</f>
        <v>0</v>
      </c>
      <c r="G862" s="44">
        <f>G136/SUMIFS(G$3:G$722,$B$3:$B$722,$B862)*SUMIFS(Calculations!$E$3:$E$53,Calculations!$A$3:$A$53,$B862)</f>
        <v>0</v>
      </c>
      <c r="H862" s="44">
        <f>H136/SUMIFS(H$3:H$722,$B$3:$B$722,$B862)*SUMIFS(Calculations!$E$3:$E$53,Calculations!$A$3:$A$53,$B862)</f>
        <v>0</v>
      </c>
      <c r="I862" s="44">
        <f>I136/SUMIFS(I$3:I$722,$B$3:$B$722,$B862)*SUMIFS(Calculations!$E$3:$E$53,Calculations!$A$3:$A$53,$B862)</f>
        <v>0</v>
      </c>
      <c r="J862" s="44">
        <f>J136/SUMIFS(J$3:J$722,$B$3:$B$722,$B862)*SUMIFS(Calculations!$E$3:$E$53,Calculations!$A$3:$A$53,$B862)</f>
        <v>0</v>
      </c>
      <c r="K862" s="44">
        <f>K136/SUMIFS(K$3:K$722,$B$3:$B$722,$B862)*SUMIFS(Calculations!$E$3:$E$53,Calculations!$A$3:$A$53,$B862)</f>
        <v>0</v>
      </c>
      <c r="L862" s="44">
        <f>L136/SUMIFS(L$3:L$722,$B$3:$B$722,$B862)*SUMIFS(Calculations!$E$3:$E$53,Calculations!$A$3:$A$53,$B862)</f>
        <v>0</v>
      </c>
      <c r="M862" s="44">
        <f>M136/SUMIFS(M$3:M$722,$B$3:$B$722,$B862)*SUMIFS(Calculations!$E$3:$E$53,Calculations!$A$3:$A$53,$B862)</f>
        <v>0</v>
      </c>
      <c r="N862" s="44">
        <f>N136/SUMIFS(N$3:N$722,$B$3:$B$722,$B862)*SUMIFS(Calculations!$E$3:$E$53,Calculations!$A$3:$A$53,$B862)</f>
        <v>0</v>
      </c>
      <c r="O862" s="44">
        <f>O136/SUMIFS(O$3:O$722,$B$3:$B$722,$B862)*SUMIFS(Calculations!$E$3:$E$53,Calculations!$A$3:$A$53,$B862)</f>
        <v>0</v>
      </c>
      <c r="P862" s="44">
        <f>P136/SUMIFS(P$3:P$722,$B$3:$B$722,$B862)*SUMIFS(Calculations!$E$3:$E$53,Calculations!$A$3:$A$53,$B862)</f>
        <v>0</v>
      </c>
      <c r="Q862" s="44">
        <f>Q136/SUMIFS(Q$3:Q$722,$B$3:$B$722,$B862)*SUMIFS(Calculations!$E$3:$E$53,Calculations!$A$3:$A$53,$B862)</f>
        <v>0</v>
      </c>
      <c r="R862" s="44">
        <f>R136/SUMIFS(R$3:R$722,$B$3:$B$722,$B862)*SUMIFS(Calculations!$E$3:$E$53,Calculations!$A$3:$A$53,$B862)</f>
        <v>0</v>
      </c>
    </row>
    <row r="863" spans="2:18" ht="15.75" customHeight="1">
      <c r="B863" s="44" t="s">
        <v>33</v>
      </c>
      <c r="C863" s="44" t="s">
        <v>519</v>
      </c>
      <c r="D863" s="44" t="s">
        <v>537</v>
      </c>
      <c r="E863" s="44" t="str">
        <f t="shared" si="302"/>
        <v>solar PV</v>
      </c>
      <c r="F863" s="44">
        <f>F137/SUMIFS(F$3:F$722,$B$3:$B$722,$B863)*SUMIFS(Calculations!$E$3:$E$53,Calculations!$A$3:$A$53,$B863)</f>
        <v>0</v>
      </c>
      <c r="G863" s="44">
        <f>G137/SUMIFS(G$3:G$722,$B$3:$B$722,$B863)*SUMIFS(Calculations!$E$3:$E$53,Calculations!$A$3:$A$53,$B863)</f>
        <v>0</v>
      </c>
      <c r="H863" s="44">
        <f>H137/SUMIFS(H$3:H$722,$B$3:$B$722,$B863)*SUMIFS(Calculations!$E$3:$E$53,Calculations!$A$3:$A$53,$B863)</f>
        <v>0</v>
      </c>
      <c r="I863" s="44">
        <f>I137/SUMIFS(I$3:I$722,$B$3:$B$722,$B863)*SUMIFS(Calculations!$E$3:$E$53,Calculations!$A$3:$A$53,$B863)</f>
        <v>0</v>
      </c>
      <c r="J863" s="44">
        <f>J137/SUMIFS(J$3:J$722,$B$3:$B$722,$B863)*SUMIFS(Calculations!$E$3:$E$53,Calculations!$A$3:$A$53,$B863)</f>
        <v>0</v>
      </c>
      <c r="K863" s="44">
        <f>K137/SUMIFS(K$3:K$722,$B$3:$B$722,$B863)*SUMIFS(Calculations!$E$3:$E$53,Calculations!$A$3:$A$53,$B863)</f>
        <v>0</v>
      </c>
      <c r="L863" s="44">
        <f>L137/SUMIFS(L$3:L$722,$B$3:$B$722,$B863)*SUMIFS(Calculations!$E$3:$E$53,Calculations!$A$3:$A$53,$B863)</f>
        <v>0</v>
      </c>
      <c r="M863" s="44">
        <f>M137/SUMIFS(M$3:M$722,$B$3:$B$722,$B863)*SUMIFS(Calculations!$E$3:$E$53,Calculations!$A$3:$A$53,$B863)</f>
        <v>0</v>
      </c>
      <c r="N863" s="44">
        <f>N137/SUMIFS(N$3:N$722,$B$3:$B$722,$B863)*SUMIFS(Calculations!$E$3:$E$53,Calculations!$A$3:$A$53,$B863)</f>
        <v>0</v>
      </c>
      <c r="O863" s="44">
        <f>O137/SUMIFS(O$3:O$722,$B$3:$B$722,$B863)*SUMIFS(Calculations!$E$3:$E$53,Calculations!$A$3:$A$53,$B863)</f>
        <v>0</v>
      </c>
      <c r="P863" s="44">
        <f>P137/SUMIFS(P$3:P$722,$B$3:$B$722,$B863)*SUMIFS(Calculations!$E$3:$E$53,Calculations!$A$3:$A$53,$B863)</f>
        <v>0</v>
      </c>
      <c r="Q863" s="44">
        <f>Q137/SUMIFS(Q$3:Q$722,$B$3:$B$722,$B863)*SUMIFS(Calculations!$E$3:$E$53,Calculations!$A$3:$A$53,$B863)</f>
        <v>0</v>
      </c>
      <c r="R863" s="44">
        <f>R137/SUMIFS(R$3:R$722,$B$3:$B$722,$B863)*SUMIFS(Calculations!$E$3:$E$53,Calculations!$A$3:$A$53,$B863)</f>
        <v>0</v>
      </c>
    </row>
    <row r="864" spans="2:18" ht="15.75" customHeight="1">
      <c r="B864" s="44" t="s">
        <v>48</v>
      </c>
      <c r="C864" s="44" t="s">
        <v>519</v>
      </c>
      <c r="D864" s="44" t="s">
        <v>522</v>
      </c>
      <c r="E864" s="44" t="str">
        <f t="shared" si="302"/>
        <v>biomass</v>
      </c>
      <c r="F864" s="44">
        <f>F138/SUMIFS(F$3:F$722,$B$3:$B$722,$B864)*SUMIFS(Calculations!$E$3:$E$53,Calculations!$A$3:$A$53,$B864)</f>
        <v>0</v>
      </c>
      <c r="G864" s="44">
        <f>G138/SUMIFS(G$3:G$722,$B$3:$B$722,$B864)*SUMIFS(Calculations!$E$3:$E$53,Calculations!$A$3:$A$53,$B864)</f>
        <v>0</v>
      </c>
      <c r="H864" s="44">
        <f>H138/SUMIFS(H$3:H$722,$B$3:$B$722,$B864)*SUMIFS(Calculations!$E$3:$E$53,Calculations!$A$3:$A$53,$B864)</f>
        <v>0</v>
      </c>
      <c r="I864" s="44">
        <f>I138/SUMIFS(I$3:I$722,$B$3:$B$722,$B864)*SUMIFS(Calculations!$E$3:$E$53,Calculations!$A$3:$A$53,$B864)</f>
        <v>0</v>
      </c>
      <c r="J864" s="44">
        <f>J138/SUMIFS(J$3:J$722,$B$3:$B$722,$B864)*SUMIFS(Calculations!$E$3:$E$53,Calculations!$A$3:$A$53,$B864)</f>
        <v>0</v>
      </c>
      <c r="K864" s="44">
        <f>K138/SUMIFS(K$3:K$722,$B$3:$B$722,$B864)*SUMIFS(Calculations!$E$3:$E$53,Calculations!$A$3:$A$53,$B864)</f>
        <v>0</v>
      </c>
      <c r="L864" s="44">
        <f>L138/SUMIFS(L$3:L$722,$B$3:$B$722,$B864)*SUMIFS(Calculations!$E$3:$E$53,Calculations!$A$3:$A$53,$B864)</f>
        <v>0</v>
      </c>
      <c r="M864" s="44">
        <f>M138/SUMIFS(M$3:M$722,$B$3:$B$722,$B864)*SUMIFS(Calculations!$E$3:$E$53,Calculations!$A$3:$A$53,$B864)</f>
        <v>0</v>
      </c>
      <c r="N864" s="44">
        <f>N138/SUMIFS(N$3:N$722,$B$3:$B$722,$B864)*SUMIFS(Calculations!$E$3:$E$53,Calculations!$A$3:$A$53,$B864)</f>
        <v>0</v>
      </c>
      <c r="O864" s="44">
        <f>O138/SUMIFS(O$3:O$722,$B$3:$B$722,$B864)*SUMIFS(Calculations!$E$3:$E$53,Calculations!$A$3:$A$53,$B864)</f>
        <v>0</v>
      </c>
      <c r="P864" s="44">
        <f>P138/SUMIFS(P$3:P$722,$B$3:$B$722,$B864)*SUMIFS(Calculations!$E$3:$E$53,Calculations!$A$3:$A$53,$B864)</f>
        <v>0</v>
      </c>
      <c r="Q864" s="44">
        <f>Q138/SUMIFS(Q$3:Q$722,$B$3:$B$722,$B864)*SUMIFS(Calculations!$E$3:$E$53,Calculations!$A$3:$A$53,$B864)</f>
        <v>0</v>
      </c>
      <c r="R864" s="44">
        <f>R138/SUMIFS(R$3:R$722,$B$3:$B$722,$B864)*SUMIFS(Calculations!$E$3:$E$53,Calculations!$A$3:$A$53,$B864)</f>
        <v>0</v>
      </c>
    </row>
    <row r="865" spans="2:18" ht="15.75" customHeight="1">
      <c r="B865" s="44" t="s">
        <v>48</v>
      </c>
      <c r="C865" s="44" t="s">
        <v>519</v>
      </c>
      <c r="D865" s="44" t="s">
        <v>523</v>
      </c>
      <c r="E865" s="44" t="str">
        <f t="shared" si="302"/>
        <v>hard coal</v>
      </c>
      <c r="F865" s="44">
        <f>F139/SUMIFS(F$3:F$722,$B$3:$B$722,$B865)*SUMIFS(Calculations!$E$3:$E$53,Calculations!$A$3:$A$53,$B865)</f>
        <v>0</v>
      </c>
      <c r="G865" s="44">
        <f>G139/SUMIFS(G$3:G$722,$B$3:$B$722,$B865)*SUMIFS(Calculations!$E$3:$E$53,Calculations!$A$3:$A$53,$B865)</f>
        <v>0</v>
      </c>
      <c r="H865" s="44">
        <f>H139/SUMIFS(H$3:H$722,$B$3:$B$722,$B865)*SUMIFS(Calculations!$E$3:$E$53,Calculations!$A$3:$A$53,$B865)</f>
        <v>0</v>
      </c>
      <c r="I865" s="44">
        <f>I139/SUMIFS(I$3:I$722,$B$3:$B$722,$B865)*SUMIFS(Calculations!$E$3:$E$53,Calculations!$A$3:$A$53,$B865)</f>
        <v>0</v>
      </c>
      <c r="J865" s="44">
        <f>J139/SUMIFS(J$3:J$722,$B$3:$B$722,$B865)*SUMIFS(Calculations!$E$3:$E$53,Calculations!$A$3:$A$53,$B865)</f>
        <v>0</v>
      </c>
      <c r="K865" s="44">
        <f>K139/SUMIFS(K$3:K$722,$B$3:$B$722,$B865)*SUMIFS(Calculations!$E$3:$E$53,Calculations!$A$3:$A$53,$B865)</f>
        <v>0</v>
      </c>
      <c r="L865" s="44">
        <f>L139/SUMIFS(L$3:L$722,$B$3:$B$722,$B865)*SUMIFS(Calculations!$E$3:$E$53,Calculations!$A$3:$A$53,$B865)</f>
        <v>0</v>
      </c>
      <c r="M865" s="44">
        <f>M139/SUMIFS(M$3:M$722,$B$3:$B$722,$B865)*SUMIFS(Calculations!$E$3:$E$53,Calculations!$A$3:$A$53,$B865)</f>
        <v>0</v>
      </c>
      <c r="N865" s="44">
        <f>N139/SUMIFS(N$3:N$722,$B$3:$B$722,$B865)*SUMIFS(Calculations!$E$3:$E$53,Calculations!$A$3:$A$53,$B865)</f>
        <v>0</v>
      </c>
      <c r="O865" s="44">
        <f>O139/SUMIFS(O$3:O$722,$B$3:$B$722,$B865)*SUMIFS(Calculations!$E$3:$E$53,Calculations!$A$3:$A$53,$B865)</f>
        <v>0</v>
      </c>
      <c r="P865" s="44">
        <f>P139/SUMIFS(P$3:P$722,$B$3:$B$722,$B865)*SUMIFS(Calculations!$E$3:$E$53,Calculations!$A$3:$A$53,$B865)</f>
        <v>0</v>
      </c>
      <c r="Q865" s="44">
        <f>Q139/SUMIFS(Q$3:Q$722,$B$3:$B$722,$B865)*SUMIFS(Calculations!$E$3:$E$53,Calculations!$A$3:$A$53,$B865)</f>
        <v>0</v>
      </c>
      <c r="R865" s="44">
        <f>R139/SUMIFS(R$3:R$722,$B$3:$B$722,$B865)*SUMIFS(Calculations!$E$3:$E$53,Calculations!$A$3:$A$53,$B865)</f>
        <v>0</v>
      </c>
    </row>
    <row r="866" spans="2:18" ht="15.75" customHeight="1">
      <c r="B866" s="44" t="s">
        <v>48</v>
      </c>
      <c r="C866" s="44" t="s">
        <v>519</v>
      </c>
      <c r="D866" s="44" t="s">
        <v>524</v>
      </c>
      <c r="E866" s="44" t="str">
        <f t="shared" si="302"/>
        <v>solar thermal</v>
      </c>
      <c r="F866" s="44">
        <f>F140/SUMIFS(F$3:F$722,$B$3:$B$722,$B866)*SUMIFS(Calculations!$E$3:$E$53,Calculations!$A$3:$A$53,$B866)</f>
        <v>0</v>
      </c>
      <c r="G866" s="44">
        <f>G140/SUMIFS(G$3:G$722,$B$3:$B$722,$B866)*SUMIFS(Calculations!$E$3:$E$53,Calculations!$A$3:$A$53,$B866)</f>
        <v>0</v>
      </c>
      <c r="H866" s="44">
        <f>H140/SUMIFS(H$3:H$722,$B$3:$B$722,$B866)*SUMIFS(Calculations!$E$3:$E$53,Calculations!$A$3:$A$53,$B866)</f>
        <v>0</v>
      </c>
      <c r="I866" s="44">
        <f>I140/SUMIFS(I$3:I$722,$B$3:$B$722,$B866)*SUMIFS(Calculations!$E$3:$E$53,Calculations!$A$3:$A$53,$B866)</f>
        <v>0</v>
      </c>
      <c r="J866" s="44">
        <f>J140/SUMIFS(J$3:J$722,$B$3:$B$722,$B866)*SUMIFS(Calculations!$E$3:$E$53,Calculations!$A$3:$A$53,$B866)</f>
        <v>0</v>
      </c>
      <c r="K866" s="44">
        <f>K140/SUMIFS(K$3:K$722,$B$3:$B$722,$B866)*SUMIFS(Calculations!$E$3:$E$53,Calculations!$A$3:$A$53,$B866)</f>
        <v>0</v>
      </c>
      <c r="L866" s="44">
        <f>L140/SUMIFS(L$3:L$722,$B$3:$B$722,$B866)*SUMIFS(Calculations!$E$3:$E$53,Calculations!$A$3:$A$53,$B866)</f>
        <v>0</v>
      </c>
      <c r="M866" s="44">
        <f>M140/SUMIFS(M$3:M$722,$B$3:$B$722,$B866)*SUMIFS(Calculations!$E$3:$E$53,Calculations!$A$3:$A$53,$B866)</f>
        <v>0</v>
      </c>
      <c r="N866" s="44">
        <f>N140/SUMIFS(N$3:N$722,$B$3:$B$722,$B866)*SUMIFS(Calculations!$E$3:$E$53,Calculations!$A$3:$A$53,$B866)</f>
        <v>0</v>
      </c>
      <c r="O866" s="44">
        <f>O140/SUMIFS(O$3:O$722,$B$3:$B$722,$B866)*SUMIFS(Calculations!$E$3:$E$53,Calculations!$A$3:$A$53,$B866)</f>
        <v>0</v>
      </c>
      <c r="P866" s="44">
        <f>P140/SUMIFS(P$3:P$722,$B$3:$B$722,$B866)*SUMIFS(Calculations!$E$3:$E$53,Calculations!$A$3:$A$53,$B866)</f>
        <v>0</v>
      </c>
      <c r="Q866" s="44">
        <f>Q140/SUMIFS(Q$3:Q$722,$B$3:$B$722,$B866)*SUMIFS(Calculations!$E$3:$E$53,Calculations!$A$3:$A$53,$B866)</f>
        <v>0</v>
      </c>
      <c r="R866" s="44">
        <f>R140/SUMIFS(R$3:R$722,$B$3:$B$722,$B866)*SUMIFS(Calculations!$E$3:$E$53,Calculations!$A$3:$A$53,$B866)</f>
        <v>0</v>
      </c>
    </row>
    <row r="867" spans="2:18" ht="15.75" customHeight="1">
      <c r="B867" s="44" t="s">
        <v>48</v>
      </c>
      <c r="C867" s="44" t="s">
        <v>519</v>
      </c>
      <c r="D867" s="44" t="s">
        <v>525</v>
      </c>
      <c r="E867" s="44" t="str">
        <f t="shared" si="302"/>
        <v>geothermal</v>
      </c>
      <c r="F867" s="44">
        <f>F141/SUMIFS(F$3:F$722,$B$3:$B$722,$B867)*SUMIFS(Calculations!$E$3:$E$53,Calculations!$A$3:$A$53,$B867)</f>
        <v>0</v>
      </c>
      <c r="G867" s="44">
        <f>G141/SUMIFS(G$3:G$722,$B$3:$B$722,$B867)*SUMIFS(Calculations!$E$3:$E$53,Calculations!$A$3:$A$53,$B867)</f>
        <v>0</v>
      </c>
      <c r="H867" s="44">
        <f>H141/SUMIFS(H$3:H$722,$B$3:$B$722,$B867)*SUMIFS(Calculations!$E$3:$E$53,Calculations!$A$3:$A$53,$B867)</f>
        <v>0</v>
      </c>
      <c r="I867" s="44">
        <f>I141/SUMIFS(I$3:I$722,$B$3:$B$722,$B867)*SUMIFS(Calculations!$E$3:$E$53,Calculations!$A$3:$A$53,$B867)</f>
        <v>0</v>
      </c>
      <c r="J867" s="44">
        <f>J141/SUMIFS(J$3:J$722,$B$3:$B$722,$B867)*SUMIFS(Calculations!$E$3:$E$53,Calculations!$A$3:$A$53,$B867)</f>
        <v>0</v>
      </c>
      <c r="K867" s="44">
        <f>K141/SUMIFS(K$3:K$722,$B$3:$B$722,$B867)*SUMIFS(Calculations!$E$3:$E$53,Calculations!$A$3:$A$53,$B867)</f>
        <v>0</v>
      </c>
      <c r="L867" s="44">
        <f>L141/SUMIFS(L$3:L$722,$B$3:$B$722,$B867)*SUMIFS(Calculations!$E$3:$E$53,Calculations!$A$3:$A$53,$B867)</f>
        <v>0</v>
      </c>
      <c r="M867" s="44">
        <f>M141/SUMIFS(M$3:M$722,$B$3:$B$722,$B867)*SUMIFS(Calculations!$E$3:$E$53,Calculations!$A$3:$A$53,$B867)</f>
        <v>0</v>
      </c>
      <c r="N867" s="44">
        <f>N141/SUMIFS(N$3:N$722,$B$3:$B$722,$B867)*SUMIFS(Calculations!$E$3:$E$53,Calculations!$A$3:$A$53,$B867)</f>
        <v>0</v>
      </c>
      <c r="O867" s="44">
        <f>O141/SUMIFS(O$3:O$722,$B$3:$B$722,$B867)*SUMIFS(Calculations!$E$3:$E$53,Calculations!$A$3:$A$53,$B867)</f>
        <v>0</v>
      </c>
      <c r="P867" s="44">
        <f>P141/SUMIFS(P$3:P$722,$B$3:$B$722,$B867)*SUMIFS(Calculations!$E$3:$E$53,Calculations!$A$3:$A$53,$B867)</f>
        <v>0</v>
      </c>
      <c r="Q867" s="44">
        <f>Q141/SUMIFS(Q$3:Q$722,$B$3:$B$722,$B867)*SUMIFS(Calculations!$E$3:$E$53,Calculations!$A$3:$A$53,$B867)</f>
        <v>0</v>
      </c>
      <c r="R867" s="44">
        <f>R141/SUMIFS(R$3:R$722,$B$3:$B$722,$B867)*SUMIFS(Calculations!$E$3:$E$53,Calculations!$A$3:$A$53,$B867)</f>
        <v>0</v>
      </c>
    </row>
    <row r="868" spans="2:18" ht="15.75" customHeight="1">
      <c r="B868" s="44" t="s">
        <v>48</v>
      </c>
      <c r="C868" s="44" t="s">
        <v>519</v>
      </c>
      <c r="D868" s="44" t="s">
        <v>526</v>
      </c>
      <c r="E868" s="44" t="str">
        <f t="shared" si="302"/>
        <v>hydro</v>
      </c>
      <c r="F868" s="44">
        <f>F142/SUMIFS(F$3:F$722,$B$3:$B$722,$B868)*SUMIFS(Calculations!$E$3:$E$53,Calculations!$A$3:$A$53,$B868)</f>
        <v>0</v>
      </c>
      <c r="G868" s="44">
        <f>G142/SUMIFS(G$3:G$722,$B$3:$B$722,$B868)*SUMIFS(Calculations!$E$3:$E$53,Calculations!$A$3:$A$53,$B868)</f>
        <v>0</v>
      </c>
      <c r="H868" s="44">
        <f>H142/SUMIFS(H$3:H$722,$B$3:$B$722,$B868)*SUMIFS(Calculations!$E$3:$E$53,Calculations!$A$3:$A$53,$B868)</f>
        <v>0</v>
      </c>
      <c r="I868" s="44">
        <f>I142/SUMIFS(I$3:I$722,$B$3:$B$722,$B868)*SUMIFS(Calculations!$E$3:$E$53,Calculations!$A$3:$A$53,$B868)</f>
        <v>0</v>
      </c>
      <c r="J868" s="44">
        <f>J142/SUMIFS(J$3:J$722,$B$3:$B$722,$B868)*SUMIFS(Calculations!$E$3:$E$53,Calculations!$A$3:$A$53,$B868)</f>
        <v>0</v>
      </c>
      <c r="K868" s="44">
        <f>K142/SUMIFS(K$3:K$722,$B$3:$B$722,$B868)*SUMIFS(Calculations!$E$3:$E$53,Calculations!$A$3:$A$53,$B868)</f>
        <v>0</v>
      </c>
      <c r="L868" s="44">
        <f>L142/SUMIFS(L$3:L$722,$B$3:$B$722,$B868)*SUMIFS(Calculations!$E$3:$E$53,Calculations!$A$3:$A$53,$B868)</f>
        <v>0</v>
      </c>
      <c r="M868" s="44">
        <f>M142/SUMIFS(M$3:M$722,$B$3:$B$722,$B868)*SUMIFS(Calculations!$E$3:$E$53,Calculations!$A$3:$A$53,$B868)</f>
        <v>0</v>
      </c>
      <c r="N868" s="44">
        <f>N142/SUMIFS(N$3:N$722,$B$3:$B$722,$B868)*SUMIFS(Calculations!$E$3:$E$53,Calculations!$A$3:$A$53,$B868)</f>
        <v>0</v>
      </c>
      <c r="O868" s="44">
        <f>O142/SUMIFS(O$3:O$722,$B$3:$B$722,$B868)*SUMIFS(Calculations!$E$3:$E$53,Calculations!$A$3:$A$53,$B868)</f>
        <v>0</v>
      </c>
      <c r="P868" s="44">
        <f>P142/SUMIFS(P$3:P$722,$B$3:$B$722,$B868)*SUMIFS(Calculations!$E$3:$E$53,Calculations!$A$3:$A$53,$B868)</f>
        <v>0</v>
      </c>
      <c r="Q868" s="44">
        <f>Q142/SUMIFS(Q$3:Q$722,$B$3:$B$722,$B868)*SUMIFS(Calculations!$E$3:$E$53,Calculations!$A$3:$A$53,$B868)</f>
        <v>0</v>
      </c>
      <c r="R868" s="44">
        <f>R142/SUMIFS(R$3:R$722,$B$3:$B$722,$B868)*SUMIFS(Calculations!$E$3:$E$53,Calculations!$A$3:$A$53,$B868)</f>
        <v>0</v>
      </c>
    </row>
    <row r="869" spans="2:18" ht="15.75" customHeight="1">
      <c r="B869" s="44" t="s">
        <v>48</v>
      </c>
      <c r="C869" s="44" t="s">
        <v>519</v>
      </c>
      <c r="D869" s="44" t="s">
        <v>528</v>
      </c>
      <c r="E869" s="44" t="str">
        <f t="shared" si="302"/>
        <v>hydro</v>
      </c>
      <c r="F869" s="44">
        <f>F143/SUMIFS(F$3:F$722,$B$3:$B$722,$B869)*SUMIFS(Calculations!$E$3:$E$53,Calculations!$A$3:$A$53,$B869)</f>
        <v>0</v>
      </c>
      <c r="G869" s="44">
        <f>G143/SUMIFS(G$3:G$722,$B$3:$B$722,$B869)*SUMIFS(Calculations!$E$3:$E$53,Calculations!$A$3:$A$53,$B869)</f>
        <v>0</v>
      </c>
      <c r="H869" s="44">
        <f>H143/SUMIFS(H$3:H$722,$B$3:$B$722,$B869)*SUMIFS(Calculations!$E$3:$E$53,Calculations!$A$3:$A$53,$B869)</f>
        <v>0</v>
      </c>
      <c r="I869" s="44">
        <f>I143/SUMIFS(I$3:I$722,$B$3:$B$722,$B869)*SUMIFS(Calculations!$E$3:$E$53,Calculations!$A$3:$A$53,$B869)</f>
        <v>0</v>
      </c>
      <c r="J869" s="44">
        <f>J143/SUMIFS(J$3:J$722,$B$3:$B$722,$B869)*SUMIFS(Calculations!$E$3:$E$53,Calculations!$A$3:$A$53,$B869)</f>
        <v>0</v>
      </c>
      <c r="K869" s="44">
        <f>K143/SUMIFS(K$3:K$722,$B$3:$B$722,$B869)*SUMIFS(Calculations!$E$3:$E$53,Calculations!$A$3:$A$53,$B869)</f>
        <v>0</v>
      </c>
      <c r="L869" s="44">
        <f>L143/SUMIFS(L$3:L$722,$B$3:$B$722,$B869)*SUMIFS(Calculations!$E$3:$E$53,Calculations!$A$3:$A$53,$B869)</f>
        <v>0</v>
      </c>
      <c r="M869" s="44">
        <f>M143/SUMIFS(M$3:M$722,$B$3:$B$722,$B869)*SUMIFS(Calculations!$E$3:$E$53,Calculations!$A$3:$A$53,$B869)</f>
        <v>0</v>
      </c>
      <c r="N869" s="44">
        <f>N143/SUMIFS(N$3:N$722,$B$3:$B$722,$B869)*SUMIFS(Calculations!$E$3:$E$53,Calculations!$A$3:$A$53,$B869)</f>
        <v>0</v>
      </c>
      <c r="O869" s="44">
        <f>O143/SUMIFS(O$3:O$722,$B$3:$B$722,$B869)*SUMIFS(Calculations!$E$3:$E$53,Calculations!$A$3:$A$53,$B869)</f>
        <v>0</v>
      </c>
      <c r="P869" s="44">
        <f>P143/SUMIFS(P$3:P$722,$B$3:$B$722,$B869)*SUMIFS(Calculations!$E$3:$E$53,Calculations!$A$3:$A$53,$B869)</f>
        <v>0</v>
      </c>
      <c r="Q869" s="44">
        <f>Q143/SUMIFS(Q$3:Q$722,$B$3:$B$722,$B869)*SUMIFS(Calculations!$E$3:$E$53,Calculations!$A$3:$A$53,$B869)</f>
        <v>0</v>
      </c>
      <c r="R869" s="44">
        <f>R143/SUMIFS(R$3:R$722,$B$3:$B$722,$B869)*SUMIFS(Calculations!$E$3:$E$53,Calculations!$A$3:$A$53,$B869)</f>
        <v>0</v>
      </c>
    </row>
    <row r="870" spans="2:18" ht="15.75" customHeight="1">
      <c r="B870" s="44" t="s">
        <v>48</v>
      </c>
      <c r="C870" s="44" t="s">
        <v>519</v>
      </c>
      <c r="D870" s="44" t="s">
        <v>527</v>
      </c>
      <c r="E870" s="44" t="str">
        <f t="shared" si="302"/>
        <v>onshore wind</v>
      </c>
      <c r="F870" s="44">
        <f>F144/SUMIFS(F$3:F$722,$B$3:$B$722,$B870)*SUMIFS(Calculations!$E$3:$E$53,Calculations!$A$3:$A$53,$B870)</f>
        <v>0</v>
      </c>
      <c r="G870" s="44">
        <f>G144/SUMIFS(G$3:G$722,$B$3:$B$722,$B870)*SUMIFS(Calculations!$E$3:$E$53,Calculations!$A$3:$A$53,$B870)</f>
        <v>0</v>
      </c>
      <c r="H870" s="44">
        <f>H144/SUMIFS(H$3:H$722,$B$3:$B$722,$B870)*SUMIFS(Calculations!$E$3:$E$53,Calculations!$A$3:$A$53,$B870)</f>
        <v>0</v>
      </c>
      <c r="I870" s="44">
        <f>I144/SUMIFS(I$3:I$722,$B$3:$B$722,$B870)*SUMIFS(Calculations!$E$3:$E$53,Calculations!$A$3:$A$53,$B870)</f>
        <v>0</v>
      </c>
      <c r="J870" s="44">
        <f>J144/SUMIFS(J$3:J$722,$B$3:$B$722,$B870)*SUMIFS(Calculations!$E$3:$E$53,Calculations!$A$3:$A$53,$B870)</f>
        <v>0</v>
      </c>
      <c r="K870" s="44">
        <f>K144/SUMIFS(K$3:K$722,$B$3:$B$722,$B870)*SUMIFS(Calculations!$E$3:$E$53,Calculations!$A$3:$A$53,$B870)</f>
        <v>0</v>
      </c>
      <c r="L870" s="44">
        <f>L144/SUMIFS(L$3:L$722,$B$3:$B$722,$B870)*SUMIFS(Calculations!$E$3:$E$53,Calculations!$A$3:$A$53,$B870)</f>
        <v>0</v>
      </c>
      <c r="M870" s="44">
        <f>M144/SUMIFS(M$3:M$722,$B$3:$B$722,$B870)*SUMIFS(Calculations!$E$3:$E$53,Calculations!$A$3:$A$53,$B870)</f>
        <v>0</v>
      </c>
      <c r="N870" s="44">
        <f>N144/SUMIFS(N$3:N$722,$B$3:$B$722,$B870)*SUMIFS(Calculations!$E$3:$E$53,Calculations!$A$3:$A$53,$B870)</f>
        <v>0</v>
      </c>
      <c r="O870" s="44">
        <f>O144/SUMIFS(O$3:O$722,$B$3:$B$722,$B870)*SUMIFS(Calculations!$E$3:$E$53,Calculations!$A$3:$A$53,$B870)</f>
        <v>0</v>
      </c>
      <c r="P870" s="44">
        <f>P144/SUMIFS(P$3:P$722,$B$3:$B$722,$B870)*SUMIFS(Calculations!$E$3:$E$53,Calculations!$A$3:$A$53,$B870)</f>
        <v>0</v>
      </c>
      <c r="Q870" s="44">
        <f>Q144/SUMIFS(Q$3:Q$722,$B$3:$B$722,$B870)*SUMIFS(Calculations!$E$3:$E$53,Calculations!$A$3:$A$53,$B870)</f>
        <v>0</v>
      </c>
      <c r="R870" s="44">
        <f>R144/SUMIFS(R$3:R$722,$B$3:$B$722,$B870)*SUMIFS(Calculations!$E$3:$E$53,Calculations!$A$3:$A$53,$B870)</f>
        <v>0</v>
      </c>
    </row>
    <row r="871" spans="2:18" ht="15.75" customHeight="1">
      <c r="B871" s="44" t="s">
        <v>48</v>
      </c>
      <c r="C871" s="44" t="s">
        <v>519</v>
      </c>
      <c r="D871" s="44" t="s">
        <v>529</v>
      </c>
      <c r="E871" s="44" t="str">
        <f t="shared" si="302"/>
        <v>natural gas nonpeaker</v>
      </c>
      <c r="F871" s="44">
        <f>F145/SUMIFS(F$3:F$722,$B$3:$B$722,$B871)*SUMIFS(Calculations!$E$3:$E$53,Calculations!$A$3:$A$53,$B871)</f>
        <v>0</v>
      </c>
      <c r="G871" s="44">
        <f>G145/SUMIFS(G$3:G$722,$B$3:$B$722,$B871)*SUMIFS(Calculations!$E$3:$E$53,Calculations!$A$3:$A$53,$B871)</f>
        <v>0</v>
      </c>
      <c r="H871" s="44">
        <f>H145/SUMIFS(H$3:H$722,$B$3:$B$722,$B871)*SUMIFS(Calculations!$E$3:$E$53,Calculations!$A$3:$A$53,$B871)</f>
        <v>0</v>
      </c>
      <c r="I871" s="44">
        <f>I145/SUMIFS(I$3:I$722,$B$3:$B$722,$B871)*SUMIFS(Calculations!$E$3:$E$53,Calculations!$A$3:$A$53,$B871)</f>
        <v>0</v>
      </c>
      <c r="J871" s="44">
        <f>J145/SUMIFS(J$3:J$722,$B$3:$B$722,$B871)*SUMIFS(Calculations!$E$3:$E$53,Calculations!$A$3:$A$53,$B871)</f>
        <v>0</v>
      </c>
      <c r="K871" s="44">
        <f>K145/SUMIFS(K$3:K$722,$B$3:$B$722,$B871)*SUMIFS(Calculations!$E$3:$E$53,Calculations!$A$3:$A$53,$B871)</f>
        <v>0</v>
      </c>
      <c r="L871" s="44">
        <f>L145/SUMIFS(L$3:L$722,$B$3:$B$722,$B871)*SUMIFS(Calculations!$E$3:$E$53,Calculations!$A$3:$A$53,$B871)</f>
        <v>0</v>
      </c>
      <c r="M871" s="44">
        <f>M145/SUMIFS(M$3:M$722,$B$3:$B$722,$B871)*SUMIFS(Calculations!$E$3:$E$53,Calculations!$A$3:$A$53,$B871)</f>
        <v>0</v>
      </c>
      <c r="N871" s="44">
        <f>N145/SUMIFS(N$3:N$722,$B$3:$B$722,$B871)*SUMIFS(Calculations!$E$3:$E$53,Calculations!$A$3:$A$53,$B871)</f>
        <v>0</v>
      </c>
      <c r="O871" s="44">
        <f>O145/SUMIFS(O$3:O$722,$B$3:$B$722,$B871)*SUMIFS(Calculations!$E$3:$E$53,Calculations!$A$3:$A$53,$B871)</f>
        <v>0</v>
      </c>
      <c r="P871" s="44">
        <f>P145/SUMIFS(P$3:P$722,$B$3:$B$722,$B871)*SUMIFS(Calculations!$E$3:$E$53,Calculations!$A$3:$A$53,$B871)</f>
        <v>0</v>
      </c>
      <c r="Q871" s="44">
        <f>Q145/SUMIFS(Q$3:Q$722,$B$3:$B$722,$B871)*SUMIFS(Calculations!$E$3:$E$53,Calculations!$A$3:$A$53,$B871)</f>
        <v>0</v>
      </c>
      <c r="R871" s="44">
        <f>R145/SUMIFS(R$3:R$722,$B$3:$B$722,$B871)*SUMIFS(Calculations!$E$3:$E$53,Calculations!$A$3:$A$53,$B871)</f>
        <v>0</v>
      </c>
    </row>
    <row r="872" spans="2:18" ht="15.75" customHeight="1">
      <c r="B872" s="44" t="s">
        <v>48</v>
      </c>
      <c r="C872" s="44" t="s">
        <v>519</v>
      </c>
      <c r="D872" s="44" t="s">
        <v>530</v>
      </c>
      <c r="E872" s="44" t="str">
        <f t="shared" si="302"/>
        <v>natural gas peaker</v>
      </c>
      <c r="F872" s="44">
        <f>F146/SUMIFS(F$3:F$722,$B$3:$B$722,$B872)*SUMIFS(Calculations!$E$3:$E$53,Calculations!$A$3:$A$53,$B872)</f>
        <v>0</v>
      </c>
      <c r="G872" s="44">
        <f>G146/SUMIFS(G$3:G$722,$B$3:$B$722,$B872)*SUMIFS(Calculations!$E$3:$E$53,Calculations!$A$3:$A$53,$B872)</f>
        <v>0</v>
      </c>
      <c r="H872" s="44">
        <f>H146/SUMIFS(H$3:H$722,$B$3:$B$722,$B872)*SUMIFS(Calculations!$E$3:$E$53,Calculations!$A$3:$A$53,$B872)</f>
        <v>0</v>
      </c>
      <c r="I872" s="44">
        <f>I146/SUMIFS(I$3:I$722,$B$3:$B$722,$B872)*SUMIFS(Calculations!$E$3:$E$53,Calculations!$A$3:$A$53,$B872)</f>
        <v>0</v>
      </c>
      <c r="J872" s="44">
        <f>J146/SUMIFS(J$3:J$722,$B$3:$B$722,$B872)*SUMIFS(Calculations!$E$3:$E$53,Calculations!$A$3:$A$53,$B872)</f>
        <v>0</v>
      </c>
      <c r="K872" s="44">
        <f>K146/SUMIFS(K$3:K$722,$B$3:$B$722,$B872)*SUMIFS(Calculations!$E$3:$E$53,Calculations!$A$3:$A$53,$B872)</f>
        <v>0</v>
      </c>
      <c r="L872" s="44">
        <f>L146/SUMIFS(L$3:L$722,$B$3:$B$722,$B872)*SUMIFS(Calculations!$E$3:$E$53,Calculations!$A$3:$A$53,$B872)</f>
        <v>0</v>
      </c>
      <c r="M872" s="44">
        <f>M146/SUMIFS(M$3:M$722,$B$3:$B$722,$B872)*SUMIFS(Calculations!$E$3:$E$53,Calculations!$A$3:$A$53,$B872)</f>
        <v>0</v>
      </c>
      <c r="N872" s="44">
        <f>N146/SUMIFS(N$3:N$722,$B$3:$B$722,$B872)*SUMIFS(Calculations!$E$3:$E$53,Calculations!$A$3:$A$53,$B872)</f>
        <v>0</v>
      </c>
      <c r="O872" s="44">
        <f>O146/SUMIFS(O$3:O$722,$B$3:$B$722,$B872)*SUMIFS(Calculations!$E$3:$E$53,Calculations!$A$3:$A$53,$B872)</f>
        <v>0</v>
      </c>
      <c r="P872" s="44">
        <f>P146/SUMIFS(P$3:P$722,$B$3:$B$722,$B872)*SUMIFS(Calculations!$E$3:$E$53,Calculations!$A$3:$A$53,$B872)</f>
        <v>0</v>
      </c>
      <c r="Q872" s="44">
        <f>Q146/SUMIFS(Q$3:Q$722,$B$3:$B$722,$B872)*SUMIFS(Calculations!$E$3:$E$53,Calculations!$A$3:$A$53,$B872)</f>
        <v>0</v>
      </c>
      <c r="R872" s="44">
        <f>R146/SUMIFS(R$3:R$722,$B$3:$B$722,$B872)*SUMIFS(Calculations!$E$3:$E$53,Calculations!$A$3:$A$53,$B872)</f>
        <v>0</v>
      </c>
    </row>
    <row r="873" spans="2:18" ht="15.75" customHeight="1">
      <c r="B873" s="44" t="s">
        <v>48</v>
      </c>
      <c r="C873" s="44" t="s">
        <v>519</v>
      </c>
      <c r="D873" s="44" t="s">
        <v>531</v>
      </c>
      <c r="E873" s="44" t="str">
        <f t="shared" si="302"/>
        <v>nuclear</v>
      </c>
      <c r="F873" s="44">
        <f>F147/SUMIFS(F$3:F$722,$B$3:$B$722,$B873)*SUMIFS(Calculations!$E$3:$E$53,Calculations!$A$3:$A$53,$B873)</f>
        <v>0</v>
      </c>
      <c r="G873" s="44">
        <f>G147/SUMIFS(G$3:G$722,$B$3:$B$722,$B873)*SUMIFS(Calculations!$E$3:$E$53,Calculations!$A$3:$A$53,$B873)</f>
        <v>0</v>
      </c>
      <c r="H873" s="44">
        <f>H147/SUMIFS(H$3:H$722,$B$3:$B$722,$B873)*SUMIFS(Calculations!$E$3:$E$53,Calculations!$A$3:$A$53,$B873)</f>
        <v>0</v>
      </c>
      <c r="I873" s="44">
        <f>I147/SUMIFS(I$3:I$722,$B$3:$B$722,$B873)*SUMIFS(Calculations!$E$3:$E$53,Calculations!$A$3:$A$53,$B873)</f>
        <v>0</v>
      </c>
      <c r="J873" s="44">
        <f>J147/SUMIFS(J$3:J$722,$B$3:$B$722,$B873)*SUMIFS(Calculations!$E$3:$E$53,Calculations!$A$3:$A$53,$B873)</f>
        <v>0</v>
      </c>
      <c r="K873" s="44">
        <f>K147/SUMIFS(K$3:K$722,$B$3:$B$722,$B873)*SUMIFS(Calculations!$E$3:$E$53,Calculations!$A$3:$A$53,$B873)</f>
        <v>0</v>
      </c>
      <c r="L873" s="44">
        <f>L147/SUMIFS(L$3:L$722,$B$3:$B$722,$B873)*SUMIFS(Calculations!$E$3:$E$53,Calculations!$A$3:$A$53,$B873)</f>
        <v>0</v>
      </c>
      <c r="M873" s="44">
        <f>M147/SUMIFS(M$3:M$722,$B$3:$B$722,$B873)*SUMIFS(Calculations!$E$3:$E$53,Calculations!$A$3:$A$53,$B873)</f>
        <v>0</v>
      </c>
      <c r="N873" s="44">
        <f>N147/SUMIFS(N$3:N$722,$B$3:$B$722,$B873)*SUMIFS(Calculations!$E$3:$E$53,Calculations!$A$3:$A$53,$B873)</f>
        <v>0</v>
      </c>
      <c r="O873" s="44">
        <f>O147/SUMIFS(O$3:O$722,$B$3:$B$722,$B873)*SUMIFS(Calculations!$E$3:$E$53,Calculations!$A$3:$A$53,$B873)</f>
        <v>0</v>
      </c>
      <c r="P873" s="44">
        <f>P147/SUMIFS(P$3:P$722,$B$3:$B$722,$B873)*SUMIFS(Calculations!$E$3:$E$53,Calculations!$A$3:$A$53,$B873)</f>
        <v>0</v>
      </c>
      <c r="Q873" s="44">
        <f>Q147/SUMIFS(Q$3:Q$722,$B$3:$B$722,$B873)*SUMIFS(Calculations!$E$3:$E$53,Calculations!$A$3:$A$53,$B873)</f>
        <v>0</v>
      </c>
      <c r="R873" s="44">
        <f>R147/SUMIFS(R$3:R$722,$B$3:$B$722,$B873)*SUMIFS(Calculations!$E$3:$E$53,Calculations!$A$3:$A$53,$B873)</f>
        <v>0</v>
      </c>
    </row>
    <row r="874" spans="2:18" ht="15.75" customHeight="1">
      <c r="B874" s="44" t="s">
        <v>48</v>
      </c>
      <c r="C874" s="44" t="s">
        <v>519</v>
      </c>
      <c r="D874" s="44" t="s">
        <v>532</v>
      </c>
      <c r="E874" s="44" t="str">
        <f t="shared" si="302"/>
        <v>offshore wind</v>
      </c>
      <c r="F874" s="44">
        <f>F148/SUMIFS(F$3:F$722,$B$3:$B$722,$B874)*SUMIFS(Calculations!$E$3:$E$53,Calculations!$A$3:$A$53,$B874)</f>
        <v>0</v>
      </c>
      <c r="G874" s="44">
        <f>G148/SUMIFS(G$3:G$722,$B$3:$B$722,$B874)*SUMIFS(Calculations!$E$3:$E$53,Calculations!$A$3:$A$53,$B874)</f>
        <v>0</v>
      </c>
      <c r="H874" s="44">
        <f>H148/SUMIFS(H$3:H$722,$B$3:$B$722,$B874)*SUMIFS(Calculations!$E$3:$E$53,Calculations!$A$3:$A$53,$B874)</f>
        <v>0</v>
      </c>
      <c r="I874" s="44">
        <f>I148/SUMIFS(I$3:I$722,$B$3:$B$722,$B874)*SUMIFS(Calculations!$E$3:$E$53,Calculations!$A$3:$A$53,$B874)</f>
        <v>0</v>
      </c>
      <c r="J874" s="44">
        <f>J148/SUMIFS(J$3:J$722,$B$3:$B$722,$B874)*SUMIFS(Calculations!$E$3:$E$53,Calculations!$A$3:$A$53,$B874)</f>
        <v>0</v>
      </c>
      <c r="K874" s="44">
        <f>K148/SUMIFS(K$3:K$722,$B$3:$B$722,$B874)*SUMIFS(Calculations!$E$3:$E$53,Calculations!$A$3:$A$53,$B874)</f>
        <v>0</v>
      </c>
      <c r="L874" s="44">
        <f>L148/SUMIFS(L$3:L$722,$B$3:$B$722,$B874)*SUMIFS(Calculations!$E$3:$E$53,Calculations!$A$3:$A$53,$B874)</f>
        <v>0</v>
      </c>
      <c r="M874" s="44">
        <f>M148/SUMIFS(M$3:M$722,$B$3:$B$722,$B874)*SUMIFS(Calculations!$E$3:$E$53,Calculations!$A$3:$A$53,$B874)</f>
        <v>0</v>
      </c>
      <c r="N874" s="44">
        <f>N148/SUMIFS(N$3:N$722,$B$3:$B$722,$B874)*SUMIFS(Calculations!$E$3:$E$53,Calculations!$A$3:$A$53,$B874)</f>
        <v>0</v>
      </c>
      <c r="O874" s="44">
        <f>O148/SUMIFS(O$3:O$722,$B$3:$B$722,$B874)*SUMIFS(Calculations!$E$3:$E$53,Calculations!$A$3:$A$53,$B874)</f>
        <v>0</v>
      </c>
      <c r="P874" s="44">
        <f>P148/SUMIFS(P$3:P$722,$B$3:$B$722,$B874)*SUMIFS(Calculations!$E$3:$E$53,Calculations!$A$3:$A$53,$B874)</f>
        <v>0</v>
      </c>
      <c r="Q874" s="44">
        <f>Q148/SUMIFS(Q$3:Q$722,$B$3:$B$722,$B874)*SUMIFS(Calculations!$E$3:$E$53,Calculations!$A$3:$A$53,$B874)</f>
        <v>0</v>
      </c>
      <c r="R874" s="44">
        <f>R148/SUMIFS(R$3:R$722,$B$3:$B$722,$B874)*SUMIFS(Calculations!$E$3:$E$53,Calculations!$A$3:$A$53,$B874)</f>
        <v>0</v>
      </c>
    </row>
    <row r="875" spans="2:18" ht="15.75" customHeight="1">
      <c r="B875" s="44" t="s">
        <v>48</v>
      </c>
      <c r="C875" s="44" t="s">
        <v>519</v>
      </c>
      <c r="D875" s="44" t="s">
        <v>533</v>
      </c>
      <c r="E875" s="44" t="str">
        <f t="shared" si="302"/>
        <v>crude oil</v>
      </c>
      <c r="F875" s="44">
        <f>F149/SUMIFS(F$3:F$722,$B$3:$B$722,$B875)*SUMIFS(Calculations!$E$3:$E$53,Calculations!$A$3:$A$53,$B875)</f>
        <v>0</v>
      </c>
      <c r="G875" s="44">
        <f>G149/SUMIFS(G$3:G$722,$B$3:$B$722,$B875)*SUMIFS(Calculations!$E$3:$E$53,Calculations!$A$3:$A$53,$B875)</f>
        <v>0</v>
      </c>
      <c r="H875" s="44">
        <f>H149/SUMIFS(H$3:H$722,$B$3:$B$722,$B875)*SUMIFS(Calculations!$E$3:$E$53,Calculations!$A$3:$A$53,$B875)</f>
        <v>0</v>
      </c>
      <c r="I875" s="44">
        <f>I149/SUMIFS(I$3:I$722,$B$3:$B$722,$B875)*SUMIFS(Calculations!$E$3:$E$53,Calculations!$A$3:$A$53,$B875)</f>
        <v>0</v>
      </c>
      <c r="J875" s="44">
        <f>J149/SUMIFS(J$3:J$722,$B$3:$B$722,$B875)*SUMIFS(Calculations!$E$3:$E$53,Calculations!$A$3:$A$53,$B875)</f>
        <v>0</v>
      </c>
      <c r="K875" s="44">
        <f>K149/SUMIFS(K$3:K$722,$B$3:$B$722,$B875)*SUMIFS(Calculations!$E$3:$E$53,Calculations!$A$3:$A$53,$B875)</f>
        <v>0</v>
      </c>
      <c r="L875" s="44">
        <f>L149/SUMIFS(L$3:L$722,$B$3:$B$722,$B875)*SUMIFS(Calculations!$E$3:$E$53,Calculations!$A$3:$A$53,$B875)</f>
        <v>0</v>
      </c>
      <c r="M875" s="44">
        <f>M149/SUMIFS(M$3:M$722,$B$3:$B$722,$B875)*SUMIFS(Calculations!$E$3:$E$53,Calculations!$A$3:$A$53,$B875)</f>
        <v>0</v>
      </c>
      <c r="N875" s="44">
        <f>N149/SUMIFS(N$3:N$722,$B$3:$B$722,$B875)*SUMIFS(Calculations!$E$3:$E$53,Calculations!$A$3:$A$53,$B875)</f>
        <v>0</v>
      </c>
      <c r="O875" s="44">
        <f>O149/SUMIFS(O$3:O$722,$B$3:$B$722,$B875)*SUMIFS(Calculations!$E$3:$E$53,Calculations!$A$3:$A$53,$B875)</f>
        <v>0</v>
      </c>
      <c r="P875" s="44">
        <f>P149/SUMIFS(P$3:P$722,$B$3:$B$722,$B875)*SUMIFS(Calculations!$E$3:$E$53,Calculations!$A$3:$A$53,$B875)</f>
        <v>0</v>
      </c>
      <c r="Q875" s="44">
        <f>Q149/SUMIFS(Q$3:Q$722,$B$3:$B$722,$B875)*SUMIFS(Calculations!$E$3:$E$53,Calculations!$A$3:$A$53,$B875)</f>
        <v>0</v>
      </c>
      <c r="R875" s="44">
        <f>R149/SUMIFS(R$3:R$722,$B$3:$B$722,$B875)*SUMIFS(Calculations!$E$3:$E$53,Calculations!$A$3:$A$53,$B875)</f>
        <v>0</v>
      </c>
    </row>
    <row r="876" spans="2:18" ht="15.75" customHeight="1">
      <c r="B876" s="44" t="s">
        <v>48</v>
      </c>
      <c r="C876" s="44" t="s">
        <v>519</v>
      </c>
      <c r="D876" s="44" t="s">
        <v>534</v>
      </c>
      <c r="E876" s="44" t="str">
        <f t="shared" si="302"/>
        <v>solar PV</v>
      </c>
      <c r="F876" s="44">
        <f>F150/SUMIFS(F$3:F$722,$B$3:$B$722,$B876)*SUMIFS(Calculations!$E$3:$E$53,Calculations!$A$3:$A$53,$B876)</f>
        <v>0</v>
      </c>
      <c r="G876" s="44">
        <f>G150/SUMIFS(G$3:G$722,$B$3:$B$722,$B876)*SUMIFS(Calculations!$E$3:$E$53,Calculations!$A$3:$A$53,$B876)</f>
        <v>0</v>
      </c>
      <c r="H876" s="44">
        <f>H150/SUMIFS(H$3:H$722,$B$3:$B$722,$B876)*SUMIFS(Calculations!$E$3:$E$53,Calculations!$A$3:$A$53,$B876)</f>
        <v>0</v>
      </c>
      <c r="I876" s="44">
        <f>I150/SUMIFS(I$3:I$722,$B$3:$B$722,$B876)*SUMIFS(Calculations!$E$3:$E$53,Calculations!$A$3:$A$53,$B876)</f>
        <v>0</v>
      </c>
      <c r="J876" s="44">
        <f>J150/SUMIFS(J$3:J$722,$B$3:$B$722,$B876)*SUMIFS(Calculations!$E$3:$E$53,Calculations!$A$3:$A$53,$B876)</f>
        <v>0</v>
      </c>
      <c r="K876" s="44">
        <f>K150/SUMIFS(K$3:K$722,$B$3:$B$722,$B876)*SUMIFS(Calculations!$E$3:$E$53,Calculations!$A$3:$A$53,$B876)</f>
        <v>0</v>
      </c>
      <c r="L876" s="44">
        <f>L150/SUMIFS(L$3:L$722,$B$3:$B$722,$B876)*SUMIFS(Calculations!$E$3:$E$53,Calculations!$A$3:$A$53,$B876)</f>
        <v>0</v>
      </c>
      <c r="M876" s="44">
        <f>M150/SUMIFS(M$3:M$722,$B$3:$B$722,$B876)*SUMIFS(Calculations!$E$3:$E$53,Calculations!$A$3:$A$53,$B876)</f>
        <v>0</v>
      </c>
      <c r="N876" s="44">
        <f>N150/SUMIFS(N$3:N$722,$B$3:$B$722,$B876)*SUMIFS(Calculations!$E$3:$E$53,Calculations!$A$3:$A$53,$B876)</f>
        <v>0</v>
      </c>
      <c r="O876" s="44">
        <f>O150/SUMIFS(O$3:O$722,$B$3:$B$722,$B876)*SUMIFS(Calculations!$E$3:$E$53,Calculations!$A$3:$A$53,$B876)</f>
        <v>0</v>
      </c>
      <c r="P876" s="44">
        <f>P150/SUMIFS(P$3:P$722,$B$3:$B$722,$B876)*SUMIFS(Calculations!$E$3:$E$53,Calculations!$A$3:$A$53,$B876)</f>
        <v>0</v>
      </c>
      <c r="Q876" s="44">
        <f>Q150/SUMIFS(Q$3:Q$722,$B$3:$B$722,$B876)*SUMIFS(Calculations!$E$3:$E$53,Calculations!$A$3:$A$53,$B876)</f>
        <v>0</v>
      </c>
      <c r="R876" s="44">
        <f>R150/SUMIFS(R$3:R$722,$B$3:$B$722,$B876)*SUMIFS(Calculations!$E$3:$E$53,Calculations!$A$3:$A$53,$B876)</f>
        <v>0</v>
      </c>
    </row>
    <row r="877" spans="2:18" ht="15.75" customHeight="1">
      <c r="B877" s="44" t="s">
        <v>48</v>
      </c>
      <c r="C877" s="44" t="s">
        <v>519</v>
      </c>
      <c r="D877" s="44" t="s">
        <v>535</v>
      </c>
      <c r="E877" s="44" t="str">
        <f t="shared" si="302"/>
        <v>storage</v>
      </c>
      <c r="F877" s="44">
        <f>F151/SUMIFS(F$3:F$722,$B$3:$B$722,$B877)*SUMIFS(Calculations!$E$3:$E$53,Calculations!$A$3:$A$53,$B877)</f>
        <v>0</v>
      </c>
      <c r="G877" s="44">
        <f>G151/SUMIFS(G$3:G$722,$B$3:$B$722,$B877)*SUMIFS(Calculations!$E$3:$E$53,Calculations!$A$3:$A$53,$B877)</f>
        <v>0</v>
      </c>
      <c r="H877" s="44">
        <f>H151/SUMIFS(H$3:H$722,$B$3:$B$722,$B877)*SUMIFS(Calculations!$E$3:$E$53,Calculations!$A$3:$A$53,$B877)</f>
        <v>0</v>
      </c>
      <c r="I877" s="44">
        <f>I151/SUMIFS(I$3:I$722,$B$3:$B$722,$B877)*SUMIFS(Calculations!$E$3:$E$53,Calculations!$A$3:$A$53,$B877)</f>
        <v>0</v>
      </c>
      <c r="J877" s="44">
        <f>J151/SUMIFS(J$3:J$722,$B$3:$B$722,$B877)*SUMIFS(Calculations!$E$3:$E$53,Calculations!$A$3:$A$53,$B877)</f>
        <v>0</v>
      </c>
      <c r="K877" s="44">
        <f>K151/SUMIFS(K$3:K$722,$B$3:$B$722,$B877)*SUMIFS(Calculations!$E$3:$E$53,Calculations!$A$3:$A$53,$B877)</f>
        <v>0</v>
      </c>
      <c r="L877" s="44">
        <f>L151/SUMIFS(L$3:L$722,$B$3:$B$722,$B877)*SUMIFS(Calculations!$E$3:$E$53,Calculations!$A$3:$A$53,$B877)</f>
        <v>0</v>
      </c>
      <c r="M877" s="44">
        <f>M151/SUMIFS(M$3:M$722,$B$3:$B$722,$B877)*SUMIFS(Calculations!$E$3:$E$53,Calculations!$A$3:$A$53,$B877)</f>
        <v>0</v>
      </c>
      <c r="N877" s="44">
        <f>N151/SUMIFS(N$3:N$722,$B$3:$B$722,$B877)*SUMIFS(Calculations!$E$3:$E$53,Calculations!$A$3:$A$53,$B877)</f>
        <v>0</v>
      </c>
      <c r="O877" s="44">
        <f>O151/SUMIFS(O$3:O$722,$B$3:$B$722,$B877)*SUMIFS(Calculations!$E$3:$E$53,Calculations!$A$3:$A$53,$B877)</f>
        <v>0</v>
      </c>
      <c r="P877" s="44">
        <f>P151/SUMIFS(P$3:P$722,$B$3:$B$722,$B877)*SUMIFS(Calculations!$E$3:$E$53,Calculations!$A$3:$A$53,$B877)</f>
        <v>0</v>
      </c>
      <c r="Q877" s="44">
        <f>Q151/SUMIFS(Q$3:Q$722,$B$3:$B$722,$B877)*SUMIFS(Calculations!$E$3:$E$53,Calculations!$A$3:$A$53,$B877)</f>
        <v>0</v>
      </c>
      <c r="R877" s="44">
        <f>R151/SUMIFS(R$3:R$722,$B$3:$B$722,$B877)*SUMIFS(Calculations!$E$3:$E$53,Calculations!$A$3:$A$53,$B877)</f>
        <v>0</v>
      </c>
    </row>
    <row r="878" spans="2:18" ht="15.75" customHeight="1">
      <c r="B878" s="44" t="s">
        <v>48</v>
      </c>
      <c r="C878" s="44" t="s">
        <v>519</v>
      </c>
      <c r="D878" s="44" t="s">
        <v>537</v>
      </c>
      <c r="E878" s="44" t="str">
        <f t="shared" si="302"/>
        <v>solar PV</v>
      </c>
      <c r="F878" s="44">
        <f>F152/SUMIFS(F$3:F$722,$B$3:$B$722,$B878)*SUMIFS(Calculations!$E$3:$E$53,Calculations!$A$3:$A$53,$B878)</f>
        <v>0</v>
      </c>
      <c r="G878" s="44">
        <f>G152/SUMIFS(G$3:G$722,$B$3:$B$722,$B878)*SUMIFS(Calculations!$E$3:$E$53,Calculations!$A$3:$A$53,$B878)</f>
        <v>0</v>
      </c>
      <c r="H878" s="44">
        <f>H152/SUMIFS(H$3:H$722,$B$3:$B$722,$B878)*SUMIFS(Calculations!$E$3:$E$53,Calculations!$A$3:$A$53,$B878)</f>
        <v>0</v>
      </c>
      <c r="I878" s="44">
        <f>I152/SUMIFS(I$3:I$722,$B$3:$B$722,$B878)*SUMIFS(Calculations!$E$3:$E$53,Calculations!$A$3:$A$53,$B878)</f>
        <v>0</v>
      </c>
      <c r="J878" s="44">
        <f>J152/SUMIFS(J$3:J$722,$B$3:$B$722,$B878)*SUMIFS(Calculations!$E$3:$E$53,Calculations!$A$3:$A$53,$B878)</f>
        <v>0</v>
      </c>
      <c r="K878" s="44">
        <f>K152/SUMIFS(K$3:K$722,$B$3:$B$722,$B878)*SUMIFS(Calculations!$E$3:$E$53,Calculations!$A$3:$A$53,$B878)</f>
        <v>0</v>
      </c>
      <c r="L878" s="44">
        <f>L152/SUMIFS(L$3:L$722,$B$3:$B$722,$B878)*SUMIFS(Calculations!$E$3:$E$53,Calculations!$A$3:$A$53,$B878)</f>
        <v>0</v>
      </c>
      <c r="M878" s="44">
        <f>M152/SUMIFS(M$3:M$722,$B$3:$B$722,$B878)*SUMIFS(Calculations!$E$3:$E$53,Calculations!$A$3:$A$53,$B878)</f>
        <v>0</v>
      </c>
      <c r="N878" s="44">
        <f>N152/SUMIFS(N$3:N$722,$B$3:$B$722,$B878)*SUMIFS(Calculations!$E$3:$E$53,Calculations!$A$3:$A$53,$B878)</f>
        <v>0</v>
      </c>
      <c r="O878" s="44">
        <f>O152/SUMIFS(O$3:O$722,$B$3:$B$722,$B878)*SUMIFS(Calculations!$E$3:$E$53,Calculations!$A$3:$A$53,$B878)</f>
        <v>0</v>
      </c>
      <c r="P878" s="44">
        <f>P152/SUMIFS(P$3:P$722,$B$3:$B$722,$B878)*SUMIFS(Calculations!$E$3:$E$53,Calculations!$A$3:$A$53,$B878)</f>
        <v>0</v>
      </c>
      <c r="Q878" s="44">
        <f>Q152/SUMIFS(Q$3:Q$722,$B$3:$B$722,$B878)*SUMIFS(Calculations!$E$3:$E$53,Calculations!$A$3:$A$53,$B878)</f>
        <v>0</v>
      </c>
      <c r="R878" s="44">
        <f>R152/SUMIFS(R$3:R$722,$B$3:$B$722,$B878)*SUMIFS(Calculations!$E$3:$E$53,Calculations!$A$3:$A$53,$B878)</f>
        <v>0</v>
      </c>
    </row>
    <row r="879" spans="2:18" ht="15.75" customHeight="1">
      <c r="B879" s="44" t="s">
        <v>39</v>
      </c>
      <c r="C879" s="44" t="s">
        <v>519</v>
      </c>
      <c r="D879" s="44" t="s">
        <v>522</v>
      </c>
      <c r="E879" s="44" t="str">
        <f t="shared" si="302"/>
        <v>biomass</v>
      </c>
      <c r="F879" s="44">
        <f>F153/SUMIFS(F$3:F$722,$B$3:$B$722,$B879)*SUMIFS(Calculations!$E$3:$E$53,Calculations!$A$3:$A$53,$B879)</f>
        <v>0</v>
      </c>
      <c r="G879" s="44">
        <f>G153/SUMIFS(G$3:G$722,$B$3:$B$722,$B879)*SUMIFS(Calculations!$E$3:$E$53,Calculations!$A$3:$A$53,$B879)</f>
        <v>0</v>
      </c>
      <c r="H879" s="44">
        <f>H153/SUMIFS(H$3:H$722,$B$3:$B$722,$B879)*SUMIFS(Calculations!$E$3:$E$53,Calculations!$A$3:$A$53,$B879)</f>
        <v>0</v>
      </c>
      <c r="I879" s="44">
        <f>I153/SUMIFS(I$3:I$722,$B$3:$B$722,$B879)*SUMIFS(Calculations!$E$3:$E$53,Calculations!$A$3:$A$53,$B879)</f>
        <v>0</v>
      </c>
      <c r="J879" s="44">
        <f>J153/SUMIFS(J$3:J$722,$B$3:$B$722,$B879)*SUMIFS(Calculations!$E$3:$E$53,Calculations!$A$3:$A$53,$B879)</f>
        <v>0</v>
      </c>
      <c r="K879" s="44">
        <f>K153/SUMIFS(K$3:K$722,$B$3:$B$722,$B879)*SUMIFS(Calculations!$E$3:$E$53,Calculations!$A$3:$A$53,$B879)</f>
        <v>0</v>
      </c>
      <c r="L879" s="44">
        <f>L153/SUMIFS(L$3:L$722,$B$3:$B$722,$B879)*SUMIFS(Calculations!$E$3:$E$53,Calculations!$A$3:$A$53,$B879)</f>
        <v>0</v>
      </c>
      <c r="M879" s="44">
        <f>M153/SUMIFS(M$3:M$722,$B$3:$B$722,$B879)*SUMIFS(Calculations!$E$3:$E$53,Calculations!$A$3:$A$53,$B879)</f>
        <v>0</v>
      </c>
      <c r="N879" s="44">
        <f>N153/SUMIFS(N$3:N$722,$B$3:$B$722,$B879)*SUMIFS(Calculations!$E$3:$E$53,Calculations!$A$3:$A$53,$B879)</f>
        <v>0</v>
      </c>
      <c r="O879" s="44">
        <f>O153/SUMIFS(O$3:O$722,$B$3:$B$722,$B879)*SUMIFS(Calculations!$E$3:$E$53,Calculations!$A$3:$A$53,$B879)</f>
        <v>0</v>
      </c>
      <c r="P879" s="44">
        <f>P153/SUMIFS(P$3:P$722,$B$3:$B$722,$B879)*SUMIFS(Calculations!$E$3:$E$53,Calculations!$A$3:$A$53,$B879)</f>
        <v>0</v>
      </c>
      <c r="Q879" s="44">
        <f>Q153/SUMIFS(Q$3:Q$722,$B$3:$B$722,$B879)*SUMIFS(Calculations!$E$3:$E$53,Calculations!$A$3:$A$53,$B879)</f>
        <v>0</v>
      </c>
      <c r="R879" s="44">
        <f>R153/SUMIFS(R$3:R$722,$B$3:$B$722,$B879)*SUMIFS(Calculations!$E$3:$E$53,Calculations!$A$3:$A$53,$B879)</f>
        <v>0</v>
      </c>
    </row>
    <row r="880" spans="2:18" ht="15.75" customHeight="1">
      <c r="B880" s="44" t="s">
        <v>39</v>
      </c>
      <c r="C880" s="44" t="s">
        <v>519</v>
      </c>
      <c r="D880" s="44" t="s">
        <v>523</v>
      </c>
      <c r="E880" s="44" t="str">
        <f t="shared" si="302"/>
        <v>hard coal</v>
      </c>
      <c r="F880" s="44">
        <f>F154/SUMIFS(F$3:F$722,$B$3:$B$722,$B880)*SUMIFS(Calculations!$E$3:$E$53,Calculations!$A$3:$A$53,$B880)</f>
        <v>0</v>
      </c>
      <c r="G880" s="44">
        <f>G154/SUMIFS(G$3:G$722,$B$3:$B$722,$B880)*SUMIFS(Calculations!$E$3:$E$53,Calculations!$A$3:$A$53,$B880)</f>
        <v>0</v>
      </c>
      <c r="H880" s="44">
        <f>H154/SUMIFS(H$3:H$722,$B$3:$B$722,$B880)*SUMIFS(Calculations!$E$3:$E$53,Calculations!$A$3:$A$53,$B880)</f>
        <v>0</v>
      </c>
      <c r="I880" s="44">
        <f>I154/SUMIFS(I$3:I$722,$B$3:$B$722,$B880)*SUMIFS(Calculations!$E$3:$E$53,Calculations!$A$3:$A$53,$B880)</f>
        <v>0</v>
      </c>
      <c r="J880" s="44">
        <f>J154/SUMIFS(J$3:J$722,$B$3:$B$722,$B880)*SUMIFS(Calculations!$E$3:$E$53,Calculations!$A$3:$A$53,$B880)</f>
        <v>0</v>
      </c>
      <c r="K880" s="44">
        <f>K154/SUMIFS(K$3:K$722,$B$3:$B$722,$B880)*SUMIFS(Calculations!$E$3:$E$53,Calculations!$A$3:$A$53,$B880)</f>
        <v>0</v>
      </c>
      <c r="L880" s="44">
        <f>L154/SUMIFS(L$3:L$722,$B$3:$B$722,$B880)*SUMIFS(Calculations!$E$3:$E$53,Calculations!$A$3:$A$53,$B880)</f>
        <v>0</v>
      </c>
      <c r="M880" s="44">
        <f>M154/SUMIFS(M$3:M$722,$B$3:$B$722,$B880)*SUMIFS(Calculations!$E$3:$E$53,Calculations!$A$3:$A$53,$B880)</f>
        <v>0</v>
      </c>
      <c r="N880" s="44">
        <f>N154/SUMIFS(N$3:N$722,$B$3:$B$722,$B880)*SUMIFS(Calculations!$E$3:$E$53,Calculations!$A$3:$A$53,$B880)</f>
        <v>0</v>
      </c>
      <c r="O880" s="44">
        <f>O154/SUMIFS(O$3:O$722,$B$3:$B$722,$B880)*SUMIFS(Calculations!$E$3:$E$53,Calculations!$A$3:$A$53,$B880)</f>
        <v>0</v>
      </c>
      <c r="P880" s="44">
        <f>P154/SUMIFS(P$3:P$722,$B$3:$B$722,$B880)*SUMIFS(Calculations!$E$3:$E$53,Calculations!$A$3:$A$53,$B880)</f>
        <v>0</v>
      </c>
      <c r="Q880" s="44">
        <f>Q154/SUMIFS(Q$3:Q$722,$B$3:$B$722,$B880)*SUMIFS(Calculations!$E$3:$E$53,Calculations!$A$3:$A$53,$B880)</f>
        <v>0</v>
      </c>
      <c r="R880" s="44">
        <f>R154/SUMIFS(R$3:R$722,$B$3:$B$722,$B880)*SUMIFS(Calculations!$E$3:$E$53,Calculations!$A$3:$A$53,$B880)</f>
        <v>0</v>
      </c>
    </row>
    <row r="881" spans="2:18" ht="15.75" customHeight="1">
      <c r="B881" s="44" t="s">
        <v>39</v>
      </c>
      <c r="C881" s="44" t="s">
        <v>519</v>
      </c>
      <c r="D881" s="44" t="s">
        <v>524</v>
      </c>
      <c r="E881" s="44" t="str">
        <f t="shared" si="302"/>
        <v>solar thermal</v>
      </c>
      <c r="F881" s="44">
        <f>F155/SUMIFS(F$3:F$722,$B$3:$B$722,$B881)*SUMIFS(Calculations!$E$3:$E$53,Calculations!$A$3:$A$53,$B881)</f>
        <v>0</v>
      </c>
      <c r="G881" s="44">
        <f>G155/SUMIFS(G$3:G$722,$B$3:$B$722,$B881)*SUMIFS(Calculations!$E$3:$E$53,Calculations!$A$3:$A$53,$B881)</f>
        <v>0</v>
      </c>
      <c r="H881" s="44">
        <f>H155/SUMIFS(H$3:H$722,$B$3:$B$722,$B881)*SUMIFS(Calculations!$E$3:$E$53,Calculations!$A$3:$A$53,$B881)</f>
        <v>0</v>
      </c>
      <c r="I881" s="44">
        <f>I155/SUMIFS(I$3:I$722,$B$3:$B$722,$B881)*SUMIFS(Calculations!$E$3:$E$53,Calculations!$A$3:$A$53,$B881)</f>
        <v>0</v>
      </c>
      <c r="J881" s="44">
        <f>J155/SUMIFS(J$3:J$722,$B$3:$B$722,$B881)*SUMIFS(Calculations!$E$3:$E$53,Calculations!$A$3:$A$53,$B881)</f>
        <v>0</v>
      </c>
      <c r="K881" s="44">
        <f>K155/SUMIFS(K$3:K$722,$B$3:$B$722,$B881)*SUMIFS(Calculations!$E$3:$E$53,Calculations!$A$3:$A$53,$B881)</f>
        <v>0</v>
      </c>
      <c r="L881" s="44">
        <f>L155/SUMIFS(L$3:L$722,$B$3:$B$722,$B881)*SUMIFS(Calculations!$E$3:$E$53,Calculations!$A$3:$A$53,$B881)</f>
        <v>0</v>
      </c>
      <c r="M881" s="44">
        <f>M155/SUMIFS(M$3:M$722,$B$3:$B$722,$B881)*SUMIFS(Calculations!$E$3:$E$53,Calculations!$A$3:$A$53,$B881)</f>
        <v>0</v>
      </c>
      <c r="N881" s="44">
        <f>N155/SUMIFS(N$3:N$722,$B$3:$B$722,$B881)*SUMIFS(Calculations!$E$3:$E$53,Calculations!$A$3:$A$53,$B881)</f>
        <v>0</v>
      </c>
      <c r="O881" s="44">
        <f>O155/SUMIFS(O$3:O$722,$B$3:$B$722,$B881)*SUMIFS(Calculations!$E$3:$E$53,Calculations!$A$3:$A$53,$B881)</f>
        <v>0</v>
      </c>
      <c r="P881" s="44">
        <f>P155/SUMIFS(P$3:P$722,$B$3:$B$722,$B881)*SUMIFS(Calculations!$E$3:$E$53,Calculations!$A$3:$A$53,$B881)</f>
        <v>0</v>
      </c>
      <c r="Q881" s="44">
        <f>Q155/SUMIFS(Q$3:Q$722,$B$3:$B$722,$B881)*SUMIFS(Calculations!$E$3:$E$53,Calculations!$A$3:$A$53,$B881)</f>
        <v>0</v>
      </c>
      <c r="R881" s="44">
        <f>R155/SUMIFS(R$3:R$722,$B$3:$B$722,$B881)*SUMIFS(Calculations!$E$3:$E$53,Calculations!$A$3:$A$53,$B881)</f>
        <v>0</v>
      </c>
    </row>
    <row r="882" spans="2:18" ht="15.75" customHeight="1">
      <c r="B882" s="44" t="s">
        <v>39</v>
      </c>
      <c r="C882" s="44" t="s">
        <v>519</v>
      </c>
      <c r="D882" s="44" t="s">
        <v>525</v>
      </c>
      <c r="E882" s="44" t="str">
        <f t="shared" si="302"/>
        <v>geothermal</v>
      </c>
      <c r="F882" s="44">
        <f>F156/SUMIFS(F$3:F$722,$B$3:$B$722,$B882)*SUMIFS(Calculations!$E$3:$E$53,Calculations!$A$3:$A$53,$B882)</f>
        <v>0</v>
      </c>
      <c r="G882" s="44">
        <f>G156/SUMIFS(G$3:G$722,$B$3:$B$722,$B882)*SUMIFS(Calculations!$E$3:$E$53,Calculations!$A$3:$A$53,$B882)</f>
        <v>0</v>
      </c>
      <c r="H882" s="44">
        <f>H156/SUMIFS(H$3:H$722,$B$3:$B$722,$B882)*SUMIFS(Calculations!$E$3:$E$53,Calculations!$A$3:$A$53,$B882)</f>
        <v>0</v>
      </c>
      <c r="I882" s="44">
        <f>I156/SUMIFS(I$3:I$722,$B$3:$B$722,$B882)*SUMIFS(Calculations!$E$3:$E$53,Calculations!$A$3:$A$53,$B882)</f>
        <v>0</v>
      </c>
      <c r="J882" s="44">
        <f>J156/SUMIFS(J$3:J$722,$B$3:$B$722,$B882)*SUMIFS(Calculations!$E$3:$E$53,Calculations!$A$3:$A$53,$B882)</f>
        <v>0</v>
      </c>
      <c r="K882" s="44">
        <f>K156/SUMIFS(K$3:K$722,$B$3:$B$722,$B882)*SUMIFS(Calculations!$E$3:$E$53,Calculations!$A$3:$A$53,$B882)</f>
        <v>0</v>
      </c>
      <c r="L882" s="44">
        <f>L156/SUMIFS(L$3:L$722,$B$3:$B$722,$B882)*SUMIFS(Calculations!$E$3:$E$53,Calculations!$A$3:$A$53,$B882)</f>
        <v>0</v>
      </c>
      <c r="M882" s="44">
        <f>M156/SUMIFS(M$3:M$722,$B$3:$B$722,$B882)*SUMIFS(Calculations!$E$3:$E$53,Calculations!$A$3:$A$53,$B882)</f>
        <v>0</v>
      </c>
      <c r="N882" s="44">
        <f>N156/SUMIFS(N$3:N$722,$B$3:$B$722,$B882)*SUMIFS(Calculations!$E$3:$E$53,Calculations!$A$3:$A$53,$B882)</f>
        <v>0</v>
      </c>
      <c r="O882" s="44">
        <f>O156/SUMIFS(O$3:O$722,$B$3:$B$722,$B882)*SUMIFS(Calculations!$E$3:$E$53,Calculations!$A$3:$A$53,$B882)</f>
        <v>0</v>
      </c>
      <c r="P882" s="44">
        <f>P156/SUMIFS(P$3:P$722,$B$3:$B$722,$B882)*SUMIFS(Calculations!$E$3:$E$53,Calculations!$A$3:$A$53,$B882)</f>
        <v>0</v>
      </c>
      <c r="Q882" s="44">
        <f>Q156/SUMIFS(Q$3:Q$722,$B$3:$B$722,$B882)*SUMIFS(Calculations!$E$3:$E$53,Calculations!$A$3:$A$53,$B882)</f>
        <v>0</v>
      </c>
      <c r="R882" s="44">
        <f>R156/SUMIFS(R$3:R$722,$B$3:$B$722,$B882)*SUMIFS(Calculations!$E$3:$E$53,Calculations!$A$3:$A$53,$B882)</f>
        <v>0</v>
      </c>
    </row>
    <row r="883" spans="2:18" ht="15.75" customHeight="1">
      <c r="B883" s="44" t="s">
        <v>39</v>
      </c>
      <c r="C883" s="44" t="s">
        <v>519</v>
      </c>
      <c r="D883" s="44" t="s">
        <v>526</v>
      </c>
      <c r="E883" s="44" t="str">
        <f t="shared" si="302"/>
        <v>hydro</v>
      </c>
      <c r="F883" s="44">
        <f>F157/SUMIFS(F$3:F$722,$B$3:$B$722,$B883)*SUMIFS(Calculations!$E$3:$E$53,Calculations!$A$3:$A$53,$B883)</f>
        <v>0</v>
      </c>
      <c r="G883" s="44">
        <f>G157/SUMIFS(G$3:G$722,$B$3:$B$722,$B883)*SUMIFS(Calculations!$E$3:$E$53,Calculations!$A$3:$A$53,$B883)</f>
        <v>0</v>
      </c>
      <c r="H883" s="44">
        <f>H157/SUMIFS(H$3:H$722,$B$3:$B$722,$B883)*SUMIFS(Calculations!$E$3:$E$53,Calculations!$A$3:$A$53,$B883)</f>
        <v>0</v>
      </c>
      <c r="I883" s="44">
        <f>I157/SUMIFS(I$3:I$722,$B$3:$B$722,$B883)*SUMIFS(Calculations!$E$3:$E$53,Calculations!$A$3:$A$53,$B883)</f>
        <v>0</v>
      </c>
      <c r="J883" s="44">
        <f>J157/SUMIFS(J$3:J$722,$B$3:$B$722,$B883)*SUMIFS(Calculations!$E$3:$E$53,Calculations!$A$3:$A$53,$B883)</f>
        <v>0</v>
      </c>
      <c r="K883" s="44">
        <f>K157/SUMIFS(K$3:K$722,$B$3:$B$722,$B883)*SUMIFS(Calculations!$E$3:$E$53,Calculations!$A$3:$A$53,$B883)</f>
        <v>0</v>
      </c>
      <c r="L883" s="44">
        <f>L157/SUMIFS(L$3:L$722,$B$3:$B$722,$B883)*SUMIFS(Calculations!$E$3:$E$53,Calculations!$A$3:$A$53,$B883)</f>
        <v>0</v>
      </c>
      <c r="M883" s="44">
        <f>M157/SUMIFS(M$3:M$722,$B$3:$B$722,$B883)*SUMIFS(Calculations!$E$3:$E$53,Calculations!$A$3:$A$53,$B883)</f>
        <v>0</v>
      </c>
      <c r="N883" s="44">
        <f>N157/SUMIFS(N$3:N$722,$B$3:$B$722,$B883)*SUMIFS(Calculations!$E$3:$E$53,Calculations!$A$3:$A$53,$B883)</f>
        <v>0</v>
      </c>
      <c r="O883" s="44">
        <f>O157/SUMIFS(O$3:O$722,$B$3:$B$722,$B883)*SUMIFS(Calculations!$E$3:$E$53,Calculations!$A$3:$A$53,$B883)</f>
        <v>0</v>
      </c>
      <c r="P883" s="44">
        <f>P157/SUMIFS(P$3:P$722,$B$3:$B$722,$B883)*SUMIFS(Calculations!$E$3:$E$53,Calculations!$A$3:$A$53,$B883)</f>
        <v>0</v>
      </c>
      <c r="Q883" s="44">
        <f>Q157/SUMIFS(Q$3:Q$722,$B$3:$B$722,$B883)*SUMIFS(Calculations!$E$3:$E$53,Calculations!$A$3:$A$53,$B883)</f>
        <v>0</v>
      </c>
      <c r="R883" s="44">
        <f>R157/SUMIFS(R$3:R$722,$B$3:$B$722,$B883)*SUMIFS(Calculations!$E$3:$E$53,Calculations!$A$3:$A$53,$B883)</f>
        <v>0</v>
      </c>
    </row>
    <row r="884" spans="2:18" ht="15.75" customHeight="1">
      <c r="B884" s="44" t="s">
        <v>39</v>
      </c>
      <c r="C884" s="44" t="s">
        <v>519</v>
      </c>
      <c r="D884" s="44" t="s">
        <v>528</v>
      </c>
      <c r="E884" s="44" t="str">
        <f t="shared" si="302"/>
        <v>hydro</v>
      </c>
      <c r="F884" s="44">
        <f>F158/SUMIFS(F$3:F$722,$B$3:$B$722,$B884)*SUMIFS(Calculations!$E$3:$E$53,Calculations!$A$3:$A$53,$B884)</f>
        <v>0</v>
      </c>
      <c r="G884" s="44">
        <f>G158/SUMIFS(G$3:G$722,$B$3:$B$722,$B884)*SUMIFS(Calculations!$E$3:$E$53,Calculations!$A$3:$A$53,$B884)</f>
        <v>0</v>
      </c>
      <c r="H884" s="44">
        <f>H158/SUMIFS(H$3:H$722,$B$3:$B$722,$B884)*SUMIFS(Calculations!$E$3:$E$53,Calculations!$A$3:$A$53,$B884)</f>
        <v>0</v>
      </c>
      <c r="I884" s="44">
        <f>I158/SUMIFS(I$3:I$722,$B$3:$B$722,$B884)*SUMIFS(Calculations!$E$3:$E$53,Calculations!$A$3:$A$53,$B884)</f>
        <v>0</v>
      </c>
      <c r="J884" s="44">
        <f>J158/SUMIFS(J$3:J$722,$B$3:$B$722,$B884)*SUMIFS(Calculations!$E$3:$E$53,Calculations!$A$3:$A$53,$B884)</f>
        <v>0</v>
      </c>
      <c r="K884" s="44">
        <f>K158/SUMIFS(K$3:K$722,$B$3:$B$722,$B884)*SUMIFS(Calculations!$E$3:$E$53,Calculations!$A$3:$A$53,$B884)</f>
        <v>0</v>
      </c>
      <c r="L884" s="44">
        <f>L158/SUMIFS(L$3:L$722,$B$3:$B$722,$B884)*SUMIFS(Calculations!$E$3:$E$53,Calculations!$A$3:$A$53,$B884)</f>
        <v>0</v>
      </c>
      <c r="M884" s="44">
        <f>M158/SUMIFS(M$3:M$722,$B$3:$B$722,$B884)*SUMIFS(Calculations!$E$3:$E$53,Calculations!$A$3:$A$53,$B884)</f>
        <v>0</v>
      </c>
      <c r="N884" s="44">
        <f>N158/SUMIFS(N$3:N$722,$B$3:$B$722,$B884)*SUMIFS(Calculations!$E$3:$E$53,Calculations!$A$3:$A$53,$B884)</f>
        <v>0</v>
      </c>
      <c r="O884" s="44">
        <f>O158/SUMIFS(O$3:O$722,$B$3:$B$722,$B884)*SUMIFS(Calculations!$E$3:$E$53,Calculations!$A$3:$A$53,$B884)</f>
        <v>0</v>
      </c>
      <c r="P884" s="44">
        <f>P158/SUMIFS(P$3:P$722,$B$3:$B$722,$B884)*SUMIFS(Calculations!$E$3:$E$53,Calculations!$A$3:$A$53,$B884)</f>
        <v>0</v>
      </c>
      <c r="Q884" s="44">
        <f>Q158/SUMIFS(Q$3:Q$722,$B$3:$B$722,$B884)*SUMIFS(Calculations!$E$3:$E$53,Calculations!$A$3:$A$53,$B884)</f>
        <v>0</v>
      </c>
      <c r="R884" s="44">
        <f>R158/SUMIFS(R$3:R$722,$B$3:$B$722,$B884)*SUMIFS(Calculations!$E$3:$E$53,Calculations!$A$3:$A$53,$B884)</f>
        <v>0</v>
      </c>
    </row>
    <row r="885" spans="2:18" ht="15.75" customHeight="1">
      <c r="B885" s="44" t="s">
        <v>39</v>
      </c>
      <c r="C885" s="44" t="s">
        <v>519</v>
      </c>
      <c r="D885" s="44" t="s">
        <v>527</v>
      </c>
      <c r="E885" s="44" t="str">
        <f t="shared" si="302"/>
        <v>onshore wind</v>
      </c>
      <c r="F885" s="44">
        <f>F159/SUMIFS(F$3:F$722,$B$3:$B$722,$B885)*SUMIFS(Calculations!$E$3:$E$53,Calculations!$A$3:$A$53,$B885)</f>
        <v>0</v>
      </c>
      <c r="G885" s="44">
        <f>G159/SUMIFS(G$3:G$722,$B$3:$B$722,$B885)*SUMIFS(Calculations!$E$3:$E$53,Calculations!$A$3:$A$53,$B885)</f>
        <v>0</v>
      </c>
      <c r="H885" s="44">
        <f>H159/SUMIFS(H$3:H$722,$B$3:$B$722,$B885)*SUMIFS(Calculations!$E$3:$E$53,Calculations!$A$3:$A$53,$B885)</f>
        <v>0</v>
      </c>
      <c r="I885" s="44">
        <f>I159/SUMIFS(I$3:I$722,$B$3:$B$722,$B885)*SUMIFS(Calculations!$E$3:$E$53,Calculations!$A$3:$A$53,$B885)</f>
        <v>0</v>
      </c>
      <c r="J885" s="44">
        <f>J159/SUMIFS(J$3:J$722,$B$3:$B$722,$B885)*SUMIFS(Calculations!$E$3:$E$53,Calculations!$A$3:$A$53,$B885)</f>
        <v>0</v>
      </c>
      <c r="K885" s="44">
        <f>K159/SUMIFS(K$3:K$722,$B$3:$B$722,$B885)*SUMIFS(Calculations!$E$3:$E$53,Calculations!$A$3:$A$53,$B885)</f>
        <v>0</v>
      </c>
      <c r="L885" s="44">
        <f>L159/SUMIFS(L$3:L$722,$B$3:$B$722,$B885)*SUMIFS(Calculations!$E$3:$E$53,Calculations!$A$3:$A$53,$B885)</f>
        <v>0</v>
      </c>
      <c r="M885" s="44">
        <f>M159/SUMIFS(M$3:M$722,$B$3:$B$722,$B885)*SUMIFS(Calculations!$E$3:$E$53,Calculations!$A$3:$A$53,$B885)</f>
        <v>0</v>
      </c>
      <c r="N885" s="44">
        <f>N159/SUMIFS(N$3:N$722,$B$3:$B$722,$B885)*SUMIFS(Calculations!$E$3:$E$53,Calculations!$A$3:$A$53,$B885)</f>
        <v>0</v>
      </c>
      <c r="O885" s="44">
        <f>O159/SUMIFS(O$3:O$722,$B$3:$B$722,$B885)*SUMIFS(Calculations!$E$3:$E$53,Calculations!$A$3:$A$53,$B885)</f>
        <v>0</v>
      </c>
      <c r="P885" s="44">
        <f>P159/SUMIFS(P$3:P$722,$B$3:$B$722,$B885)*SUMIFS(Calculations!$E$3:$E$53,Calculations!$A$3:$A$53,$B885)</f>
        <v>0</v>
      </c>
      <c r="Q885" s="44">
        <f>Q159/SUMIFS(Q$3:Q$722,$B$3:$B$722,$B885)*SUMIFS(Calculations!$E$3:$E$53,Calculations!$A$3:$A$53,$B885)</f>
        <v>0</v>
      </c>
      <c r="R885" s="44">
        <f>R159/SUMIFS(R$3:R$722,$B$3:$B$722,$B885)*SUMIFS(Calculations!$E$3:$E$53,Calculations!$A$3:$A$53,$B885)</f>
        <v>0</v>
      </c>
    </row>
    <row r="886" spans="2:18" ht="15.75" customHeight="1">
      <c r="B886" s="44" t="s">
        <v>39</v>
      </c>
      <c r="C886" s="44" t="s">
        <v>519</v>
      </c>
      <c r="D886" s="44" t="s">
        <v>529</v>
      </c>
      <c r="E886" s="44" t="str">
        <f t="shared" si="302"/>
        <v>natural gas nonpeaker</v>
      </c>
      <c r="F886" s="44">
        <f>F160/SUMIFS(F$3:F$722,$B$3:$B$722,$B886)*SUMIFS(Calculations!$E$3:$E$53,Calculations!$A$3:$A$53,$B886)</f>
        <v>0</v>
      </c>
      <c r="G886" s="44">
        <f>G160/SUMIFS(G$3:G$722,$B$3:$B$722,$B886)*SUMIFS(Calculations!$E$3:$E$53,Calculations!$A$3:$A$53,$B886)</f>
        <v>0</v>
      </c>
      <c r="H886" s="44">
        <f>H160/SUMIFS(H$3:H$722,$B$3:$B$722,$B886)*SUMIFS(Calculations!$E$3:$E$53,Calculations!$A$3:$A$53,$B886)</f>
        <v>0</v>
      </c>
      <c r="I886" s="44">
        <f>I160/SUMIFS(I$3:I$722,$B$3:$B$722,$B886)*SUMIFS(Calculations!$E$3:$E$53,Calculations!$A$3:$A$53,$B886)</f>
        <v>0</v>
      </c>
      <c r="J886" s="44">
        <f>J160/SUMIFS(J$3:J$722,$B$3:$B$722,$B886)*SUMIFS(Calculations!$E$3:$E$53,Calculations!$A$3:$A$53,$B886)</f>
        <v>0</v>
      </c>
      <c r="K886" s="44">
        <f>K160/SUMIFS(K$3:K$722,$B$3:$B$722,$B886)*SUMIFS(Calculations!$E$3:$E$53,Calculations!$A$3:$A$53,$B886)</f>
        <v>0</v>
      </c>
      <c r="L886" s="44">
        <f>L160/SUMIFS(L$3:L$722,$B$3:$B$722,$B886)*SUMIFS(Calculations!$E$3:$E$53,Calculations!$A$3:$A$53,$B886)</f>
        <v>0</v>
      </c>
      <c r="M886" s="44">
        <f>M160/SUMIFS(M$3:M$722,$B$3:$B$722,$B886)*SUMIFS(Calculations!$E$3:$E$53,Calculations!$A$3:$A$53,$B886)</f>
        <v>0</v>
      </c>
      <c r="N886" s="44">
        <f>N160/SUMIFS(N$3:N$722,$B$3:$B$722,$B886)*SUMIFS(Calculations!$E$3:$E$53,Calculations!$A$3:$A$53,$B886)</f>
        <v>0</v>
      </c>
      <c r="O886" s="44">
        <f>O160/SUMIFS(O$3:O$722,$B$3:$B$722,$B886)*SUMIFS(Calculations!$E$3:$E$53,Calculations!$A$3:$A$53,$B886)</f>
        <v>0</v>
      </c>
      <c r="P886" s="44">
        <f>P160/SUMIFS(P$3:P$722,$B$3:$B$722,$B886)*SUMIFS(Calculations!$E$3:$E$53,Calculations!$A$3:$A$53,$B886)</f>
        <v>0</v>
      </c>
      <c r="Q886" s="44">
        <f>Q160/SUMIFS(Q$3:Q$722,$B$3:$B$722,$B886)*SUMIFS(Calculations!$E$3:$E$53,Calculations!$A$3:$A$53,$B886)</f>
        <v>0</v>
      </c>
      <c r="R886" s="44">
        <f>R160/SUMIFS(R$3:R$722,$B$3:$B$722,$B886)*SUMIFS(Calculations!$E$3:$E$53,Calculations!$A$3:$A$53,$B886)</f>
        <v>0</v>
      </c>
    </row>
    <row r="887" spans="2:18" ht="15.75" customHeight="1">
      <c r="B887" s="44" t="s">
        <v>39</v>
      </c>
      <c r="C887" s="44" t="s">
        <v>519</v>
      </c>
      <c r="D887" s="44" t="s">
        <v>530</v>
      </c>
      <c r="E887" s="44" t="str">
        <f t="shared" si="302"/>
        <v>natural gas peaker</v>
      </c>
      <c r="F887" s="44">
        <f>F161/SUMIFS(F$3:F$722,$B$3:$B$722,$B887)*SUMIFS(Calculations!$E$3:$E$53,Calculations!$A$3:$A$53,$B887)</f>
        <v>0</v>
      </c>
      <c r="G887" s="44">
        <f>G161/SUMIFS(G$3:G$722,$B$3:$B$722,$B887)*SUMIFS(Calculations!$E$3:$E$53,Calculations!$A$3:$A$53,$B887)</f>
        <v>0</v>
      </c>
      <c r="H887" s="44">
        <f>H161/SUMIFS(H$3:H$722,$B$3:$B$722,$B887)*SUMIFS(Calculations!$E$3:$E$53,Calculations!$A$3:$A$53,$B887)</f>
        <v>0</v>
      </c>
      <c r="I887" s="44">
        <f>I161/SUMIFS(I$3:I$722,$B$3:$B$722,$B887)*SUMIFS(Calculations!$E$3:$E$53,Calculations!$A$3:$A$53,$B887)</f>
        <v>0</v>
      </c>
      <c r="J887" s="44">
        <f>J161/SUMIFS(J$3:J$722,$B$3:$B$722,$B887)*SUMIFS(Calculations!$E$3:$E$53,Calculations!$A$3:$A$53,$B887)</f>
        <v>0</v>
      </c>
      <c r="K887" s="44">
        <f>K161/SUMIFS(K$3:K$722,$B$3:$B$722,$B887)*SUMIFS(Calculations!$E$3:$E$53,Calculations!$A$3:$A$53,$B887)</f>
        <v>0</v>
      </c>
      <c r="L887" s="44">
        <f>L161/SUMIFS(L$3:L$722,$B$3:$B$722,$B887)*SUMIFS(Calculations!$E$3:$E$53,Calculations!$A$3:$A$53,$B887)</f>
        <v>0</v>
      </c>
      <c r="M887" s="44">
        <f>M161/SUMIFS(M$3:M$722,$B$3:$B$722,$B887)*SUMIFS(Calculations!$E$3:$E$53,Calculations!$A$3:$A$53,$B887)</f>
        <v>0</v>
      </c>
      <c r="N887" s="44">
        <f>N161/SUMIFS(N$3:N$722,$B$3:$B$722,$B887)*SUMIFS(Calculations!$E$3:$E$53,Calculations!$A$3:$A$53,$B887)</f>
        <v>0</v>
      </c>
      <c r="O887" s="44">
        <f>O161/SUMIFS(O$3:O$722,$B$3:$B$722,$B887)*SUMIFS(Calculations!$E$3:$E$53,Calculations!$A$3:$A$53,$B887)</f>
        <v>0</v>
      </c>
      <c r="P887" s="44">
        <f>P161/SUMIFS(P$3:P$722,$B$3:$B$722,$B887)*SUMIFS(Calculations!$E$3:$E$53,Calculations!$A$3:$A$53,$B887)</f>
        <v>0</v>
      </c>
      <c r="Q887" s="44">
        <f>Q161/SUMIFS(Q$3:Q$722,$B$3:$B$722,$B887)*SUMIFS(Calculations!$E$3:$E$53,Calculations!$A$3:$A$53,$B887)</f>
        <v>0</v>
      </c>
      <c r="R887" s="44">
        <f>R161/SUMIFS(R$3:R$722,$B$3:$B$722,$B887)*SUMIFS(Calculations!$E$3:$E$53,Calculations!$A$3:$A$53,$B887)</f>
        <v>0</v>
      </c>
    </row>
    <row r="888" spans="2:18" ht="15.75" customHeight="1">
      <c r="B888" s="44" t="s">
        <v>39</v>
      </c>
      <c r="C888" s="44" t="s">
        <v>519</v>
      </c>
      <c r="D888" s="44" t="s">
        <v>531</v>
      </c>
      <c r="E888" s="44" t="str">
        <f t="shared" si="302"/>
        <v>nuclear</v>
      </c>
      <c r="F888" s="44">
        <f>F162/SUMIFS(F$3:F$722,$B$3:$B$722,$B888)*SUMIFS(Calculations!$E$3:$E$53,Calculations!$A$3:$A$53,$B888)</f>
        <v>0</v>
      </c>
      <c r="G888" s="44">
        <f>G162/SUMIFS(G$3:G$722,$B$3:$B$722,$B888)*SUMIFS(Calculations!$E$3:$E$53,Calculations!$A$3:$A$53,$B888)</f>
        <v>0</v>
      </c>
      <c r="H888" s="44">
        <f>H162/SUMIFS(H$3:H$722,$B$3:$B$722,$B888)*SUMIFS(Calculations!$E$3:$E$53,Calculations!$A$3:$A$53,$B888)</f>
        <v>0</v>
      </c>
      <c r="I888" s="44">
        <f>I162/SUMIFS(I$3:I$722,$B$3:$B$722,$B888)*SUMIFS(Calculations!$E$3:$E$53,Calculations!$A$3:$A$53,$B888)</f>
        <v>0</v>
      </c>
      <c r="J888" s="44">
        <f>J162/SUMIFS(J$3:J$722,$B$3:$B$722,$B888)*SUMIFS(Calculations!$E$3:$E$53,Calculations!$A$3:$A$53,$B888)</f>
        <v>0</v>
      </c>
      <c r="K888" s="44">
        <f>K162/SUMIFS(K$3:K$722,$B$3:$B$722,$B888)*SUMIFS(Calculations!$E$3:$E$53,Calculations!$A$3:$A$53,$B888)</f>
        <v>0</v>
      </c>
      <c r="L888" s="44">
        <f>L162/SUMIFS(L$3:L$722,$B$3:$B$722,$B888)*SUMIFS(Calculations!$E$3:$E$53,Calculations!$A$3:$A$53,$B888)</f>
        <v>0</v>
      </c>
      <c r="M888" s="44">
        <f>M162/SUMIFS(M$3:M$722,$B$3:$B$722,$B888)*SUMIFS(Calculations!$E$3:$E$53,Calculations!$A$3:$A$53,$B888)</f>
        <v>0</v>
      </c>
      <c r="N888" s="44">
        <f>N162/SUMIFS(N$3:N$722,$B$3:$B$722,$B888)*SUMIFS(Calculations!$E$3:$E$53,Calculations!$A$3:$A$53,$B888)</f>
        <v>0</v>
      </c>
      <c r="O888" s="44">
        <f>O162/SUMIFS(O$3:O$722,$B$3:$B$722,$B888)*SUMIFS(Calculations!$E$3:$E$53,Calculations!$A$3:$A$53,$B888)</f>
        <v>0</v>
      </c>
      <c r="P888" s="44">
        <f>P162/SUMIFS(P$3:P$722,$B$3:$B$722,$B888)*SUMIFS(Calculations!$E$3:$E$53,Calculations!$A$3:$A$53,$B888)</f>
        <v>0</v>
      </c>
      <c r="Q888" s="44">
        <f>Q162/SUMIFS(Q$3:Q$722,$B$3:$B$722,$B888)*SUMIFS(Calculations!$E$3:$E$53,Calculations!$A$3:$A$53,$B888)</f>
        <v>0</v>
      </c>
      <c r="R888" s="44">
        <f>R162/SUMIFS(R$3:R$722,$B$3:$B$722,$B888)*SUMIFS(Calculations!$E$3:$E$53,Calculations!$A$3:$A$53,$B888)</f>
        <v>0</v>
      </c>
    </row>
    <row r="889" spans="2:18" ht="15.75" customHeight="1">
      <c r="B889" s="44" t="s">
        <v>39</v>
      </c>
      <c r="C889" s="44" t="s">
        <v>519</v>
      </c>
      <c r="D889" s="44" t="s">
        <v>532</v>
      </c>
      <c r="E889" s="44" t="str">
        <f t="shared" si="302"/>
        <v>offshore wind</v>
      </c>
      <c r="F889" s="44">
        <f>F163/SUMIFS(F$3:F$722,$B$3:$B$722,$B889)*SUMIFS(Calculations!$E$3:$E$53,Calculations!$A$3:$A$53,$B889)</f>
        <v>0</v>
      </c>
      <c r="G889" s="44">
        <f>G163/SUMIFS(G$3:G$722,$B$3:$B$722,$B889)*SUMIFS(Calculations!$E$3:$E$53,Calculations!$A$3:$A$53,$B889)</f>
        <v>0</v>
      </c>
      <c r="H889" s="44">
        <f>H163/SUMIFS(H$3:H$722,$B$3:$B$722,$B889)*SUMIFS(Calculations!$E$3:$E$53,Calculations!$A$3:$A$53,$B889)</f>
        <v>0</v>
      </c>
      <c r="I889" s="44">
        <f>I163/SUMIFS(I$3:I$722,$B$3:$B$722,$B889)*SUMIFS(Calculations!$E$3:$E$53,Calculations!$A$3:$A$53,$B889)</f>
        <v>0</v>
      </c>
      <c r="J889" s="44">
        <f>J163/SUMIFS(J$3:J$722,$B$3:$B$722,$B889)*SUMIFS(Calculations!$E$3:$E$53,Calculations!$A$3:$A$53,$B889)</f>
        <v>0</v>
      </c>
      <c r="K889" s="44">
        <f>K163/SUMIFS(K$3:K$722,$B$3:$B$722,$B889)*SUMIFS(Calculations!$E$3:$E$53,Calculations!$A$3:$A$53,$B889)</f>
        <v>0</v>
      </c>
      <c r="L889" s="44">
        <f>L163/SUMIFS(L$3:L$722,$B$3:$B$722,$B889)*SUMIFS(Calculations!$E$3:$E$53,Calculations!$A$3:$A$53,$B889)</f>
        <v>0</v>
      </c>
      <c r="M889" s="44">
        <f>M163/SUMIFS(M$3:M$722,$B$3:$B$722,$B889)*SUMIFS(Calculations!$E$3:$E$53,Calculations!$A$3:$A$53,$B889)</f>
        <v>0</v>
      </c>
      <c r="N889" s="44">
        <f>N163/SUMIFS(N$3:N$722,$B$3:$B$722,$B889)*SUMIFS(Calculations!$E$3:$E$53,Calculations!$A$3:$A$53,$B889)</f>
        <v>0</v>
      </c>
      <c r="O889" s="44">
        <f>O163/SUMIFS(O$3:O$722,$B$3:$B$722,$B889)*SUMIFS(Calculations!$E$3:$E$53,Calculations!$A$3:$A$53,$B889)</f>
        <v>0</v>
      </c>
      <c r="P889" s="44">
        <f>P163/SUMIFS(P$3:P$722,$B$3:$B$722,$B889)*SUMIFS(Calculations!$E$3:$E$53,Calculations!$A$3:$A$53,$B889)</f>
        <v>0</v>
      </c>
      <c r="Q889" s="44">
        <f>Q163/SUMIFS(Q$3:Q$722,$B$3:$B$722,$B889)*SUMIFS(Calculations!$E$3:$E$53,Calculations!$A$3:$A$53,$B889)</f>
        <v>0</v>
      </c>
      <c r="R889" s="44">
        <f>R163/SUMIFS(R$3:R$722,$B$3:$B$722,$B889)*SUMIFS(Calculations!$E$3:$E$53,Calculations!$A$3:$A$53,$B889)</f>
        <v>0</v>
      </c>
    </row>
    <row r="890" spans="2:18" ht="15.75" customHeight="1">
      <c r="B890" s="44" t="s">
        <v>39</v>
      </c>
      <c r="C890" s="44" t="s">
        <v>519</v>
      </c>
      <c r="D890" s="44" t="s">
        <v>533</v>
      </c>
      <c r="E890" s="44" t="str">
        <f t="shared" si="302"/>
        <v>crude oil</v>
      </c>
      <c r="F890" s="44">
        <f>F164/SUMIFS(F$3:F$722,$B$3:$B$722,$B890)*SUMIFS(Calculations!$E$3:$E$53,Calculations!$A$3:$A$53,$B890)</f>
        <v>0</v>
      </c>
      <c r="G890" s="44">
        <f>G164/SUMIFS(G$3:G$722,$B$3:$B$722,$B890)*SUMIFS(Calculations!$E$3:$E$53,Calculations!$A$3:$A$53,$B890)</f>
        <v>0</v>
      </c>
      <c r="H890" s="44">
        <f>H164/SUMIFS(H$3:H$722,$B$3:$B$722,$B890)*SUMIFS(Calculations!$E$3:$E$53,Calculations!$A$3:$A$53,$B890)</f>
        <v>0</v>
      </c>
      <c r="I890" s="44">
        <f>I164/SUMIFS(I$3:I$722,$B$3:$B$722,$B890)*SUMIFS(Calculations!$E$3:$E$53,Calculations!$A$3:$A$53,$B890)</f>
        <v>0</v>
      </c>
      <c r="J890" s="44">
        <f>J164/SUMIFS(J$3:J$722,$B$3:$B$722,$B890)*SUMIFS(Calculations!$E$3:$E$53,Calculations!$A$3:$A$53,$B890)</f>
        <v>0</v>
      </c>
      <c r="K890" s="44">
        <f>K164/SUMIFS(K$3:K$722,$B$3:$B$722,$B890)*SUMIFS(Calculations!$E$3:$E$53,Calculations!$A$3:$A$53,$B890)</f>
        <v>0</v>
      </c>
      <c r="L890" s="44">
        <f>L164/SUMIFS(L$3:L$722,$B$3:$B$722,$B890)*SUMIFS(Calculations!$E$3:$E$53,Calculations!$A$3:$A$53,$B890)</f>
        <v>0</v>
      </c>
      <c r="M890" s="44">
        <f>M164/SUMIFS(M$3:M$722,$B$3:$B$722,$B890)*SUMIFS(Calculations!$E$3:$E$53,Calculations!$A$3:$A$53,$B890)</f>
        <v>0</v>
      </c>
      <c r="N890" s="44">
        <f>N164/SUMIFS(N$3:N$722,$B$3:$B$722,$B890)*SUMIFS(Calculations!$E$3:$E$53,Calculations!$A$3:$A$53,$B890)</f>
        <v>0</v>
      </c>
      <c r="O890" s="44">
        <f>O164/SUMIFS(O$3:O$722,$B$3:$B$722,$B890)*SUMIFS(Calculations!$E$3:$E$53,Calculations!$A$3:$A$53,$B890)</f>
        <v>0</v>
      </c>
      <c r="P890" s="44">
        <f>P164/SUMIFS(P$3:P$722,$B$3:$B$722,$B890)*SUMIFS(Calculations!$E$3:$E$53,Calculations!$A$3:$A$53,$B890)</f>
        <v>0</v>
      </c>
      <c r="Q890" s="44">
        <f>Q164/SUMIFS(Q$3:Q$722,$B$3:$B$722,$B890)*SUMIFS(Calculations!$E$3:$E$53,Calculations!$A$3:$A$53,$B890)</f>
        <v>0</v>
      </c>
      <c r="R890" s="44">
        <f>R164/SUMIFS(R$3:R$722,$B$3:$B$722,$B890)*SUMIFS(Calculations!$E$3:$E$53,Calculations!$A$3:$A$53,$B890)</f>
        <v>0</v>
      </c>
    </row>
    <row r="891" spans="2:18" ht="15.75" customHeight="1">
      <c r="B891" s="44" t="s">
        <v>39</v>
      </c>
      <c r="C891" s="44" t="s">
        <v>519</v>
      </c>
      <c r="D891" s="44" t="s">
        <v>534</v>
      </c>
      <c r="E891" s="44" t="str">
        <f t="shared" si="302"/>
        <v>solar PV</v>
      </c>
      <c r="F891" s="44">
        <f>F165/SUMIFS(F$3:F$722,$B$3:$B$722,$B891)*SUMIFS(Calculations!$E$3:$E$53,Calculations!$A$3:$A$53,$B891)</f>
        <v>0</v>
      </c>
      <c r="G891" s="44">
        <f>G165/SUMIFS(G$3:G$722,$B$3:$B$722,$B891)*SUMIFS(Calculations!$E$3:$E$53,Calculations!$A$3:$A$53,$B891)</f>
        <v>0</v>
      </c>
      <c r="H891" s="44">
        <f>H165/SUMIFS(H$3:H$722,$B$3:$B$722,$B891)*SUMIFS(Calculations!$E$3:$E$53,Calculations!$A$3:$A$53,$B891)</f>
        <v>0</v>
      </c>
      <c r="I891" s="44">
        <f>I165/SUMIFS(I$3:I$722,$B$3:$B$722,$B891)*SUMIFS(Calculations!$E$3:$E$53,Calculations!$A$3:$A$53,$B891)</f>
        <v>0</v>
      </c>
      <c r="J891" s="44">
        <f>J165/SUMIFS(J$3:J$722,$B$3:$B$722,$B891)*SUMIFS(Calculations!$E$3:$E$53,Calculations!$A$3:$A$53,$B891)</f>
        <v>0</v>
      </c>
      <c r="K891" s="44">
        <f>K165/SUMIFS(K$3:K$722,$B$3:$B$722,$B891)*SUMIFS(Calculations!$E$3:$E$53,Calculations!$A$3:$A$53,$B891)</f>
        <v>0</v>
      </c>
      <c r="L891" s="44">
        <f>L165/SUMIFS(L$3:L$722,$B$3:$B$722,$B891)*SUMIFS(Calculations!$E$3:$E$53,Calculations!$A$3:$A$53,$B891)</f>
        <v>0</v>
      </c>
      <c r="M891" s="44">
        <f>M165/SUMIFS(M$3:M$722,$B$3:$B$722,$B891)*SUMIFS(Calculations!$E$3:$E$53,Calculations!$A$3:$A$53,$B891)</f>
        <v>0</v>
      </c>
      <c r="N891" s="44">
        <f>N165/SUMIFS(N$3:N$722,$B$3:$B$722,$B891)*SUMIFS(Calculations!$E$3:$E$53,Calculations!$A$3:$A$53,$B891)</f>
        <v>0</v>
      </c>
      <c r="O891" s="44">
        <f>O165/SUMIFS(O$3:O$722,$B$3:$B$722,$B891)*SUMIFS(Calculations!$E$3:$E$53,Calculations!$A$3:$A$53,$B891)</f>
        <v>0</v>
      </c>
      <c r="P891" s="44">
        <f>P165/SUMIFS(P$3:P$722,$B$3:$B$722,$B891)*SUMIFS(Calculations!$E$3:$E$53,Calculations!$A$3:$A$53,$B891)</f>
        <v>0</v>
      </c>
      <c r="Q891" s="44">
        <f>Q165/SUMIFS(Q$3:Q$722,$B$3:$B$722,$B891)*SUMIFS(Calculations!$E$3:$E$53,Calculations!$A$3:$A$53,$B891)</f>
        <v>0</v>
      </c>
      <c r="R891" s="44">
        <f>R165/SUMIFS(R$3:R$722,$B$3:$B$722,$B891)*SUMIFS(Calculations!$E$3:$E$53,Calculations!$A$3:$A$53,$B891)</f>
        <v>0</v>
      </c>
    </row>
    <row r="892" spans="2:18" ht="15.75" customHeight="1">
      <c r="B892" s="44" t="s">
        <v>39</v>
      </c>
      <c r="C892" s="44" t="s">
        <v>519</v>
      </c>
      <c r="D892" s="44" t="s">
        <v>535</v>
      </c>
      <c r="E892" s="44" t="str">
        <f t="shared" si="302"/>
        <v>storage</v>
      </c>
      <c r="F892" s="44">
        <f>F166/SUMIFS(F$3:F$722,$B$3:$B$722,$B892)*SUMIFS(Calculations!$E$3:$E$53,Calculations!$A$3:$A$53,$B892)</f>
        <v>0</v>
      </c>
      <c r="G892" s="44">
        <f>G166/SUMIFS(G$3:G$722,$B$3:$B$722,$B892)*SUMIFS(Calculations!$E$3:$E$53,Calculations!$A$3:$A$53,$B892)</f>
        <v>0</v>
      </c>
      <c r="H892" s="44">
        <f>H166/SUMIFS(H$3:H$722,$B$3:$B$722,$B892)*SUMIFS(Calculations!$E$3:$E$53,Calculations!$A$3:$A$53,$B892)</f>
        <v>0</v>
      </c>
      <c r="I892" s="44">
        <f>I166/SUMIFS(I$3:I$722,$B$3:$B$722,$B892)*SUMIFS(Calculations!$E$3:$E$53,Calculations!$A$3:$A$53,$B892)</f>
        <v>0</v>
      </c>
      <c r="J892" s="44">
        <f>J166/SUMIFS(J$3:J$722,$B$3:$B$722,$B892)*SUMIFS(Calculations!$E$3:$E$53,Calculations!$A$3:$A$53,$B892)</f>
        <v>0</v>
      </c>
      <c r="K892" s="44">
        <f>K166/SUMIFS(K$3:K$722,$B$3:$B$722,$B892)*SUMIFS(Calculations!$E$3:$E$53,Calculations!$A$3:$A$53,$B892)</f>
        <v>0</v>
      </c>
      <c r="L892" s="44">
        <f>L166/SUMIFS(L$3:L$722,$B$3:$B$722,$B892)*SUMIFS(Calculations!$E$3:$E$53,Calculations!$A$3:$A$53,$B892)</f>
        <v>0</v>
      </c>
      <c r="M892" s="44">
        <f>M166/SUMIFS(M$3:M$722,$B$3:$B$722,$B892)*SUMIFS(Calculations!$E$3:$E$53,Calculations!$A$3:$A$53,$B892)</f>
        <v>0</v>
      </c>
      <c r="N892" s="44">
        <f>N166/SUMIFS(N$3:N$722,$B$3:$B$722,$B892)*SUMIFS(Calculations!$E$3:$E$53,Calculations!$A$3:$A$53,$B892)</f>
        <v>0</v>
      </c>
      <c r="O892" s="44">
        <f>O166/SUMIFS(O$3:O$722,$B$3:$B$722,$B892)*SUMIFS(Calculations!$E$3:$E$53,Calculations!$A$3:$A$53,$B892)</f>
        <v>0</v>
      </c>
      <c r="P892" s="44">
        <f>P166/SUMIFS(P$3:P$722,$B$3:$B$722,$B892)*SUMIFS(Calculations!$E$3:$E$53,Calculations!$A$3:$A$53,$B892)</f>
        <v>0</v>
      </c>
      <c r="Q892" s="44">
        <f>Q166/SUMIFS(Q$3:Q$722,$B$3:$B$722,$B892)*SUMIFS(Calculations!$E$3:$E$53,Calculations!$A$3:$A$53,$B892)</f>
        <v>0</v>
      </c>
      <c r="R892" s="44">
        <f>R166/SUMIFS(R$3:R$722,$B$3:$B$722,$B892)*SUMIFS(Calculations!$E$3:$E$53,Calculations!$A$3:$A$53,$B892)</f>
        <v>0</v>
      </c>
    </row>
    <row r="893" spans="2:18" ht="15.75" customHeight="1">
      <c r="B893" s="44" t="s">
        <v>39</v>
      </c>
      <c r="C893" s="44" t="s">
        <v>519</v>
      </c>
      <c r="D893" s="44" t="s">
        <v>537</v>
      </c>
      <c r="E893" s="44" t="str">
        <f t="shared" si="302"/>
        <v>solar PV</v>
      </c>
      <c r="F893" s="44">
        <f>F167/SUMIFS(F$3:F$722,$B$3:$B$722,$B893)*SUMIFS(Calculations!$E$3:$E$53,Calculations!$A$3:$A$53,$B893)</f>
        <v>0</v>
      </c>
      <c r="G893" s="44">
        <f>G167/SUMIFS(G$3:G$722,$B$3:$B$722,$B893)*SUMIFS(Calculations!$E$3:$E$53,Calculations!$A$3:$A$53,$B893)</f>
        <v>0</v>
      </c>
      <c r="H893" s="44">
        <f>H167/SUMIFS(H$3:H$722,$B$3:$B$722,$B893)*SUMIFS(Calculations!$E$3:$E$53,Calculations!$A$3:$A$53,$B893)</f>
        <v>0</v>
      </c>
      <c r="I893" s="44">
        <f>I167/SUMIFS(I$3:I$722,$B$3:$B$722,$B893)*SUMIFS(Calculations!$E$3:$E$53,Calculations!$A$3:$A$53,$B893)</f>
        <v>0</v>
      </c>
      <c r="J893" s="44">
        <f>J167/SUMIFS(J$3:J$722,$B$3:$B$722,$B893)*SUMIFS(Calculations!$E$3:$E$53,Calculations!$A$3:$A$53,$B893)</f>
        <v>0</v>
      </c>
      <c r="K893" s="44">
        <f>K167/SUMIFS(K$3:K$722,$B$3:$B$722,$B893)*SUMIFS(Calculations!$E$3:$E$53,Calculations!$A$3:$A$53,$B893)</f>
        <v>0</v>
      </c>
      <c r="L893" s="44">
        <f>L167/SUMIFS(L$3:L$722,$B$3:$B$722,$B893)*SUMIFS(Calculations!$E$3:$E$53,Calculations!$A$3:$A$53,$B893)</f>
        <v>0</v>
      </c>
      <c r="M893" s="44">
        <f>M167/SUMIFS(M$3:M$722,$B$3:$B$722,$B893)*SUMIFS(Calculations!$E$3:$E$53,Calculations!$A$3:$A$53,$B893)</f>
        <v>0</v>
      </c>
      <c r="N893" s="44">
        <f>N167/SUMIFS(N$3:N$722,$B$3:$B$722,$B893)*SUMIFS(Calculations!$E$3:$E$53,Calculations!$A$3:$A$53,$B893)</f>
        <v>0</v>
      </c>
      <c r="O893" s="44">
        <f>O167/SUMIFS(O$3:O$722,$B$3:$B$722,$B893)*SUMIFS(Calculations!$E$3:$E$53,Calculations!$A$3:$A$53,$B893)</f>
        <v>0</v>
      </c>
      <c r="P893" s="44">
        <f>P167/SUMIFS(P$3:P$722,$B$3:$B$722,$B893)*SUMIFS(Calculations!$E$3:$E$53,Calculations!$A$3:$A$53,$B893)</f>
        <v>0</v>
      </c>
      <c r="Q893" s="44">
        <f>Q167/SUMIFS(Q$3:Q$722,$B$3:$B$722,$B893)*SUMIFS(Calculations!$E$3:$E$53,Calculations!$A$3:$A$53,$B893)</f>
        <v>0</v>
      </c>
      <c r="R893" s="44">
        <f>R167/SUMIFS(R$3:R$722,$B$3:$B$722,$B893)*SUMIFS(Calculations!$E$3:$E$53,Calculations!$A$3:$A$53,$B893)</f>
        <v>0</v>
      </c>
    </row>
    <row r="894" spans="2:18" ht="15.75" customHeight="1">
      <c r="B894" s="44" t="s">
        <v>43</v>
      </c>
      <c r="C894" s="44" t="s">
        <v>519</v>
      </c>
      <c r="D894" s="44" t="s">
        <v>522</v>
      </c>
      <c r="E894" s="44" t="str">
        <f t="shared" si="302"/>
        <v>biomass</v>
      </c>
      <c r="F894" s="44">
        <f>F168/SUMIFS(F$3:F$722,$B$3:$B$722,$B894)*SUMIFS(Calculations!$E$3:$E$53,Calculations!$A$3:$A$53,$B894)</f>
        <v>0</v>
      </c>
      <c r="G894" s="44">
        <f>G168/SUMIFS(G$3:G$722,$B$3:$B$722,$B894)*SUMIFS(Calculations!$E$3:$E$53,Calculations!$A$3:$A$53,$B894)</f>
        <v>0</v>
      </c>
      <c r="H894" s="44">
        <f>H168/SUMIFS(H$3:H$722,$B$3:$B$722,$B894)*SUMIFS(Calculations!$E$3:$E$53,Calculations!$A$3:$A$53,$B894)</f>
        <v>0</v>
      </c>
      <c r="I894" s="44">
        <f>I168/SUMIFS(I$3:I$722,$B$3:$B$722,$B894)*SUMIFS(Calculations!$E$3:$E$53,Calculations!$A$3:$A$53,$B894)</f>
        <v>0</v>
      </c>
      <c r="J894" s="44">
        <f>J168/SUMIFS(J$3:J$722,$B$3:$B$722,$B894)*SUMIFS(Calculations!$E$3:$E$53,Calculations!$A$3:$A$53,$B894)</f>
        <v>0</v>
      </c>
      <c r="K894" s="44">
        <f>K168/SUMIFS(K$3:K$722,$B$3:$B$722,$B894)*SUMIFS(Calculations!$E$3:$E$53,Calculations!$A$3:$A$53,$B894)</f>
        <v>0</v>
      </c>
      <c r="L894" s="44">
        <f>L168/SUMIFS(L$3:L$722,$B$3:$B$722,$B894)*SUMIFS(Calculations!$E$3:$E$53,Calculations!$A$3:$A$53,$B894)</f>
        <v>0</v>
      </c>
      <c r="M894" s="44">
        <f>M168/SUMIFS(M$3:M$722,$B$3:$B$722,$B894)*SUMIFS(Calculations!$E$3:$E$53,Calculations!$A$3:$A$53,$B894)</f>
        <v>0</v>
      </c>
      <c r="N894" s="44">
        <f>N168/SUMIFS(N$3:N$722,$B$3:$B$722,$B894)*SUMIFS(Calculations!$E$3:$E$53,Calculations!$A$3:$A$53,$B894)</f>
        <v>0</v>
      </c>
      <c r="O894" s="44">
        <f>O168/SUMIFS(O$3:O$722,$B$3:$B$722,$B894)*SUMIFS(Calculations!$E$3:$E$53,Calculations!$A$3:$A$53,$B894)</f>
        <v>0</v>
      </c>
      <c r="P894" s="44">
        <f>P168/SUMIFS(P$3:P$722,$B$3:$B$722,$B894)*SUMIFS(Calculations!$E$3:$E$53,Calculations!$A$3:$A$53,$B894)</f>
        <v>0</v>
      </c>
      <c r="Q894" s="44">
        <f>Q168/SUMIFS(Q$3:Q$722,$B$3:$B$722,$B894)*SUMIFS(Calculations!$E$3:$E$53,Calculations!$A$3:$A$53,$B894)</f>
        <v>0</v>
      </c>
      <c r="R894" s="44">
        <f>R168/SUMIFS(R$3:R$722,$B$3:$B$722,$B894)*SUMIFS(Calculations!$E$3:$E$53,Calculations!$A$3:$A$53,$B894)</f>
        <v>0</v>
      </c>
    </row>
    <row r="895" spans="2:18" ht="15.75" customHeight="1">
      <c r="B895" s="44" t="s">
        <v>43</v>
      </c>
      <c r="C895" s="44" t="s">
        <v>519</v>
      </c>
      <c r="D895" s="44" t="s">
        <v>523</v>
      </c>
      <c r="E895" s="44" t="str">
        <f t="shared" si="302"/>
        <v>hard coal</v>
      </c>
      <c r="F895" s="44">
        <f>F169/SUMIFS(F$3:F$722,$B$3:$B$722,$B895)*SUMIFS(Calculations!$E$3:$E$53,Calculations!$A$3:$A$53,$B895)</f>
        <v>0</v>
      </c>
      <c r="G895" s="44">
        <f>G169/SUMIFS(G$3:G$722,$B$3:$B$722,$B895)*SUMIFS(Calculations!$E$3:$E$53,Calculations!$A$3:$A$53,$B895)</f>
        <v>0</v>
      </c>
      <c r="H895" s="44">
        <f>H169/SUMIFS(H$3:H$722,$B$3:$B$722,$B895)*SUMIFS(Calculations!$E$3:$E$53,Calculations!$A$3:$A$53,$B895)</f>
        <v>0</v>
      </c>
      <c r="I895" s="44">
        <f>I169/SUMIFS(I$3:I$722,$B$3:$B$722,$B895)*SUMIFS(Calculations!$E$3:$E$53,Calculations!$A$3:$A$53,$B895)</f>
        <v>0</v>
      </c>
      <c r="J895" s="44">
        <f>J169/SUMIFS(J$3:J$722,$B$3:$B$722,$B895)*SUMIFS(Calculations!$E$3:$E$53,Calculations!$A$3:$A$53,$B895)</f>
        <v>0</v>
      </c>
      <c r="K895" s="44">
        <f>K169/SUMIFS(K$3:K$722,$B$3:$B$722,$B895)*SUMIFS(Calculations!$E$3:$E$53,Calculations!$A$3:$A$53,$B895)</f>
        <v>0</v>
      </c>
      <c r="L895" s="44">
        <f>L169/SUMIFS(L$3:L$722,$B$3:$B$722,$B895)*SUMIFS(Calculations!$E$3:$E$53,Calculations!$A$3:$A$53,$B895)</f>
        <v>0</v>
      </c>
      <c r="M895" s="44">
        <f>M169/SUMIFS(M$3:M$722,$B$3:$B$722,$B895)*SUMIFS(Calculations!$E$3:$E$53,Calculations!$A$3:$A$53,$B895)</f>
        <v>0</v>
      </c>
      <c r="N895" s="44">
        <f>N169/SUMIFS(N$3:N$722,$B$3:$B$722,$B895)*SUMIFS(Calculations!$E$3:$E$53,Calculations!$A$3:$A$53,$B895)</f>
        <v>0</v>
      </c>
      <c r="O895" s="44">
        <f>O169/SUMIFS(O$3:O$722,$B$3:$B$722,$B895)*SUMIFS(Calculations!$E$3:$E$53,Calculations!$A$3:$A$53,$B895)</f>
        <v>0</v>
      </c>
      <c r="P895" s="44">
        <f>P169/SUMIFS(P$3:P$722,$B$3:$B$722,$B895)*SUMIFS(Calculations!$E$3:$E$53,Calculations!$A$3:$A$53,$B895)</f>
        <v>0</v>
      </c>
      <c r="Q895" s="44">
        <f>Q169/SUMIFS(Q$3:Q$722,$B$3:$B$722,$B895)*SUMIFS(Calculations!$E$3:$E$53,Calculations!$A$3:$A$53,$B895)</f>
        <v>0</v>
      </c>
      <c r="R895" s="44">
        <f>R169/SUMIFS(R$3:R$722,$B$3:$B$722,$B895)*SUMIFS(Calculations!$E$3:$E$53,Calculations!$A$3:$A$53,$B895)</f>
        <v>0</v>
      </c>
    </row>
    <row r="896" spans="2:18" ht="15.75" customHeight="1">
      <c r="B896" s="44" t="s">
        <v>43</v>
      </c>
      <c r="C896" s="44" t="s">
        <v>519</v>
      </c>
      <c r="D896" s="44" t="s">
        <v>524</v>
      </c>
      <c r="E896" s="44" t="str">
        <f t="shared" si="302"/>
        <v>solar thermal</v>
      </c>
      <c r="F896" s="44">
        <f>F170/SUMIFS(F$3:F$722,$B$3:$B$722,$B896)*SUMIFS(Calculations!$E$3:$E$53,Calculations!$A$3:$A$53,$B896)</f>
        <v>0</v>
      </c>
      <c r="G896" s="44">
        <f>G170/SUMIFS(G$3:G$722,$B$3:$B$722,$B896)*SUMIFS(Calculations!$E$3:$E$53,Calculations!$A$3:$A$53,$B896)</f>
        <v>0</v>
      </c>
      <c r="H896" s="44">
        <f>H170/SUMIFS(H$3:H$722,$B$3:$B$722,$B896)*SUMIFS(Calculations!$E$3:$E$53,Calculations!$A$3:$A$53,$B896)</f>
        <v>0</v>
      </c>
      <c r="I896" s="44">
        <f>I170/SUMIFS(I$3:I$722,$B$3:$B$722,$B896)*SUMIFS(Calculations!$E$3:$E$53,Calculations!$A$3:$A$53,$B896)</f>
        <v>0</v>
      </c>
      <c r="J896" s="44">
        <f>J170/SUMIFS(J$3:J$722,$B$3:$B$722,$B896)*SUMIFS(Calculations!$E$3:$E$53,Calculations!$A$3:$A$53,$B896)</f>
        <v>0</v>
      </c>
      <c r="K896" s="44">
        <f>K170/SUMIFS(K$3:K$722,$B$3:$B$722,$B896)*SUMIFS(Calculations!$E$3:$E$53,Calculations!$A$3:$A$53,$B896)</f>
        <v>0</v>
      </c>
      <c r="L896" s="44">
        <f>L170/SUMIFS(L$3:L$722,$B$3:$B$722,$B896)*SUMIFS(Calculations!$E$3:$E$53,Calculations!$A$3:$A$53,$B896)</f>
        <v>0</v>
      </c>
      <c r="M896" s="44">
        <f>M170/SUMIFS(M$3:M$722,$B$3:$B$722,$B896)*SUMIFS(Calculations!$E$3:$E$53,Calculations!$A$3:$A$53,$B896)</f>
        <v>0</v>
      </c>
      <c r="N896" s="44">
        <f>N170/SUMIFS(N$3:N$722,$B$3:$B$722,$B896)*SUMIFS(Calculations!$E$3:$E$53,Calculations!$A$3:$A$53,$B896)</f>
        <v>0</v>
      </c>
      <c r="O896" s="44">
        <f>O170/SUMIFS(O$3:O$722,$B$3:$B$722,$B896)*SUMIFS(Calculations!$E$3:$E$53,Calculations!$A$3:$A$53,$B896)</f>
        <v>0</v>
      </c>
      <c r="P896" s="44">
        <f>P170/SUMIFS(P$3:P$722,$B$3:$B$722,$B896)*SUMIFS(Calculations!$E$3:$E$53,Calculations!$A$3:$A$53,$B896)</f>
        <v>0</v>
      </c>
      <c r="Q896" s="44">
        <f>Q170/SUMIFS(Q$3:Q$722,$B$3:$B$722,$B896)*SUMIFS(Calculations!$E$3:$E$53,Calculations!$A$3:$A$53,$B896)</f>
        <v>0</v>
      </c>
      <c r="R896" s="44">
        <f>R170/SUMIFS(R$3:R$722,$B$3:$B$722,$B896)*SUMIFS(Calculations!$E$3:$E$53,Calculations!$A$3:$A$53,$B896)</f>
        <v>0</v>
      </c>
    </row>
    <row r="897" spans="2:18" ht="15.75" customHeight="1">
      <c r="B897" s="44" t="s">
        <v>43</v>
      </c>
      <c r="C897" s="44" t="s">
        <v>519</v>
      </c>
      <c r="D897" s="44" t="s">
        <v>525</v>
      </c>
      <c r="E897" s="44" t="str">
        <f t="shared" si="302"/>
        <v>geothermal</v>
      </c>
      <c r="F897" s="44">
        <f>F171/SUMIFS(F$3:F$722,$B$3:$B$722,$B897)*SUMIFS(Calculations!$E$3:$E$53,Calculations!$A$3:$A$53,$B897)</f>
        <v>0</v>
      </c>
      <c r="G897" s="44">
        <f>G171/SUMIFS(G$3:G$722,$B$3:$B$722,$B897)*SUMIFS(Calculations!$E$3:$E$53,Calculations!$A$3:$A$53,$B897)</f>
        <v>0</v>
      </c>
      <c r="H897" s="44">
        <f>H171/SUMIFS(H$3:H$722,$B$3:$B$722,$B897)*SUMIFS(Calculations!$E$3:$E$53,Calculations!$A$3:$A$53,$B897)</f>
        <v>0</v>
      </c>
      <c r="I897" s="44">
        <f>I171/SUMIFS(I$3:I$722,$B$3:$B$722,$B897)*SUMIFS(Calculations!$E$3:$E$53,Calculations!$A$3:$A$53,$B897)</f>
        <v>0</v>
      </c>
      <c r="J897" s="44">
        <f>J171/SUMIFS(J$3:J$722,$B$3:$B$722,$B897)*SUMIFS(Calculations!$E$3:$E$53,Calculations!$A$3:$A$53,$B897)</f>
        <v>0</v>
      </c>
      <c r="K897" s="44">
        <f>K171/SUMIFS(K$3:K$722,$B$3:$B$722,$B897)*SUMIFS(Calculations!$E$3:$E$53,Calculations!$A$3:$A$53,$B897)</f>
        <v>0</v>
      </c>
      <c r="L897" s="44">
        <f>L171/SUMIFS(L$3:L$722,$B$3:$B$722,$B897)*SUMIFS(Calculations!$E$3:$E$53,Calculations!$A$3:$A$53,$B897)</f>
        <v>0</v>
      </c>
      <c r="M897" s="44">
        <f>M171/SUMIFS(M$3:M$722,$B$3:$B$722,$B897)*SUMIFS(Calculations!$E$3:$E$53,Calculations!$A$3:$A$53,$B897)</f>
        <v>0</v>
      </c>
      <c r="N897" s="44">
        <f>N171/SUMIFS(N$3:N$722,$B$3:$B$722,$B897)*SUMIFS(Calculations!$E$3:$E$53,Calculations!$A$3:$A$53,$B897)</f>
        <v>0</v>
      </c>
      <c r="O897" s="44">
        <f>O171/SUMIFS(O$3:O$722,$B$3:$B$722,$B897)*SUMIFS(Calculations!$E$3:$E$53,Calculations!$A$3:$A$53,$B897)</f>
        <v>0</v>
      </c>
      <c r="P897" s="44">
        <f>P171/SUMIFS(P$3:P$722,$B$3:$B$722,$B897)*SUMIFS(Calculations!$E$3:$E$53,Calculations!$A$3:$A$53,$B897)</f>
        <v>0</v>
      </c>
      <c r="Q897" s="44">
        <f>Q171/SUMIFS(Q$3:Q$722,$B$3:$B$722,$B897)*SUMIFS(Calculations!$E$3:$E$53,Calculations!$A$3:$A$53,$B897)</f>
        <v>0</v>
      </c>
      <c r="R897" s="44">
        <f>R171/SUMIFS(R$3:R$722,$B$3:$B$722,$B897)*SUMIFS(Calculations!$E$3:$E$53,Calculations!$A$3:$A$53,$B897)</f>
        <v>0</v>
      </c>
    </row>
    <row r="898" spans="2:18" ht="15.75" customHeight="1">
      <c r="B898" s="44" t="s">
        <v>43</v>
      </c>
      <c r="C898" s="44" t="s">
        <v>519</v>
      </c>
      <c r="D898" s="44" t="s">
        <v>526</v>
      </c>
      <c r="E898" s="44" t="str">
        <f t="shared" si="302"/>
        <v>hydro</v>
      </c>
      <c r="F898" s="44">
        <f>F172/SUMIFS(F$3:F$722,$B$3:$B$722,$B898)*SUMIFS(Calculations!$E$3:$E$53,Calculations!$A$3:$A$53,$B898)</f>
        <v>0</v>
      </c>
      <c r="G898" s="44">
        <f>G172/SUMIFS(G$3:G$722,$B$3:$B$722,$B898)*SUMIFS(Calculations!$E$3:$E$53,Calculations!$A$3:$A$53,$B898)</f>
        <v>0</v>
      </c>
      <c r="H898" s="44">
        <f>H172/SUMIFS(H$3:H$722,$B$3:$B$722,$B898)*SUMIFS(Calculations!$E$3:$E$53,Calculations!$A$3:$A$53,$B898)</f>
        <v>0</v>
      </c>
      <c r="I898" s="44">
        <f>I172/SUMIFS(I$3:I$722,$B$3:$B$722,$B898)*SUMIFS(Calculations!$E$3:$E$53,Calculations!$A$3:$A$53,$B898)</f>
        <v>0</v>
      </c>
      <c r="J898" s="44">
        <f>J172/SUMIFS(J$3:J$722,$B$3:$B$722,$B898)*SUMIFS(Calculations!$E$3:$E$53,Calculations!$A$3:$A$53,$B898)</f>
        <v>0</v>
      </c>
      <c r="K898" s="44">
        <f>K172/SUMIFS(K$3:K$722,$B$3:$B$722,$B898)*SUMIFS(Calculations!$E$3:$E$53,Calculations!$A$3:$A$53,$B898)</f>
        <v>0</v>
      </c>
      <c r="L898" s="44">
        <f>L172/SUMIFS(L$3:L$722,$B$3:$B$722,$B898)*SUMIFS(Calculations!$E$3:$E$53,Calculations!$A$3:$A$53,$B898)</f>
        <v>0</v>
      </c>
      <c r="M898" s="44">
        <f>M172/SUMIFS(M$3:M$722,$B$3:$B$722,$B898)*SUMIFS(Calculations!$E$3:$E$53,Calculations!$A$3:$A$53,$B898)</f>
        <v>0</v>
      </c>
      <c r="N898" s="44">
        <f>N172/SUMIFS(N$3:N$722,$B$3:$B$722,$B898)*SUMIFS(Calculations!$E$3:$E$53,Calculations!$A$3:$A$53,$B898)</f>
        <v>0</v>
      </c>
      <c r="O898" s="44">
        <f>O172/SUMIFS(O$3:O$722,$B$3:$B$722,$B898)*SUMIFS(Calculations!$E$3:$E$53,Calculations!$A$3:$A$53,$B898)</f>
        <v>0</v>
      </c>
      <c r="P898" s="44">
        <f>P172/SUMIFS(P$3:P$722,$B$3:$B$722,$B898)*SUMIFS(Calculations!$E$3:$E$53,Calculations!$A$3:$A$53,$B898)</f>
        <v>0</v>
      </c>
      <c r="Q898" s="44">
        <f>Q172/SUMIFS(Q$3:Q$722,$B$3:$B$722,$B898)*SUMIFS(Calculations!$E$3:$E$53,Calculations!$A$3:$A$53,$B898)</f>
        <v>0</v>
      </c>
      <c r="R898" s="44">
        <f>R172/SUMIFS(R$3:R$722,$B$3:$B$722,$B898)*SUMIFS(Calculations!$E$3:$E$53,Calculations!$A$3:$A$53,$B898)</f>
        <v>0</v>
      </c>
    </row>
    <row r="899" spans="2:18" ht="15.75" customHeight="1">
      <c r="B899" s="44" t="s">
        <v>43</v>
      </c>
      <c r="C899" s="44" t="s">
        <v>519</v>
      </c>
      <c r="D899" s="44" t="s">
        <v>528</v>
      </c>
      <c r="E899" s="44" t="str">
        <f t="shared" si="302"/>
        <v>hydro</v>
      </c>
      <c r="F899" s="44">
        <f>F173/SUMIFS(F$3:F$722,$B$3:$B$722,$B899)*SUMIFS(Calculations!$E$3:$E$53,Calculations!$A$3:$A$53,$B899)</f>
        <v>0</v>
      </c>
      <c r="G899" s="44">
        <f>G173/SUMIFS(G$3:G$722,$B$3:$B$722,$B899)*SUMIFS(Calculations!$E$3:$E$53,Calculations!$A$3:$A$53,$B899)</f>
        <v>0</v>
      </c>
      <c r="H899" s="44">
        <f>H173/SUMIFS(H$3:H$722,$B$3:$B$722,$B899)*SUMIFS(Calculations!$E$3:$E$53,Calculations!$A$3:$A$53,$B899)</f>
        <v>0</v>
      </c>
      <c r="I899" s="44">
        <f>I173/SUMIFS(I$3:I$722,$B$3:$B$722,$B899)*SUMIFS(Calculations!$E$3:$E$53,Calculations!$A$3:$A$53,$B899)</f>
        <v>0</v>
      </c>
      <c r="J899" s="44">
        <f>J173/SUMIFS(J$3:J$722,$B$3:$B$722,$B899)*SUMIFS(Calculations!$E$3:$E$53,Calculations!$A$3:$A$53,$B899)</f>
        <v>0</v>
      </c>
      <c r="K899" s="44">
        <f>K173/SUMIFS(K$3:K$722,$B$3:$B$722,$B899)*SUMIFS(Calculations!$E$3:$E$53,Calculations!$A$3:$A$53,$B899)</f>
        <v>0</v>
      </c>
      <c r="L899" s="44">
        <f>L173/SUMIFS(L$3:L$722,$B$3:$B$722,$B899)*SUMIFS(Calculations!$E$3:$E$53,Calculations!$A$3:$A$53,$B899)</f>
        <v>0</v>
      </c>
      <c r="M899" s="44">
        <f>M173/SUMIFS(M$3:M$722,$B$3:$B$722,$B899)*SUMIFS(Calculations!$E$3:$E$53,Calculations!$A$3:$A$53,$B899)</f>
        <v>0</v>
      </c>
      <c r="N899" s="44">
        <f>N173/SUMIFS(N$3:N$722,$B$3:$B$722,$B899)*SUMIFS(Calculations!$E$3:$E$53,Calculations!$A$3:$A$53,$B899)</f>
        <v>0</v>
      </c>
      <c r="O899" s="44">
        <f>O173/SUMIFS(O$3:O$722,$B$3:$B$722,$B899)*SUMIFS(Calculations!$E$3:$E$53,Calculations!$A$3:$A$53,$B899)</f>
        <v>0</v>
      </c>
      <c r="P899" s="44">
        <f>P173/SUMIFS(P$3:P$722,$B$3:$B$722,$B899)*SUMIFS(Calculations!$E$3:$E$53,Calculations!$A$3:$A$53,$B899)</f>
        <v>0</v>
      </c>
      <c r="Q899" s="44">
        <f>Q173/SUMIFS(Q$3:Q$722,$B$3:$B$722,$B899)*SUMIFS(Calculations!$E$3:$E$53,Calculations!$A$3:$A$53,$B899)</f>
        <v>0</v>
      </c>
      <c r="R899" s="44">
        <f>R173/SUMIFS(R$3:R$722,$B$3:$B$722,$B899)*SUMIFS(Calculations!$E$3:$E$53,Calculations!$A$3:$A$53,$B899)</f>
        <v>0</v>
      </c>
    </row>
    <row r="900" spans="2:18" ht="15.75" customHeight="1">
      <c r="B900" s="44" t="s">
        <v>43</v>
      </c>
      <c r="C900" s="44" t="s">
        <v>519</v>
      </c>
      <c r="D900" s="44" t="s">
        <v>527</v>
      </c>
      <c r="E900" s="44" t="str">
        <f t="shared" si="302"/>
        <v>onshore wind</v>
      </c>
      <c r="F900" s="44">
        <f>F174/SUMIFS(F$3:F$722,$B$3:$B$722,$B900)*SUMIFS(Calculations!$E$3:$E$53,Calculations!$A$3:$A$53,$B900)</f>
        <v>0</v>
      </c>
      <c r="G900" s="44">
        <f>G174/SUMIFS(G$3:G$722,$B$3:$B$722,$B900)*SUMIFS(Calculations!$E$3:$E$53,Calculations!$A$3:$A$53,$B900)</f>
        <v>0</v>
      </c>
      <c r="H900" s="44">
        <f>H174/SUMIFS(H$3:H$722,$B$3:$B$722,$B900)*SUMIFS(Calculations!$E$3:$E$53,Calculations!$A$3:$A$53,$B900)</f>
        <v>0</v>
      </c>
      <c r="I900" s="44">
        <f>I174/SUMIFS(I$3:I$722,$B$3:$B$722,$B900)*SUMIFS(Calculations!$E$3:$E$53,Calculations!$A$3:$A$53,$B900)</f>
        <v>0</v>
      </c>
      <c r="J900" s="44">
        <f>J174/SUMIFS(J$3:J$722,$B$3:$B$722,$B900)*SUMIFS(Calculations!$E$3:$E$53,Calculations!$A$3:$A$53,$B900)</f>
        <v>0</v>
      </c>
      <c r="K900" s="44">
        <f>K174/SUMIFS(K$3:K$722,$B$3:$B$722,$B900)*SUMIFS(Calculations!$E$3:$E$53,Calculations!$A$3:$A$53,$B900)</f>
        <v>0</v>
      </c>
      <c r="L900" s="44">
        <f>L174/SUMIFS(L$3:L$722,$B$3:$B$722,$B900)*SUMIFS(Calculations!$E$3:$E$53,Calculations!$A$3:$A$53,$B900)</f>
        <v>0</v>
      </c>
      <c r="M900" s="44">
        <f>M174/SUMIFS(M$3:M$722,$B$3:$B$722,$B900)*SUMIFS(Calculations!$E$3:$E$53,Calculations!$A$3:$A$53,$B900)</f>
        <v>0</v>
      </c>
      <c r="N900" s="44">
        <f>N174/SUMIFS(N$3:N$722,$B$3:$B$722,$B900)*SUMIFS(Calculations!$E$3:$E$53,Calculations!$A$3:$A$53,$B900)</f>
        <v>0</v>
      </c>
      <c r="O900" s="44">
        <f>O174/SUMIFS(O$3:O$722,$B$3:$B$722,$B900)*SUMIFS(Calculations!$E$3:$E$53,Calculations!$A$3:$A$53,$B900)</f>
        <v>0</v>
      </c>
      <c r="P900" s="44">
        <f>P174/SUMIFS(P$3:P$722,$B$3:$B$722,$B900)*SUMIFS(Calculations!$E$3:$E$53,Calculations!$A$3:$A$53,$B900)</f>
        <v>0</v>
      </c>
      <c r="Q900" s="44">
        <f>Q174/SUMIFS(Q$3:Q$722,$B$3:$B$722,$B900)*SUMIFS(Calculations!$E$3:$E$53,Calculations!$A$3:$A$53,$B900)</f>
        <v>0</v>
      </c>
      <c r="R900" s="44">
        <f>R174/SUMIFS(R$3:R$722,$B$3:$B$722,$B900)*SUMIFS(Calculations!$E$3:$E$53,Calculations!$A$3:$A$53,$B900)</f>
        <v>0</v>
      </c>
    </row>
    <row r="901" spans="2:18" ht="15.75" customHeight="1">
      <c r="B901" s="44" t="s">
        <v>43</v>
      </c>
      <c r="C901" s="44" t="s">
        <v>519</v>
      </c>
      <c r="D901" s="44" t="s">
        <v>529</v>
      </c>
      <c r="E901" s="44" t="str">
        <f t="shared" si="302"/>
        <v>natural gas nonpeaker</v>
      </c>
      <c r="F901" s="44">
        <f>F175/SUMIFS(F$3:F$722,$B$3:$B$722,$B901)*SUMIFS(Calculations!$E$3:$E$53,Calculations!$A$3:$A$53,$B901)</f>
        <v>0</v>
      </c>
      <c r="G901" s="44">
        <f>G175/SUMIFS(G$3:G$722,$B$3:$B$722,$B901)*SUMIFS(Calculations!$E$3:$E$53,Calculations!$A$3:$A$53,$B901)</f>
        <v>0</v>
      </c>
      <c r="H901" s="44">
        <f>H175/SUMIFS(H$3:H$722,$B$3:$B$722,$B901)*SUMIFS(Calculations!$E$3:$E$53,Calculations!$A$3:$A$53,$B901)</f>
        <v>0</v>
      </c>
      <c r="I901" s="44">
        <f>I175/SUMIFS(I$3:I$722,$B$3:$B$722,$B901)*SUMIFS(Calculations!$E$3:$E$53,Calculations!$A$3:$A$53,$B901)</f>
        <v>0</v>
      </c>
      <c r="J901" s="44">
        <f>J175/SUMIFS(J$3:J$722,$B$3:$B$722,$B901)*SUMIFS(Calculations!$E$3:$E$53,Calculations!$A$3:$A$53,$B901)</f>
        <v>0</v>
      </c>
      <c r="K901" s="44">
        <f>K175/SUMIFS(K$3:K$722,$B$3:$B$722,$B901)*SUMIFS(Calculations!$E$3:$E$53,Calculations!$A$3:$A$53,$B901)</f>
        <v>0</v>
      </c>
      <c r="L901" s="44">
        <f>L175/SUMIFS(L$3:L$722,$B$3:$B$722,$B901)*SUMIFS(Calculations!$E$3:$E$53,Calculations!$A$3:$A$53,$B901)</f>
        <v>0</v>
      </c>
      <c r="M901" s="44">
        <f>M175/SUMIFS(M$3:M$722,$B$3:$B$722,$B901)*SUMIFS(Calculations!$E$3:$E$53,Calculations!$A$3:$A$53,$B901)</f>
        <v>0</v>
      </c>
      <c r="N901" s="44">
        <f>N175/SUMIFS(N$3:N$722,$B$3:$B$722,$B901)*SUMIFS(Calculations!$E$3:$E$53,Calculations!$A$3:$A$53,$B901)</f>
        <v>0</v>
      </c>
      <c r="O901" s="44">
        <f>O175/SUMIFS(O$3:O$722,$B$3:$B$722,$B901)*SUMIFS(Calculations!$E$3:$E$53,Calculations!$A$3:$A$53,$B901)</f>
        <v>0</v>
      </c>
      <c r="P901" s="44">
        <f>P175/SUMIFS(P$3:P$722,$B$3:$B$722,$B901)*SUMIFS(Calculations!$E$3:$E$53,Calculations!$A$3:$A$53,$B901)</f>
        <v>0</v>
      </c>
      <c r="Q901" s="44">
        <f>Q175/SUMIFS(Q$3:Q$722,$B$3:$B$722,$B901)*SUMIFS(Calculations!$E$3:$E$53,Calculations!$A$3:$A$53,$B901)</f>
        <v>0</v>
      </c>
      <c r="R901" s="44">
        <f>R175/SUMIFS(R$3:R$722,$B$3:$B$722,$B901)*SUMIFS(Calculations!$E$3:$E$53,Calculations!$A$3:$A$53,$B901)</f>
        <v>0</v>
      </c>
    </row>
    <row r="902" spans="2:18" ht="15.75" customHeight="1">
      <c r="B902" s="44" t="s">
        <v>43</v>
      </c>
      <c r="C902" s="44" t="s">
        <v>519</v>
      </c>
      <c r="D902" s="44" t="s">
        <v>530</v>
      </c>
      <c r="E902" s="44" t="str">
        <f t="shared" si="302"/>
        <v>natural gas peaker</v>
      </c>
      <c r="F902" s="44">
        <f>F176/SUMIFS(F$3:F$722,$B$3:$B$722,$B902)*SUMIFS(Calculations!$E$3:$E$53,Calculations!$A$3:$A$53,$B902)</f>
        <v>0</v>
      </c>
      <c r="G902" s="44">
        <f>G176/SUMIFS(G$3:G$722,$B$3:$B$722,$B902)*SUMIFS(Calculations!$E$3:$E$53,Calculations!$A$3:$A$53,$B902)</f>
        <v>0</v>
      </c>
      <c r="H902" s="44">
        <f>H176/SUMIFS(H$3:H$722,$B$3:$B$722,$B902)*SUMIFS(Calculations!$E$3:$E$53,Calculations!$A$3:$A$53,$B902)</f>
        <v>0</v>
      </c>
      <c r="I902" s="44">
        <f>I176/SUMIFS(I$3:I$722,$B$3:$B$722,$B902)*SUMIFS(Calculations!$E$3:$E$53,Calculations!$A$3:$A$53,$B902)</f>
        <v>0</v>
      </c>
      <c r="J902" s="44">
        <f>J176/SUMIFS(J$3:J$722,$B$3:$B$722,$B902)*SUMIFS(Calculations!$E$3:$E$53,Calculations!$A$3:$A$53,$B902)</f>
        <v>0</v>
      </c>
      <c r="K902" s="44">
        <f>K176/SUMIFS(K$3:K$722,$B$3:$B$722,$B902)*SUMIFS(Calculations!$E$3:$E$53,Calculations!$A$3:$A$53,$B902)</f>
        <v>0</v>
      </c>
      <c r="L902" s="44">
        <f>L176/SUMIFS(L$3:L$722,$B$3:$B$722,$B902)*SUMIFS(Calculations!$E$3:$E$53,Calculations!$A$3:$A$53,$B902)</f>
        <v>0</v>
      </c>
      <c r="M902" s="44">
        <f>M176/SUMIFS(M$3:M$722,$B$3:$B$722,$B902)*SUMIFS(Calculations!$E$3:$E$53,Calculations!$A$3:$A$53,$B902)</f>
        <v>0</v>
      </c>
      <c r="N902" s="44">
        <f>N176/SUMIFS(N$3:N$722,$B$3:$B$722,$B902)*SUMIFS(Calculations!$E$3:$E$53,Calculations!$A$3:$A$53,$B902)</f>
        <v>0</v>
      </c>
      <c r="O902" s="44">
        <f>O176/SUMIFS(O$3:O$722,$B$3:$B$722,$B902)*SUMIFS(Calculations!$E$3:$E$53,Calculations!$A$3:$A$53,$B902)</f>
        <v>0</v>
      </c>
      <c r="P902" s="44">
        <f>P176/SUMIFS(P$3:P$722,$B$3:$B$722,$B902)*SUMIFS(Calculations!$E$3:$E$53,Calculations!$A$3:$A$53,$B902)</f>
        <v>0</v>
      </c>
      <c r="Q902" s="44">
        <f>Q176/SUMIFS(Q$3:Q$722,$B$3:$B$722,$B902)*SUMIFS(Calculations!$E$3:$E$53,Calculations!$A$3:$A$53,$B902)</f>
        <v>0</v>
      </c>
      <c r="R902" s="44">
        <f>R176/SUMIFS(R$3:R$722,$B$3:$B$722,$B902)*SUMIFS(Calculations!$E$3:$E$53,Calculations!$A$3:$A$53,$B902)</f>
        <v>0</v>
      </c>
    </row>
    <row r="903" spans="2:18" ht="15.75" customHeight="1">
      <c r="B903" s="44" t="s">
        <v>43</v>
      </c>
      <c r="C903" s="44" t="s">
        <v>519</v>
      </c>
      <c r="D903" s="44" t="s">
        <v>531</v>
      </c>
      <c r="E903" s="44" t="str">
        <f t="shared" si="302"/>
        <v>nuclear</v>
      </c>
      <c r="F903" s="44">
        <f>F177/SUMIFS(F$3:F$722,$B$3:$B$722,$B903)*SUMIFS(Calculations!$E$3:$E$53,Calculations!$A$3:$A$53,$B903)</f>
        <v>0</v>
      </c>
      <c r="G903" s="44">
        <f>G177/SUMIFS(G$3:G$722,$B$3:$B$722,$B903)*SUMIFS(Calculations!$E$3:$E$53,Calculations!$A$3:$A$53,$B903)</f>
        <v>0</v>
      </c>
      <c r="H903" s="44">
        <f>H177/SUMIFS(H$3:H$722,$B$3:$B$722,$B903)*SUMIFS(Calculations!$E$3:$E$53,Calculations!$A$3:$A$53,$B903)</f>
        <v>0</v>
      </c>
      <c r="I903" s="44">
        <f>I177/SUMIFS(I$3:I$722,$B$3:$B$722,$B903)*SUMIFS(Calculations!$E$3:$E$53,Calculations!$A$3:$A$53,$B903)</f>
        <v>0</v>
      </c>
      <c r="J903" s="44">
        <f>J177/SUMIFS(J$3:J$722,$B$3:$B$722,$B903)*SUMIFS(Calculations!$E$3:$E$53,Calculations!$A$3:$A$53,$B903)</f>
        <v>0</v>
      </c>
      <c r="K903" s="44">
        <f>K177/SUMIFS(K$3:K$722,$B$3:$B$722,$B903)*SUMIFS(Calculations!$E$3:$E$53,Calculations!$A$3:$A$53,$B903)</f>
        <v>0</v>
      </c>
      <c r="L903" s="44">
        <f>L177/SUMIFS(L$3:L$722,$B$3:$B$722,$B903)*SUMIFS(Calculations!$E$3:$E$53,Calculations!$A$3:$A$53,$B903)</f>
        <v>0</v>
      </c>
      <c r="M903" s="44">
        <f>M177/SUMIFS(M$3:M$722,$B$3:$B$722,$B903)*SUMIFS(Calculations!$E$3:$E$53,Calculations!$A$3:$A$53,$B903)</f>
        <v>0</v>
      </c>
      <c r="N903" s="44">
        <f>N177/SUMIFS(N$3:N$722,$B$3:$B$722,$B903)*SUMIFS(Calculations!$E$3:$E$53,Calculations!$A$3:$A$53,$B903)</f>
        <v>0</v>
      </c>
      <c r="O903" s="44">
        <f>O177/SUMIFS(O$3:O$722,$B$3:$B$722,$B903)*SUMIFS(Calculations!$E$3:$E$53,Calculations!$A$3:$A$53,$B903)</f>
        <v>0</v>
      </c>
      <c r="P903" s="44">
        <f>P177/SUMIFS(P$3:P$722,$B$3:$B$722,$B903)*SUMIFS(Calculations!$E$3:$E$53,Calculations!$A$3:$A$53,$B903)</f>
        <v>0</v>
      </c>
      <c r="Q903" s="44">
        <f>Q177/SUMIFS(Q$3:Q$722,$B$3:$B$722,$B903)*SUMIFS(Calculations!$E$3:$E$53,Calculations!$A$3:$A$53,$B903)</f>
        <v>0</v>
      </c>
      <c r="R903" s="44">
        <f>R177/SUMIFS(R$3:R$722,$B$3:$B$722,$B903)*SUMIFS(Calculations!$E$3:$E$53,Calculations!$A$3:$A$53,$B903)</f>
        <v>0</v>
      </c>
    </row>
    <row r="904" spans="2:18" ht="15.75" customHeight="1">
      <c r="B904" s="44" t="s">
        <v>43</v>
      </c>
      <c r="C904" s="44" t="s">
        <v>519</v>
      </c>
      <c r="D904" s="44" t="s">
        <v>532</v>
      </c>
      <c r="E904" s="44" t="str">
        <f t="shared" si="302"/>
        <v>offshore wind</v>
      </c>
      <c r="F904" s="44">
        <f>F178/SUMIFS(F$3:F$722,$B$3:$B$722,$B904)*SUMIFS(Calculations!$E$3:$E$53,Calculations!$A$3:$A$53,$B904)</f>
        <v>0</v>
      </c>
      <c r="G904" s="44">
        <f>G178/SUMIFS(G$3:G$722,$B$3:$B$722,$B904)*SUMIFS(Calculations!$E$3:$E$53,Calculations!$A$3:$A$53,$B904)</f>
        <v>0</v>
      </c>
      <c r="H904" s="44">
        <f>H178/SUMIFS(H$3:H$722,$B$3:$B$722,$B904)*SUMIFS(Calculations!$E$3:$E$53,Calculations!$A$3:$A$53,$B904)</f>
        <v>0</v>
      </c>
      <c r="I904" s="44">
        <f>I178/SUMIFS(I$3:I$722,$B$3:$B$722,$B904)*SUMIFS(Calculations!$E$3:$E$53,Calculations!$A$3:$A$53,$B904)</f>
        <v>0</v>
      </c>
      <c r="J904" s="44">
        <f>J178/SUMIFS(J$3:J$722,$B$3:$B$722,$B904)*SUMIFS(Calculations!$E$3:$E$53,Calculations!$A$3:$A$53,$B904)</f>
        <v>0</v>
      </c>
      <c r="K904" s="44">
        <f>K178/SUMIFS(K$3:K$722,$B$3:$B$722,$B904)*SUMIFS(Calculations!$E$3:$E$53,Calculations!$A$3:$A$53,$B904)</f>
        <v>0</v>
      </c>
      <c r="L904" s="44">
        <f>L178/SUMIFS(L$3:L$722,$B$3:$B$722,$B904)*SUMIFS(Calculations!$E$3:$E$53,Calculations!$A$3:$A$53,$B904)</f>
        <v>0</v>
      </c>
      <c r="M904" s="44">
        <f>M178/SUMIFS(M$3:M$722,$B$3:$B$722,$B904)*SUMIFS(Calculations!$E$3:$E$53,Calculations!$A$3:$A$53,$B904)</f>
        <v>0</v>
      </c>
      <c r="N904" s="44">
        <f>N178/SUMIFS(N$3:N$722,$B$3:$B$722,$B904)*SUMIFS(Calculations!$E$3:$E$53,Calculations!$A$3:$A$53,$B904)</f>
        <v>0</v>
      </c>
      <c r="O904" s="44">
        <f>O178/SUMIFS(O$3:O$722,$B$3:$B$722,$B904)*SUMIFS(Calculations!$E$3:$E$53,Calculations!$A$3:$A$53,$B904)</f>
        <v>0</v>
      </c>
      <c r="P904" s="44">
        <f>P178/SUMIFS(P$3:P$722,$B$3:$B$722,$B904)*SUMIFS(Calculations!$E$3:$E$53,Calculations!$A$3:$A$53,$B904)</f>
        <v>0</v>
      </c>
      <c r="Q904" s="44">
        <f>Q178/SUMIFS(Q$3:Q$722,$B$3:$B$722,$B904)*SUMIFS(Calculations!$E$3:$E$53,Calculations!$A$3:$A$53,$B904)</f>
        <v>0</v>
      </c>
      <c r="R904" s="44">
        <f>R178/SUMIFS(R$3:R$722,$B$3:$B$722,$B904)*SUMIFS(Calculations!$E$3:$E$53,Calculations!$A$3:$A$53,$B904)</f>
        <v>0</v>
      </c>
    </row>
    <row r="905" spans="2:18" ht="15.75" customHeight="1">
      <c r="B905" s="44" t="s">
        <v>43</v>
      </c>
      <c r="C905" s="44" t="s">
        <v>519</v>
      </c>
      <c r="D905" s="44" t="s">
        <v>533</v>
      </c>
      <c r="E905" s="44" t="str">
        <f t="shared" si="302"/>
        <v>crude oil</v>
      </c>
      <c r="F905" s="44">
        <f>F179/SUMIFS(F$3:F$722,$B$3:$B$722,$B905)*SUMIFS(Calculations!$E$3:$E$53,Calculations!$A$3:$A$53,$B905)</f>
        <v>0</v>
      </c>
      <c r="G905" s="44">
        <f>G179/SUMIFS(G$3:G$722,$B$3:$B$722,$B905)*SUMIFS(Calculations!$E$3:$E$53,Calculations!$A$3:$A$53,$B905)</f>
        <v>0</v>
      </c>
      <c r="H905" s="44">
        <f>H179/SUMIFS(H$3:H$722,$B$3:$B$722,$B905)*SUMIFS(Calculations!$E$3:$E$53,Calculations!$A$3:$A$53,$B905)</f>
        <v>0</v>
      </c>
      <c r="I905" s="44">
        <f>I179/SUMIFS(I$3:I$722,$B$3:$B$722,$B905)*SUMIFS(Calculations!$E$3:$E$53,Calculations!$A$3:$A$53,$B905)</f>
        <v>0</v>
      </c>
      <c r="J905" s="44">
        <f>J179/SUMIFS(J$3:J$722,$B$3:$B$722,$B905)*SUMIFS(Calculations!$E$3:$E$53,Calculations!$A$3:$A$53,$B905)</f>
        <v>0</v>
      </c>
      <c r="K905" s="44">
        <f>K179/SUMIFS(K$3:K$722,$B$3:$B$722,$B905)*SUMIFS(Calculations!$E$3:$E$53,Calculations!$A$3:$A$53,$B905)</f>
        <v>0</v>
      </c>
      <c r="L905" s="44">
        <f>L179/SUMIFS(L$3:L$722,$B$3:$B$722,$B905)*SUMIFS(Calculations!$E$3:$E$53,Calculations!$A$3:$A$53,$B905)</f>
        <v>0</v>
      </c>
      <c r="M905" s="44">
        <f>M179/SUMIFS(M$3:M$722,$B$3:$B$722,$B905)*SUMIFS(Calculations!$E$3:$E$53,Calculations!$A$3:$A$53,$B905)</f>
        <v>0</v>
      </c>
      <c r="N905" s="44">
        <f>N179/SUMIFS(N$3:N$722,$B$3:$B$722,$B905)*SUMIFS(Calculations!$E$3:$E$53,Calculations!$A$3:$A$53,$B905)</f>
        <v>0</v>
      </c>
      <c r="O905" s="44">
        <f>O179/SUMIFS(O$3:O$722,$B$3:$B$722,$B905)*SUMIFS(Calculations!$E$3:$E$53,Calculations!$A$3:$A$53,$B905)</f>
        <v>0</v>
      </c>
      <c r="P905" s="44">
        <f>P179/SUMIFS(P$3:P$722,$B$3:$B$722,$B905)*SUMIFS(Calculations!$E$3:$E$53,Calculations!$A$3:$A$53,$B905)</f>
        <v>0</v>
      </c>
      <c r="Q905" s="44">
        <f>Q179/SUMIFS(Q$3:Q$722,$B$3:$B$722,$B905)*SUMIFS(Calculations!$E$3:$E$53,Calculations!$A$3:$A$53,$B905)</f>
        <v>0</v>
      </c>
      <c r="R905" s="44">
        <f>R179/SUMIFS(R$3:R$722,$B$3:$B$722,$B905)*SUMIFS(Calculations!$E$3:$E$53,Calculations!$A$3:$A$53,$B905)</f>
        <v>0</v>
      </c>
    </row>
    <row r="906" spans="2:18" ht="15.75" customHeight="1">
      <c r="B906" s="44" t="s">
        <v>43</v>
      </c>
      <c r="C906" s="44" t="s">
        <v>519</v>
      </c>
      <c r="D906" s="44" t="s">
        <v>534</v>
      </c>
      <c r="E906" s="44" t="str">
        <f t="shared" si="302"/>
        <v>solar PV</v>
      </c>
      <c r="F906" s="44">
        <f>F180/SUMIFS(F$3:F$722,$B$3:$B$722,$B906)*SUMIFS(Calculations!$E$3:$E$53,Calculations!$A$3:$A$53,$B906)</f>
        <v>0</v>
      </c>
      <c r="G906" s="44">
        <f>G180/SUMIFS(G$3:G$722,$B$3:$B$722,$B906)*SUMIFS(Calculations!$E$3:$E$53,Calculations!$A$3:$A$53,$B906)</f>
        <v>0</v>
      </c>
      <c r="H906" s="44">
        <f>H180/SUMIFS(H$3:H$722,$B$3:$B$722,$B906)*SUMIFS(Calculations!$E$3:$E$53,Calculations!$A$3:$A$53,$B906)</f>
        <v>0</v>
      </c>
      <c r="I906" s="44">
        <f>I180/SUMIFS(I$3:I$722,$B$3:$B$722,$B906)*SUMIFS(Calculations!$E$3:$E$53,Calculations!$A$3:$A$53,$B906)</f>
        <v>0</v>
      </c>
      <c r="J906" s="44">
        <f>J180/SUMIFS(J$3:J$722,$B$3:$B$722,$B906)*SUMIFS(Calculations!$E$3:$E$53,Calculations!$A$3:$A$53,$B906)</f>
        <v>0</v>
      </c>
      <c r="K906" s="44">
        <f>K180/SUMIFS(K$3:K$722,$B$3:$B$722,$B906)*SUMIFS(Calculations!$E$3:$E$53,Calculations!$A$3:$A$53,$B906)</f>
        <v>0</v>
      </c>
      <c r="L906" s="44">
        <f>L180/SUMIFS(L$3:L$722,$B$3:$B$722,$B906)*SUMIFS(Calculations!$E$3:$E$53,Calculations!$A$3:$A$53,$B906)</f>
        <v>0</v>
      </c>
      <c r="M906" s="44">
        <f>M180/SUMIFS(M$3:M$722,$B$3:$B$722,$B906)*SUMIFS(Calculations!$E$3:$E$53,Calculations!$A$3:$A$53,$B906)</f>
        <v>0</v>
      </c>
      <c r="N906" s="44">
        <f>N180/SUMIFS(N$3:N$722,$B$3:$B$722,$B906)*SUMIFS(Calculations!$E$3:$E$53,Calculations!$A$3:$A$53,$B906)</f>
        <v>0</v>
      </c>
      <c r="O906" s="44">
        <f>O180/SUMIFS(O$3:O$722,$B$3:$B$722,$B906)*SUMIFS(Calculations!$E$3:$E$53,Calculations!$A$3:$A$53,$B906)</f>
        <v>0</v>
      </c>
      <c r="P906" s="44">
        <f>P180/SUMIFS(P$3:P$722,$B$3:$B$722,$B906)*SUMIFS(Calculations!$E$3:$E$53,Calculations!$A$3:$A$53,$B906)</f>
        <v>0</v>
      </c>
      <c r="Q906" s="44">
        <f>Q180/SUMIFS(Q$3:Q$722,$B$3:$B$722,$B906)*SUMIFS(Calculations!$E$3:$E$53,Calculations!$A$3:$A$53,$B906)</f>
        <v>0</v>
      </c>
      <c r="R906" s="44">
        <f>R180/SUMIFS(R$3:R$722,$B$3:$B$722,$B906)*SUMIFS(Calculations!$E$3:$E$53,Calculations!$A$3:$A$53,$B906)</f>
        <v>0</v>
      </c>
    </row>
    <row r="907" spans="2:18" ht="15.75" customHeight="1">
      <c r="B907" s="44" t="s">
        <v>43</v>
      </c>
      <c r="C907" s="44" t="s">
        <v>519</v>
      </c>
      <c r="D907" s="44" t="s">
        <v>535</v>
      </c>
      <c r="E907" s="44" t="str">
        <f t="shared" si="302"/>
        <v>storage</v>
      </c>
      <c r="F907" s="44">
        <f>F181/SUMIFS(F$3:F$722,$B$3:$B$722,$B907)*SUMIFS(Calculations!$E$3:$E$53,Calculations!$A$3:$A$53,$B907)</f>
        <v>0</v>
      </c>
      <c r="G907" s="44">
        <f>G181/SUMIFS(G$3:G$722,$B$3:$B$722,$B907)*SUMIFS(Calculations!$E$3:$E$53,Calculations!$A$3:$A$53,$B907)</f>
        <v>0</v>
      </c>
      <c r="H907" s="44">
        <f>H181/SUMIFS(H$3:H$722,$B$3:$B$722,$B907)*SUMIFS(Calculations!$E$3:$E$53,Calculations!$A$3:$A$53,$B907)</f>
        <v>0</v>
      </c>
      <c r="I907" s="44">
        <f>I181/SUMIFS(I$3:I$722,$B$3:$B$722,$B907)*SUMIFS(Calculations!$E$3:$E$53,Calculations!$A$3:$A$53,$B907)</f>
        <v>0</v>
      </c>
      <c r="J907" s="44">
        <f>J181/SUMIFS(J$3:J$722,$B$3:$B$722,$B907)*SUMIFS(Calculations!$E$3:$E$53,Calculations!$A$3:$A$53,$B907)</f>
        <v>0</v>
      </c>
      <c r="K907" s="44">
        <f>K181/SUMIFS(K$3:K$722,$B$3:$B$722,$B907)*SUMIFS(Calculations!$E$3:$E$53,Calculations!$A$3:$A$53,$B907)</f>
        <v>0</v>
      </c>
      <c r="L907" s="44">
        <f>L181/SUMIFS(L$3:L$722,$B$3:$B$722,$B907)*SUMIFS(Calculations!$E$3:$E$53,Calculations!$A$3:$A$53,$B907)</f>
        <v>0</v>
      </c>
      <c r="M907" s="44">
        <f>M181/SUMIFS(M$3:M$722,$B$3:$B$722,$B907)*SUMIFS(Calculations!$E$3:$E$53,Calculations!$A$3:$A$53,$B907)</f>
        <v>0</v>
      </c>
      <c r="N907" s="44">
        <f>N181/SUMIFS(N$3:N$722,$B$3:$B$722,$B907)*SUMIFS(Calculations!$E$3:$E$53,Calculations!$A$3:$A$53,$B907)</f>
        <v>0</v>
      </c>
      <c r="O907" s="44">
        <f>O181/SUMIFS(O$3:O$722,$B$3:$B$722,$B907)*SUMIFS(Calculations!$E$3:$E$53,Calculations!$A$3:$A$53,$B907)</f>
        <v>0</v>
      </c>
      <c r="P907" s="44">
        <f>P181/SUMIFS(P$3:P$722,$B$3:$B$722,$B907)*SUMIFS(Calculations!$E$3:$E$53,Calculations!$A$3:$A$53,$B907)</f>
        <v>0</v>
      </c>
      <c r="Q907" s="44">
        <f>Q181/SUMIFS(Q$3:Q$722,$B$3:$B$722,$B907)*SUMIFS(Calculations!$E$3:$E$53,Calculations!$A$3:$A$53,$B907)</f>
        <v>0</v>
      </c>
      <c r="R907" s="44">
        <f>R181/SUMIFS(R$3:R$722,$B$3:$B$722,$B907)*SUMIFS(Calculations!$E$3:$E$53,Calculations!$A$3:$A$53,$B907)</f>
        <v>0</v>
      </c>
    </row>
    <row r="908" spans="2:18" ht="15.75" customHeight="1">
      <c r="B908" s="44" t="s">
        <v>43</v>
      </c>
      <c r="C908" s="44" t="s">
        <v>519</v>
      </c>
      <c r="D908" s="44" t="s">
        <v>537</v>
      </c>
      <c r="E908" s="44" t="str">
        <f t="shared" si="302"/>
        <v>solar PV</v>
      </c>
      <c r="F908" s="44">
        <f>F182/SUMIFS(F$3:F$722,$B$3:$B$722,$B908)*SUMIFS(Calculations!$E$3:$E$53,Calculations!$A$3:$A$53,$B908)</f>
        <v>0</v>
      </c>
      <c r="G908" s="44">
        <f>G182/SUMIFS(G$3:G$722,$B$3:$B$722,$B908)*SUMIFS(Calculations!$E$3:$E$53,Calculations!$A$3:$A$53,$B908)</f>
        <v>0</v>
      </c>
      <c r="H908" s="44">
        <f>H182/SUMIFS(H$3:H$722,$B$3:$B$722,$B908)*SUMIFS(Calculations!$E$3:$E$53,Calculations!$A$3:$A$53,$B908)</f>
        <v>0</v>
      </c>
      <c r="I908" s="44">
        <f>I182/SUMIFS(I$3:I$722,$B$3:$B$722,$B908)*SUMIFS(Calculations!$E$3:$E$53,Calculations!$A$3:$A$53,$B908)</f>
        <v>0</v>
      </c>
      <c r="J908" s="44">
        <f>J182/SUMIFS(J$3:J$722,$B$3:$B$722,$B908)*SUMIFS(Calculations!$E$3:$E$53,Calculations!$A$3:$A$53,$B908)</f>
        <v>0</v>
      </c>
      <c r="K908" s="44">
        <f>K182/SUMIFS(K$3:K$722,$B$3:$B$722,$B908)*SUMIFS(Calculations!$E$3:$E$53,Calculations!$A$3:$A$53,$B908)</f>
        <v>0</v>
      </c>
      <c r="L908" s="44">
        <f>L182/SUMIFS(L$3:L$722,$B$3:$B$722,$B908)*SUMIFS(Calculations!$E$3:$E$53,Calculations!$A$3:$A$53,$B908)</f>
        <v>0</v>
      </c>
      <c r="M908" s="44">
        <f>M182/SUMIFS(M$3:M$722,$B$3:$B$722,$B908)*SUMIFS(Calculations!$E$3:$E$53,Calculations!$A$3:$A$53,$B908)</f>
        <v>0</v>
      </c>
      <c r="N908" s="44">
        <f>N182/SUMIFS(N$3:N$722,$B$3:$B$722,$B908)*SUMIFS(Calculations!$E$3:$E$53,Calculations!$A$3:$A$53,$B908)</f>
        <v>0</v>
      </c>
      <c r="O908" s="44">
        <f>O182/SUMIFS(O$3:O$722,$B$3:$B$722,$B908)*SUMIFS(Calculations!$E$3:$E$53,Calculations!$A$3:$A$53,$B908)</f>
        <v>0</v>
      </c>
      <c r="P908" s="44">
        <f>P182/SUMIFS(P$3:P$722,$B$3:$B$722,$B908)*SUMIFS(Calculations!$E$3:$E$53,Calculations!$A$3:$A$53,$B908)</f>
        <v>0</v>
      </c>
      <c r="Q908" s="44">
        <f>Q182/SUMIFS(Q$3:Q$722,$B$3:$B$722,$B908)*SUMIFS(Calculations!$E$3:$E$53,Calculations!$A$3:$A$53,$B908)</f>
        <v>0</v>
      </c>
      <c r="R908" s="44">
        <f>R182/SUMIFS(R$3:R$722,$B$3:$B$722,$B908)*SUMIFS(Calculations!$E$3:$E$53,Calculations!$A$3:$A$53,$B908)</f>
        <v>0</v>
      </c>
    </row>
    <row r="909" spans="2:18" ht="15.75" customHeight="1">
      <c r="B909" s="44" t="s">
        <v>46</v>
      </c>
      <c r="C909" s="44" t="s">
        <v>519</v>
      </c>
      <c r="D909" s="44" t="s">
        <v>522</v>
      </c>
      <c r="E909" s="44" t="str">
        <f t="shared" si="302"/>
        <v>biomass</v>
      </c>
      <c r="F909" s="44">
        <f>F183/SUMIFS(F$3:F$722,$B$3:$B$722,$B909)*SUMIFS(Calculations!$E$3:$E$53,Calculations!$A$3:$A$53,$B909)</f>
        <v>0</v>
      </c>
      <c r="G909" s="44">
        <f>G183/SUMIFS(G$3:G$722,$B$3:$B$722,$B909)*SUMIFS(Calculations!$E$3:$E$53,Calculations!$A$3:$A$53,$B909)</f>
        <v>0</v>
      </c>
      <c r="H909" s="44">
        <f>H183/SUMIFS(H$3:H$722,$B$3:$B$722,$B909)*SUMIFS(Calculations!$E$3:$E$53,Calculations!$A$3:$A$53,$B909)</f>
        <v>0</v>
      </c>
      <c r="I909" s="44">
        <f>I183/SUMIFS(I$3:I$722,$B$3:$B$722,$B909)*SUMIFS(Calculations!$E$3:$E$53,Calculations!$A$3:$A$53,$B909)</f>
        <v>0</v>
      </c>
      <c r="J909" s="44">
        <f>J183/SUMIFS(J$3:J$722,$B$3:$B$722,$B909)*SUMIFS(Calculations!$E$3:$E$53,Calculations!$A$3:$A$53,$B909)</f>
        <v>0</v>
      </c>
      <c r="K909" s="44">
        <f>K183/SUMIFS(K$3:K$722,$B$3:$B$722,$B909)*SUMIFS(Calculations!$E$3:$E$53,Calculations!$A$3:$A$53,$B909)</f>
        <v>0</v>
      </c>
      <c r="L909" s="44">
        <f>L183/SUMIFS(L$3:L$722,$B$3:$B$722,$B909)*SUMIFS(Calculations!$E$3:$E$53,Calculations!$A$3:$A$53,$B909)</f>
        <v>0</v>
      </c>
      <c r="M909" s="44">
        <f>M183/SUMIFS(M$3:M$722,$B$3:$B$722,$B909)*SUMIFS(Calculations!$E$3:$E$53,Calculations!$A$3:$A$53,$B909)</f>
        <v>0</v>
      </c>
      <c r="N909" s="44">
        <f>N183/SUMIFS(N$3:N$722,$B$3:$B$722,$B909)*SUMIFS(Calculations!$E$3:$E$53,Calculations!$A$3:$A$53,$B909)</f>
        <v>0</v>
      </c>
      <c r="O909" s="44">
        <f>O183/SUMIFS(O$3:O$722,$B$3:$B$722,$B909)*SUMIFS(Calculations!$E$3:$E$53,Calculations!$A$3:$A$53,$B909)</f>
        <v>0</v>
      </c>
      <c r="P909" s="44">
        <f>P183/SUMIFS(P$3:P$722,$B$3:$B$722,$B909)*SUMIFS(Calculations!$E$3:$E$53,Calculations!$A$3:$A$53,$B909)</f>
        <v>0</v>
      </c>
      <c r="Q909" s="44">
        <f>Q183/SUMIFS(Q$3:Q$722,$B$3:$B$722,$B909)*SUMIFS(Calculations!$E$3:$E$53,Calculations!$A$3:$A$53,$B909)</f>
        <v>0</v>
      </c>
      <c r="R909" s="44">
        <f>R183/SUMIFS(R$3:R$722,$B$3:$B$722,$B909)*SUMIFS(Calculations!$E$3:$E$53,Calculations!$A$3:$A$53,$B909)</f>
        <v>0</v>
      </c>
    </row>
    <row r="910" spans="2:18" ht="15.75" customHeight="1">
      <c r="B910" s="44" t="s">
        <v>46</v>
      </c>
      <c r="C910" s="44" t="s">
        <v>519</v>
      </c>
      <c r="D910" s="44" t="s">
        <v>523</v>
      </c>
      <c r="E910" s="44" t="str">
        <f t="shared" si="302"/>
        <v>hard coal</v>
      </c>
      <c r="F910" s="44">
        <f>F184/SUMIFS(F$3:F$722,$B$3:$B$722,$B910)*SUMIFS(Calculations!$E$3:$E$53,Calculations!$A$3:$A$53,$B910)</f>
        <v>0</v>
      </c>
      <c r="G910" s="44">
        <f>G184/SUMIFS(G$3:G$722,$B$3:$B$722,$B910)*SUMIFS(Calculations!$E$3:$E$53,Calculations!$A$3:$A$53,$B910)</f>
        <v>0</v>
      </c>
      <c r="H910" s="44">
        <f>H184/SUMIFS(H$3:H$722,$B$3:$B$722,$B910)*SUMIFS(Calculations!$E$3:$E$53,Calculations!$A$3:$A$53,$B910)</f>
        <v>0</v>
      </c>
      <c r="I910" s="44">
        <f>I184/SUMIFS(I$3:I$722,$B$3:$B$722,$B910)*SUMIFS(Calculations!$E$3:$E$53,Calculations!$A$3:$A$53,$B910)</f>
        <v>0</v>
      </c>
      <c r="J910" s="44">
        <f>J184/SUMIFS(J$3:J$722,$B$3:$B$722,$B910)*SUMIFS(Calculations!$E$3:$E$53,Calculations!$A$3:$A$53,$B910)</f>
        <v>0</v>
      </c>
      <c r="K910" s="44">
        <f>K184/SUMIFS(K$3:K$722,$B$3:$B$722,$B910)*SUMIFS(Calculations!$E$3:$E$53,Calculations!$A$3:$A$53,$B910)</f>
        <v>0</v>
      </c>
      <c r="L910" s="44">
        <f>L184/SUMIFS(L$3:L$722,$B$3:$B$722,$B910)*SUMIFS(Calculations!$E$3:$E$53,Calculations!$A$3:$A$53,$B910)</f>
        <v>0</v>
      </c>
      <c r="M910" s="44">
        <f>M184/SUMIFS(M$3:M$722,$B$3:$B$722,$B910)*SUMIFS(Calculations!$E$3:$E$53,Calculations!$A$3:$A$53,$B910)</f>
        <v>0</v>
      </c>
      <c r="N910" s="44">
        <f>N184/SUMIFS(N$3:N$722,$B$3:$B$722,$B910)*SUMIFS(Calculations!$E$3:$E$53,Calculations!$A$3:$A$53,$B910)</f>
        <v>0</v>
      </c>
      <c r="O910" s="44">
        <f>O184/SUMIFS(O$3:O$722,$B$3:$B$722,$B910)*SUMIFS(Calculations!$E$3:$E$53,Calculations!$A$3:$A$53,$B910)</f>
        <v>0</v>
      </c>
      <c r="P910" s="44">
        <f>P184/SUMIFS(P$3:P$722,$B$3:$B$722,$B910)*SUMIFS(Calculations!$E$3:$E$53,Calculations!$A$3:$A$53,$B910)</f>
        <v>0</v>
      </c>
      <c r="Q910" s="44">
        <f>Q184/SUMIFS(Q$3:Q$722,$B$3:$B$722,$B910)*SUMIFS(Calculations!$E$3:$E$53,Calculations!$A$3:$A$53,$B910)</f>
        <v>0</v>
      </c>
      <c r="R910" s="44">
        <f>R184/SUMIFS(R$3:R$722,$B$3:$B$722,$B910)*SUMIFS(Calculations!$E$3:$E$53,Calculations!$A$3:$A$53,$B910)</f>
        <v>0</v>
      </c>
    </row>
    <row r="911" spans="2:18" ht="15.75" customHeight="1">
      <c r="B911" s="44" t="s">
        <v>46</v>
      </c>
      <c r="C911" s="44" t="s">
        <v>519</v>
      </c>
      <c r="D911" s="44" t="s">
        <v>524</v>
      </c>
      <c r="E911" s="44" t="str">
        <f t="shared" si="302"/>
        <v>solar thermal</v>
      </c>
      <c r="F911" s="44">
        <f>F185/SUMIFS(F$3:F$722,$B$3:$B$722,$B911)*SUMIFS(Calculations!$E$3:$E$53,Calculations!$A$3:$A$53,$B911)</f>
        <v>0</v>
      </c>
      <c r="G911" s="44">
        <f>G185/SUMIFS(G$3:G$722,$B$3:$B$722,$B911)*SUMIFS(Calculations!$E$3:$E$53,Calculations!$A$3:$A$53,$B911)</f>
        <v>0</v>
      </c>
      <c r="H911" s="44">
        <f>H185/SUMIFS(H$3:H$722,$B$3:$B$722,$B911)*SUMIFS(Calculations!$E$3:$E$53,Calculations!$A$3:$A$53,$B911)</f>
        <v>0</v>
      </c>
      <c r="I911" s="44">
        <f>I185/SUMIFS(I$3:I$722,$B$3:$B$722,$B911)*SUMIFS(Calculations!$E$3:$E$53,Calculations!$A$3:$A$53,$B911)</f>
        <v>0</v>
      </c>
      <c r="J911" s="44">
        <f>J185/SUMIFS(J$3:J$722,$B$3:$B$722,$B911)*SUMIFS(Calculations!$E$3:$E$53,Calculations!$A$3:$A$53,$B911)</f>
        <v>0</v>
      </c>
      <c r="K911" s="44">
        <f>K185/SUMIFS(K$3:K$722,$B$3:$B$722,$B911)*SUMIFS(Calculations!$E$3:$E$53,Calculations!$A$3:$A$53,$B911)</f>
        <v>0</v>
      </c>
      <c r="L911" s="44">
        <f>L185/SUMIFS(L$3:L$722,$B$3:$B$722,$B911)*SUMIFS(Calculations!$E$3:$E$53,Calculations!$A$3:$A$53,$B911)</f>
        <v>0</v>
      </c>
      <c r="M911" s="44">
        <f>M185/SUMIFS(M$3:M$722,$B$3:$B$722,$B911)*SUMIFS(Calculations!$E$3:$E$53,Calculations!$A$3:$A$53,$B911)</f>
        <v>0</v>
      </c>
      <c r="N911" s="44">
        <f>N185/SUMIFS(N$3:N$722,$B$3:$B$722,$B911)*SUMIFS(Calculations!$E$3:$E$53,Calculations!$A$3:$A$53,$B911)</f>
        <v>0</v>
      </c>
      <c r="O911" s="44">
        <f>O185/SUMIFS(O$3:O$722,$B$3:$B$722,$B911)*SUMIFS(Calculations!$E$3:$E$53,Calculations!$A$3:$A$53,$B911)</f>
        <v>0</v>
      </c>
      <c r="P911" s="44">
        <f>P185/SUMIFS(P$3:P$722,$B$3:$B$722,$B911)*SUMIFS(Calculations!$E$3:$E$53,Calculations!$A$3:$A$53,$B911)</f>
        <v>0</v>
      </c>
      <c r="Q911" s="44">
        <f>Q185/SUMIFS(Q$3:Q$722,$B$3:$B$722,$B911)*SUMIFS(Calculations!$E$3:$E$53,Calculations!$A$3:$A$53,$B911)</f>
        <v>0</v>
      </c>
      <c r="R911" s="44">
        <f>R185/SUMIFS(R$3:R$722,$B$3:$B$722,$B911)*SUMIFS(Calculations!$E$3:$E$53,Calculations!$A$3:$A$53,$B911)</f>
        <v>0</v>
      </c>
    </row>
    <row r="912" spans="2:18" ht="15.75" customHeight="1">
      <c r="B912" s="44" t="s">
        <v>46</v>
      </c>
      <c r="C912" s="44" t="s">
        <v>519</v>
      </c>
      <c r="D912" s="44" t="s">
        <v>525</v>
      </c>
      <c r="E912" s="44" t="str">
        <f t="shared" si="302"/>
        <v>geothermal</v>
      </c>
      <c r="F912" s="44">
        <f>F186/SUMIFS(F$3:F$722,$B$3:$B$722,$B912)*SUMIFS(Calculations!$E$3:$E$53,Calculations!$A$3:$A$53,$B912)</f>
        <v>0</v>
      </c>
      <c r="G912" s="44">
        <f>G186/SUMIFS(G$3:G$722,$B$3:$B$722,$B912)*SUMIFS(Calculations!$E$3:$E$53,Calculations!$A$3:$A$53,$B912)</f>
        <v>0</v>
      </c>
      <c r="H912" s="44">
        <f>H186/SUMIFS(H$3:H$722,$B$3:$B$722,$B912)*SUMIFS(Calculations!$E$3:$E$53,Calculations!$A$3:$A$53,$B912)</f>
        <v>0</v>
      </c>
      <c r="I912" s="44">
        <f>I186/SUMIFS(I$3:I$722,$B$3:$B$722,$B912)*SUMIFS(Calculations!$E$3:$E$53,Calculations!$A$3:$A$53,$B912)</f>
        <v>0</v>
      </c>
      <c r="J912" s="44">
        <f>J186/SUMIFS(J$3:J$722,$B$3:$B$722,$B912)*SUMIFS(Calculations!$E$3:$E$53,Calculations!$A$3:$A$53,$B912)</f>
        <v>0</v>
      </c>
      <c r="K912" s="44">
        <f>K186/SUMIFS(K$3:K$722,$B$3:$B$722,$B912)*SUMIFS(Calculations!$E$3:$E$53,Calculations!$A$3:$A$53,$B912)</f>
        <v>0</v>
      </c>
      <c r="L912" s="44">
        <f>L186/SUMIFS(L$3:L$722,$B$3:$B$722,$B912)*SUMIFS(Calculations!$E$3:$E$53,Calculations!$A$3:$A$53,$B912)</f>
        <v>0</v>
      </c>
      <c r="M912" s="44">
        <f>M186/SUMIFS(M$3:M$722,$B$3:$B$722,$B912)*SUMIFS(Calculations!$E$3:$E$53,Calculations!$A$3:$A$53,$B912)</f>
        <v>0</v>
      </c>
      <c r="N912" s="44">
        <f>N186/SUMIFS(N$3:N$722,$B$3:$B$722,$B912)*SUMIFS(Calculations!$E$3:$E$53,Calculations!$A$3:$A$53,$B912)</f>
        <v>0</v>
      </c>
      <c r="O912" s="44">
        <f>O186/SUMIFS(O$3:O$722,$B$3:$B$722,$B912)*SUMIFS(Calculations!$E$3:$E$53,Calculations!$A$3:$A$53,$B912)</f>
        <v>0</v>
      </c>
      <c r="P912" s="44">
        <f>P186/SUMIFS(P$3:P$722,$B$3:$B$722,$B912)*SUMIFS(Calculations!$E$3:$E$53,Calculations!$A$3:$A$53,$B912)</f>
        <v>0</v>
      </c>
      <c r="Q912" s="44">
        <f>Q186/SUMIFS(Q$3:Q$722,$B$3:$B$722,$B912)*SUMIFS(Calculations!$E$3:$E$53,Calculations!$A$3:$A$53,$B912)</f>
        <v>0</v>
      </c>
      <c r="R912" s="44">
        <f>R186/SUMIFS(R$3:R$722,$B$3:$B$722,$B912)*SUMIFS(Calculations!$E$3:$E$53,Calculations!$A$3:$A$53,$B912)</f>
        <v>0</v>
      </c>
    </row>
    <row r="913" spans="2:18" ht="15.75" customHeight="1">
      <c r="B913" s="44" t="s">
        <v>46</v>
      </c>
      <c r="C913" s="44" t="s">
        <v>519</v>
      </c>
      <c r="D913" s="44" t="s">
        <v>526</v>
      </c>
      <c r="E913" s="44" t="str">
        <f t="shared" si="302"/>
        <v>hydro</v>
      </c>
      <c r="F913" s="44">
        <f>F187/SUMIFS(F$3:F$722,$B$3:$B$722,$B913)*SUMIFS(Calculations!$E$3:$E$53,Calculations!$A$3:$A$53,$B913)</f>
        <v>0</v>
      </c>
      <c r="G913" s="44">
        <f>G187/SUMIFS(G$3:G$722,$B$3:$B$722,$B913)*SUMIFS(Calculations!$E$3:$E$53,Calculations!$A$3:$A$53,$B913)</f>
        <v>0</v>
      </c>
      <c r="H913" s="44">
        <f>H187/SUMIFS(H$3:H$722,$B$3:$B$722,$B913)*SUMIFS(Calculations!$E$3:$E$53,Calculations!$A$3:$A$53,$B913)</f>
        <v>0</v>
      </c>
      <c r="I913" s="44">
        <f>I187/SUMIFS(I$3:I$722,$B$3:$B$722,$B913)*SUMIFS(Calculations!$E$3:$E$53,Calculations!$A$3:$A$53,$B913)</f>
        <v>0</v>
      </c>
      <c r="J913" s="44">
        <f>J187/SUMIFS(J$3:J$722,$B$3:$B$722,$B913)*SUMIFS(Calculations!$E$3:$E$53,Calculations!$A$3:$A$53,$B913)</f>
        <v>0</v>
      </c>
      <c r="K913" s="44">
        <f>K187/SUMIFS(K$3:K$722,$B$3:$B$722,$B913)*SUMIFS(Calculations!$E$3:$E$53,Calculations!$A$3:$A$53,$B913)</f>
        <v>0</v>
      </c>
      <c r="L913" s="44">
        <f>L187/SUMIFS(L$3:L$722,$B$3:$B$722,$B913)*SUMIFS(Calculations!$E$3:$E$53,Calculations!$A$3:$A$53,$B913)</f>
        <v>0</v>
      </c>
      <c r="M913" s="44">
        <f>M187/SUMIFS(M$3:M$722,$B$3:$B$722,$B913)*SUMIFS(Calculations!$E$3:$E$53,Calculations!$A$3:$A$53,$B913)</f>
        <v>0</v>
      </c>
      <c r="N913" s="44">
        <f>N187/SUMIFS(N$3:N$722,$B$3:$B$722,$B913)*SUMIFS(Calculations!$E$3:$E$53,Calculations!$A$3:$A$53,$B913)</f>
        <v>0</v>
      </c>
      <c r="O913" s="44">
        <f>O187/SUMIFS(O$3:O$722,$B$3:$B$722,$B913)*SUMIFS(Calculations!$E$3:$E$53,Calculations!$A$3:$A$53,$B913)</f>
        <v>0</v>
      </c>
      <c r="P913" s="44">
        <f>P187/SUMIFS(P$3:P$722,$B$3:$B$722,$B913)*SUMIFS(Calculations!$E$3:$E$53,Calculations!$A$3:$A$53,$B913)</f>
        <v>0</v>
      </c>
      <c r="Q913" s="44">
        <f>Q187/SUMIFS(Q$3:Q$722,$B$3:$B$722,$B913)*SUMIFS(Calculations!$E$3:$E$53,Calculations!$A$3:$A$53,$B913)</f>
        <v>0</v>
      </c>
      <c r="R913" s="44">
        <f>R187/SUMIFS(R$3:R$722,$B$3:$B$722,$B913)*SUMIFS(Calculations!$E$3:$E$53,Calculations!$A$3:$A$53,$B913)</f>
        <v>0</v>
      </c>
    </row>
    <row r="914" spans="2:18" ht="15.75" customHeight="1">
      <c r="B914" s="44" t="s">
        <v>46</v>
      </c>
      <c r="C914" s="44" t="s">
        <v>519</v>
      </c>
      <c r="D914" s="44" t="s">
        <v>528</v>
      </c>
      <c r="E914" s="44" t="str">
        <f t="shared" si="302"/>
        <v>hydro</v>
      </c>
      <c r="F914" s="44">
        <f>F188/SUMIFS(F$3:F$722,$B$3:$B$722,$B914)*SUMIFS(Calculations!$E$3:$E$53,Calculations!$A$3:$A$53,$B914)</f>
        <v>0</v>
      </c>
      <c r="G914" s="44">
        <f>G188/SUMIFS(G$3:G$722,$B$3:$B$722,$B914)*SUMIFS(Calculations!$E$3:$E$53,Calculations!$A$3:$A$53,$B914)</f>
        <v>0</v>
      </c>
      <c r="H914" s="44">
        <f>H188/SUMIFS(H$3:H$722,$B$3:$B$722,$B914)*SUMIFS(Calculations!$E$3:$E$53,Calculations!$A$3:$A$53,$B914)</f>
        <v>0</v>
      </c>
      <c r="I914" s="44">
        <f>I188/SUMIFS(I$3:I$722,$B$3:$B$722,$B914)*SUMIFS(Calculations!$E$3:$E$53,Calculations!$A$3:$A$53,$B914)</f>
        <v>0</v>
      </c>
      <c r="J914" s="44">
        <f>J188/SUMIFS(J$3:J$722,$B$3:$B$722,$B914)*SUMIFS(Calculations!$E$3:$E$53,Calculations!$A$3:$A$53,$B914)</f>
        <v>0</v>
      </c>
      <c r="K914" s="44">
        <f>K188/SUMIFS(K$3:K$722,$B$3:$B$722,$B914)*SUMIFS(Calculations!$E$3:$E$53,Calculations!$A$3:$A$53,$B914)</f>
        <v>0</v>
      </c>
      <c r="L914" s="44">
        <f>L188/SUMIFS(L$3:L$722,$B$3:$B$722,$B914)*SUMIFS(Calculations!$E$3:$E$53,Calculations!$A$3:$A$53,$B914)</f>
        <v>0</v>
      </c>
      <c r="M914" s="44">
        <f>M188/SUMIFS(M$3:M$722,$B$3:$B$722,$B914)*SUMIFS(Calculations!$E$3:$E$53,Calculations!$A$3:$A$53,$B914)</f>
        <v>0</v>
      </c>
      <c r="N914" s="44">
        <f>N188/SUMIFS(N$3:N$722,$B$3:$B$722,$B914)*SUMIFS(Calculations!$E$3:$E$53,Calculations!$A$3:$A$53,$B914)</f>
        <v>0</v>
      </c>
      <c r="O914" s="44">
        <f>O188/SUMIFS(O$3:O$722,$B$3:$B$722,$B914)*SUMIFS(Calculations!$E$3:$E$53,Calculations!$A$3:$A$53,$B914)</f>
        <v>0</v>
      </c>
      <c r="P914" s="44">
        <f>P188/SUMIFS(P$3:P$722,$B$3:$B$722,$B914)*SUMIFS(Calculations!$E$3:$E$53,Calculations!$A$3:$A$53,$B914)</f>
        <v>0</v>
      </c>
      <c r="Q914" s="44">
        <f>Q188/SUMIFS(Q$3:Q$722,$B$3:$B$722,$B914)*SUMIFS(Calculations!$E$3:$E$53,Calculations!$A$3:$A$53,$B914)</f>
        <v>0</v>
      </c>
      <c r="R914" s="44">
        <f>R188/SUMIFS(R$3:R$722,$B$3:$B$722,$B914)*SUMIFS(Calculations!$E$3:$E$53,Calculations!$A$3:$A$53,$B914)</f>
        <v>0</v>
      </c>
    </row>
    <row r="915" spans="2:18" ht="15.75" customHeight="1">
      <c r="B915" s="44" t="s">
        <v>46</v>
      </c>
      <c r="C915" s="44" t="s">
        <v>519</v>
      </c>
      <c r="D915" s="44" t="s">
        <v>527</v>
      </c>
      <c r="E915" s="44" t="str">
        <f t="shared" si="302"/>
        <v>onshore wind</v>
      </c>
      <c r="F915" s="44">
        <f>F189/SUMIFS(F$3:F$722,$B$3:$B$722,$B915)*SUMIFS(Calculations!$E$3:$E$53,Calculations!$A$3:$A$53,$B915)</f>
        <v>0</v>
      </c>
      <c r="G915" s="44">
        <f>G189/SUMIFS(G$3:G$722,$B$3:$B$722,$B915)*SUMIFS(Calculations!$E$3:$E$53,Calculations!$A$3:$A$53,$B915)</f>
        <v>0</v>
      </c>
      <c r="H915" s="44">
        <f>H189/SUMIFS(H$3:H$722,$B$3:$B$722,$B915)*SUMIFS(Calculations!$E$3:$E$53,Calculations!$A$3:$A$53,$B915)</f>
        <v>0</v>
      </c>
      <c r="I915" s="44">
        <f>I189/SUMIFS(I$3:I$722,$B$3:$B$722,$B915)*SUMIFS(Calculations!$E$3:$E$53,Calculations!$A$3:$A$53,$B915)</f>
        <v>0</v>
      </c>
      <c r="J915" s="44">
        <f>J189/SUMIFS(J$3:J$722,$B$3:$B$722,$B915)*SUMIFS(Calculations!$E$3:$E$53,Calculations!$A$3:$A$53,$B915)</f>
        <v>0</v>
      </c>
      <c r="K915" s="44">
        <f>K189/SUMIFS(K$3:K$722,$B$3:$B$722,$B915)*SUMIFS(Calculations!$E$3:$E$53,Calculations!$A$3:$A$53,$B915)</f>
        <v>0</v>
      </c>
      <c r="L915" s="44">
        <f>L189/SUMIFS(L$3:L$722,$B$3:$B$722,$B915)*SUMIFS(Calculations!$E$3:$E$53,Calculations!$A$3:$A$53,$B915)</f>
        <v>0</v>
      </c>
      <c r="M915" s="44">
        <f>M189/SUMIFS(M$3:M$722,$B$3:$B$722,$B915)*SUMIFS(Calculations!$E$3:$E$53,Calculations!$A$3:$A$53,$B915)</f>
        <v>0</v>
      </c>
      <c r="N915" s="44">
        <f>N189/SUMIFS(N$3:N$722,$B$3:$B$722,$B915)*SUMIFS(Calculations!$E$3:$E$53,Calculations!$A$3:$A$53,$B915)</f>
        <v>0</v>
      </c>
      <c r="O915" s="44">
        <f>O189/SUMIFS(O$3:O$722,$B$3:$B$722,$B915)*SUMIFS(Calculations!$E$3:$E$53,Calculations!$A$3:$A$53,$B915)</f>
        <v>0</v>
      </c>
      <c r="P915" s="44">
        <f>P189/SUMIFS(P$3:P$722,$B$3:$B$722,$B915)*SUMIFS(Calculations!$E$3:$E$53,Calculations!$A$3:$A$53,$B915)</f>
        <v>0</v>
      </c>
      <c r="Q915" s="44">
        <f>Q189/SUMIFS(Q$3:Q$722,$B$3:$B$722,$B915)*SUMIFS(Calculations!$E$3:$E$53,Calculations!$A$3:$A$53,$B915)</f>
        <v>0</v>
      </c>
      <c r="R915" s="44">
        <f>R189/SUMIFS(R$3:R$722,$B$3:$B$722,$B915)*SUMIFS(Calculations!$E$3:$E$53,Calculations!$A$3:$A$53,$B915)</f>
        <v>0</v>
      </c>
    </row>
    <row r="916" spans="2:18" ht="15.75" customHeight="1">
      <c r="B916" s="44" t="s">
        <v>46</v>
      </c>
      <c r="C916" s="44" t="s">
        <v>519</v>
      </c>
      <c r="D916" s="44" t="s">
        <v>529</v>
      </c>
      <c r="E916" s="44" t="str">
        <f t="shared" si="302"/>
        <v>natural gas nonpeaker</v>
      </c>
      <c r="F916" s="44">
        <f>F190/SUMIFS(F$3:F$722,$B$3:$B$722,$B916)*SUMIFS(Calculations!$E$3:$E$53,Calculations!$A$3:$A$53,$B916)</f>
        <v>0</v>
      </c>
      <c r="G916" s="44">
        <f>G190/SUMIFS(G$3:G$722,$B$3:$B$722,$B916)*SUMIFS(Calculations!$E$3:$E$53,Calculations!$A$3:$A$53,$B916)</f>
        <v>0</v>
      </c>
      <c r="H916" s="44">
        <f>H190/SUMIFS(H$3:H$722,$B$3:$B$722,$B916)*SUMIFS(Calculations!$E$3:$E$53,Calculations!$A$3:$A$53,$B916)</f>
        <v>0</v>
      </c>
      <c r="I916" s="44">
        <f>I190/SUMIFS(I$3:I$722,$B$3:$B$722,$B916)*SUMIFS(Calculations!$E$3:$E$53,Calculations!$A$3:$A$53,$B916)</f>
        <v>0</v>
      </c>
      <c r="J916" s="44">
        <f>J190/SUMIFS(J$3:J$722,$B$3:$B$722,$B916)*SUMIFS(Calculations!$E$3:$E$53,Calculations!$A$3:$A$53,$B916)</f>
        <v>0</v>
      </c>
      <c r="K916" s="44">
        <f>K190/SUMIFS(K$3:K$722,$B$3:$B$722,$B916)*SUMIFS(Calculations!$E$3:$E$53,Calculations!$A$3:$A$53,$B916)</f>
        <v>0</v>
      </c>
      <c r="L916" s="44">
        <f>L190/SUMIFS(L$3:L$722,$B$3:$B$722,$B916)*SUMIFS(Calculations!$E$3:$E$53,Calculations!$A$3:$A$53,$B916)</f>
        <v>0</v>
      </c>
      <c r="M916" s="44">
        <f>M190/SUMIFS(M$3:M$722,$B$3:$B$722,$B916)*SUMIFS(Calculations!$E$3:$E$53,Calculations!$A$3:$A$53,$B916)</f>
        <v>0</v>
      </c>
      <c r="N916" s="44">
        <f>N190/SUMIFS(N$3:N$722,$B$3:$B$722,$B916)*SUMIFS(Calculations!$E$3:$E$53,Calculations!$A$3:$A$53,$B916)</f>
        <v>0</v>
      </c>
      <c r="O916" s="44">
        <f>O190/SUMIFS(O$3:O$722,$B$3:$B$722,$B916)*SUMIFS(Calculations!$E$3:$E$53,Calculations!$A$3:$A$53,$B916)</f>
        <v>0</v>
      </c>
      <c r="P916" s="44">
        <f>P190/SUMIFS(P$3:P$722,$B$3:$B$722,$B916)*SUMIFS(Calculations!$E$3:$E$53,Calculations!$A$3:$A$53,$B916)</f>
        <v>0</v>
      </c>
      <c r="Q916" s="44">
        <f>Q190/SUMIFS(Q$3:Q$722,$B$3:$B$722,$B916)*SUMIFS(Calculations!$E$3:$E$53,Calculations!$A$3:$A$53,$B916)</f>
        <v>0</v>
      </c>
      <c r="R916" s="44">
        <f>R190/SUMIFS(R$3:R$722,$B$3:$B$722,$B916)*SUMIFS(Calculations!$E$3:$E$53,Calculations!$A$3:$A$53,$B916)</f>
        <v>0</v>
      </c>
    </row>
    <row r="917" spans="2:18" ht="15.75" customHeight="1">
      <c r="B917" s="44" t="s">
        <v>46</v>
      </c>
      <c r="C917" s="44" t="s">
        <v>519</v>
      </c>
      <c r="D917" s="44" t="s">
        <v>530</v>
      </c>
      <c r="E917" s="44" t="str">
        <f t="shared" si="302"/>
        <v>natural gas peaker</v>
      </c>
      <c r="F917" s="44">
        <f>F191/SUMIFS(F$3:F$722,$B$3:$B$722,$B917)*SUMIFS(Calculations!$E$3:$E$53,Calculations!$A$3:$A$53,$B917)</f>
        <v>0</v>
      </c>
      <c r="G917" s="44">
        <f>G191/SUMIFS(G$3:G$722,$B$3:$B$722,$B917)*SUMIFS(Calculations!$E$3:$E$53,Calculations!$A$3:$A$53,$B917)</f>
        <v>0</v>
      </c>
      <c r="H917" s="44">
        <f>H191/SUMIFS(H$3:H$722,$B$3:$B$722,$B917)*SUMIFS(Calculations!$E$3:$E$53,Calculations!$A$3:$A$53,$B917)</f>
        <v>0</v>
      </c>
      <c r="I917" s="44">
        <f>I191/SUMIFS(I$3:I$722,$B$3:$B$722,$B917)*SUMIFS(Calculations!$E$3:$E$53,Calculations!$A$3:$A$53,$B917)</f>
        <v>0</v>
      </c>
      <c r="J917" s="44">
        <f>J191/SUMIFS(J$3:J$722,$B$3:$B$722,$B917)*SUMIFS(Calculations!$E$3:$E$53,Calculations!$A$3:$A$53,$B917)</f>
        <v>0</v>
      </c>
      <c r="K917" s="44">
        <f>K191/SUMIFS(K$3:K$722,$B$3:$B$722,$B917)*SUMIFS(Calculations!$E$3:$E$53,Calculations!$A$3:$A$53,$B917)</f>
        <v>0</v>
      </c>
      <c r="L917" s="44">
        <f>L191/SUMIFS(L$3:L$722,$B$3:$B$722,$B917)*SUMIFS(Calculations!$E$3:$E$53,Calculations!$A$3:$A$53,$B917)</f>
        <v>0</v>
      </c>
      <c r="M917" s="44">
        <f>M191/SUMIFS(M$3:M$722,$B$3:$B$722,$B917)*SUMIFS(Calculations!$E$3:$E$53,Calculations!$A$3:$A$53,$B917)</f>
        <v>0</v>
      </c>
      <c r="N917" s="44">
        <f>N191/SUMIFS(N$3:N$722,$B$3:$B$722,$B917)*SUMIFS(Calculations!$E$3:$E$53,Calculations!$A$3:$A$53,$B917)</f>
        <v>0</v>
      </c>
      <c r="O917" s="44">
        <f>O191/SUMIFS(O$3:O$722,$B$3:$B$722,$B917)*SUMIFS(Calculations!$E$3:$E$53,Calculations!$A$3:$A$53,$B917)</f>
        <v>0</v>
      </c>
      <c r="P917" s="44">
        <f>P191/SUMIFS(P$3:P$722,$B$3:$B$722,$B917)*SUMIFS(Calculations!$E$3:$E$53,Calculations!$A$3:$A$53,$B917)</f>
        <v>0</v>
      </c>
      <c r="Q917" s="44">
        <f>Q191/SUMIFS(Q$3:Q$722,$B$3:$B$722,$B917)*SUMIFS(Calculations!$E$3:$E$53,Calculations!$A$3:$A$53,$B917)</f>
        <v>0</v>
      </c>
      <c r="R917" s="44">
        <f>R191/SUMIFS(R$3:R$722,$B$3:$B$722,$B917)*SUMIFS(Calculations!$E$3:$E$53,Calculations!$A$3:$A$53,$B917)</f>
        <v>0</v>
      </c>
    </row>
    <row r="918" spans="2:18" ht="15.75" customHeight="1">
      <c r="B918" s="44" t="s">
        <v>46</v>
      </c>
      <c r="C918" s="44" t="s">
        <v>519</v>
      </c>
      <c r="D918" s="44" t="s">
        <v>531</v>
      </c>
      <c r="E918" s="44" t="str">
        <f t="shared" si="302"/>
        <v>nuclear</v>
      </c>
      <c r="F918" s="44">
        <f>F192/SUMIFS(F$3:F$722,$B$3:$B$722,$B918)*SUMIFS(Calculations!$E$3:$E$53,Calculations!$A$3:$A$53,$B918)</f>
        <v>0</v>
      </c>
      <c r="G918" s="44">
        <f>G192/SUMIFS(G$3:G$722,$B$3:$B$722,$B918)*SUMIFS(Calculations!$E$3:$E$53,Calculations!$A$3:$A$53,$B918)</f>
        <v>0</v>
      </c>
      <c r="H918" s="44">
        <f>H192/SUMIFS(H$3:H$722,$B$3:$B$722,$B918)*SUMIFS(Calculations!$E$3:$E$53,Calculations!$A$3:$A$53,$B918)</f>
        <v>0</v>
      </c>
      <c r="I918" s="44">
        <f>I192/SUMIFS(I$3:I$722,$B$3:$B$722,$B918)*SUMIFS(Calculations!$E$3:$E$53,Calculations!$A$3:$A$53,$B918)</f>
        <v>0</v>
      </c>
      <c r="J918" s="44">
        <f>J192/SUMIFS(J$3:J$722,$B$3:$B$722,$B918)*SUMIFS(Calculations!$E$3:$E$53,Calculations!$A$3:$A$53,$B918)</f>
        <v>0</v>
      </c>
      <c r="K918" s="44">
        <f>K192/SUMIFS(K$3:K$722,$B$3:$B$722,$B918)*SUMIFS(Calculations!$E$3:$E$53,Calculations!$A$3:$A$53,$B918)</f>
        <v>0</v>
      </c>
      <c r="L918" s="44">
        <f>L192/SUMIFS(L$3:L$722,$B$3:$B$722,$B918)*SUMIFS(Calculations!$E$3:$E$53,Calculations!$A$3:$A$53,$B918)</f>
        <v>0</v>
      </c>
      <c r="M918" s="44">
        <f>M192/SUMIFS(M$3:M$722,$B$3:$B$722,$B918)*SUMIFS(Calculations!$E$3:$E$53,Calculations!$A$3:$A$53,$B918)</f>
        <v>0</v>
      </c>
      <c r="N918" s="44">
        <f>N192/SUMIFS(N$3:N$722,$B$3:$B$722,$B918)*SUMIFS(Calculations!$E$3:$E$53,Calculations!$A$3:$A$53,$B918)</f>
        <v>0</v>
      </c>
      <c r="O918" s="44">
        <f>O192/SUMIFS(O$3:O$722,$B$3:$B$722,$B918)*SUMIFS(Calculations!$E$3:$E$53,Calculations!$A$3:$A$53,$B918)</f>
        <v>0</v>
      </c>
      <c r="P918" s="44">
        <f>P192/SUMIFS(P$3:P$722,$B$3:$B$722,$B918)*SUMIFS(Calculations!$E$3:$E$53,Calculations!$A$3:$A$53,$B918)</f>
        <v>0</v>
      </c>
      <c r="Q918" s="44">
        <f>Q192/SUMIFS(Q$3:Q$722,$B$3:$B$722,$B918)*SUMIFS(Calculations!$E$3:$E$53,Calculations!$A$3:$A$53,$B918)</f>
        <v>0</v>
      </c>
      <c r="R918" s="44">
        <f>R192/SUMIFS(R$3:R$722,$B$3:$B$722,$B918)*SUMIFS(Calculations!$E$3:$E$53,Calculations!$A$3:$A$53,$B918)</f>
        <v>0</v>
      </c>
    </row>
    <row r="919" spans="2:18" ht="15.75" customHeight="1">
      <c r="B919" s="44" t="s">
        <v>46</v>
      </c>
      <c r="C919" s="44" t="s">
        <v>519</v>
      </c>
      <c r="D919" s="44" t="s">
        <v>532</v>
      </c>
      <c r="E919" s="44" t="str">
        <f t="shared" si="302"/>
        <v>offshore wind</v>
      </c>
      <c r="F919" s="44">
        <f>F193/SUMIFS(F$3:F$722,$B$3:$B$722,$B919)*SUMIFS(Calculations!$E$3:$E$53,Calculations!$A$3:$A$53,$B919)</f>
        <v>0</v>
      </c>
      <c r="G919" s="44">
        <f>G193/SUMIFS(G$3:G$722,$B$3:$B$722,$B919)*SUMIFS(Calculations!$E$3:$E$53,Calculations!$A$3:$A$53,$B919)</f>
        <v>0</v>
      </c>
      <c r="H919" s="44">
        <f>H193/SUMIFS(H$3:H$722,$B$3:$B$722,$B919)*SUMIFS(Calculations!$E$3:$E$53,Calculations!$A$3:$A$53,$B919)</f>
        <v>0</v>
      </c>
      <c r="I919" s="44">
        <f>I193/SUMIFS(I$3:I$722,$B$3:$B$722,$B919)*SUMIFS(Calculations!$E$3:$E$53,Calculations!$A$3:$A$53,$B919)</f>
        <v>0</v>
      </c>
      <c r="J919" s="44">
        <f>J193/SUMIFS(J$3:J$722,$B$3:$B$722,$B919)*SUMIFS(Calculations!$E$3:$E$53,Calculations!$A$3:$A$53,$B919)</f>
        <v>0</v>
      </c>
      <c r="K919" s="44">
        <f>K193/SUMIFS(K$3:K$722,$B$3:$B$722,$B919)*SUMIFS(Calculations!$E$3:$E$53,Calculations!$A$3:$A$53,$B919)</f>
        <v>0</v>
      </c>
      <c r="L919" s="44">
        <f>L193/SUMIFS(L$3:L$722,$B$3:$B$722,$B919)*SUMIFS(Calculations!$E$3:$E$53,Calculations!$A$3:$A$53,$B919)</f>
        <v>0</v>
      </c>
      <c r="M919" s="44">
        <f>M193/SUMIFS(M$3:M$722,$B$3:$B$722,$B919)*SUMIFS(Calculations!$E$3:$E$53,Calculations!$A$3:$A$53,$B919)</f>
        <v>0</v>
      </c>
      <c r="N919" s="44">
        <f>N193/SUMIFS(N$3:N$722,$B$3:$B$722,$B919)*SUMIFS(Calculations!$E$3:$E$53,Calculations!$A$3:$A$53,$B919)</f>
        <v>0</v>
      </c>
      <c r="O919" s="44">
        <f>O193/SUMIFS(O$3:O$722,$B$3:$B$722,$B919)*SUMIFS(Calculations!$E$3:$E$53,Calculations!$A$3:$A$53,$B919)</f>
        <v>0</v>
      </c>
      <c r="P919" s="44">
        <f>P193/SUMIFS(P$3:P$722,$B$3:$B$722,$B919)*SUMIFS(Calculations!$E$3:$E$53,Calculations!$A$3:$A$53,$B919)</f>
        <v>0</v>
      </c>
      <c r="Q919" s="44">
        <f>Q193/SUMIFS(Q$3:Q$722,$B$3:$B$722,$B919)*SUMIFS(Calculations!$E$3:$E$53,Calculations!$A$3:$A$53,$B919)</f>
        <v>0</v>
      </c>
      <c r="R919" s="44">
        <f>R193/SUMIFS(R$3:R$722,$B$3:$B$722,$B919)*SUMIFS(Calculations!$E$3:$E$53,Calculations!$A$3:$A$53,$B919)</f>
        <v>0</v>
      </c>
    </row>
    <row r="920" spans="2:18" ht="15.75" customHeight="1">
      <c r="B920" s="44" t="s">
        <v>46</v>
      </c>
      <c r="C920" s="44" t="s">
        <v>519</v>
      </c>
      <c r="D920" s="44" t="s">
        <v>533</v>
      </c>
      <c r="E920" s="44" t="str">
        <f t="shared" si="302"/>
        <v>crude oil</v>
      </c>
      <c r="F920" s="44">
        <f>F194/SUMIFS(F$3:F$722,$B$3:$B$722,$B920)*SUMIFS(Calculations!$E$3:$E$53,Calculations!$A$3:$A$53,$B920)</f>
        <v>0</v>
      </c>
      <c r="G920" s="44">
        <f>G194/SUMIFS(G$3:G$722,$B$3:$B$722,$B920)*SUMIFS(Calculations!$E$3:$E$53,Calculations!$A$3:$A$53,$B920)</f>
        <v>0</v>
      </c>
      <c r="H920" s="44">
        <f>H194/SUMIFS(H$3:H$722,$B$3:$B$722,$B920)*SUMIFS(Calculations!$E$3:$E$53,Calculations!$A$3:$A$53,$B920)</f>
        <v>0</v>
      </c>
      <c r="I920" s="44">
        <f>I194/SUMIFS(I$3:I$722,$B$3:$B$722,$B920)*SUMIFS(Calculations!$E$3:$E$53,Calculations!$A$3:$A$53,$B920)</f>
        <v>0</v>
      </c>
      <c r="J920" s="44">
        <f>J194/SUMIFS(J$3:J$722,$B$3:$B$722,$B920)*SUMIFS(Calculations!$E$3:$E$53,Calculations!$A$3:$A$53,$B920)</f>
        <v>0</v>
      </c>
      <c r="K920" s="44">
        <f>K194/SUMIFS(K$3:K$722,$B$3:$B$722,$B920)*SUMIFS(Calculations!$E$3:$E$53,Calculations!$A$3:$A$53,$B920)</f>
        <v>0</v>
      </c>
      <c r="L920" s="44">
        <f>L194/SUMIFS(L$3:L$722,$B$3:$B$722,$B920)*SUMIFS(Calculations!$E$3:$E$53,Calculations!$A$3:$A$53,$B920)</f>
        <v>0</v>
      </c>
      <c r="M920" s="44">
        <f>M194/SUMIFS(M$3:M$722,$B$3:$B$722,$B920)*SUMIFS(Calculations!$E$3:$E$53,Calculations!$A$3:$A$53,$B920)</f>
        <v>0</v>
      </c>
      <c r="N920" s="44">
        <f>N194/SUMIFS(N$3:N$722,$B$3:$B$722,$B920)*SUMIFS(Calculations!$E$3:$E$53,Calculations!$A$3:$A$53,$B920)</f>
        <v>0</v>
      </c>
      <c r="O920" s="44">
        <f>O194/SUMIFS(O$3:O$722,$B$3:$B$722,$B920)*SUMIFS(Calculations!$E$3:$E$53,Calculations!$A$3:$A$53,$B920)</f>
        <v>0</v>
      </c>
      <c r="P920" s="44">
        <f>P194/SUMIFS(P$3:P$722,$B$3:$B$722,$B920)*SUMIFS(Calculations!$E$3:$E$53,Calculations!$A$3:$A$53,$B920)</f>
        <v>0</v>
      </c>
      <c r="Q920" s="44">
        <f>Q194/SUMIFS(Q$3:Q$722,$B$3:$B$722,$B920)*SUMIFS(Calculations!$E$3:$E$53,Calculations!$A$3:$A$53,$B920)</f>
        <v>0</v>
      </c>
      <c r="R920" s="44">
        <f>R194/SUMIFS(R$3:R$722,$B$3:$B$722,$B920)*SUMIFS(Calculations!$E$3:$E$53,Calculations!$A$3:$A$53,$B920)</f>
        <v>0</v>
      </c>
    </row>
    <row r="921" spans="2:18" ht="15.75" customHeight="1">
      <c r="B921" s="44" t="s">
        <v>46</v>
      </c>
      <c r="C921" s="44" t="s">
        <v>519</v>
      </c>
      <c r="D921" s="44" t="s">
        <v>534</v>
      </c>
      <c r="E921" s="44" t="str">
        <f t="shared" ref="E921:E984" si="303">LOOKUP(D921,$U$2:$V$15,$V$2:$V$15)</f>
        <v>solar PV</v>
      </c>
      <c r="F921" s="44">
        <f>F195/SUMIFS(F$3:F$722,$B$3:$B$722,$B921)*SUMIFS(Calculations!$E$3:$E$53,Calculations!$A$3:$A$53,$B921)</f>
        <v>0</v>
      </c>
      <c r="G921" s="44">
        <f>G195/SUMIFS(G$3:G$722,$B$3:$B$722,$B921)*SUMIFS(Calculations!$E$3:$E$53,Calculations!$A$3:$A$53,$B921)</f>
        <v>0</v>
      </c>
      <c r="H921" s="44">
        <f>H195/SUMIFS(H$3:H$722,$B$3:$B$722,$B921)*SUMIFS(Calculations!$E$3:$E$53,Calculations!$A$3:$A$53,$B921)</f>
        <v>0</v>
      </c>
      <c r="I921" s="44">
        <f>I195/SUMIFS(I$3:I$722,$B$3:$B$722,$B921)*SUMIFS(Calculations!$E$3:$E$53,Calculations!$A$3:$A$53,$B921)</f>
        <v>0</v>
      </c>
      <c r="J921" s="44">
        <f>J195/SUMIFS(J$3:J$722,$B$3:$B$722,$B921)*SUMIFS(Calculations!$E$3:$E$53,Calculations!$A$3:$A$53,$B921)</f>
        <v>0</v>
      </c>
      <c r="K921" s="44">
        <f>K195/SUMIFS(K$3:K$722,$B$3:$B$722,$B921)*SUMIFS(Calculations!$E$3:$E$53,Calculations!$A$3:$A$53,$B921)</f>
        <v>0</v>
      </c>
      <c r="L921" s="44">
        <f>L195/SUMIFS(L$3:L$722,$B$3:$B$722,$B921)*SUMIFS(Calculations!$E$3:$E$53,Calculations!$A$3:$A$53,$B921)</f>
        <v>0</v>
      </c>
      <c r="M921" s="44">
        <f>M195/SUMIFS(M$3:M$722,$B$3:$B$722,$B921)*SUMIFS(Calculations!$E$3:$E$53,Calculations!$A$3:$A$53,$B921)</f>
        <v>0</v>
      </c>
      <c r="N921" s="44">
        <f>N195/SUMIFS(N$3:N$722,$B$3:$B$722,$B921)*SUMIFS(Calculations!$E$3:$E$53,Calculations!$A$3:$A$53,$B921)</f>
        <v>0</v>
      </c>
      <c r="O921" s="44">
        <f>O195/SUMIFS(O$3:O$722,$B$3:$B$722,$B921)*SUMIFS(Calculations!$E$3:$E$53,Calculations!$A$3:$A$53,$B921)</f>
        <v>0</v>
      </c>
      <c r="P921" s="44">
        <f>P195/SUMIFS(P$3:P$722,$B$3:$B$722,$B921)*SUMIFS(Calculations!$E$3:$E$53,Calculations!$A$3:$A$53,$B921)</f>
        <v>0</v>
      </c>
      <c r="Q921" s="44">
        <f>Q195/SUMIFS(Q$3:Q$722,$B$3:$B$722,$B921)*SUMIFS(Calculations!$E$3:$E$53,Calculations!$A$3:$A$53,$B921)</f>
        <v>0</v>
      </c>
      <c r="R921" s="44">
        <f>R195/SUMIFS(R$3:R$722,$B$3:$B$722,$B921)*SUMIFS(Calculations!$E$3:$E$53,Calculations!$A$3:$A$53,$B921)</f>
        <v>0</v>
      </c>
    </row>
    <row r="922" spans="2:18" ht="15.75" customHeight="1">
      <c r="B922" s="44" t="s">
        <v>46</v>
      </c>
      <c r="C922" s="44" t="s">
        <v>519</v>
      </c>
      <c r="D922" s="44" t="s">
        <v>535</v>
      </c>
      <c r="E922" s="44" t="str">
        <f t="shared" si="303"/>
        <v>storage</v>
      </c>
      <c r="F922" s="44">
        <f>F196/SUMIFS(F$3:F$722,$B$3:$B$722,$B922)*SUMIFS(Calculations!$E$3:$E$53,Calculations!$A$3:$A$53,$B922)</f>
        <v>0</v>
      </c>
      <c r="G922" s="44">
        <f>G196/SUMIFS(G$3:G$722,$B$3:$B$722,$B922)*SUMIFS(Calculations!$E$3:$E$53,Calculations!$A$3:$A$53,$B922)</f>
        <v>0</v>
      </c>
      <c r="H922" s="44">
        <f>H196/SUMIFS(H$3:H$722,$B$3:$B$722,$B922)*SUMIFS(Calculations!$E$3:$E$53,Calculations!$A$3:$A$53,$B922)</f>
        <v>0</v>
      </c>
      <c r="I922" s="44">
        <f>I196/SUMIFS(I$3:I$722,$B$3:$B$722,$B922)*SUMIFS(Calculations!$E$3:$E$53,Calculations!$A$3:$A$53,$B922)</f>
        <v>0</v>
      </c>
      <c r="J922" s="44">
        <f>J196/SUMIFS(J$3:J$722,$B$3:$B$722,$B922)*SUMIFS(Calculations!$E$3:$E$53,Calculations!$A$3:$A$53,$B922)</f>
        <v>0</v>
      </c>
      <c r="K922" s="44">
        <f>K196/SUMIFS(K$3:K$722,$B$3:$B$722,$B922)*SUMIFS(Calculations!$E$3:$E$53,Calculations!$A$3:$A$53,$B922)</f>
        <v>0</v>
      </c>
      <c r="L922" s="44">
        <f>L196/SUMIFS(L$3:L$722,$B$3:$B$722,$B922)*SUMIFS(Calculations!$E$3:$E$53,Calculations!$A$3:$A$53,$B922)</f>
        <v>0</v>
      </c>
      <c r="M922" s="44">
        <f>M196/SUMIFS(M$3:M$722,$B$3:$B$722,$B922)*SUMIFS(Calculations!$E$3:$E$53,Calculations!$A$3:$A$53,$B922)</f>
        <v>0</v>
      </c>
      <c r="N922" s="44">
        <f>N196/SUMIFS(N$3:N$722,$B$3:$B$722,$B922)*SUMIFS(Calculations!$E$3:$E$53,Calculations!$A$3:$A$53,$B922)</f>
        <v>0</v>
      </c>
      <c r="O922" s="44">
        <f>O196/SUMIFS(O$3:O$722,$B$3:$B$722,$B922)*SUMIFS(Calculations!$E$3:$E$53,Calculations!$A$3:$A$53,$B922)</f>
        <v>0</v>
      </c>
      <c r="P922" s="44">
        <f>P196/SUMIFS(P$3:P$722,$B$3:$B$722,$B922)*SUMIFS(Calculations!$E$3:$E$53,Calculations!$A$3:$A$53,$B922)</f>
        <v>0</v>
      </c>
      <c r="Q922" s="44">
        <f>Q196/SUMIFS(Q$3:Q$722,$B$3:$B$722,$B922)*SUMIFS(Calculations!$E$3:$E$53,Calculations!$A$3:$A$53,$B922)</f>
        <v>0</v>
      </c>
      <c r="R922" s="44">
        <f>R196/SUMIFS(R$3:R$722,$B$3:$B$722,$B922)*SUMIFS(Calculations!$E$3:$E$53,Calculations!$A$3:$A$53,$B922)</f>
        <v>0</v>
      </c>
    </row>
    <row r="923" spans="2:18" ht="15.75" customHeight="1">
      <c r="B923" s="44" t="s">
        <v>46</v>
      </c>
      <c r="C923" s="44" t="s">
        <v>519</v>
      </c>
      <c r="D923" s="44" t="s">
        <v>537</v>
      </c>
      <c r="E923" s="44" t="str">
        <f t="shared" si="303"/>
        <v>solar PV</v>
      </c>
      <c r="F923" s="44">
        <f>F197/SUMIFS(F$3:F$722,$B$3:$B$722,$B923)*SUMIFS(Calculations!$E$3:$E$53,Calculations!$A$3:$A$53,$B923)</f>
        <v>0</v>
      </c>
      <c r="G923" s="44">
        <f>G197/SUMIFS(G$3:G$722,$B$3:$B$722,$B923)*SUMIFS(Calculations!$E$3:$E$53,Calculations!$A$3:$A$53,$B923)</f>
        <v>0</v>
      </c>
      <c r="H923" s="44">
        <f>H197/SUMIFS(H$3:H$722,$B$3:$B$722,$B923)*SUMIFS(Calculations!$E$3:$E$53,Calculations!$A$3:$A$53,$B923)</f>
        <v>0</v>
      </c>
      <c r="I923" s="44">
        <f>I197/SUMIFS(I$3:I$722,$B$3:$B$722,$B923)*SUMIFS(Calculations!$E$3:$E$53,Calculations!$A$3:$A$53,$B923)</f>
        <v>0</v>
      </c>
      <c r="J923" s="44">
        <f>J197/SUMIFS(J$3:J$722,$B$3:$B$722,$B923)*SUMIFS(Calculations!$E$3:$E$53,Calculations!$A$3:$A$53,$B923)</f>
        <v>0</v>
      </c>
      <c r="K923" s="44">
        <f>K197/SUMIFS(K$3:K$722,$B$3:$B$722,$B923)*SUMIFS(Calculations!$E$3:$E$53,Calculations!$A$3:$A$53,$B923)</f>
        <v>0</v>
      </c>
      <c r="L923" s="44">
        <f>L197/SUMIFS(L$3:L$722,$B$3:$B$722,$B923)*SUMIFS(Calculations!$E$3:$E$53,Calculations!$A$3:$A$53,$B923)</f>
        <v>0</v>
      </c>
      <c r="M923" s="44">
        <f>M197/SUMIFS(M$3:M$722,$B$3:$B$722,$B923)*SUMIFS(Calculations!$E$3:$E$53,Calculations!$A$3:$A$53,$B923)</f>
        <v>0</v>
      </c>
      <c r="N923" s="44">
        <f>N197/SUMIFS(N$3:N$722,$B$3:$B$722,$B923)*SUMIFS(Calculations!$E$3:$E$53,Calculations!$A$3:$A$53,$B923)</f>
        <v>0</v>
      </c>
      <c r="O923" s="44">
        <f>O197/SUMIFS(O$3:O$722,$B$3:$B$722,$B923)*SUMIFS(Calculations!$E$3:$E$53,Calculations!$A$3:$A$53,$B923)</f>
        <v>0</v>
      </c>
      <c r="P923" s="44">
        <f>P197/SUMIFS(P$3:P$722,$B$3:$B$722,$B923)*SUMIFS(Calculations!$E$3:$E$53,Calculations!$A$3:$A$53,$B923)</f>
        <v>0</v>
      </c>
      <c r="Q923" s="44">
        <f>Q197/SUMIFS(Q$3:Q$722,$B$3:$B$722,$B923)*SUMIFS(Calculations!$E$3:$E$53,Calculations!$A$3:$A$53,$B923)</f>
        <v>0</v>
      </c>
      <c r="R923" s="44">
        <f>R197/SUMIFS(R$3:R$722,$B$3:$B$722,$B923)*SUMIFS(Calculations!$E$3:$E$53,Calculations!$A$3:$A$53,$B923)</f>
        <v>0</v>
      </c>
    </row>
    <row r="924" spans="2:18" ht="15.75" customHeight="1">
      <c r="B924" s="44" t="s">
        <v>53</v>
      </c>
      <c r="C924" s="44" t="s">
        <v>519</v>
      </c>
      <c r="D924" s="44" t="s">
        <v>522</v>
      </c>
      <c r="E924" s="44" t="str">
        <f t="shared" si="303"/>
        <v>biomass</v>
      </c>
      <c r="F924" s="44">
        <f>F198/SUMIFS(F$3:F$722,$B$3:$B$722,$B924)*SUMIFS(Calculations!$E$3:$E$53,Calculations!$A$3:$A$53,$B924)</f>
        <v>0</v>
      </c>
      <c r="G924" s="44">
        <f>G198/SUMIFS(G$3:G$722,$B$3:$B$722,$B924)*SUMIFS(Calculations!$E$3:$E$53,Calculations!$A$3:$A$53,$B924)</f>
        <v>0</v>
      </c>
      <c r="H924" s="44">
        <f>H198/SUMIFS(H$3:H$722,$B$3:$B$722,$B924)*SUMIFS(Calculations!$E$3:$E$53,Calculations!$A$3:$A$53,$B924)</f>
        <v>0</v>
      </c>
      <c r="I924" s="44">
        <f>I198/SUMIFS(I$3:I$722,$B$3:$B$722,$B924)*SUMIFS(Calculations!$E$3:$E$53,Calculations!$A$3:$A$53,$B924)</f>
        <v>0</v>
      </c>
      <c r="J924" s="44">
        <f>J198/SUMIFS(J$3:J$722,$B$3:$B$722,$B924)*SUMIFS(Calculations!$E$3:$E$53,Calculations!$A$3:$A$53,$B924)</f>
        <v>0</v>
      </c>
      <c r="K924" s="44">
        <f>K198/SUMIFS(K$3:K$722,$B$3:$B$722,$B924)*SUMIFS(Calculations!$E$3:$E$53,Calculations!$A$3:$A$53,$B924)</f>
        <v>0</v>
      </c>
      <c r="L924" s="44">
        <f>L198/SUMIFS(L$3:L$722,$B$3:$B$722,$B924)*SUMIFS(Calculations!$E$3:$E$53,Calculations!$A$3:$A$53,$B924)</f>
        <v>0</v>
      </c>
      <c r="M924" s="44">
        <f>M198/SUMIFS(M$3:M$722,$B$3:$B$722,$B924)*SUMIFS(Calculations!$E$3:$E$53,Calculations!$A$3:$A$53,$B924)</f>
        <v>0</v>
      </c>
      <c r="N924" s="44">
        <f>N198/SUMIFS(N$3:N$722,$B$3:$B$722,$B924)*SUMIFS(Calculations!$E$3:$E$53,Calculations!$A$3:$A$53,$B924)</f>
        <v>0</v>
      </c>
      <c r="O924" s="44">
        <f>O198/SUMIFS(O$3:O$722,$B$3:$B$722,$B924)*SUMIFS(Calculations!$E$3:$E$53,Calculations!$A$3:$A$53,$B924)</f>
        <v>0</v>
      </c>
      <c r="P924" s="44">
        <f>P198/SUMIFS(P$3:P$722,$B$3:$B$722,$B924)*SUMIFS(Calculations!$E$3:$E$53,Calculations!$A$3:$A$53,$B924)</f>
        <v>0</v>
      </c>
      <c r="Q924" s="44">
        <f>Q198/SUMIFS(Q$3:Q$722,$B$3:$B$722,$B924)*SUMIFS(Calculations!$E$3:$E$53,Calculations!$A$3:$A$53,$B924)</f>
        <v>0</v>
      </c>
      <c r="R924" s="44">
        <f>R198/SUMIFS(R$3:R$722,$B$3:$B$722,$B924)*SUMIFS(Calculations!$E$3:$E$53,Calculations!$A$3:$A$53,$B924)</f>
        <v>0</v>
      </c>
    </row>
    <row r="925" spans="2:18" ht="15.75" customHeight="1">
      <c r="B925" s="44" t="s">
        <v>53</v>
      </c>
      <c r="C925" s="44" t="s">
        <v>519</v>
      </c>
      <c r="D925" s="44" t="s">
        <v>523</v>
      </c>
      <c r="E925" s="44" t="str">
        <f t="shared" si="303"/>
        <v>hard coal</v>
      </c>
      <c r="F925" s="44">
        <f>F199/SUMIFS(F$3:F$722,$B$3:$B$722,$B925)*SUMIFS(Calculations!$E$3:$E$53,Calculations!$A$3:$A$53,$B925)</f>
        <v>0</v>
      </c>
      <c r="G925" s="44">
        <f>G199/SUMIFS(G$3:G$722,$B$3:$B$722,$B925)*SUMIFS(Calculations!$E$3:$E$53,Calculations!$A$3:$A$53,$B925)</f>
        <v>0</v>
      </c>
      <c r="H925" s="44">
        <f>H199/SUMIFS(H$3:H$722,$B$3:$B$722,$B925)*SUMIFS(Calculations!$E$3:$E$53,Calculations!$A$3:$A$53,$B925)</f>
        <v>0</v>
      </c>
      <c r="I925" s="44">
        <f>I199/SUMIFS(I$3:I$722,$B$3:$B$722,$B925)*SUMIFS(Calculations!$E$3:$E$53,Calculations!$A$3:$A$53,$B925)</f>
        <v>0</v>
      </c>
      <c r="J925" s="44">
        <f>J199/SUMIFS(J$3:J$722,$B$3:$B$722,$B925)*SUMIFS(Calculations!$E$3:$E$53,Calculations!$A$3:$A$53,$B925)</f>
        <v>0</v>
      </c>
      <c r="K925" s="44">
        <f>K199/SUMIFS(K$3:K$722,$B$3:$B$722,$B925)*SUMIFS(Calculations!$E$3:$E$53,Calculations!$A$3:$A$53,$B925)</f>
        <v>0</v>
      </c>
      <c r="L925" s="44">
        <f>L199/SUMIFS(L$3:L$722,$B$3:$B$722,$B925)*SUMIFS(Calculations!$E$3:$E$53,Calculations!$A$3:$A$53,$B925)</f>
        <v>0</v>
      </c>
      <c r="M925" s="44">
        <f>M199/SUMIFS(M$3:M$722,$B$3:$B$722,$B925)*SUMIFS(Calculations!$E$3:$E$53,Calculations!$A$3:$A$53,$B925)</f>
        <v>0</v>
      </c>
      <c r="N925" s="44">
        <f>N199/SUMIFS(N$3:N$722,$B$3:$B$722,$B925)*SUMIFS(Calculations!$E$3:$E$53,Calculations!$A$3:$A$53,$B925)</f>
        <v>0</v>
      </c>
      <c r="O925" s="44">
        <f>O199/SUMIFS(O$3:O$722,$B$3:$B$722,$B925)*SUMIFS(Calculations!$E$3:$E$53,Calculations!$A$3:$A$53,$B925)</f>
        <v>0</v>
      </c>
      <c r="P925" s="44">
        <f>P199/SUMIFS(P$3:P$722,$B$3:$B$722,$B925)*SUMIFS(Calculations!$E$3:$E$53,Calculations!$A$3:$A$53,$B925)</f>
        <v>0</v>
      </c>
      <c r="Q925" s="44">
        <f>Q199/SUMIFS(Q$3:Q$722,$B$3:$B$722,$B925)*SUMIFS(Calculations!$E$3:$E$53,Calculations!$A$3:$A$53,$B925)</f>
        <v>0</v>
      </c>
      <c r="R925" s="44">
        <f>R199/SUMIFS(R$3:R$722,$B$3:$B$722,$B925)*SUMIFS(Calculations!$E$3:$E$53,Calculations!$A$3:$A$53,$B925)</f>
        <v>0</v>
      </c>
    </row>
    <row r="926" spans="2:18" ht="15.75" customHeight="1">
      <c r="B926" s="44" t="s">
        <v>53</v>
      </c>
      <c r="C926" s="44" t="s">
        <v>519</v>
      </c>
      <c r="D926" s="44" t="s">
        <v>524</v>
      </c>
      <c r="E926" s="44" t="str">
        <f t="shared" si="303"/>
        <v>solar thermal</v>
      </c>
      <c r="F926" s="44">
        <f>F200/SUMIFS(F$3:F$722,$B$3:$B$722,$B926)*SUMIFS(Calculations!$E$3:$E$53,Calculations!$A$3:$A$53,$B926)</f>
        <v>0</v>
      </c>
      <c r="G926" s="44">
        <f>G200/SUMIFS(G$3:G$722,$B$3:$B$722,$B926)*SUMIFS(Calculations!$E$3:$E$53,Calculations!$A$3:$A$53,$B926)</f>
        <v>0</v>
      </c>
      <c r="H926" s="44">
        <f>H200/SUMIFS(H$3:H$722,$B$3:$B$722,$B926)*SUMIFS(Calculations!$E$3:$E$53,Calculations!$A$3:$A$53,$B926)</f>
        <v>0</v>
      </c>
      <c r="I926" s="44">
        <f>I200/SUMIFS(I$3:I$722,$B$3:$B$722,$B926)*SUMIFS(Calculations!$E$3:$E$53,Calculations!$A$3:$A$53,$B926)</f>
        <v>0</v>
      </c>
      <c r="J926" s="44">
        <f>J200/SUMIFS(J$3:J$722,$B$3:$B$722,$B926)*SUMIFS(Calculations!$E$3:$E$53,Calculations!$A$3:$A$53,$B926)</f>
        <v>0</v>
      </c>
      <c r="K926" s="44">
        <f>K200/SUMIFS(K$3:K$722,$B$3:$B$722,$B926)*SUMIFS(Calculations!$E$3:$E$53,Calculations!$A$3:$A$53,$B926)</f>
        <v>0</v>
      </c>
      <c r="L926" s="44">
        <f>L200/SUMIFS(L$3:L$722,$B$3:$B$722,$B926)*SUMIFS(Calculations!$E$3:$E$53,Calculations!$A$3:$A$53,$B926)</f>
        <v>0</v>
      </c>
      <c r="M926" s="44">
        <f>M200/SUMIFS(M$3:M$722,$B$3:$B$722,$B926)*SUMIFS(Calculations!$E$3:$E$53,Calculations!$A$3:$A$53,$B926)</f>
        <v>0</v>
      </c>
      <c r="N926" s="44">
        <f>N200/SUMIFS(N$3:N$722,$B$3:$B$722,$B926)*SUMIFS(Calculations!$E$3:$E$53,Calculations!$A$3:$A$53,$B926)</f>
        <v>0</v>
      </c>
      <c r="O926" s="44">
        <f>O200/SUMIFS(O$3:O$722,$B$3:$B$722,$B926)*SUMIFS(Calculations!$E$3:$E$53,Calculations!$A$3:$A$53,$B926)</f>
        <v>0</v>
      </c>
      <c r="P926" s="44">
        <f>P200/SUMIFS(P$3:P$722,$B$3:$B$722,$B926)*SUMIFS(Calculations!$E$3:$E$53,Calculations!$A$3:$A$53,$B926)</f>
        <v>0</v>
      </c>
      <c r="Q926" s="44">
        <f>Q200/SUMIFS(Q$3:Q$722,$B$3:$B$722,$B926)*SUMIFS(Calculations!$E$3:$E$53,Calculations!$A$3:$A$53,$B926)</f>
        <v>0</v>
      </c>
      <c r="R926" s="44">
        <f>R200/SUMIFS(R$3:R$722,$B$3:$B$722,$B926)*SUMIFS(Calculations!$E$3:$E$53,Calculations!$A$3:$A$53,$B926)</f>
        <v>0</v>
      </c>
    </row>
    <row r="927" spans="2:18" ht="15.75" customHeight="1">
      <c r="B927" s="44" t="s">
        <v>53</v>
      </c>
      <c r="C927" s="44" t="s">
        <v>519</v>
      </c>
      <c r="D927" s="44" t="s">
        <v>525</v>
      </c>
      <c r="E927" s="44" t="str">
        <f t="shared" si="303"/>
        <v>geothermal</v>
      </c>
      <c r="F927" s="44">
        <f>F201/SUMIFS(F$3:F$722,$B$3:$B$722,$B927)*SUMIFS(Calculations!$E$3:$E$53,Calculations!$A$3:$A$53,$B927)</f>
        <v>0</v>
      </c>
      <c r="G927" s="44">
        <f>G201/SUMIFS(G$3:G$722,$B$3:$B$722,$B927)*SUMIFS(Calculations!$E$3:$E$53,Calculations!$A$3:$A$53,$B927)</f>
        <v>0</v>
      </c>
      <c r="H927" s="44">
        <f>H201/SUMIFS(H$3:H$722,$B$3:$B$722,$B927)*SUMIFS(Calculations!$E$3:$E$53,Calculations!$A$3:$A$53,$B927)</f>
        <v>0</v>
      </c>
      <c r="I927" s="44">
        <f>I201/SUMIFS(I$3:I$722,$B$3:$B$722,$B927)*SUMIFS(Calculations!$E$3:$E$53,Calculations!$A$3:$A$53,$B927)</f>
        <v>0</v>
      </c>
      <c r="J927" s="44">
        <f>J201/SUMIFS(J$3:J$722,$B$3:$B$722,$B927)*SUMIFS(Calculations!$E$3:$E$53,Calculations!$A$3:$A$53,$B927)</f>
        <v>0</v>
      </c>
      <c r="K927" s="44">
        <f>K201/SUMIFS(K$3:K$722,$B$3:$B$722,$B927)*SUMIFS(Calculations!$E$3:$E$53,Calculations!$A$3:$A$53,$B927)</f>
        <v>0</v>
      </c>
      <c r="L927" s="44">
        <f>L201/SUMIFS(L$3:L$722,$B$3:$B$722,$B927)*SUMIFS(Calculations!$E$3:$E$53,Calculations!$A$3:$A$53,$B927)</f>
        <v>0</v>
      </c>
      <c r="M927" s="44">
        <f>M201/SUMIFS(M$3:M$722,$B$3:$B$722,$B927)*SUMIFS(Calculations!$E$3:$E$53,Calculations!$A$3:$A$53,$B927)</f>
        <v>0</v>
      </c>
      <c r="N927" s="44">
        <f>N201/SUMIFS(N$3:N$722,$B$3:$B$722,$B927)*SUMIFS(Calculations!$E$3:$E$53,Calculations!$A$3:$A$53,$B927)</f>
        <v>0</v>
      </c>
      <c r="O927" s="44">
        <f>O201/SUMIFS(O$3:O$722,$B$3:$B$722,$B927)*SUMIFS(Calculations!$E$3:$E$53,Calculations!$A$3:$A$53,$B927)</f>
        <v>0</v>
      </c>
      <c r="P927" s="44">
        <f>P201/SUMIFS(P$3:P$722,$B$3:$B$722,$B927)*SUMIFS(Calculations!$E$3:$E$53,Calculations!$A$3:$A$53,$B927)</f>
        <v>0</v>
      </c>
      <c r="Q927" s="44">
        <f>Q201/SUMIFS(Q$3:Q$722,$B$3:$B$722,$B927)*SUMIFS(Calculations!$E$3:$E$53,Calculations!$A$3:$A$53,$B927)</f>
        <v>0</v>
      </c>
      <c r="R927" s="44">
        <f>R201/SUMIFS(R$3:R$722,$B$3:$B$722,$B927)*SUMIFS(Calculations!$E$3:$E$53,Calculations!$A$3:$A$53,$B927)</f>
        <v>0</v>
      </c>
    </row>
    <row r="928" spans="2:18" ht="15.75" customHeight="1">
      <c r="B928" s="44" t="s">
        <v>53</v>
      </c>
      <c r="C928" s="44" t="s">
        <v>519</v>
      </c>
      <c r="D928" s="44" t="s">
        <v>526</v>
      </c>
      <c r="E928" s="44" t="str">
        <f t="shared" si="303"/>
        <v>hydro</v>
      </c>
      <c r="F928" s="44">
        <f>F202/SUMIFS(F$3:F$722,$B$3:$B$722,$B928)*SUMIFS(Calculations!$E$3:$E$53,Calculations!$A$3:$A$53,$B928)</f>
        <v>0</v>
      </c>
      <c r="G928" s="44">
        <f>G202/SUMIFS(G$3:G$722,$B$3:$B$722,$B928)*SUMIFS(Calculations!$E$3:$E$53,Calculations!$A$3:$A$53,$B928)</f>
        <v>0</v>
      </c>
      <c r="H928" s="44">
        <f>H202/SUMIFS(H$3:H$722,$B$3:$B$722,$B928)*SUMIFS(Calculations!$E$3:$E$53,Calculations!$A$3:$A$53,$B928)</f>
        <v>0</v>
      </c>
      <c r="I928" s="44">
        <f>I202/SUMIFS(I$3:I$722,$B$3:$B$722,$B928)*SUMIFS(Calculations!$E$3:$E$53,Calculations!$A$3:$A$53,$B928)</f>
        <v>0</v>
      </c>
      <c r="J928" s="44">
        <f>J202/SUMIFS(J$3:J$722,$B$3:$B$722,$B928)*SUMIFS(Calculations!$E$3:$E$53,Calculations!$A$3:$A$53,$B928)</f>
        <v>0</v>
      </c>
      <c r="K928" s="44">
        <f>K202/SUMIFS(K$3:K$722,$B$3:$B$722,$B928)*SUMIFS(Calculations!$E$3:$E$53,Calculations!$A$3:$A$53,$B928)</f>
        <v>0</v>
      </c>
      <c r="L928" s="44">
        <f>L202/SUMIFS(L$3:L$722,$B$3:$B$722,$B928)*SUMIFS(Calculations!$E$3:$E$53,Calculations!$A$3:$A$53,$B928)</f>
        <v>0</v>
      </c>
      <c r="M928" s="44">
        <f>M202/SUMIFS(M$3:M$722,$B$3:$B$722,$B928)*SUMIFS(Calculations!$E$3:$E$53,Calculations!$A$3:$A$53,$B928)</f>
        <v>0</v>
      </c>
      <c r="N928" s="44">
        <f>N202/SUMIFS(N$3:N$722,$B$3:$B$722,$B928)*SUMIFS(Calculations!$E$3:$E$53,Calculations!$A$3:$A$53,$B928)</f>
        <v>0</v>
      </c>
      <c r="O928" s="44">
        <f>O202/SUMIFS(O$3:O$722,$B$3:$B$722,$B928)*SUMIFS(Calculations!$E$3:$E$53,Calculations!$A$3:$A$53,$B928)</f>
        <v>0</v>
      </c>
      <c r="P928" s="44">
        <f>P202/SUMIFS(P$3:P$722,$B$3:$B$722,$B928)*SUMIFS(Calculations!$E$3:$E$53,Calculations!$A$3:$A$53,$B928)</f>
        <v>0</v>
      </c>
      <c r="Q928" s="44">
        <f>Q202/SUMIFS(Q$3:Q$722,$B$3:$B$722,$B928)*SUMIFS(Calculations!$E$3:$E$53,Calculations!$A$3:$A$53,$B928)</f>
        <v>0</v>
      </c>
      <c r="R928" s="44">
        <f>R202/SUMIFS(R$3:R$722,$B$3:$B$722,$B928)*SUMIFS(Calculations!$E$3:$E$53,Calculations!$A$3:$A$53,$B928)</f>
        <v>0</v>
      </c>
    </row>
    <row r="929" spans="2:18" ht="15.75" customHeight="1">
      <c r="B929" s="44" t="s">
        <v>53</v>
      </c>
      <c r="C929" s="44" t="s">
        <v>519</v>
      </c>
      <c r="D929" s="44" t="s">
        <v>528</v>
      </c>
      <c r="E929" s="44" t="str">
        <f t="shared" si="303"/>
        <v>hydro</v>
      </c>
      <c r="F929" s="44">
        <f>F203/SUMIFS(F$3:F$722,$B$3:$B$722,$B929)*SUMIFS(Calculations!$E$3:$E$53,Calculations!$A$3:$A$53,$B929)</f>
        <v>0</v>
      </c>
      <c r="G929" s="44">
        <f>G203/SUMIFS(G$3:G$722,$B$3:$B$722,$B929)*SUMIFS(Calculations!$E$3:$E$53,Calculations!$A$3:$A$53,$B929)</f>
        <v>0</v>
      </c>
      <c r="H929" s="44">
        <f>H203/SUMIFS(H$3:H$722,$B$3:$B$722,$B929)*SUMIFS(Calculations!$E$3:$E$53,Calculations!$A$3:$A$53,$B929)</f>
        <v>0</v>
      </c>
      <c r="I929" s="44">
        <f>I203/SUMIFS(I$3:I$722,$B$3:$B$722,$B929)*SUMIFS(Calculations!$E$3:$E$53,Calculations!$A$3:$A$53,$B929)</f>
        <v>0</v>
      </c>
      <c r="J929" s="44">
        <f>J203/SUMIFS(J$3:J$722,$B$3:$B$722,$B929)*SUMIFS(Calculations!$E$3:$E$53,Calculations!$A$3:$A$53,$B929)</f>
        <v>0</v>
      </c>
      <c r="K929" s="44">
        <f>K203/SUMIFS(K$3:K$722,$B$3:$B$722,$B929)*SUMIFS(Calculations!$E$3:$E$53,Calculations!$A$3:$A$53,$B929)</f>
        <v>0</v>
      </c>
      <c r="L929" s="44">
        <f>L203/SUMIFS(L$3:L$722,$B$3:$B$722,$B929)*SUMIFS(Calculations!$E$3:$E$53,Calculations!$A$3:$A$53,$B929)</f>
        <v>0</v>
      </c>
      <c r="M929" s="44">
        <f>M203/SUMIFS(M$3:M$722,$B$3:$B$722,$B929)*SUMIFS(Calculations!$E$3:$E$53,Calculations!$A$3:$A$53,$B929)</f>
        <v>0</v>
      </c>
      <c r="N929" s="44">
        <f>N203/SUMIFS(N$3:N$722,$B$3:$B$722,$B929)*SUMIFS(Calculations!$E$3:$E$53,Calculations!$A$3:$A$53,$B929)</f>
        <v>0</v>
      </c>
      <c r="O929" s="44">
        <f>O203/SUMIFS(O$3:O$722,$B$3:$B$722,$B929)*SUMIFS(Calculations!$E$3:$E$53,Calculations!$A$3:$A$53,$B929)</f>
        <v>0</v>
      </c>
      <c r="P929" s="44">
        <f>P203/SUMIFS(P$3:P$722,$B$3:$B$722,$B929)*SUMIFS(Calculations!$E$3:$E$53,Calculations!$A$3:$A$53,$B929)</f>
        <v>0</v>
      </c>
      <c r="Q929" s="44">
        <f>Q203/SUMIFS(Q$3:Q$722,$B$3:$B$722,$B929)*SUMIFS(Calculations!$E$3:$E$53,Calculations!$A$3:$A$53,$B929)</f>
        <v>0</v>
      </c>
      <c r="R929" s="44">
        <f>R203/SUMIFS(R$3:R$722,$B$3:$B$722,$B929)*SUMIFS(Calculations!$E$3:$E$53,Calculations!$A$3:$A$53,$B929)</f>
        <v>0</v>
      </c>
    </row>
    <row r="930" spans="2:18" ht="15.75" customHeight="1">
      <c r="B930" s="44" t="s">
        <v>53</v>
      </c>
      <c r="C930" s="44" t="s">
        <v>519</v>
      </c>
      <c r="D930" s="44" t="s">
        <v>527</v>
      </c>
      <c r="E930" s="44" t="str">
        <f t="shared" si="303"/>
        <v>onshore wind</v>
      </c>
      <c r="F930" s="44">
        <f>F204/SUMIFS(F$3:F$722,$B$3:$B$722,$B930)*SUMIFS(Calculations!$E$3:$E$53,Calculations!$A$3:$A$53,$B930)</f>
        <v>0</v>
      </c>
      <c r="G930" s="44">
        <f>G204/SUMIFS(G$3:G$722,$B$3:$B$722,$B930)*SUMIFS(Calculations!$E$3:$E$53,Calculations!$A$3:$A$53,$B930)</f>
        <v>0</v>
      </c>
      <c r="H930" s="44">
        <f>H204/SUMIFS(H$3:H$722,$B$3:$B$722,$B930)*SUMIFS(Calculations!$E$3:$E$53,Calculations!$A$3:$A$53,$B930)</f>
        <v>0</v>
      </c>
      <c r="I930" s="44">
        <f>I204/SUMIFS(I$3:I$722,$B$3:$B$722,$B930)*SUMIFS(Calculations!$E$3:$E$53,Calculations!$A$3:$A$53,$B930)</f>
        <v>0</v>
      </c>
      <c r="J930" s="44">
        <f>J204/SUMIFS(J$3:J$722,$B$3:$B$722,$B930)*SUMIFS(Calculations!$E$3:$E$53,Calculations!$A$3:$A$53,$B930)</f>
        <v>0</v>
      </c>
      <c r="K930" s="44">
        <f>K204/SUMIFS(K$3:K$722,$B$3:$B$722,$B930)*SUMIFS(Calculations!$E$3:$E$53,Calculations!$A$3:$A$53,$B930)</f>
        <v>0</v>
      </c>
      <c r="L930" s="44">
        <f>L204/SUMIFS(L$3:L$722,$B$3:$B$722,$B930)*SUMIFS(Calculations!$E$3:$E$53,Calculations!$A$3:$A$53,$B930)</f>
        <v>0</v>
      </c>
      <c r="M930" s="44">
        <f>M204/SUMIFS(M$3:M$722,$B$3:$B$722,$B930)*SUMIFS(Calculations!$E$3:$E$53,Calculations!$A$3:$A$53,$B930)</f>
        <v>0</v>
      </c>
      <c r="N930" s="44">
        <f>N204/SUMIFS(N$3:N$722,$B$3:$B$722,$B930)*SUMIFS(Calculations!$E$3:$E$53,Calculations!$A$3:$A$53,$B930)</f>
        <v>0</v>
      </c>
      <c r="O930" s="44">
        <f>O204/SUMIFS(O$3:O$722,$B$3:$B$722,$B930)*SUMIFS(Calculations!$E$3:$E$53,Calculations!$A$3:$A$53,$B930)</f>
        <v>0</v>
      </c>
      <c r="P930" s="44">
        <f>P204/SUMIFS(P$3:P$722,$B$3:$B$722,$B930)*SUMIFS(Calculations!$E$3:$E$53,Calculations!$A$3:$A$53,$B930)</f>
        <v>0</v>
      </c>
      <c r="Q930" s="44">
        <f>Q204/SUMIFS(Q$3:Q$722,$B$3:$B$722,$B930)*SUMIFS(Calculations!$E$3:$E$53,Calculations!$A$3:$A$53,$B930)</f>
        <v>0</v>
      </c>
      <c r="R930" s="44">
        <f>R204/SUMIFS(R$3:R$722,$B$3:$B$722,$B930)*SUMIFS(Calculations!$E$3:$E$53,Calculations!$A$3:$A$53,$B930)</f>
        <v>0</v>
      </c>
    </row>
    <row r="931" spans="2:18" ht="15.75" customHeight="1">
      <c r="B931" s="44" t="s">
        <v>53</v>
      </c>
      <c r="C931" s="44" t="s">
        <v>519</v>
      </c>
      <c r="D931" s="44" t="s">
        <v>529</v>
      </c>
      <c r="E931" s="44" t="str">
        <f t="shared" si="303"/>
        <v>natural gas nonpeaker</v>
      </c>
      <c r="F931" s="44">
        <f>F205/SUMIFS(F$3:F$722,$B$3:$B$722,$B931)*SUMIFS(Calculations!$E$3:$E$53,Calculations!$A$3:$A$53,$B931)</f>
        <v>0</v>
      </c>
      <c r="G931" s="44">
        <f>G205/SUMIFS(G$3:G$722,$B$3:$B$722,$B931)*SUMIFS(Calculations!$E$3:$E$53,Calculations!$A$3:$A$53,$B931)</f>
        <v>0</v>
      </c>
      <c r="H931" s="44">
        <f>H205/SUMIFS(H$3:H$722,$B$3:$B$722,$B931)*SUMIFS(Calculations!$E$3:$E$53,Calculations!$A$3:$A$53,$B931)</f>
        <v>0</v>
      </c>
      <c r="I931" s="44">
        <f>I205/SUMIFS(I$3:I$722,$B$3:$B$722,$B931)*SUMIFS(Calculations!$E$3:$E$53,Calculations!$A$3:$A$53,$B931)</f>
        <v>0</v>
      </c>
      <c r="J931" s="44">
        <f>J205/SUMIFS(J$3:J$722,$B$3:$B$722,$B931)*SUMIFS(Calculations!$E$3:$E$53,Calculations!$A$3:$A$53,$B931)</f>
        <v>0</v>
      </c>
      <c r="K931" s="44">
        <f>K205/SUMIFS(K$3:K$722,$B$3:$B$722,$B931)*SUMIFS(Calculations!$E$3:$E$53,Calculations!$A$3:$A$53,$B931)</f>
        <v>0</v>
      </c>
      <c r="L931" s="44">
        <f>L205/SUMIFS(L$3:L$722,$B$3:$B$722,$B931)*SUMIFS(Calculations!$E$3:$E$53,Calculations!$A$3:$A$53,$B931)</f>
        <v>0</v>
      </c>
      <c r="M931" s="44">
        <f>M205/SUMIFS(M$3:M$722,$B$3:$B$722,$B931)*SUMIFS(Calculations!$E$3:$E$53,Calculations!$A$3:$A$53,$B931)</f>
        <v>0</v>
      </c>
      <c r="N931" s="44">
        <f>N205/SUMIFS(N$3:N$722,$B$3:$B$722,$B931)*SUMIFS(Calculations!$E$3:$E$53,Calculations!$A$3:$A$53,$B931)</f>
        <v>0</v>
      </c>
      <c r="O931" s="44">
        <f>O205/SUMIFS(O$3:O$722,$B$3:$B$722,$B931)*SUMIFS(Calculations!$E$3:$E$53,Calculations!$A$3:$A$53,$B931)</f>
        <v>0</v>
      </c>
      <c r="P931" s="44">
        <f>P205/SUMIFS(P$3:P$722,$B$3:$B$722,$B931)*SUMIFS(Calculations!$E$3:$E$53,Calculations!$A$3:$A$53,$B931)</f>
        <v>0</v>
      </c>
      <c r="Q931" s="44">
        <f>Q205/SUMIFS(Q$3:Q$722,$B$3:$B$722,$B931)*SUMIFS(Calculations!$E$3:$E$53,Calculations!$A$3:$A$53,$B931)</f>
        <v>0</v>
      </c>
      <c r="R931" s="44">
        <f>R205/SUMIFS(R$3:R$722,$B$3:$B$722,$B931)*SUMIFS(Calculations!$E$3:$E$53,Calculations!$A$3:$A$53,$B931)</f>
        <v>0</v>
      </c>
    </row>
    <row r="932" spans="2:18" ht="15.75" customHeight="1">
      <c r="B932" s="44" t="s">
        <v>53</v>
      </c>
      <c r="C932" s="44" t="s">
        <v>519</v>
      </c>
      <c r="D932" s="44" t="s">
        <v>530</v>
      </c>
      <c r="E932" s="44" t="str">
        <f t="shared" si="303"/>
        <v>natural gas peaker</v>
      </c>
      <c r="F932" s="44">
        <f>F206/SUMIFS(F$3:F$722,$B$3:$B$722,$B932)*SUMIFS(Calculations!$E$3:$E$53,Calculations!$A$3:$A$53,$B932)</f>
        <v>0</v>
      </c>
      <c r="G932" s="44">
        <f>G206/SUMIFS(G$3:G$722,$B$3:$B$722,$B932)*SUMIFS(Calculations!$E$3:$E$53,Calculations!$A$3:$A$53,$B932)</f>
        <v>0</v>
      </c>
      <c r="H932" s="44">
        <f>H206/SUMIFS(H$3:H$722,$B$3:$B$722,$B932)*SUMIFS(Calculations!$E$3:$E$53,Calculations!$A$3:$A$53,$B932)</f>
        <v>0</v>
      </c>
      <c r="I932" s="44">
        <f>I206/SUMIFS(I$3:I$722,$B$3:$B$722,$B932)*SUMIFS(Calculations!$E$3:$E$53,Calculations!$A$3:$A$53,$B932)</f>
        <v>0</v>
      </c>
      <c r="J932" s="44">
        <f>J206/SUMIFS(J$3:J$722,$B$3:$B$722,$B932)*SUMIFS(Calculations!$E$3:$E$53,Calculations!$A$3:$A$53,$B932)</f>
        <v>0</v>
      </c>
      <c r="K932" s="44">
        <f>K206/SUMIFS(K$3:K$722,$B$3:$B$722,$B932)*SUMIFS(Calculations!$E$3:$E$53,Calculations!$A$3:$A$53,$B932)</f>
        <v>0</v>
      </c>
      <c r="L932" s="44">
        <f>L206/SUMIFS(L$3:L$722,$B$3:$B$722,$B932)*SUMIFS(Calculations!$E$3:$E$53,Calculations!$A$3:$A$53,$B932)</f>
        <v>0</v>
      </c>
      <c r="M932" s="44">
        <f>M206/SUMIFS(M$3:M$722,$B$3:$B$722,$B932)*SUMIFS(Calculations!$E$3:$E$53,Calculations!$A$3:$A$53,$B932)</f>
        <v>0</v>
      </c>
      <c r="N932" s="44">
        <f>N206/SUMIFS(N$3:N$722,$B$3:$B$722,$B932)*SUMIFS(Calculations!$E$3:$E$53,Calculations!$A$3:$A$53,$B932)</f>
        <v>0</v>
      </c>
      <c r="O932" s="44">
        <f>O206/SUMIFS(O$3:O$722,$B$3:$B$722,$B932)*SUMIFS(Calculations!$E$3:$E$53,Calculations!$A$3:$A$53,$B932)</f>
        <v>0</v>
      </c>
      <c r="P932" s="44">
        <f>P206/SUMIFS(P$3:P$722,$B$3:$B$722,$B932)*SUMIFS(Calculations!$E$3:$E$53,Calculations!$A$3:$A$53,$B932)</f>
        <v>0</v>
      </c>
      <c r="Q932" s="44">
        <f>Q206/SUMIFS(Q$3:Q$722,$B$3:$B$722,$B932)*SUMIFS(Calculations!$E$3:$E$53,Calculations!$A$3:$A$53,$B932)</f>
        <v>0</v>
      </c>
      <c r="R932" s="44">
        <f>R206/SUMIFS(R$3:R$722,$B$3:$B$722,$B932)*SUMIFS(Calculations!$E$3:$E$53,Calculations!$A$3:$A$53,$B932)</f>
        <v>0</v>
      </c>
    </row>
    <row r="933" spans="2:18" ht="15.75" customHeight="1">
      <c r="B933" s="44" t="s">
        <v>53</v>
      </c>
      <c r="C933" s="44" t="s">
        <v>519</v>
      </c>
      <c r="D933" s="44" t="s">
        <v>531</v>
      </c>
      <c r="E933" s="44" t="str">
        <f t="shared" si="303"/>
        <v>nuclear</v>
      </c>
      <c r="F933" s="44">
        <f>F207/SUMIFS(F$3:F$722,$B$3:$B$722,$B933)*SUMIFS(Calculations!$E$3:$E$53,Calculations!$A$3:$A$53,$B933)</f>
        <v>0</v>
      </c>
      <c r="G933" s="44">
        <f>G207/SUMIFS(G$3:G$722,$B$3:$B$722,$B933)*SUMIFS(Calculations!$E$3:$E$53,Calculations!$A$3:$A$53,$B933)</f>
        <v>0</v>
      </c>
      <c r="H933" s="44">
        <f>H207/SUMIFS(H$3:H$722,$B$3:$B$722,$B933)*SUMIFS(Calculations!$E$3:$E$53,Calculations!$A$3:$A$53,$B933)</f>
        <v>0</v>
      </c>
      <c r="I933" s="44">
        <f>I207/SUMIFS(I$3:I$722,$B$3:$B$722,$B933)*SUMIFS(Calculations!$E$3:$E$53,Calculations!$A$3:$A$53,$B933)</f>
        <v>0</v>
      </c>
      <c r="J933" s="44">
        <f>J207/SUMIFS(J$3:J$722,$B$3:$B$722,$B933)*SUMIFS(Calculations!$E$3:$E$53,Calculations!$A$3:$A$53,$B933)</f>
        <v>0</v>
      </c>
      <c r="K933" s="44">
        <f>K207/SUMIFS(K$3:K$722,$B$3:$B$722,$B933)*SUMIFS(Calculations!$E$3:$E$53,Calculations!$A$3:$A$53,$B933)</f>
        <v>0</v>
      </c>
      <c r="L933" s="44">
        <f>L207/SUMIFS(L$3:L$722,$B$3:$B$722,$B933)*SUMIFS(Calculations!$E$3:$E$53,Calculations!$A$3:$A$53,$B933)</f>
        <v>0</v>
      </c>
      <c r="M933" s="44">
        <f>M207/SUMIFS(M$3:M$722,$B$3:$B$722,$B933)*SUMIFS(Calculations!$E$3:$E$53,Calculations!$A$3:$A$53,$B933)</f>
        <v>0</v>
      </c>
      <c r="N933" s="44">
        <f>N207/SUMIFS(N$3:N$722,$B$3:$B$722,$B933)*SUMIFS(Calculations!$E$3:$E$53,Calculations!$A$3:$A$53,$B933)</f>
        <v>0</v>
      </c>
      <c r="O933" s="44">
        <f>O207/SUMIFS(O$3:O$722,$B$3:$B$722,$B933)*SUMIFS(Calculations!$E$3:$E$53,Calculations!$A$3:$A$53,$B933)</f>
        <v>0</v>
      </c>
      <c r="P933" s="44">
        <f>P207/SUMIFS(P$3:P$722,$B$3:$B$722,$B933)*SUMIFS(Calculations!$E$3:$E$53,Calculations!$A$3:$A$53,$B933)</f>
        <v>0</v>
      </c>
      <c r="Q933" s="44">
        <f>Q207/SUMIFS(Q$3:Q$722,$B$3:$B$722,$B933)*SUMIFS(Calculations!$E$3:$E$53,Calculations!$A$3:$A$53,$B933)</f>
        <v>0</v>
      </c>
      <c r="R933" s="44">
        <f>R207/SUMIFS(R$3:R$722,$B$3:$B$722,$B933)*SUMIFS(Calculations!$E$3:$E$53,Calculations!$A$3:$A$53,$B933)</f>
        <v>0</v>
      </c>
    </row>
    <row r="934" spans="2:18" ht="15.75" customHeight="1">
      <c r="B934" s="44" t="s">
        <v>53</v>
      </c>
      <c r="C934" s="44" t="s">
        <v>519</v>
      </c>
      <c r="D934" s="44" t="s">
        <v>532</v>
      </c>
      <c r="E934" s="44" t="str">
        <f t="shared" si="303"/>
        <v>offshore wind</v>
      </c>
      <c r="F934" s="44">
        <f>F208/SUMIFS(F$3:F$722,$B$3:$B$722,$B934)*SUMIFS(Calculations!$E$3:$E$53,Calculations!$A$3:$A$53,$B934)</f>
        <v>0</v>
      </c>
      <c r="G934" s="44">
        <f>G208/SUMIFS(G$3:G$722,$B$3:$B$722,$B934)*SUMIFS(Calculations!$E$3:$E$53,Calculations!$A$3:$A$53,$B934)</f>
        <v>0</v>
      </c>
      <c r="H934" s="44">
        <f>H208/SUMIFS(H$3:H$722,$B$3:$B$722,$B934)*SUMIFS(Calculations!$E$3:$E$53,Calculations!$A$3:$A$53,$B934)</f>
        <v>0</v>
      </c>
      <c r="I934" s="44">
        <f>I208/SUMIFS(I$3:I$722,$B$3:$B$722,$B934)*SUMIFS(Calculations!$E$3:$E$53,Calculations!$A$3:$A$53,$B934)</f>
        <v>0</v>
      </c>
      <c r="J934" s="44">
        <f>J208/SUMIFS(J$3:J$722,$B$3:$B$722,$B934)*SUMIFS(Calculations!$E$3:$E$53,Calculations!$A$3:$A$53,$B934)</f>
        <v>0</v>
      </c>
      <c r="K934" s="44">
        <f>K208/SUMIFS(K$3:K$722,$B$3:$B$722,$B934)*SUMIFS(Calculations!$E$3:$E$53,Calculations!$A$3:$A$53,$B934)</f>
        <v>0</v>
      </c>
      <c r="L934" s="44">
        <f>L208/SUMIFS(L$3:L$722,$B$3:$B$722,$B934)*SUMIFS(Calculations!$E$3:$E$53,Calculations!$A$3:$A$53,$B934)</f>
        <v>0</v>
      </c>
      <c r="M934" s="44">
        <f>M208/SUMIFS(M$3:M$722,$B$3:$B$722,$B934)*SUMIFS(Calculations!$E$3:$E$53,Calculations!$A$3:$A$53,$B934)</f>
        <v>0</v>
      </c>
      <c r="N934" s="44">
        <f>N208/SUMIFS(N$3:N$722,$B$3:$B$722,$B934)*SUMIFS(Calculations!$E$3:$E$53,Calculations!$A$3:$A$53,$B934)</f>
        <v>0</v>
      </c>
      <c r="O934" s="44">
        <f>O208/SUMIFS(O$3:O$722,$B$3:$B$722,$B934)*SUMIFS(Calculations!$E$3:$E$53,Calculations!$A$3:$A$53,$B934)</f>
        <v>0</v>
      </c>
      <c r="P934" s="44">
        <f>P208/SUMIFS(P$3:P$722,$B$3:$B$722,$B934)*SUMIFS(Calculations!$E$3:$E$53,Calculations!$A$3:$A$53,$B934)</f>
        <v>0</v>
      </c>
      <c r="Q934" s="44">
        <f>Q208/SUMIFS(Q$3:Q$722,$B$3:$B$722,$B934)*SUMIFS(Calculations!$E$3:$E$53,Calculations!$A$3:$A$53,$B934)</f>
        <v>0</v>
      </c>
      <c r="R934" s="44">
        <f>R208/SUMIFS(R$3:R$722,$B$3:$B$722,$B934)*SUMIFS(Calculations!$E$3:$E$53,Calculations!$A$3:$A$53,$B934)</f>
        <v>0</v>
      </c>
    </row>
    <row r="935" spans="2:18" ht="15.75" customHeight="1">
      <c r="B935" s="44" t="s">
        <v>53</v>
      </c>
      <c r="C935" s="44" t="s">
        <v>519</v>
      </c>
      <c r="D935" s="44" t="s">
        <v>533</v>
      </c>
      <c r="E935" s="44" t="str">
        <f t="shared" si="303"/>
        <v>crude oil</v>
      </c>
      <c r="F935" s="44">
        <f>F209/SUMIFS(F$3:F$722,$B$3:$B$722,$B935)*SUMIFS(Calculations!$E$3:$E$53,Calculations!$A$3:$A$53,$B935)</f>
        <v>0</v>
      </c>
      <c r="G935" s="44">
        <f>G209/SUMIFS(G$3:G$722,$B$3:$B$722,$B935)*SUMIFS(Calculations!$E$3:$E$53,Calculations!$A$3:$A$53,$B935)</f>
        <v>0</v>
      </c>
      <c r="H935" s="44">
        <f>H209/SUMIFS(H$3:H$722,$B$3:$B$722,$B935)*SUMIFS(Calculations!$E$3:$E$53,Calculations!$A$3:$A$53,$B935)</f>
        <v>0</v>
      </c>
      <c r="I935" s="44">
        <f>I209/SUMIFS(I$3:I$722,$B$3:$B$722,$B935)*SUMIFS(Calculations!$E$3:$E$53,Calculations!$A$3:$A$53,$B935)</f>
        <v>0</v>
      </c>
      <c r="J935" s="44">
        <f>J209/SUMIFS(J$3:J$722,$B$3:$B$722,$B935)*SUMIFS(Calculations!$E$3:$E$53,Calculations!$A$3:$A$53,$B935)</f>
        <v>0</v>
      </c>
      <c r="K935" s="44">
        <f>K209/SUMIFS(K$3:K$722,$B$3:$B$722,$B935)*SUMIFS(Calculations!$E$3:$E$53,Calculations!$A$3:$A$53,$B935)</f>
        <v>0</v>
      </c>
      <c r="L935" s="44">
        <f>L209/SUMIFS(L$3:L$722,$B$3:$B$722,$B935)*SUMIFS(Calculations!$E$3:$E$53,Calculations!$A$3:$A$53,$B935)</f>
        <v>0</v>
      </c>
      <c r="M935" s="44">
        <f>M209/SUMIFS(M$3:M$722,$B$3:$B$722,$B935)*SUMIFS(Calculations!$E$3:$E$53,Calculations!$A$3:$A$53,$B935)</f>
        <v>0</v>
      </c>
      <c r="N935" s="44">
        <f>N209/SUMIFS(N$3:N$722,$B$3:$B$722,$B935)*SUMIFS(Calculations!$E$3:$E$53,Calculations!$A$3:$A$53,$B935)</f>
        <v>0</v>
      </c>
      <c r="O935" s="44">
        <f>O209/SUMIFS(O$3:O$722,$B$3:$B$722,$B935)*SUMIFS(Calculations!$E$3:$E$53,Calculations!$A$3:$A$53,$B935)</f>
        <v>0</v>
      </c>
      <c r="P935" s="44">
        <f>P209/SUMIFS(P$3:P$722,$B$3:$B$722,$B935)*SUMIFS(Calculations!$E$3:$E$53,Calculations!$A$3:$A$53,$B935)</f>
        <v>0</v>
      </c>
      <c r="Q935" s="44">
        <f>Q209/SUMIFS(Q$3:Q$722,$B$3:$B$722,$B935)*SUMIFS(Calculations!$E$3:$E$53,Calculations!$A$3:$A$53,$B935)</f>
        <v>0</v>
      </c>
      <c r="R935" s="44">
        <f>R209/SUMIFS(R$3:R$722,$B$3:$B$722,$B935)*SUMIFS(Calculations!$E$3:$E$53,Calculations!$A$3:$A$53,$B935)</f>
        <v>0</v>
      </c>
    </row>
    <row r="936" spans="2:18" ht="15.75" customHeight="1">
      <c r="B936" s="44" t="s">
        <v>53</v>
      </c>
      <c r="C936" s="44" t="s">
        <v>519</v>
      </c>
      <c r="D936" s="44" t="s">
        <v>534</v>
      </c>
      <c r="E936" s="44" t="str">
        <f t="shared" si="303"/>
        <v>solar PV</v>
      </c>
      <c r="F936" s="44">
        <f>F210/SUMIFS(F$3:F$722,$B$3:$B$722,$B936)*SUMIFS(Calculations!$E$3:$E$53,Calculations!$A$3:$A$53,$B936)</f>
        <v>0</v>
      </c>
      <c r="G936" s="44">
        <f>G210/SUMIFS(G$3:G$722,$B$3:$B$722,$B936)*SUMIFS(Calculations!$E$3:$E$53,Calculations!$A$3:$A$53,$B936)</f>
        <v>0</v>
      </c>
      <c r="H936" s="44">
        <f>H210/SUMIFS(H$3:H$722,$B$3:$B$722,$B936)*SUMIFS(Calculations!$E$3:$E$53,Calculations!$A$3:$A$53,$B936)</f>
        <v>0</v>
      </c>
      <c r="I936" s="44">
        <f>I210/SUMIFS(I$3:I$722,$B$3:$B$722,$B936)*SUMIFS(Calculations!$E$3:$E$53,Calculations!$A$3:$A$53,$B936)</f>
        <v>0</v>
      </c>
      <c r="J936" s="44">
        <f>J210/SUMIFS(J$3:J$722,$B$3:$B$722,$B936)*SUMIFS(Calculations!$E$3:$E$53,Calculations!$A$3:$A$53,$B936)</f>
        <v>0</v>
      </c>
      <c r="K936" s="44">
        <f>K210/SUMIFS(K$3:K$722,$B$3:$B$722,$B936)*SUMIFS(Calculations!$E$3:$E$53,Calculations!$A$3:$A$53,$B936)</f>
        <v>0</v>
      </c>
      <c r="L936" s="44">
        <f>L210/SUMIFS(L$3:L$722,$B$3:$B$722,$B936)*SUMIFS(Calculations!$E$3:$E$53,Calculations!$A$3:$A$53,$B936)</f>
        <v>0</v>
      </c>
      <c r="M936" s="44">
        <f>M210/SUMIFS(M$3:M$722,$B$3:$B$722,$B936)*SUMIFS(Calculations!$E$3:$E$53,Calculations!$A$3:$A$53,$B936)</f>
        <v>0</v>
      </c>
      <c r="N936" s="44">
        <f>N210/SUMIFS(N$3:N$722,$B$3:$B$722,$B936)*SUMIFS(Calculations!$E$3:$E$53,Calculations!$A$3:$A$53,$B936)</f>
        <v>0</v>
      </c>
      <c r="O936" s="44">
        <f>O210/SUMIFS(O$3:O$722,$B$3:$B$722,$B936)*SUMIFS(Calculations!$E$3:$E$53,Calculations!$A$3:$A$53,$B936)</f>
        <v>0</v>
      </c>
      <c r="P936" s="44">
        <f>P210/SUMIFS(P$3:P$722,$B$3:$B$722,$B936)*SUMIFS(Calculations!$E$3:$E$53,Calculations!$A$3:$A$53,$B936)</f>
        <v>0</v>
      </c>
      <c r="Q936" s="44">
        <f>Q210/SUMIFS(Q$3:Q$722,$B$3:$B$722,$B936)*SUMIFS(Calculations!$E$3:$E$53,Calculations!$A$3:$A$53,$B936)</f>
        <v>0</v>
      </c>
      <c r="R936" s="44">
        <f>R210/SUMIFS(R$3:R$722,$B$3:$B$722,$B936)*SUMIFS(Calculations!$E$3:$E$53,Calculations!$A$3:$A$53,$B936)</f>
        <v>0</v>
      </c>
    </row>
    <row r="937" spans="2:18" ht="15.75" customHeight="1">
      <c r="B937" s="44" t="s">
        <v>53</v>
      </c>
      <c r="C937" s="44" t="s">
        <v>519</v>
      </c>
      <c r="D937" s="44" t="s">
        <v>535</v>
      </c>
      <c r="E937" s="44" t="str">
        <f t="shared" si="303"/>
        <v>storage</v>
      </c>
      <c r="F937" s="44">
        <f>F211/SUMIFS(F$3:F$722,$B$3:$B$722,$B937)*SUMIFS(Calculations!$E$3:$E$53,Calculations!$A$3:$A$53,$B937)</f>
        <v>0</v>
      </c>
      <c r="G937" s="44">
        <f>G211/SUMIFS(G$3:G$722,$B$3:$B$722,$B937)*SUMIFS(Calculations!$E$3:$E$53,Calculations!$A$3:$A$53,$B937)</f>
        <v>0</v>
      </c>
      <c r="H937" s="44">
        <f>H211/SUMIFS(H$3:H$722,$B$3:$B$722,$B937)*SUMIFS(Calculations!$E$3:$E$53,Calculations!$A$3:$A$53,$B937)</f>
        <v>0</v>
      </c>
      <c r="I937" s="44">
        <f>I211/SUMIFS(I$3:I$722,$B$3:$B$722,$B937)*SUMIFS(Calculations!$E$3:$E$53,Calculations!$A$3:$A$53,$B937)</f>
        <v>0</v>
      </c>
      <c r="J937" s="44">
        <f>J211/SUMIFS(J$3:J$722,$B$3:$B$722,$B937)*SUMIFS(Calculations!$E$3:$E$53,Calculations!$A$3:$A$53,$B937)</f>
        <v>0</v>
      </c>
      <c r="K937" s="44">
        <f>K211/SUMIFS(K$3:K$722,$B$3:$B$722,$B937)*SUMIFS(Calculations!$E$3:$E$53,Calculations!$A$3:$A$53,$B937)</f>
        <v>0</v>
      </c>
      <c r="L937" s="44">
        <f>L211/SUMIFS(L$3:L$722,$B$3:$B$722,$B937)*SUMIFS(Calculations!$E$3:$E$53,Calculations!$A$3:$A$53,$B937)</f>
        <v>0</v>
      </c>
      <c r="M937" s="44">
        <f>M211/SUMIFS(M$3:M$722,$B$3:$B$722,$B937)*SUMIFS(Calculations!$E$3:$E$53,Calculations!$A$3:$A$53,$B937)</f>
        <v>0</v>
      </c>
      <c r="N937" s="44">
        <f>N211/SUMIFS(N$3:N$722,$B$3:$B$722,$B937)*SUMIFS(Calculations!$E$3:$E$53,Calculations!$A$3:$A$53,$B937)</f>
        <v>0</v>
      </c>
      <c r="O937" s="44">
        <f>O211/SUMIFS(O$3:O$722,$B$3:$B$722,$B937)*SUMIFS(Calculations!$E$3:$E$53,Calculations!$A$3:$A$53,$B937)</f>
        <v>0</v>
      </c>
      <c r="P937" s="44">
        <f>P211/SUMIFS(P$3:P$722,$B$3:$B$722,$B937)*SUMIFS(Calculations!$E$3:$E$53,Calculations!$A$3:$A$53,$B937)</f>
        <v>0</v>
      </c>
      <c r="Q937" s="44">
        <f>Q211/SUMIFS(Q$3:Q$722,$B$3:$B$722,$B937)*SUMIFS(Calculations!$E$3:$E$53,Calculations!$A$3:$A$53,$B937)</f>
        <v>0</v>
      </c>
      <c r="R937" s="44">
        <f>R211/SUMIFS(R$3:R$722,$B$3:$B$722,$B937)*SUMIFS(Calculations!$E$3:$E$53,Calculations!$A$3:$A$53,$B937)</f>
        <v>0</v>
      </c>
    </row>
    <row r="938" spans="2:18" ht="15.75" customHeight="1">
      <c r="B938" s="44" t="s">
        <v>53</v>
      </c>
      <c r="C938" s="44" t="s">
        <v>519</v>
      </c>
      <c r="D938" s="44" t="s">
        <v>537</v>
      </c>
      <c r="E938" s="44" t="str">
        <f t="shared" si="303"/>
        <v>solar PV</v>
      </c>
      <c r="F938" s="44">
        <f>F212/SUMIFS(F$3:F$722,$B$3:$B$722,$B938)*SUMIFS(Calculations!$E$3:$E$53,Calculations!$A$3:$A$53,$B938)</f>
        <v>0</v>
      </c>
      <c r="G938" s="44">
        <f>G212/SUMIFS(G$3:G$722,$B$3:$B$722,$B938)*SUMIFS(Calculations!$E$3:$E$53,Calculations!$A$3:$A$53,$B938)</f>
        <v>0</v>
      </c>
      <c r="H938" s="44">
        <f>H212/SUMIFS(H$3:H$722,$B$3:$B$722,$B938)*SUMIFS(Calculations!$E$3:$E$53,Calculations!$A$3:$A$53,$B938)</f>
        <v>0</v>
      </c>
      <c r="I938" s="44">
        <f>I212/SUMIFS(I$3:I$722,$B$3:$B$722,$B938)*SUMIFS(Calculations!$E$3:$E$53,Calculations!$A$3:$A$53,$B938)</f>
        <v>0</v>
      </c>
      <c r="J938" s="44">
        <f>J212/SUMIFS(J$3:J$722,$B$3:$B$722,$B938)*SUMIFS(Calculations!$E$3:$E$53,Calculations!$A$3:$A$53,$B938)</f>
        <v>0</v>
      </c>
      <c r="K938" s="44">
        <f>K212/SUMIFS(K$3:K$722,$B$3:$B$722,$B938)*SUMIFS(Calculations!$E$3:$E$53,Calculations!$A$3:$A$53,$B938)</f>
        <v>0</v>
      </c>
      <c r="L938" s="44">
        <f>L212/SUMIFS(L$3:L$722,$B$3:$B$722,$B938)*SUMIFS(Calculations!$E$3:$E$53,Calculations!$A$3:$A$53,$B938)</f>
        <v>0</v>
      </c>
      <c r="M938" s="44">
        <f>M212/SUMIFS(M$3:M$722,$B$3:$B$722,$B938)*SUMIFS(Calculations!$E$3:$E$53,Calculations!$A$3:$A$53,$B938)</f>
        <v>0</v>
      </c>
      <c r="N938" s="44">
        <f>N212/SUMIFS(N$3:N$722,$B$3:$B$722,$B938)*SUMIFS(Calculations!$E$3:$E$53,Calculations!$A$3:$A$53,$B938)</f>
        <v>0</v>
      </c>
      <c r="O938" s="44">
        <f>O212/SUMIFS(O$3:O$722,$B$3:$B$722,$B938)*SUMIFS(Calculations!$E$3:$E$53,Calculations!$A$3:$A$53,$B938)</f>
        <v>0</v>
      </c>
      <c r="P938" s="44">
        <f>P212/SUMIFS(P$3:P$722,$B$3:$B$722,$B938)*SUMIFS(Calculations!$E$3:$E$53,Calculations!$A$3:$A$53,$B938)</f>
        <v>0</v>
      </c>
      <c r="Q938" s="44">
        <f>Q212/SUMIFS(Q$3:Q$722,$B$3:$B$722,$B938)*SUMIFS(Calculations!$E$3:$E$53,Calculations!$A$3:$A$53,$B938)</f>
        <v>0</v>
      </c>
      <c r="R938" s="44">
        <f>R212/SUMIFS(R$3:R$722,$B$3:$B$722,$B938)*SUMIFS(Calculations!$E$3:$E$53,Calculations!$A$3:$A$53,$B938)</f>
        <v>0</v>
      </c>
    </row>
    <row r="939" spans="2:18" ht="15.75" customHeight="1">
      <c r="B939" s="44" t="s">
        <v>57</v>
      </c>
      <c r="C939" s="44" t="s">
        <v>519</v>
      </c>
      <c r="D939" s="44" t="s">
        <v>522</v>
      </c>
      <c r="E939" s="44" t="str">
        <f t="shared" si="303"/>
        <v>biomass</v>
      </c>
      <c r="F939" s="44">
        <f>F213/SUMIFS(F$3:F$722,$B$3:$B$722,$B939)*SUMIFS(Calculations!$E$3:$E$53,Calculations!$A$3:$A$53,$B939)</f>
        <v>0</v>
      </c>
      <c r="G939" s="44">
        <f>G213/SUMIFS(G$3:G$722,$B$3:$B$722,$B939)*SUMIFS(Calculations!$E$3:$E$53,Calculations!$A$3:$A$53,$B939)</f>
        <v>0</v>
      </c>
      <c r="H939" s="44">
        <f>H213/SUMIFS(H$3:H$722,$B$3:$B$722,$B939)*SUMIFS(Calculations!$E$3:$E$53,Calculations!$A$3:$A$53,$B939)</f>
        <v>0</v>
      </c>
      <c r="I939" s="44">
        <f>I213/SUMIFS(I$3:I$722,$B$3:$B$722,$B939)*SUMIFS(Calculations!$E$3:$E$53,Calculations!$A$3:$A$53,$B939)</f>
        <v>0</v>
      </c>
      <c r="J939" s="44">
        <f>J213/SUMIFS(J$3:J$722,$B$3:$B$722,$B939)*SUMIFS(Calculations!$E$3:$E$53,Calculations!$A$3:$A$53,$B939)</f>
        <v>0</v>
      </c>
      <c r="K939" s="44">
        <f>K213/SUMIFS(K$3:K$722,$B$3:$B$722,$B939)*SUMIFS(Calculations!$E$3:$E$53,Calculations!$A$3:$A$53,$B939)</f>
        <v>0</v>
      </c>
      <c r="L939" s="44">
        <f>L213/SUMIFS(L$3:L$722,$B$3:$B$722,$B939)*SUMIFS(Calculations!$E$3:$E$53,Calculations!$A$3:$A$53,$B939)</f>
        <v>0</v>
      </c>
      <c r="M939" s="44">
        <f>M213/SUMIFS(M$3:M$722,$B$3:$B$722,$B939)*SUMIFS(Calculations!$E$3:$E$53,Calculations!$A$3:$A$53,$B939)</f>
        <v>0</v>
      </c>
      <c r="N939" s="44">
        <f>N213/SUMIFS(N$3:N$722,$B$3:$B$722,$B939)*SUMIFS(Calculations!$E$3:$E$53,Calculations!$A$3:$A$53,$B939)</f>
        <v>0</v>
      </c>
      <c r="O939" s="44">
        <f>O213/SUMIFS(O$3:O$722,$B$3:$B$722,$B939)*SUMIFS(Calculations!$E$3:$E$53,Calculations!$A$3:$A$53,$B939)</f>
        <v>0</v>
      </c>
      <c r="P939" s="44">
        <f>P213/SUMIFS(P$3:P$722,$B$3:$B$722,$B939)*SUMIFS(Calculations!$E$3:$E$53,Calculations!$A$3:$A$53,$B939)</f>
        <v>0</v>
      </c>
      <c r="Q939" s="44">
        <f>Q213/SUMIFS(Q$3:Q$722,$B$3:$B$722,$B939)*SUMIFS(Calculations!$E$3:$E$53,Calculations!$A$3:$A$53,$B939)</f>
        <v>0</v>
      </c>
      <c r="R939" s="44">
        <f>R213/SUMIFS(R$3:R$722,$B$3:$B$722,$B939)*SUMIFS(Calculations!$E$3:$E$53,Calculations!$A$3:$A$53,$B939)</f>
        <v>0</v>
      </c>
    </row>
    <row r="940" spans="2:18" ht="15.75" customHeight="1">
      <c r="B940" s="44" t="s">
        <v>57</v>
      </c>
      <c r="C940" s="44" t="s">
        <v>519</v>
      </c>
      <c r="D940" s="44" t="s">
        <v>523</v>
      </c>
      <c r="E940" s="44" t="str">
        <f t="shared" si="303"/>
        <v>hard coal</v>
      </c>
      <c r="F940" s="44">
        <f>F214/SUMIFS(F$3:F$722,$B$3:$B$722,$B940)*SUMIFS(Calculations!$E$3:$E$53,Calculations!$A$3:$A$53,$B940)</f>
        <v>0</v>
      </c>
      <c r="G940" s="44">
        <f>G214/SUMIFS(G$3:G$722,$B$3:$B$722,$B940)*SUMIFS(Calculations!$E$3:$E$53,Calculations!$A$3:$A$53,$B940)</f>
        <v>0</v>
      </c>
      <c r="H940" s="44">
        <f>H214/SUMIFS(H$3:H$722,$B$3:$B$722,$B940)*SUMIFS(Calculations!$E$3:$E$53,Calculations!$A$3:$A$53,$B940)</f>
        <v>0</v>
      </c>
      <c r="I940" s="44">
        <f>I214/SUMIFS(I$3:I$722,$B$3:$B$722,$B940)*SUMIFS(Calculations!$E$3:$E$53,Calculations!$A$3:$A$53,$B940)</f>
        <v>0</v>
      </c>
      <c r="J940" s="44">
        <f>J214/SUMIFS(J$3:J$722,$B$3:$B$722,$B940)*SUMIFS(Calculations!$E$3:$E$53,Calculations!$A$3:$A$53,$B940)</f>
        <v>0</v>
      </c>
      <c r="K940" s="44">
        <f>K214/SUMIFS(K$3:K$722,$B$3:$B$722,$B940)*SUMIFS(Calculations!$E$3:$E$53,Calculations!$A$3:$A$53,$B940)</f>
        <v>0</v>
      </c>
      <c r="L940" s="44">
        <f>L214/SUMIFS(L$3:L$722,$B$3:$B$722,$B940)*SUMIFS(Calculations!$E$3:$E$53,Calculations!$A$3:$A$53,$B940)</f>
        <v>0</v>
      </c>
      <c r="M940" s="44">
        <f>M214/SUMIFS(M$3:M$722,$B$3:$B$722,$B940)*SUMIFS(Calculations!$E$3:$E$53,Calculations!$A$3:$A$53,$B940)</f>
        <v>0</v>
      </c>
      <c r="N940" s="44">
        <f>N214/SUMIFS(N$3:N$722,$B$3:$B$722,$B940)*SUMIFS(Calculations!$E$3:$E$53,Calculations!$A$3:$A$53,$B940)</f>
        <v>0</v>
      </c>
      <c r="O940" s="44">
        <f>O214/SUMIFS(O$3:O$722,$B$3:$B$722,$B940)*SUMIFS(Calculations!$E$3:$E$53,Calculations!$A$3:$A$53,$B940)</f>
        <v>0</v>
      </c>
      <c r="P940" s="44">
        <f>P214/SUMIFS(P$3:P$722,$B$3:$B$722,$B940)*SUMIFS(Calculations!$E$3:$E$53,Calculations!$A$3:$A$53,$B940)</f>
        <v>0</v>
      </c>
      <c r="Q940" s="44">
        <f>Q214/SUMIFS(Q$3:Q$722,$B$3:$B$722,$B940)*SUMIFS(Calculations!$E$3:$E$53,Calculations!$A$3:$A$53,$B940)</f>
        <v>0</v>
      </c>
      <c r="R940" s="44">
        <f>R214/SUMIFS(R$3:R$722,$B$3:$B$722,$B940)*SUMIFS(Calculations!$E$3:$E$53,Calculations!$A$3:$A$53,$B940)</f>
        <v>0</v>
      </c>
    </row>
    <row r="941" spans="2:18" ht="15.75" customHeight="1">
      <c r="B941" s="44" t="s">
        <v>57</v>
      </c>
      <c r="C941" s="44" t="s">
        <v>519</v>
      </c>
      <c r="D941" s="44" t="s">
        <v>524</v>
      </c>
      <c r="E941" s="44" t="str">
        <f t="shared" si="303"/>
        <v>solar thermal</v>
      </c>
      <c r="F941" s="44">
        <f>F215/SUMIFS(F$3:F$722,$B$3:$B$722,$B941)*SUMIFS(Calculations!$E$3:$E$53,Calculations!$A$3:$A$53,$B941)</f>
        <v>0</v>
      </c>
      <c r="G941" s="44">
        <f>G215/SUMIFS(G$3:G$722,$B$3:$B$722,$B941)*SUMIFS(Calculations!$E$3:$E$53,Calculations!$A$3:$A$53,$B941)</f>
        <v>0</v>
      </c>
      <c r="H941" s="44">
        <f>H215/SUMIFS(H$3:H$722,$B$3:$B$722,$B941)*SUMIFS(Calculations!$E$3:$E$53,Calculations!$A$3:$A$53,$B941)</f>
        <v>0</v>
      </c>
      <c r="I941" s="44">
        <f>I215/SUMIFS(I$3:I$722,$B$3:$B$722,$B941)*SUMIFS(Calculations!$E$3:$E$53,Calculations!$A$3:$A$53,$B941)</f>
        <v>0</v>
      </c>
      <c r="J941" s="44">
        <f>J215/SUMIFS(J$3:J$722,$B$3:$B$722,$B941)*SUMIFS(Calculations!$E$3:$E$53,Calculations!$A$3:$A$53,$B941)</f>
        <v>0</v>
      </c>
      <c r="K941" s="44">
        <f>K215/SUMIFS(K$3:K$722,$B$3:$B$722,$B941)*SUMIFS(Calculations!$E$3:$E$53,Calculations!$A$3:$A$53,$B941)</f>
        <v>0</v>
      </c>
      <c r="L941" s="44">
        <f>L215/SUMIFS(L$3:L$722,$B$3:$B$722,$B941)*SUMIFS(Calculations!$E$3:$E$53,Calculations!$A$3:$A$53,$B941)</f>
        <v>0</v>
      </c>
      <c r="M941" s="44">
        <f>M215/SUMIFS(M$3:M$722,$B$3:$B$722,$B941)*SUMIFS(Calculations!$E$3:$E$53,Calculations!$A$3:$A$53,$B941)</f>
        <v>0</v>
      </c>
      <c r="N941" s="44">
        <f>N215/SUMIFS(N$3:N$722,$B$3:$B$722,$B941)*SUMIFS(Calculations!$E$3:$E$53,Calculations!$A$3:$A$53,$B941)</f>
        <v>0</v>
      </c>
      <c r="O941" s="44">
        <f>O215/SUMIFS(O$3:O$722,$B$3:$B$722,$B941)*SUMIFS(Calculations!$E$3:$E$53,Calculations!$A$3:$A$53,$B941)</f>
        <v>0</v>
      </c>
      <c r="P941" s="44">
        <f>P215/SUMIFS(P$3:P$722,$B$3:$B$722,$B941)*SUMIFS(Calculations!$E$3:$E$53,Calculations!$A$3:$A$53,$B941)</f>
        <v>0</v>
      </c>
      <c r="Q941" s="44">
        <f>Q215/SUMIFS(Q$3:Q$722,$B$3:$B$722,$B941)*SUMIFS(Calculations!$E$3:$E$53,Calculations!$A$3:$A$53,$B941)</f>
        <v>0</v>
      </c>
      <c r="R941" s="44">
        <f>R215/SUMIFS(R$3:R$722,$B$3:$B$722,$B941)*SUMIFS(Calculations!$E$3:$E$53,Calculations!$A$3:$A$53,$B941)</f>
        <v>0</v>
      </c>
    </row>
    <row r="942" spans="2:18" ht="15.75" customHeight="1">
      <c r="B942" s="44" t="s">
        <v>57</v>
      </c>
      <c r="C942" s="44" t="s">
        <v>519</v>
      </c>
      <c r="D942" s="44" t="s">
        <v>525</v>
      </c>
      <c r="E942" s="44" t="str">
        <f t="shared" si="303"/>
        <v>geothermal</v>
      </c>
      <c r="F942" s="44">
        <f>F216/SUMIFS(F$3:F$722,$B$3:$B$722,$B942)*SUMIFS(Calculations!$E$3:$E$53,Calculations!$A$3:$A$53,$B942)</f>
        <v>0</v>
      </c>
      <c r="G942" s="44">
        <f>G216/SUMIFS(G$3:G$722,$B$3:$B$722,$B942)*SUMIFS(Calculations!$E$3:$E$53,Calculations!$A$3:$A$53,$B942)</f>
        <v>0</v>
      </c>
      <c r="H942" s="44">
        <f>H216/SUMIFS(H$3:H$722,$B$3:$B$722,$B942)*SUMIFS(Calculations!$E$3:$E$53,Calculations!$A$3:$A$53,$B942)</f>
        <v>0</v>
      </c>
      <c r="I942" s="44">
        <f>I216/SUMIFS(I$3:I$722,$B$3:$B$722,$B942)*SUMIFS(Calculations!$E$3:$E$53,Calculations!$A$3:$A$53,$B942)</f>
        <v>0</v>
      </c>
      <c r="J942" s="44">
        <f>J216/SUMIFS(J$3:J$722,$B$3:$B$722,$B942)*SUMIFS(Calculations!$E$3:$E$53,Calculations!$A$3:$A$53,$B942)</f>
        <v>0</v>
      </c>
      <c r="K942" s="44">
        <f>K216/SUMIFS(K$3:K$722,$B$3:$B$722,$B942)*SUMIFS(Calculations!$E$3:$E$53,Calculations!$A$3:$A$53,$B942)</f>
        <v>0</v>
      </c>
      <c r="L942" s="44">
        <f>L216/SUMIFS(L$3:L$722,$B$3:$B$722,$B942)*SUMIFS(Calculations!$E$3:$E$53,Calculations!$A$3:$A$53,$B942)</f>
        <v>0</v>
      </c>
      <c r="M942" s="44">
        <f>M216/SUMIFS(M$3:M$722,$B$3:$B$722,$B942)*SUMIFS(Calculations!$E$3:$E$53,Calculations!$A$3:$A$53,$B942)</f>
        <v>0</v>
      </c>
      <c r="N942" s="44">
        <f>N216/SUMIFS(N$3:N$722,$B$3:$B$722,$B942)*SUMIFS(Calculations!$E$3:$E$53,Calculations!$A$3:$A$53,$B942)</f>
        <v>0</v>
      </c>
      <c r="O942" s="44">
        <f>O216/SUMIFS(O$3:O$722,$B$3:$B$722,$B942)*SUMIFS(Calculations!$E$3:$E$53,Calculations!$A$3:$A$53,$B942)</f>
        <v>0</v>
      </c>
      <c r="P942" s="44">
        <f>P216/SUMIFS(P$3:P$722,$B$3:$B$722,$B942)*SUMIFS(Calculations!$E$3:$E$53,Calculations!$A$3:$A$53,$B942)</f>
        <v>0</v>
      </c>
      <c r="Q942" s="44">
        <f>Q216/SUMIFS(Q$3:Q$722,$B$3:$B$722,$B942)*SUMIFS(Calculations!$E$3:$E$53,Calculations!$A$3:$A$53,$B942)</f>
        <v>0</v>
      </c>
      <c r="R942" s="44">
        <f>R216/SUMIFS(R$3:R$722,$B$3:$B$722,$B942)*SUMIFS(Calculations!$E$3:$E$53,Calculations!$A$3:$A$53,$B942)</f>
        <v>0</v>
      </c>
    </row>
    <row r="943" spans="2:18" ht="15.75" customHeight="1">
      <c r="B943" s="44" t="s">
        <v>57</v>
      </c>
      <c r="C943" s="44" t="s">
        <v>519</v>
      </c>
      <c r="D943" s="44" t="s">
        <v>526</v>
      </c>
      <c r="E943" s="44" t="str">
        <f t="shared" si="303"/>
        <v>hydro</v>
      </c>
      <c r="F943" s="44">
        <f>F217/SUMIFS(F$3:F$722,$B$3:$B$722,$B943)*SUMIFS(Calculations!$E$3:$E$53,Calculations!$A$3:$A$53,$B943)</f>
        <v>0</v>
      </c>
      <c r="G943" s="44">
        <f>G217/SUMIFS(G$3:G$722,$B$3:$B$722,$B943)*SUMIFS(Calculations!$E$3:$E$53,Calculations!$A$3:$A$53,$B943)</f>
        <v>0</v>
      </c>
      <c r="H943" s="44">
        <f>H217/SUMIFS(H$3:H$722,$B$3:$B$722,$B943)*SUMIFS(Calculations!$E$3:$E$53,Calculations!$A$3:$A$53,$B943)</f>
        <v>0</v>
      </c>
      <c r="I943" s="44">
        <f>I217/SUMIFS(I$3:I$722,$B$3:$B$722,$B943)*SUMIFS(Calculations!$E$3:$E$53,Calculations!$A$3:$A$53,$B943)</f>
        <v>0</v>
      </c>
      <c r="J943" s="44">
        <f>J217/SUMIFS(J$3:J$722,$B$3:$B$722,$B943)*SUMIFS(Calculations!$E$3:$E$53,Calculations!$A$3:$A$53,$B943)</f>
        <v>0</v>
      </c>
      <c r="K943" s="44">
        <f>K217/SUMIFS(K$3:K$722,$B$3:$B$722,$B943)*SUMIFS(Calculations!$E$3:$E$53,Calculations!$A$3:$A$53,$B943)</f>
        <v>0</v>
      </c>
      <c r="L943" s="44">
        <f>L217/SUMIFS(L$3:L$722,$B$3:$B$722,$B943)*SUMIFS(Calculations!$E$3:$E$53,Calculations!$A$3:$A$53,$B943)</f>
        <v>0</v>
      </c>
      <c r="M943" s="44">
        <f>M217/SUMIFS(M$3:M$722,$B$3:$B$722,$B943)*SUMIFS(Calculations!$E$3:$E$53,Calculations!$A$3:$A$53,$B943)</f>
        <v>0</v>
      </c>
      <c r="N943" s="44">
        <f>N217/SUMIFS(N$3:N$722,$B$3:$B$722,$B943)*SUMIFS(Calculations!$E$3:$E$53,Calculations!$A$3:$A$53,$B943)</f>
        <v>0</v>
      </c>
      <c r="O943" s="44">
        <f>O217/SUMIFS(O$3:O$722,$B$3:$B$722,$B943)*SUMIFS(Calculations!$E$3:$E$53,Calculations!$A$3:$A$53,$B943)</f>
        <v>0</v>
      </c>
      <c r="P943" s="44">
        <f>P217/SUMIFS(P$3:P$722,$B$3:$B$722,$B943)*SUMIFS(Calculations!$E$3:$E$53,Calculations!$A$3:$A$53,$B943)</f>
        <v>0</v>
      </c>
      <c r="Q943" s="44">
        <f>Q217/SUMIFS(Q$3:Q$722,$B$3:$B$722,$B943)*SUMIFS(Calculations!$E$3:$E$53,Calculations!$A$3:$A$53,$B943)</f>
        <v>0</v>
      </c>
      <c r="R943" s="44">
        <f>R217/SUMIFS(R$3:R$722,$B$3:$B$722,$B943)*SUMIFS(Calculations!$E$3:$E$53,Calculations!$A$3:$A$53,$B943)</f>
        <v>0</v>
      </c>
    </row>
    <row r="944" spans="2:18" ht="15.75" customHeight="1">
      <c r="B944" s="44" t="s">
        <v>57</v>
      </c>
      <c r="C944" s="44" t="s">
        <v>519</v>
      </c>
      <c r="D944" s="44" t="s">
        <v>528</v>
      </c>
      <c r="E944" s="44" t="str">
        <f t="shared" si="303"/>
        <v>hydro</v>
      </c>
      <c r="F944" s="44">
        <f>F218/SUMIFS(F$3:F$722,$B$3:$B$722,$B944)*SUMIFS(Calculations!$E$3:$E$53,Calculations!$A$3:$A$53,$B944)</f>
        <v>0</v>
      </c>
      <c r="G944" s="44">
        <f>G218/SUMIFS(G$3:G$722,$B$3:$B$722,$B944)*SUMIFS(Calculations!$E$3:$E$53,Calculations!$A$3:$A$53,$B944)</f>
        <v>0</v>
      </c>
      <c r="H944" s="44">
        <f>H218/SUMIFS(H$3:H$722,$B$3:$B$722,$B944)*SUMIFS(Calculations!$E$3:$E$53,Calculations!$A$3:$A$53,$B944)</f>
        <v>0</v>
      </c>
      <c r="I944" s="44">
        <f>I218/SUMIFS(I$3:I$722,$B$3:$B$722,$B944)*SUMIFS(Calculations!$E$3:$E$53,Calculations!$A$3:$A$53,$B944)</f>
        <v>0</v>
      </c>
      <c r="J944" s="44">
        <f>J218/SUMIFS(J$3:J$722,$B$3:$B$722,$B944)*SUMIFS(Calculations!$E$3:$E$53,Calculations!$A$3:$A$53,$B944)</f>
        <v>0</v>
      </c>
      <c r="K944" s="44">
        <f>K218/SUMIFS(K$3:K$722,$B$3:$B$722,$B944)*SUMIFS(Calculations!$E$3:$E$53,Calculations!$A$3:$A$53,$B944)</f>
        <v>0</v>
      </c>
      <c r="L944" s="44">
        <f>L218/SUMIFS(L$3:L$722,$B$3:$B$722,$B944)*SUMIFS(Calculations!$E$3:$E$53,Calculations!$A$3:$A$53,$B944)</f>
        <v>0</v>
      </c>
      <c r="M944" s="44">
        <f>M218/SUMIFS(M$3:M$722,$B$3:$B$722,$B944)*SUMIFS(Calculations!$E$3:$E$53,Calculations!$A$3:$A$53,$B944)</f>
        <v>0</v>
      </c>
      <c r="N944" s="44">
        <f>N218/SUMIFS(N$3:N$722,$B$3:$B$722,$B944)*SUMIFS(Calculations!$E$3:$E$53,Calculations!$A$3:$A$53,$B944)</f>
        <v>0</v>
      </c>
      <c r="O944" s="44">
        <f>O218/SUMIFS(O$3:O$722,$B$3:$B$722,$B944)*SUMIFS(Calculations!$E$3:$E$53,Calculations!$A$3:$A$53,$B944)</f>
        <v>0</v>
      </c>
      <c r="P944" s="44">
        <f>P218/SUMIFS(P$3:P$722,$B$3:$B$722,$B944)*SUMIFS(Calculations!$E$3:$E$53,Calculations!$A$3:$A$53,$B944)</f>
        <v>0</v>
      </c>
      <c r="Q944" s="44">
        <f>Q218/SUMIFS(Q$3:Q$722,$B$3:$B$722,$B944)*SUMIFS(Calculations!$E$3:$E$53,Calculations!$A$3:$A$53,$B944)</f>
        <v>0</v>
      </c>
      <c r="R944" s="44">
        <f>R218/SUMIFS(R$3:R$722,$B$3:$B$722,$B944)*SUMIFS(Calculations!$E$3:$E$53,Calculations!$A$3:$A$53,$B944)</f>
        <v>0</v>
      </c>
    </row>
    <row r="945" spans="2:18" ht="15.75" customHeight="1">
      <c r="B945" s="44" t="s">
        <v>57</v>
      </c>
      <c r="C945" s="44" t="s">
        <v>519</v>
      </c>
      <c r="D945" s="44" t="s">
        <v>527</v>
      </c>
      <c r="E945" s="44" t="str">
        <f t="shared" si="303"/>
        <v>onshore wind</v>
      </c>
      <c r="F945" s="44">
        <f>F219/SUMIFS(F$3:F$722,$B$3:$B$722,$B945)*SUMIFS(Calculations!$E$3:$E$53,Calculations!$A$3:$A$53,$B945)</f>
        <v>0</v>
      </c>
      <c r="G945" s="44">
        <f>G219/SUMIFS(G$3:G$722,$B$3:$B$722,$B945)*SUMIFS(Calculations!$E$3:$E$53,Calculations!$A$3:$A$53,$B945)</f>
        <v>0</v>
      </c>
      <c r="H945" s="44">
        <f>H219/SUMIFS(H$3:H$722,$B$3:$B$722,$B945)*SUMIFS(Calculations!$E$3:$E$53,Calculations!$A$3:$A$53,$B945)</f>
        <v>0</v>
      </c>
      <c r="I945" s="44">
        <f>I219/SUMIFS(I$3:I$722,$B$3:$B$722,$B945)*SUMIFS(Calculations!$E$3:$E$53,Calculations!$A$3:$A$53,$B945)</f>
        <v>0</v>
      </c>
      <c r="J945" s="44">
        <f>J219/SUMIFS(J$3:J$722,$B$3:$B$722,$B945)*SUMIFS(Calculations!$E$3:$E$53,Calculations!$A$3:$A$53,$B945)</f>
        <v>0</v>
      </c>
      <c r="K945" s="44">
        <f>K219/SUMIFS(K$3:K$722,$B$3:$B$722,$B945)*SUMIFS(Calculations!$E$3:$E$53,Calculations!$A$3:$A$53,$B945)</f>
        <v>0</v>
      </c>
      <c r="L945" s="44">
        <f>L219/SUMIFS(L$3:L$722,$B$3:$B$722,$B945)*SUMIFS(Calculations!$E$3:$E$53,Calculations!$A$3:$A$53,$B945)</f>
        <v>0</v>
      </c>
      <c r="M945" s="44">
        <f>M219/SUMIFS(M$3:M$722,$B$3:$B$722,$B945)*SUMIFS(Calculations!$E$3:$E$53,Calculations!$A$3:$A$53,$B945)</f>
        <v>0</v>
      </c>
      <c r="N945" s="44">
        <f>N219/SUMIFS(N$3:N$722,$B$3:$B$722,$B945)*SUMIFS(Calculations!$E$3:$E$53,Calculations!$A$3:$A$53,$B945)</f>
        <v>0</v>
      </c>
      <c r="O945" s="44">
        <f>O219/SUMIFS(O$3:O$722,$B$3:$B$722,$B945)*SUMIFS(Calculations!$E$3:$E$53,Calculations!$A$3:$A$53,$B945)</f>
        <v>0</v>
      </c>
      <c r="P945" s="44">
        <f>P219/SUMIFS(P$3:P$722,$B$3:$B$722,$B945)*SUMIFS(Calculations!$E$3:$E$53,Calculations!$A$3:$A$53,$B945)</f>
        <v>0</v>
      </c>
      <c r="Q945" s="44">
        <f>Q219/SUMIFS(Q$3:Q$722,$B$3:$B$722,$B945)*SUMIFS(Calculations!$E$3:$E$53,Calculations!$A$3:$A$53,$B945)</f>
        <v>0</v>
      </c>
      <c r="R945" s="44">
        <f>R219/SUMIFS(R$3:R$722,$B$3:$B$722,$B945)*SUMIFS(Calculations!$E$3:$E$53,Calculations!$A$3:$A$53,$B945)</f>
        <v>0</v>
      </c>
    </row>
    <row r="946" spans="2:18" ht="15.75" customHeight="1">
      <c r="B946" s="44" t="s">
        <v>57</v>
      </c>
      <c r="C946" s="44" t="s">
        <v>519</v>
      </c>
      <c r="D946" s="44" t="s">
        <v>529</v>
      </c>
      <c r="E946" s="44" t="str">
        <f t="shared" si="303"/>
        <v>natural gas nonpeaker</v>
      </c>
      <c r="F946" s="44">
        <f>F220/SUMIFS(F$3:F$722,$B$3:$B$722,$B946)*SUMIFS(Calculations!$E$3:$E$53,Calculations!$A$3:$A$53,$B946)</f>
        <v>0</v>
      </c>
      <c r="G946" s="44">
        <f>G220/SUMIFS(G$3:G$722,$B$3:$B$722,$B946)*SUMIFS(Calculations!$E$3:$E$53,Calculations!$A$3:$A$53,$B946)</f>
        <v>0</v>
      </c>
      <c r="H946" s="44">
        <f>H220/SUMIFS(H$3:H$722,$B$3:$B$722,$B946)*SUMIFS(Calculations!$E$3:$E$53,Calculations!$A$3:$A$53,$B946)</f>
        <v>0</v>
      </c>
      <c r="I946" s="44">
        <f>I220/SUMIFS(I$3:I$722,$B$3:$B$722,$B946)*SUMIFS(Calculations!$E$3:$E$53,Calculations!$A$3:$A$53,$B946)</f>
        <v>0</v>
      </c>
      <c r="J946" s="44">
        <f>J220/SUMIFS(J$3:J$722,$B$3:$B$722,$B946)*SUMIFS(Calculations!$E$3:$E$53,Calculations!$A$3:$A$53,$B946)</f>
        <v>0</v>
      </c>
      <c r="K946" s="44">
        <f>K220/SUMIFS(K$3:K$722,$B$3:$B$722,$B946)*SUMIFS(Calculations!$E$3:$E$53,Calculations!$A$3:$A$53,$B946)</f>
        <v>0</v>
      </c>
      <c r="L946" s="44">
        <f>L220/SUMIFS(L$3:L$722,$B$3:$B$722,$B946)*SUMIFS(Calculations!$E$3:$E$53,Calculations!$A$3:$A$53,$B946)</f>
        <v>0</v>
      </c>
      <c r="M946" s="44">
        <f>M220/SUMIFS(M$3:M$722,$B$3:$B$722,$B946)*SUMIFS(Calculations!$E$3:$E$53,Calculations!$A$3:$A$53,$B946)</f>
        <v>0</v>
      </c>
      <c r="N946" s="44">
        <f>N220/SUMIFS(N$3:N$722,$B$3:$B$722,$B946)*SUMIFS(Calculations!$E$3:$E$53,Calculations!$A$3:$A$53,$B946)</f>
        <v>0</v>
      </c>
      <c r="O946" s="44">
        <f>O220/SUMIFS(O$3:O$722,$B$3:$B$722,$B946)*SUMIFS(Calculations!$E$3:$E$53,Calculations!$A$3:$A$53,$B946)</f>
        <v>0</v>
      </c>
      <c r="P946" s="44">
        <f>P220/SUMIFS(P$3:P$722,$B$3:$B$722,$B946)*SUMIFS(Calculations!$E$3:$E$53,Calculations!$A$3:$A$53,$B946)</f>
        <v>0</v>
      </c>
      <c r="Q946" s="44">
        <f>Q220/SUMIFS(Q$3:Q$722,$B$3:$B$722,$B946)*SUMIFS(Calculations!$E$3:$E$53,Calculations!$A$3:$A$53,$B946)</f>
        <v>0</v>
      </c>
      <c r="R946" s="44">
        <f>R220/SUMIFS(R$3:R$722,$B$3:$B$722,$B946)*SUMIFS(Calculations!$E$3:$E$53,Calculations!$A$3:$A$53,$B946)</f>
        <v>0</v>
      </c>
    </row>
    <row r="947" spans="2:18" ht="15.75" customHeight="1">
      <c r="B947" s="44" t="s">
        <v>57</v>
      </c>
      <c r="C947" s="44" t="s">
        <v>519</v>
      </c>
      <c r="D947" s="44" t="s">
        <v>530</v>
      </c>
      <c r="E947" s="44" t="str">
        <f t="shared" si="303"/>
        <v>natural gas peaker</v>
      </c>
      <c r="F947" s="44">
        <f>F221/SUMIFS(F$3:F$722,$B$3:$B$722,$B947)*SUMIFS(Calculations!$E$3:$E$53,Calculations!$A$3:$A$53,$B947)</f>
        <v>0</v>
      </c>
      <c r="G947" s="44">
        <f>G221/SUMIFS(G$3:G$722,$B$3:$B$722,$B947)*SUMIFS(Calculations!$E$3:$E$53,Calculations!$A$3:$A$53,$B947)</f>
        <v>0</v>
      </c>
      <c r="H947" s="44">
        <f>H221/SUMIFS(H$3:H$722,$B$3:$B$722,$B947)*SUMIFS(Calculations!$E$3:$E$53,Calculations!$A$3:$A$53,$B947)</f>
        <v>0</v>
      </c>
      <c r="I947" s="44">
        <f>I221/SUMIFS(I$3:I$722,$B$3:$B$722,$B947)*SUMIFS(Calculations!$E$3:$E$53,Calculations!$A$3:$A$53,$B947)</f>
        <v>0</v>
      </c>
      <c r="J947" s="44">
        <f>J221/SUMIFS(J$3:J$722,$B$3:$B$722,$B947)*SUMIFS(Calculations!$E$3:$E$53,Calculations!$A$3:$A$53,$B947)</f>
        <v>0</v>
      </c>
      <c r="K947" s="44">
        <f>K221/SUMIFS(K$3:K$722,$B$3:$B$722,$B947)*SUMIFS(Calculations!$E$3:$E$53,Calculations!$A$3:$A$53,$B947)</f>
        <v>0</v>
      </c>
      <c r="L947" s="44">
        <f>L221/SUMIFS(L$3:L$722,$B$3:$B$722,$B947)*SUMIFS(Calculations!$E$3:$E$53,Calculations!$A$3:$A$53,$B947)</f>
        <v>0</v>
      </c>
      <c r="M947" s="44">
        <f>M221/SUMIFS(M$3:M$722,$B$3:$B$722,$B947)*SUMIFS(Calculations!$E$3:$E$53,Calculations!$A$3:$A$53,$B947)</f>
        <v>0</v>
      </c>
      <c r="N947" s="44">
        <f>N221/SUMIFS(N$3:N$722,$B$3:$B$722,$B947)*SUMIFS(Calculations!$E$3:$E$53,Calculations!$A$3:$A$53,$B947)</f>
        <v>0</v>
      </c>
      <c r="O947" s="44">
        <f>O221/SUMIFS(O$3:O$722,$B$3:$B$722,$B947)*SUMIFS(Calculations!$E$3:$E$53,Calculations!$A$3:$A$53,$B947)</f>
        <v>0</v>
      </c>
      <c r="P947" s="44">
        <f>P221/SUMIFS(P$3:P$722,$B$3:$B$722,$B947)*SUMIFS(Calculations!$E$3:$E$53,Calculations!$A$3:$A$53,$B947)</f>
        <v>0</v>
      </c>
      <c r="Q947" s="44">
        <f>Q221/SUMIFS(Q$3:Q$722,$B$3:$B$722,$B947)*SUMIFS(Calculations!$E$3:$E$53,Calculations!$A$3:$A$53,$B947)</f>
        <v>0</v>
      </c>
      <c r="R947" s="44">
        <f>R221/SUMIFS(R$3:R$722,$B$3:$B$722,$B947)*SUMIFS(Calculations!$E$3:$E$53,Calculations!$A$3:$A$53,$B947)</f>
        <v>0</v>
      </c>
    </row>
    <row r="948" spans="2:18" ht="15.75" customHeight="1">
      <c r="B948" s="44" t="s">
        <v>57</v>
      </c>
      <c r="C948" s="44" t="s">
        <v>519</v>
      </c>
      <c r="D948" s="44" t="s">
        <v>531</v>
      </c>
      <c r="E948" s="44" t="str">
        <f t="shared" si="303"/>
        <v>nuclear</v>
      </c>
      <c r="F948" s="44">
        <f>F222/SUMIFS(F$3:F$722,$B$3:$B$722,$B948)*SUMIFS(Calculations!$E$3:$E$53,Calculations!$A$3:$A$53,$B948)</f>
        <v>0</v>
      </c>
      <c r="G948" s="44">
        <f>G222/SUMIFS(G$3:G$722,$B$3:$B$722,$B948)*SUMIFS(Calculations!$E$3:$E$53,Calculations!$A$3:$A$53,$B948)</f>
        <v>0</v>
      </c>
      <c r="H948" s="44">
        <f>H222/SUMIFS(H$3:H$722,$B$3:$B$722,$B948)*SUMIFS(Calculations!$E$3:$E$53,Calculations!$A$3:$A$53,$B948)</f>
        <v>0</v>
      </c>
      <c r="I948" s="44">
        <f>I222/SUMIFS(I$3:I$722,$B$3:$B$722,$B948)*SUMIFS(Calculations!$E$3:$E$53,Calculations!$A$3:$A$53,$B948)</f>
        <v>0</v>
      </c>
      <c r="J948" s="44">
        <f>J222/SUMIFS(J$3:J$722,$B$3:$B$722,$B948)*SUMIFS(Calculations!$E$3:$E$53,Calculations!$A$3:$A$53,$B948)</f>
        <v>0</v>
      </c>
      <c r="K948" s="44">
        <f>K222/SUMIFS(K$3:K$722,$B$3:$B$722,$B948)*SUMIFS(Calculations!$E$3:$E$53,Calculations!$A$3:$A$53,$B948)</f>
        <v>0</v>
      </c>
      <c r="L948" s="44">
        <f>L222/SUMIFS(L$3:L$722,$B$3:$B$722,$B948)*SUMIFS(Calculations!$E$3:$E$53,Calculations!$A$3:$A$53,$B948)</f>
        <v>0</v>
      </c>
      <c r="M948" s="44">
        <f>M222/SUMIFS(M$3:M$722,$B$3:$B$722,$B948)*SUMIFS(Calculations!$E$3:$E$53,Calculations!$A$3:$A$53,$B948)</f>
        <v>0</v>
      </c>
      <c r="N948" s="44">
        <f>N222/SUMIFS(N$3:N$722,$B$3:$B$722,$B948)*SUMIFS(Calculations!$E$3:$E$53,Calculations!$A$3:$A$53,$B948)</f>
        <v>0</v>
      </c>
      <c r="O948" s="44">
        <f>O222/SUMIFS(O$3:O$722,$B$3:$B$722,$B948)*SUMIFS(Calculations!$E$3:$E$53,Calculations!$A$3:$A$53,$B948)</f>
        <v>0</v>
      </c>
      <c r="P948" s="44">
        <f>P222/SUMIFS(P$3:P$722,$B$3:$B$722,$B948)*SUMIFS(Calculations!$E$3:$E$53,Calculations!$A$3:$A$53,$B948)</f>
        <v>0</v>
      </c>
      <c r="Q948" s="44">
        <f>Q222/SUMIFS(Q$3:Q$722,$B$3:$B$722,$B948)*SUMIFS(Calculations!$E$3:$E$53,Calculations!$A$3:$A$53,$B948)</f>
        <v>0</v>
      </c>
      <c r="R948" s="44">
        <f>R222/SUMIFS(R$3:R$722,$B$3:$B$722,$B948)*SUMIFS(Calculations!$E$3:$E$53,Calculations!$A$3:$A$53,$B948)</f>
        <v>0</v>
      </c>
    </row>
    <row r="949" spans="2:18" ht="15.75" customHeight="1">
      <c r="B949" s="44" t="s">
        <v>57</v>
      </c>
      <c r="C949" s="44" t="s">
        <v>519</v>
      </c>
      <c r="D949" s="44" t="s">
        <v>532</v>
      </c>
      <c r="E949" s="44" t="str">
        <f t="shared" si="303"/>
        <v>offshore wind</v>
      </c>
      <c r="F949" s="44">
        <f>F223/SUMIFS(F$3:F$722,$B$3:$B$722,$B949)*SUMIFS(Calculations!$E$3:$E$53,Calculations!$A$3:$A$53,$B949)</f>
        <v>0</v>
      </c>
      <c r="G949" s="44">
        <f>G223/SUMIFS(G$3:G$722,$B$3:$B$722,$B949)*SUMIFS(Calculations!$E$3:$E$53,Calculations!$A$3:$A$53,$B949)</f>
        <v>0</v>
      </c>
      <c r="H949" s="44">
        <f>H223/SUMIFS(H$3:H$722,$B$3:$B$722,$B949)*SUMIFS(Calculations!$E$3:$E$53,Calculations!$A$3:$A$53,$B949)</f>
        <v>0</v>
      </c>
      <c r="I949" s="44">
        <f>I223/SUMIFS(I$3:I$722,$B$3:$B$722,$B949)*SUMIFS(Calculations!$E$3:$E$53,Calculations!$A$3:$A$53,$B949)</f>
        <v>0</v>
      </c>
      <c r="J949" s="44">
        <f>J223/SUMIFS(J$3:J$722,$B$3:$B$722,$B949)*SUMIFS(Calculations!$E$3:$E$53,Calculations!$A$3:$A$53,$B949)</f>
        <v>0</v>
      </c>
      <c r="K949" s="44">
        <f>K223/SUMIFS(K$3:K$722,$B$3:$B$722,$B949)*SUMIFS(Calculations!$E$3:$E$53,Calculations!$A$3:$A$53,$B949)</f>
        <v>0</v>
      </c>
      <c r="L949" s="44">
        <f>L223/SUMIFS(L$3:L$722,$B$3:$B$722,$B949)*SUMIFS(Calculations!$E$3:$E$53,Calculations!$A$3:$A$53,$B949)</f>
        <v>0</v>
      </c>
      <c r="M949" s="44">
        <f>M223/SUMIFS(M$3:M$722,$B$3:$B$722,$B949)*SUMIFS(Calculations!$E$3:$E$53,Calculations!$A$3:$A$53,$B949)</f>
        <v>0</v>
      </c>
      <c r="N949" s="44">
        <f>N223/SUMIFS(N$3:N$722,$B$3:$B$722,$B949)*SUMIFS(Calculations!$E$3:$E$53,Calculations!$A$3:$A$53,$B949)</f>
        <v>0</v>
      </c>
      <c r="O949" s="44">
        <f>O223/SUMIFS(O$3:O$722,$B$3:$B$722,$B949)*SUMIFS(Calculations!$E$3:$E$53,Calculations!$A$3:$A$53,$B949)</f>
        <v>0</v>
      </c>
      <c r="P949" s="44">
        <f>P223/SUMIFS(P$3:P$722,$B$3:$B$722,$B949)*SUMIFS(Calculations!$E$3:$E$53,Calculations!$A$3:$A$53,$B949)</f>
        <v>0</v>
      </c>
      <c r="Q949" s="44">
        <f>Q223/SUMIFS(Q$3:Q$722,$B$3:$B$722,$B949)*SUMIFS(Calculations!$E$3:$E$53,Calculations!$A$3:$A$53,$B949)</f>
        <v>0</v>
      </c>
      <c r="R949" s="44">
        <f>R223/SUMIFS(R$3:R$722,$B$3:$B$722,$B949)*SUMIFS(Calculations!$E$3:$E$53,Calculations!$A$3:$A$53,$B949)</f>
        <v>0</v>
      </c>
    </row>
    <row r="950" spans="2:18" ht="15.75" customHeight="1">
      <c r="B950" s="44" t="s">
        <v>57</v>
      </c>
      <c r="C950" s="44" t="s">
        <v>519</v>
      </c>
      <c r="D950" s="44" t="s">
        <v>533</v>
      </c>
      <c r="E950" s="44" t="str">
        <f t="shared" si="303"/>
        <v>crude oil</v>
      </c>
      <c r="F950" s="44">
        <f>F224/SUMIFS(F$3:F$722,$B$3:$B$722,$B950)*SUMIFS(Calculations!$E$3:$E$53,Calculations!$A$3:$A$53,$B950)</f>
        <v>0</v>
      </c>
      <c r="G950" s="44">
        <f>G224/SUMIFS(G$3:G$722,$B$3:$B$722,$B950)*SUMIFS(Calculations!$E$3:$E$53,Calculations!$A$3:$A$53,$B950)</f>
        <v>0</v>
      </c>
      <c r="H950" s="44">
        <f>H224/SUMIFS(H$3:H$722,$B$3:$B$722,$B950)*SUMIFS(Calculations!$E$3:$E$53,Calculations!$A$3:$A$53,$B950)</f>
        <v>0</v>
      </c>
      <c r="I950" s="44">
        <f>I224/SUMIFS(I$3:I$722,$B$3:$B$722,$B950)*SUMIFS(Calculations!$E$3:$E$53,Calculations!$A$3:$A$53,$B950)</f>
        <v>0</v>
      </c>
      <c r="J950" s="44">
        <f>J224/SUMIFS(J$3:J$722,$B$3:$B$722,$B950)*SUMIFS(Calculations!$E$3:$E$53,Calculations!$A$3:$A$53,$B950)</f>
        <v>0</v>
      </c>
      <c r="K950" s="44">
        <f>K224/SUMIFS(K$3:K$722,$B$3:$B$722,$B950)*SUMIFS(Calculations!$E$3:$E$53,Calculations!$A$3:$A$53,$B950)</f>
        <v>0</v>
      </c>
      <c r="L950" s="44">
        <f>L224/SUMIFS(L$3:L$722,$B$3:$B$722,$B950)*SUMIFS(Calculations!$E$3:$E$53,Calculations!$A$3:$A$53,$B950)</f>
        <v>0</v>
      </c>
      <c r="M950" s="44">
        <f>M224/SUMIFS(M$3:M$722,$B$3:$B$722,$B950)*SUMIFS(Calculations!$E$3:$E$53,Calculations!$A$3:$A$53,$B950)</f>
        <v>0</v>
      </c>
      <c r="N950" s="44">
        <f>N224/SUMIFS(N$3:N$722,$B$3:$B$722,$B950)*SUMIFS(Calculations!$E$3:$E$53,Calculations!$A$3:$A$53,$B950)</f>
        <v>0</v>
      </c>
      <c r="O950" s="44">
        <f>O224/SUMIFS(O$3:O$722,$B$3:$B$722,$B950)*SUMIFS(Calculations!$E$3:$E$53,Calculations!$A$3:$A$53,$B950)</f>
        <v>0</v>
      </c>
      <c r="P950" s="44">
        <f>P224/SUMIFS(P$3:P$722,$B$3:$B$722,$B950)*SUMIFS(Calculations!$E$3:$E$53,Calculations!$A$3:$A$53,$B950)</f>
        <v>0</v>
      </c>
      <c r="Q950" s="44">
        <f>Q224/SUMIFS(Q$3:Q$722,$B$3:$B$722,$B950)*SUMIFS(Calculations!$E$3:$E$53,Calculations!$A$3:$A$53,$B950)</f>
        <v>0</v>
      </c>
      <c r="R950" s="44">
        <f>R224/SUMIFS(R$3:R$722,$B$3:$B$722,$B950)*SUMIFS(Calculations!$E$3:$E$53,Calculations!$A$3:$A$53,$B950)</f>
        <v>0</v>
      </c>
    </row>
    <row r="951" spans="2:18" ht="15.75" customHeight="1">
      <c r="B951" s="44" t="s">
        <v>57</v>
      </c>
      <c r="C951" s="44" t="s">
        <v>519</v>
      </c>
      <c r="D951" s="44" t="s">
        <v>534</v>
      </c>
      <c r="E951" s="44" t="str">
        <f t="shared" si="303"/>
        <v>solar PV</v>
      </c>
      <c r="F951" s="44">
        <f>F225/SUMIFS(F$3:F$722,$B$3:$B$722,$B951)*SUMIFS(Calculations!$E$3:$E$53,Calculations!$A$3:$A$53,$B951)</f>
        <v>0</v>
      </c>
      <c r="G951" s="44">
        <f>G225/SUMIFS(G$3:G$722,$B$3:$B$722,$B951)*SUMIFS(Calculations!$E$3:$E$53,Calculations!$A$3:$A$53,$B951)</f>
        <v>0</v>
      </c>
      <c r="H951" s="44">
        <f>H225/SUMIFS(H$3:H$722,$B$3:$B$722,$B951)*SUMIFS(Calculations!$E$3:$E$53,Calculations!$A$3:$A$53,$B951)</f>
        <v>0</v>
      </c>
      <c r="I951" s="44">
        <f>I225/SUMIFS(I$3:I$722,$B$3:$B$722,$B951)*SUMIFS(Calculations!$E$3:$E$53,Calculations!$A$3:$A$53,$B951)</f>
        <v>0</v>
      </c>
      <c r="J951" s="44">
        <f>J225/SUMIFS(J$3:J$722,$B$3:$B$722,$B951)*SUMIFS(Calculations!$E$3:$E$53,Calculations!$A$3:$A$53,$B951)</f>
        <v>0</v>
      </c>
      <c r="K951" s="44">
        <f>K225/SUMIFS(K$3:K$722,$B$3:$B$722,$B951)*SUMIFS(Calculations!$E$3:$E$53,Calculations!$A$3:$A$53,$B951)</f>
        <v>0</v>
      </c>
      <c r="L951" s="44">
        <f>L225/SUMIFS(L$3:L$722,$B$3:$B$722,$B951)*SUMIFS(Calculations!$E$3:$E$53,Calculations!$A$3:$A$53,$B951)</f>
        <v>0</v>
      </c>
      <c r="M951" s="44">
        <f>M225/SUMIFS(M$3:M$722,$B$3:$B$722,$B951)*SUMIFS(Calculations!$E$3:$E$53,Calculations!$A$3:$A$53,$B951)</f>
        <v>0</v>
      </c>
      <c r="N951" s="44">
        <f>N225/SUMIFS(N$3:N$722,$B$3:$B$722,$B951)*SUMIFS(Calculations!$E$3:$E$53,Calculations!$A$3:$A$53,$B951)</f>
        <v>0</v>
      </c>
      <c r="O951" s="44">
        <f>O225/SUMIFS(O$3:O$722,$B$3:$B$722,$B951)*SUMIFS(Calculations!$E$3:$E$53,Calculations!$A$3:$A$53,$B951)</f>
        <v>0</v>
      </c>
      <c r="P951" s="44">
        <f>P225/SUMIFS(P$3:P$722,$B$3:$B$722,$B951)*SUMIFS(Calculations!$E$3:$E$53,Calculations!$A$3:$A$53,$B951)</f>
        <v>0</v>
      </c>
      <c r="Q951" s="44">
        <f>Q225/SUMIFS(Q$3:Q$722,$B$3:$B$722,$B951)*SUMIFS(Calculations!$E$3:$E$53,Calculations!$A$3:$A$53,$B951)</f>
        <v>0</v>
      </c>
      <c r="R951" s="44">
        <f>R225/SUMIFS(R$3:R$722,$B$3:$B$722,$B951)*SUMIFS(Calculations!$E$3:$E$53,Calculations!$A$3:$A$53,$B951)</f>
        <v>0</v>
      </c>
    </row>
    <row r="952" spans="2:18" ht="15.75" customHeight="1">
      <c r="B952" s="44" t="s">
        <v>57</v>
      </c>
      <c r="C952" s="44" t="s">
        <v>519</v>
      </c>
      <c r="D952" s="44" t="s">
        <v>535</v>
      </c>
      <c r="E952" s="44" t="str">
        <f t="shared" si="303"/>
        <v>storage</v>
      </c>
      <c r="F952" s="44">
        <f>F226/SUMIFS(F$3:F$722,$B$3:$B$722,$B952)*SUMIFS(Calculations!$E$3:$E$53,Calculations!$A$3:$A$53,$B952)</f>
        <v>0</v>
      </c>
      <c r="G952" s="44">
        <f>G226/SUMIFS(G$3:G$722,$B$3:$B$722,$B952)*SUMIFS(Calculations!$E$3:$E$53,Calculations!$A$3:$A$53,$B952)</f>
        <v>0</v>
      </c>
      <c r="H952" s="44">
        <f>H226/SUMIFS(H$3:H$722,$B$3:$B$722,$B952)*SUMIFS(Calculations!$E$3:$E$53,Calculations!$A$3:$A$53,$B952)</f>
        <v>0</v>
      </c>
      <c r="I952" s="44">
        <f>I226/SUMIFS(I$3:I$722,$B$3:$B$722,$B952)*SUMIFS(Calculations!$E$3:$E$53,Calculations!$A$3:$A$53,$B952)</f>
        <v>0</v>
      </c>
      <c r="J952" s="44">
        <f>J226/SUMIFS(J$3:J$722,$B$3:$B$722,$B952)*SUMIFS(Calculations!$E$3:$E$53,Calculations!$A$3:$A$53,$B952)</f>
        <v>0</v>
      </c>
      <c r="K952" s="44">
        <f>K226/SUMIFS(K$3:K$722,$B$3:$B$722,$B952)*SUMIFS(Calculations!$E$3:$E$53,Calculations!$A$3:$A$53,$B952)</f>
        <v>0</v>
      </c>
      <c r="L952" s="44">
        <f>L226/SUMIFS(L$3:L$722,$B$3:$B$722,$B952)*SUMIFS(Calculations!$E$3:$E$53,Calculations!$A$3:$A$53,$B952)</f>
        <v>0</v>
      </c>
      <c r="M952" s="44">
        <f>M226/SUMIFS(M$3:M$722,$B$3:$B$722,$B952)*SUMIFS(Calculations!$E$3:$E$53,Calculations!$A$3:$A$53,$B952)</f>
        <v>0</v>
      </c>
      <c r="N952" s="44">
        <f>N226/SUMIFS(N$3:N$722,$B$3:$B$722,$B952)*SUMIFS(Calculations!$E$3:$E$53,Calculations!$A$3:$A$53,$B952)</f>
        <v>0</v>
      </c>
      <c r="O952" s="44">
        <f>O226/SUMIFS(O$3:O$722,$B$3:$B$722,$B952)*SUMIFS(Calculations!$E$3:$E$53,Calculations!$A$3:$A$53,$B952)</f>
        <v>0</v>
      </c>
      <c r="P952" s="44">
        <f>P226/SUMIFS(P$3:P$722,$B$3:$B$722,$B952)*SUMIFS(Calculations!$E$3:$E$53,Calculations!$A$3:$A$53,$B952)</f>
        <v>0</v>
      </c>
      <c r="Q952" s="44">
        <f>Q226/SUMIFS(Q$3:Q$722,$B$3:$B$722,$B952)*SUMIFS(Calculations!$E$3:$E$53,Calculations!$A$3:$A$53,$B952)</f>
        <v>0</v>
      </c>
      <c r="R952" s="44">
        <f>R226/SUMIFS(R$3:R$722,$B$3:$B$722,$B952)*SUMIFS(Calculations!$E$3:$E$53,Calculations!$A$3:$A$53,$B952)</f>
        <v>0</v>
      </c>
    </row>
    <row r="953" spans="2:18" ht="15.75" customHeight="1">
      <c r="B953" s="44" t="s">
        <v>57</v>
      </c>
      <c r="C953" s="44" t="s">
        <v>519</v>
      </c>
      <c r="D953" s="44" t="s">
        <v>537</v>
      </c>
      <c r="E953" s="44" t="str">
        <f t="shared" si="303"/>
        <v>solar PV</v>
      </c>
      <c r="F953" s="44">
        <f>F227/SUMIFS(F$3:F$722,$B$3:$B$722,$B953)*SUMIFS(Calculations!$E$3:$E$53,Calculations!$A$3:$A$53,$B953)</f>
        <v>0</v>
      </c>
      <c r="G953" s="44">
        <f>G227/SUMIFS(G$3:G$722,$B$3:$B$722,$B953)*SUMIFS(Calculations!$E$3:$E$53,Calculations!$A$3:$A$53,$B953)</f>
        <v>0</v>
      </c>
      <c r="H953" s="44">
        <f>H227/SUMIFS(H$3:H$722,$B$3:$B$722,$B953)*SUMIFS(Calculations!$E$3:$E$53,Calculations!$A$3:$A$53,$B953)</f>
        <v>0</v>
      </c>
      <c r="I953" s="44">
        <f>I227/SUMIFS(I$3:I$722,$B$3:$B$722,$B953)*SUMIFS(Calculations!$E$3:$E$53,Calculations!$A$3:$A$53,$B953)</f>
        <v>0</v>
      </c>
      <c r="J953" s="44">
        <f>J227/SUMIFS(J$3:J$722,$B$3:$B$722,$B953)*SUMIFS(Calculations!$E$3:$E$53,Calculations!$A$3:$A$53,$B953)</f>
        <v>0</v>
      </c>
      <c r="K953" s="44">
        <f>K227/SUMIFS(K$3:K$722,$B$3:$B$722,$B953)*SUMIFS(Calculations!$E$3:$E$53,Calculations!$A$3:$A$53,$B953)</f>
        <v>0</v>
      </c>
      <c r="L953" s="44">
        <f>L227/SUMIFS(L$3:L$722,$B$3:$B$722,$B953)*SUMIFS(Calculations!$E$3:$E$53,Calculations!$A$3:$A$53,$B953)</f>
        <v>0</v>
      </c>
      <c r="M953" s="44">
        <f>M227/SUMIFS(M$3:M$722,$B$3:$B$722,$B953)*SUMIFS(Calculations!$E$3:$E$53,Calculations!$A$3:$A$53,$B953)</f>
        <v>0</v>
      </c>
      <c r="N953" s="44">
        <f>N227/SUMIFS(N$3:N$722,$B$3:$B$722,$B953)*SUMIFS(Calculations!$E$3:$E$53,Calculations!$A$3:$A$53,$B953)</f>
        <v>0</v>
      </c>
      <c r="O953" s="44">
        <f>O227/SUMIFS(O$3:O$722,$B$3:$B$722,$B953)*SUMIFS(Calculations!$E$3:$E$53,Calculations!$A$3:$A$53,$B953)</f>
        <v>0</v>
      </c>
      <c r="P953" s="44">
        <f>P227/SUMIFS(P$3:P$722,$B$3:$B$722,$B953)*SUMIFS(Calculations!$E$3:$E$53,Calculations!$A$3:$A$53,$B953)</f>
        <v>0</v>
      </c>
      <c r="Q953" s="44">
        <f>Q227/SUMIFS(Q$3:Q$722,$B$3:$B$722,$B953)*SUMIFS(Calculations!$E$3:$E$53,Calculations!$A$3:$A$53,$B953)</f>
        <v>0</v>
      </c>
      <c r="R953" s="44">
        <f>R227/SUMIFS(R$3:R$722,$B$3:$B$722,$B953)*SUMIFS(Calculations!$E$3:$E$53,Calculations!$A$3:$A$53,$B953)</f>
        <v>0</v>
      </c>
    </row>
    <row r="954" spans="2:18" ht="15.75" customHeight="1">
      <c r="B954" s="44" t="s">
        <v>60</v>
      </c>
      <c r="C954" s="44" t="s">
        <v>519</v>
      </c>
      <c r="D954" s="44" t="s">
        <v>522</v>
      </c>
      <c r="E954" s="44" t="str">
        <f t="shared" si="303"/>
        <v>biomass</v>
      </c>
      <c r="F954" s="44">
        <f>F228/SUMIFS(F$3:F$722,$B$3:$B$722,$B954)*SUMIFS(Calculations!$E$3:$E$53,Calculations!$A$3:$A$53,$B954)</f>
        <v>0</v>
      </c>
      <c r="G954" s="44">
        <f>G228/SUMIFS(G$3:G$722,$B$3:$B$722,$B954)*SUMIFS(Calculations!$E$3:$E$53,Calculations!$A$3:$A$53,$B954)</f>
        <v>0</v>
      </c>
      <c r="H954" s="44">
        <f>H228/SUMIFS(H$3:H$722,$B$3:$B$722,$B954)*SUMIFS(Calculations!$E$3:$E$53,Calculations!$A$3:$A$53,$B954)</f>
        <v>0</v>
      </c>
      <c r="I954" s="44">
        <f>I228/SUMIFS(I$3:I$722,$B$3:$B$722,$B954)*SUMIFS(Calculations!$E$3:$E$53,Calculations!$A$3:$A$53,$B954)</f>
        <v>0</v>
      </c>
      <c r="J954" s="44">
        <f>J228/SUMIFS(J$3:J$722,$B$3:$B$722,$B954)*SUMIFS(Calculations!$E$3:$E$53,Calculations!$A$3:$A$53,$B954)</f>
        <v>0</v>
      </c>
      <c r="K954" s="44">
        <f>K228/SUMIFS(K$3:K$722,$B$3:$B$722,$B954)*SUMIFS(Calculations!$E$3:$E$53,Calculations!$A$3:$A$53,$B954)</f>
        <v>0</v>
      </c>
      <c r="L954" s="44">
        <f>L228/SUMIFS(L$3:L$722,$B$3:$B$722,$B954)*SUMIFS(Calculations!$E$3:$E$53,Calculations!$A$3:$A$53,$B954)</f>
        <v>0</v>
      </c>
      <c r="M954" s="44">
        <f>M228/SUMIFS(M$3:M$722,$B$3:$B$722,$B954)*SUMIFS(Calculations!$E$3:$E$53,Calculations!$A$3:$A$53,$B954)</f>
        <v>0</v>
      </c>
      <c r="N954" s="44">
        <f>N228/SUMIFS(N$3:N$722,$B$3:$B$722,$B954)*SUMIFS(Calculations!$E$3:$E$53,Calculations!$A$3:$A$53,$B954)</f>
        <v>0</v>
      </c>
      <c r="O954" s="44">
        <f>O228/SUMIFS(O$3:O$722,$B$3:$B$722,$B954)*SUMIFS(Calculations!$E$3:$E$53,Calculations!$A$3:$A$53,$B954)</f>
        <v>0</v>
      </c>
      <c r="P954" s="44">
        <f>P228/SUMIFS(P$3:P$722,$B$3:$B$722,$B954)*SUMIFS(Calculations!$E$3:$E$53,Calculations!$A$3:$A$53,$B954)</f>
        <v>0</v>
      </c>
      <c r="Q954" s="44">
        <f>Q228/SUMIFS(Q$3:Q$722,$B$3:$B$722,$B954)*SUMIFS(Calculations!$E$3:$E$53,Calculations!$A$3:$A$53,$B954)</f>
        <v>0</v>
      </c>
      <c r="R954" s="44">
        <f>R228/SUMIFS(R$3:R$722,$B$3:$B$722,$B954)*SUMIFS(Calculations!$E$3:$E$53,Calculations!$A$3:$A$53,$B954)</f>
        <v>0</v>
      </c>
    </row>
    <row r="955" spans="2:18" ht="15.75" customHeight="1">
      <c r="B955" s="44" t="s">
        <v>60</v>
      </c>
      <c r="C955" s="44" t="s">
        <v>519</v>
      </c>
      <c r="D955" s="44" t="s">
        <v>523</v>
      </c>
      <c r="E955" s="44" t="str">
        <f t="shared" si="303"/>
        <v>hard coal</v>
      </c>
      <c r="F955" s="44">
        <f>F229/SUMIFS(F$3:F$722,$B$3:$B$722,$B955)*SUMIFS(Calculations!$E$3:$E$53,Calculations!$A$3:$A$53,$B955)</f>
        <v>0</v>
      </c>
      <c r="G955" s="44">
        <f>G229/SUMIFS(G$3:G$722,$B$3:$B$722,$B955)*SUMIFS(Calculations!$E$3:$E$53,Calculations!$A$3:$A$53,$B955)</f>
        <v>0</v>
      </c>
      <c r="H955" s="44">
        <f>H229/SUMIFS(H$3:H$722,$B$3:$B$722,$B955)*SUMIFS(Calculations!$E$3:$E$53,Calculations!$A$3:$A$53,$B955)</f>
        <v>0</v>
      </c>
      <c r="I955" s="44">
        <f>I229/SUMIFS(I$3:I$722,$B$3:$B$722,$B955)*SUMIFS(Calculations!$E$3:$E$53,Calculations!$A$3:$A$53,$B955)</f>
        <v>0</v>
      </c>
      <c r="J955" s="44">
        <f>J229/SUMIFS(J$3:J$722,$B$3:$B$722,$B955)*SUMIFS(Calculations!$E$3:$E$53,Calculations!$A$3:$A$53,$B955)</f>
        <v>0</v>
      </c>
      <c r="K955" s="44">
        <f>K229/SUMIFS(K$3:K$722,$B$3:$B$722,$B955)*SUMIFS(Calculations!$E$3:$E$53,Calculations!$A$3:$A$53,$B955)</f>
        <v>0</v>
      </c>
      <c r="L955" s="44">
        <f>L229/SUMIFS(L$3:L$722,$B$3:$B$722,$B955)*SUMIFS(Calculations!$E$3:$E$53,Calculations!$A$3:$A$53,$B955)</f>
        <v>0</v>
      </c>
      <c r="M955" s="44">
        <f>M229/SUMIFS(M$3:M$722,$B$3:$B$722,$B955)*SUMIFS(Calculations!$E$3:$E$53,Calculations!$A$3:$A$53,$B955)</f>
        <v>0</v>
      </c>
      <c r="N955" s="44">
        <f>N229/SUMIFS(N$3:N$722,$B$3:$B$722,$B955)*SUMIFS(Calculations!$E$3:$E$53,Calculations!$A$3:$A$53,$B955)</f>
        <v>0</v>
      </c>
      <c r="O955" s="44">
        <f>O229/SUMIFS(O$3:O$722,$B$3:$B$722,$B955)*SUMIFS(Calculations!$E$3:$E$53,Calculations!$A$3:$A$53,$B955)</f>
        <v>0</v>
      </c>
      <c r="P955" s="44">
        <f>P229/SUMIFS(P$3:P$722,$B$3:$B$722,$B955)*SUMIFS(Calculations!$E$3:$E$53,Calculations!$A$3:$A$53,$B955)</f>
        <v>0</v>
      </c>
      <c r="Q955" s="44">
        <f>Q229/SUMIFS(Q$3:Q$722,$B$3:$B$722,$B955)*SUMIFS(Calculations!$E$3:$E$53,Calculations!$A$3:$A$53,$B955)</f>
        <v>0</v>
      </c>
      <c r="R955" s="44">
        <f>R229/SUMIFS(R$3:R$722,$B$3:$B$722,$B955)*SUMIFS(Calculations!$E$3:$E$53,Calculations!$A$3:$A$53,$B955)</f>
        <v>0</v>
      </c>
    </row>
    <row r="956" spans="2:18" ht="15.75" customHeight="1">
      <c r="B956" s="44" t="s">
        <v>60</v>
      </c>
      <c r="C956" s="44" t="s">
        <v>519</v>
      </c>
      <c r="D956" s="44" t="s">
        <v>524</v>
      </c>
      <c r="E956" s="44" t="str">
        <f t="shared" si="303"/>
        <v>solar thermal</v>
      </c>
      <c r="F956" s="44">
        <f>F230/SUMIFS(F$3:F$722,$B$3:$B$722,$B956)*SUMIFS(Calculations!$E$3:$E$53,Calculations!$A$3:$A$53,$B956)</f>
        <v>0</v>
      </c>
      <c r="G956" s="44">
        <f>G230/SUMIFS(G$3:G$722,$B$3:$B$722,$B956)*SUMIFS(Calculations!$E$3:$E$53,Calculations!$A$3:$A$53,$B956)</f>
        <v>0</v>
      </c>
      <c r="H956" s="44">
        <f>H230/SUMIFS(H$3:H$722,$B$3:$B$722,$B956)*SUMIFS(Calculations!$E$3:$E$53,Calculations!$A$3:$A$53,$B956)</f>
        <v>0</v>
      </c>
      <c r="I956" s="44">
        <f>I230/SUMIFS(I$3:I$722,$B$3:$B$722,$B956)*SUMIFS(Calculations!$E$3:$E$53,Calculations!$A$3:$A$53,$B956)</f>
        <v>0</v>
      </c>
      <c r="J956" s="44">
        <f>J230/SUMIFS(J$3:J$722,$B$3:$B$722,$B956)*SUMIFS(Calculations!$E$3:$E$53,Calculations!$A$3:$A$53,$B956)</f>
        <v>0</v>
      </c>
      <c r="K956" s="44">
        <f>K230/SUMIFS(K$3:K$722,$B$3:$B$722,$B956)*SUMIFS(Calculations!$E$3:$E$53,Calculations!$A$3:$A$53,$B956)</f>
        <v>0</v>
      </c>
      <c r="L956" s="44">
        <f>L230/SUMIFS(L$3:L$722,$B$3:$B$722,$B956)*SUMIFS(Calculations!$E$3:$E$53,Calculations!$A$3:$A$53,$B956)</f>
        <v>0</v>
      </c>
      <c r="M956" s="44">
        <f>M230/SUMIFS(M$3:M$722,$B$3:$B$722,$B956)*SUMIFS(Calculations!$E$3:$E$53,Calculations!$A$3:$A$53,$B956)</f>
        <v>0</v>
      </c>
      <c r="N956" s="44">
        <f>N230/SUMIFS(N$3:N$722,$B$3:$B$722,$B956)*SUMIFS(Calculations!$E$3:$E$53,Calculations!$A$3:$A$53,$B956)</f>
        <v>0</v>
      </c>
      <c r="O956" s="44">
        <f>O230/SUMIFS(O$3:O$722,$B$3:$B$722,$B956)*SUMIFS(Calculations!$E$3:$E$53,Calculations!$A$3:$A$53,$B956)</f>
        <v>0</v>
      </c>
      <c r="P956" s="44">
        <f>P230/SUMIFS(P$3:P$722,$B$3:$B$722,$B956)*SUMIFS(Calculations!$E$3:$E$53,Calculations!$A$3:$A$53,$B956)</f>
        <v>0</v>
      </c>
      <c r="Q956" s="44">
        <f>Q230/SUMIFS(Q$3:Q$722,$B$3:$B$722,$B956)*SUMIFS(Calculations!$E$3:$E$53,Calculations!$A$3:$A$53,$B956)</f>
        <v>0</v>
      </c>
      <c r="R956" s="44">
        <f>R230/SUMIFS(R$3:R$722,$B$3:$B$722,$B956)*SUMIFS(Calculations!$E$3:$E$53,Calculations!$A$3:$A$53,$B956)</f>
        <v>0</v>
      </c>
    </row>
    <row r="957" spans="2:18" ht="15.75" customHeight="1">
      <c r="B957" s="44" t="s">
        <v>60</v>
      </c>
      <c r="C957" s="44" t="s">
        <v>519</v>
      </c>
      <c r="D957" s="44" t="s">
        <v>525</v>
      </c>
      <c r="E957" s="44" t="str">
        <f t="shared" si="303"/>
        <v>geothermal</v>
      </c>
      <c r="F957" s="44">
        <f>F231/SUMIFS(F$3:F$722,$B$3:$B$722,$B957)*SUMIFS(Calculations!$E$3:$E$53,Calculations!$A$3:$A$53,$B957)</f>
        <v>0</v>
      </c>
      <c r="G957" s="44">
        <f>G231/SUMIFS(G$3:G$722,$B$3:$B$722,$B957)*SUMIFS(Calculations!$E$3:$E$53,Calculations!$A$3:$A$53,$B957)</f>
        <v>0</v>
      </c>
      <c r="H957" s="44">
        <f>H231/SUMIFS(H$3:H$722,$B$3:$B$722,$B957)*SUMIFS(Calculations!$E$3:$E$53,Calculations!$A$3:$A$53,$B957)</f>
        <v>0</v>
      </c>
      <c r="I957" s="44">
        <f>I231/SUMIFS(I$3:I$722,$B$3:$B$722,$B957)*SUMIFS(Calculations!$E$3:$E$53,Calculations!$A$3:$A$53,$B957)</f>
        <v>0</v>
      </c>
      <c r="J957" s="44">
        <f>J231/SUMIFS(J$3:J$722,$B$3:$B$722,$B957)*SUMIFS(Calculations!$E$3:$E$53,Calculations!$A$3:$A$53,$B957)</f>
        <v>0</v>
      </c>
      <c r="K957" s="44">
        <f>K231/SUMIFS(K$3:K$722,$B$3:$B$722,$B957)*SUMIFS(Calculations!$E$3:$E$53,Calculations!$A$3:$A$53,$B957)</f>
        <v>0</v>
      </c>
      <c r="L957" s="44">
        <f>L231/SUMIFS(L$3:L$722,$B$3:$B$722,$B957)*SUMIFS(Calculations!$E$3:$E$53,Calculations!$A$3:$A$53,$B957)</f>
        <v>0</v>
      </c>
      <c r="M957" s="44">
        <f>M231/SUMIFS(M$3:M$722,$B$3:$B$722,$B957)*SUMIFS(Calculations!$E$3:$E$53,Calculations!$A$3:$A$53,$B957)</f>
        <v>0</v>
      </c>
      <c r="N957" s="44">
        <f>N231/SUMIFS(N$3:N$722,$B$3:$B$722,$B957)*SUMIFS(Calculations!$E$3:$E$53,Calculations!$A$3:$A$53,$B957)</f>
        <v>0</v>
      </c>
      <c r="O957" s="44">
        <f>O231/SUMIFS(O$3:O$722,$B$3:$B$722,$B957)*SUMIFS(Calculations!$E$3:$E$53,Calculations!$A$3:$A$53,$B957)</f>
        <v>0</v>
      </c>
      <c r="P957" s="44">
        <f>P231/SUMIFS(P$3:P$722,$B$3:$B$722,$B957)*SUMIFS(Calculations!$E$3:$E$53,Calculations!$A$3:$A$53,$B957)</f>
        <v>0</v>
      </c>
      <c r="Q957" s="44">
        <f>Q231/SUMIFS(Q$3:Q$722,$B$3:$B$722,$B957)*SUMIFS(Calculations!$E$3:$E$53,Calculations!$A$3:$A$53,$B957)</f>
        <v>0</v>
      </c>
      <c r="R957" s="44">
        <f>R231/SUMIFS(R$3:R$722,$B$3:$B$722,$B957)*SUMIFS(Calculations!$E$3:$E$53,Calculations!$A$3:$A$53,$B957)</f>
        <v>0</v>
      </c>
    </row>
    <row r="958" spans="2:18" ht="15.75" customHeight="1">
      <c r="B958" s="44" t="s">
        <v>60</v>
      </c>
      <c r="C958" s="44" t="s">
        <v>519</v>
      </c>
      <c r="D958" s="44" t="s">
        <v>526</v>
      </c>
      <c r="E958" s="44" t="str">
        <f t="shared" si="303"/>
        <v>hydro</v>
      </c>
      <c r="F958" s="44">
        <f>F232/SUMIFS(F$3:F$722,$B$3:$B$722,$B958)*SUMIFS(Calculations!$E$3:$E$53,Calculations!$A$3:$A$53,$B958)</f>
        <v>0</v>
      </c>
      <c r="G958" s="44">
        <f>G232/SUMIFS(G$3:G$722,$B$3:$B$722,$B958)*SUMIFS(Calculations!$E$3:$E$53,Calculations!$A$3:$A$53,$B958)</f>
        <v>0</v>
      </c>
      <c r="H958" s="44">
        <f>H232/SUMIFS(H$3:H$722,$B$3:$B$722,$B958)*SUMIFS(Calculations!$E$3:$E$53,Calculations!$A$3:$A$53,$B958)</f>
        <v>0</v>
      </c>
      <c r="I958" s="44">
        <f>I232/SUMIFS(I$3:I$722,$B$3:$B$722,$B958)*SUMIFS(Calculations!$E$3:$E$53,Calculations!$A$3:$A$53,$B958)</f>
        <v>0</v>
      </c>
      <c r="J958" s="44">
        <f>J232/SUMIFS(J$3:J$722,$B$3:$B$722,$B958)*SUMIFS(Calculations!$E$3:$E$53,Calculations!$A$3:$A$53,$B958)</f>
        <v>0</v>
      </c>
      <c r="K958" s="44">
        <f>K232/SUMIFS(K$3:K$722,$B$3:$B$722,$B958)*SUMIFS(Calculations!$E$3:$E$53,Calculations!$A$3:$A$53,$B958)</f>
        <v>0</v>
      </c>
      <c r="L958" s="44">
        <f>L232/SUMIFS(L$3:L$722,$B$3:$B$722,$B958)*SUMIFS(Calculations!$E$3:$E$53,Calculations!$A$3:$A$53,$B958)</f>
        <v>0</v>
      </c>
      <c r="M958" s="44">
        <f>M232/SUMIFS(M$3:M$722,$B$3:$B$722,$B958)*SUMIFS(Calculations!$E$3:$E$53,Calculations!$A$3:$A$53,$B958)</f>
        <v>0</v>
      </c>
      <c r="N958" s="44">
        <f>N232/SUMIFS(N$3:N$722,$B$3:$B$722,$B958)*SUMIFS(Calculations!$E$3:$E$53,Calculations!$A$3:$A$53,$B958)</f>
        <v>0</v>
      </c>
      <c r="O958" s="44">
        <f>O232/SUMIFS(O$3:O$722,$B$3:$B$722,$B958)*SUMIFS(Calculations!$E$3:$E$53,Calculations!$A$3:$A$53,$B958)</f>
        <v>0</v>
      </c>
      <c r="P958" s="44">
        <f>P232/SUMIFS(P$3:P$722,$B$3:$B$722,$B958)*SUMIFS(Calculations!$E$3:$E$53,Calculations!$A$3:$A$53,$B958)</f>
        <v>0</v>
      </c>
      <c r="Q958" s="44">
        <f>Q232/SUMIFS(Q$3:Q$722,$B$3:$B$722,$B958)*SUMIFS(Calculations!$E$3:$E$53,Calculations!$A$3:$A$53,$B958)</f>
        <v>0</v>
      </c>
      <c r="R958" s="44">
        <f>R232/SUMIFS(R$3:R$722,$B$3:$B$722,$B958)*SUMIFS(Calculations!$E$3:$E$53,Calculations!$A$3:$A$53,$B958)</f>
        <v>0</v>
      </c>
    </row>
    <row r="959" spans="2:18" ht="15.75" customHeight="1">
      <c r="B959" s="44" t="s">
        <v>60</v>
      </c>
      <c r="C959" s="44" t="s">
        <v>519</v>
      </c>
      <c r="D959" s="44" t="s">
        <v>528</v>
      </c>
      <c r="E959" s="44" t="str">
        <f t="shared" si="303"/>
        <v>hydro</v>
      </c>
      <c r="F959" s="44">
        <f>F233/SUMIFS(F$3:F$722,$B$3:$B$722,$B959)*SUMIFS(Calculations!$E$3:$E$53,Calculations!$A$3:$A$53,$B959)</f>
        <v>0</v>
      </c>
      <c r="G959" s="44">
        <f>G233/SUMIFS(G$3:G$722,$B$3:$B$722,$B959)*SUMIFS(Calculations!$E$3:$E$53,Calculations!$A$3:$A$53,$B959)</f>
        <v>0</v>
      </c>
      <c r="H959" s="44">
        <f>H233/SUMIFS(H$3:H$722,$B$3:$B$722,$B959)*SUMIFS(Calculations!$E$3:$E$53,Calculations!$A$3:$A$53,$B959)</f>
        <v>0</v>
      </c>
      <c r="I959" s="44">
        <f>I233/SUMIFS(I$3:I$722,$B$3:$B$722,$B959)*SUMIFS(Calculations!$E$3:$E$53,Calculations!$A$3:$A$53,$B959)</f>
        <v>0</v>
      </c>
      <c r="J959" s="44">
        <f>J233/SUMIFS(J$3:J$722,$B$3:$B$722,$B959)*SUMIFS(Calculations!$E$3:$E$53,Calculations!$A$3:$A$53,$B959)</f>
        <v>0</v>
      </c>
      <c r="K959" s="44">
        <f>K233/SUMIFS(K$3:K$722,$B$3:$B$722,$B959)*SUMIFS(Calculations!$E$3:$E$53,Calculations!$A$3:$A$53,$B959)</f>
        <v>0</v>
      </c>
      <c r="L959" s="44">
        <f>L233/SUMIFS(L$3:L$722,$B$3:$B$722,$B959)*SUMIFS(Calculations!$E$3:$E$53,Calculations!$A$3:$A$53,$B959)</f>
        <v>0</v>
      </c>
      <c r="M959" s="44">
        <f>M233/SUMIFS(M$3:M$722,$B$3:$B$722,$B959)*SUMIFS(Calculations!$E$3:$E$53,Calculations!$A$3:$A$53,$B959)</f>
        <v>0</v>
      </c>
      <c r="N959" s="44">
        <f>N233/SUMIFS(N$3:N$722,$B$3:$B$722,$B959)*SUMIFS(Calculations!$E$3:$E$53,Calculations!$A$3:$A$53,$B959)</f>
        <v>0</v>
      </c>
      <c r="O959" s="44">
        <f>O233/SUMIFS(O$3:O$722,$B$3:$B$722,$B959)*SUMIFS(Calculations!$E$3:$E$53,Calculations!$A$3:$A$53,$B959)</f>
        <v>0</v>
      </c>
      <c r="P959" s="44">
        <f>P233/SUMIFS(P$3:P$722,$B$3:$B$722,$B959)*SUMIFS(Calculations!$E$3:$E$53,Calculations!$A$3:$A$53,$B959)</f>
        <v>0</v>
      </c>
      <c r="Q959" s="44">
        <f>Q233/SUMIFS(Q$3:Q$722,$B$3:$B$722,$B959)*SUMIFS(Calculations!$E$3:$E$53,Calculations!$A$3:$A$53,$B959)</f>
        <v>0</v>
      </c>
      <c r="R959" s="44">
        <f>R233/SUMIFS(R$3:R$722,$B$3:$B$722,$B959)*SUMIFS(Calculations!$E$3:$E$53,Calculations!$A$3:$A$53,$B959)</f>
        <v>0</v>
      </c>
    </row>
    <row r="960" spans="2:18" ht="15.75" customHeight="1">
      <c r="B960" s="44" t="s">
        <v>60</v>
      </c>
      <c r="C960" s="44" t="s">
        <v>519</v>
      </c>
      <c r="D960" s="44" t="s">
        <v>527</v>
      </c>
      <c r="E960" s="44" t="str">
        <f t="shared" si="303"/>
        <v>onshore wind</v>
      </c>
      <c r="F960" s="44">
        <f>F234/SUMIFS(F$3:F$722,$B$3:$B$722,$B960)*SUMIFS(Calculations!$E$3:$E$53,Calculations!$A$3:$A$53,$B960)</f>
        <v>0</v>
      </c>
      <c r="G960" s="44">
        <f>G234/SUMIFS(G$3:G$722,$B$3:$B$722,$B960)*SUMIFS(Calculations!$E$3:$E$53,Calculations!$A$3:$A$53,$B960)</f>
        <v>0</v>
      </c>
      <c r="H960" s="44">
        <f>H234/SUMIFS(H$3:H$722,$B$3:$B$722,$B960)*SUMIFS(Calculations!$E$3:$E$53,Calculations!$A$3:$A$53,$B960)</f>
        <v>0</v>
      </c>
      <c r="I960" s="44">
        <f>I234/SUMIFS(I$3:I$722,$B$3:$B$722,$B960)*SUMIFS(Calculations!$E$3:$E$53,Calculations!$A$3:$A$53,$B960)</f>
        <v>0</v>
      </c>
      <c r="J960" s="44">
        <f>J234/SUMIFS(J$3:J$722,$B$3:$B$722,$B960)*SUMIFS(Calculations!$E$3:$E$53,Calculations!$A$3:$A$53,$B960)</f>
        <v>0</v>
      </c>
      <c r="K960" s="44">
        <f>K234/SUMIFS(K$3:K$722,$B$3:$B$722,$B960)*SUMIFS(Calculations!$E$3:$E$53,Calculations!$A$3:$A$53,$B960)</f>
        <v>0</v>
      </c>
      <c r="L960" s="44">
        <f>L234/SUMIFS(L$3:L$722,$B$3:$B$722,$B960)*SUMIFS(Calculations!$E$3:$E$53,Calculations!$A$3:$A$53,$B960)</f>
        <v>0</v>
      </c>
      <c r="M960" s="44">
        <f>M234/SUMIFS(M$3:M$722,$B$3:$B$722,$B960)*SUMIFS(Calculations!$E$3:$E$53,Calculations!$A$3:$A$53,$B960)</f>
        <v>0</v>
      </c>
      <c r="N960" s="44">
        <f>N234/SUMIFS(N$3:N$722,$B$3:$B$722,$B960)*SUMIFS(Calculations!$E$3:$E$53,Calculations!$A$3:$A$53,$B960)</f>
        <v>0</v>
      </c>
      <c r="O960" s="44">
        <f>O234/SUMIFS(O$3:O$722,$B$3:$B$722,$B960)*SUMIFS(Calculations!$E$3:$E$53,Calculations!$A$3:$A$53,$B960)</f>
        <v>0</v>
      </c>
      <c r="P960" s="44">
        <f>P234/SUMIFS(P$3:P$722,$B$3:$B$722,$B960)*SUMIFS(Calculations!$E$3:$E$53,Calculations!$A$3:$A$53,$B960)</f>
        <v>0</v>
      </c>
      <c r="Q960" s="44">
        <f>Q234/SUMIFS(Q$3:Q$722,$B$3:$B$722,$B960)*SUMIFS(Calculations!$E$3:$E$53,Calculations!$A$3:$A$53,$B960)</f>
        <v>0</v>
      </c>
      <c r="R960" s="44">
        <f>R234/SUMIFS(R$3:R$722,$B$3:$B$722,$B960)*SUMIFS(Calculations!$E$3:$E$53,Calculations!$A$3:$A$53,$B960)</f>
        <v>0</v>
      </c>
    </row>
    <row r="961" spans="2:18" ht="15.75" customHeight="1">
      <c r="B961" s="44" t="s">
        <v>60</v>
      </c>
      <c r="C961" s="44" t="s">
        <v>519</v>
      </c>
      <c r="D961" s="44" t="s">
        <v>529</v>
      </c>
      <c r="E961" s="44" t="str">
        <f t="shared" si="303"/>
        <v>natural gas nonpeaker</v>
      </c>
      <c r="F961" s="44">
        <f>F235/SUMIFS(F$3:F$722,$B$3:$B$722,$B961)*SUMIFS(Calculations!$E$3:$E$53,Calculations!$A$3:$A$53,$B961)</f>
        <v>0</v>
      </c>
      <c r="G961" s="44">
        <f>G235/SUMIFS(G$3:G$722,$B$3:$B$722,$B961)*SUMIFS(Calculations!$E$3:$E$53,Calculations!$A$3:$A$53,$B961)</f>
        <v>0</v>
      </c>
      <c r="H961" s="44">
        <f>H235/SUMIFS(H$3:H$722,$B$3:$B$722,$B961)*SUMIFS(Calculations!$E$3:$E$53,Calculations!$A$3:$A$53,$B961)</f>
        <v>0</v>
      </c>
      <c r="I961" s="44">
        <f>I235/SUMIFS(I$3:I$722,$B$3:$B$722,$B961)*SUMIFS(Calculations!$E$3:$E$53,Calculations!$A$3:$A$53,$B961)</f>
        <v>0</v>
      </c>
      <c r="J961" s="44">
        <f>J235/SUMIFS(J$3:J$722,$B$3:$B$722,$B961)*SUMIFS(Calculations!$E$3:$E$53,Calculations!$A$3:$A$53,$B961)</f>
        <v>0</v>
      </c>
      <c r="K961" s="44">
        <f>K235/SUMIFS(K$3:K$722,$B$3:$B$722,$B961)*SUMIFS(Calculations!$E$3:$E$53,Calculations!$A$3:$A$53,$B961)</f>
        <v>0</v>
      </c>
      <c r="L961" s="44">
        <f>L235/SUMIFS(L$3:L$722,$B$3:$B$722,$B961)*SUMIFS(Calculations!$E$3:$E$53,Calculations!$A$3:$A$53,$B961)</f>
        <v>0</v>
      </c>
      <c r="M961" s="44">
        <f>M235/SUMIFS(M$3:M$722,$B$3:$B$722,$B961)*SUMIFS(Calculations!$E$3:$E$53,Calculations!$A$3:$A$53,$B961)</f>
        <v>0</v>
      </c>
      <c r="N961" s="44">
        <f>N235/SUMIFS(N$3:N$722,$B$3:$B$722,$B961)*SUMIFS(Calculations!$E$3:$E$53,Calculations!$A$3:$A$53,$B961)</f>
        <v>0</v>
      </c>
      <c r="O961" s="44">
        <f>O235/SUMIFS(O$3:O$722,$B$3:$B$722,$B961)*SUMIFS(Calculations!$E$3:$E$53,Calculations!$A$3:$A$53,$B961)</f>
        <v>0</v>
      </c>
      <c r="P961" s="44">
        <f>P235/SUMIFS(P$3:P$722,$B$3:$B$722,$B961)*SUMIFS(Calculations!$E$3:$E$53,Calculations!$A$3:$A$53,$B961)</f>
        <v>0</v>
      </c>
      <c r="Q961" s="44">
        <f>Q235/SUMIFS(Q$3:Q$722,$B$3:$B$722,$B961)*SUMIFS(Calculations!$E$3:$E$53,Calculations!$A$3:$A$53,$B961)</f>
        <v>0</v>
      </c>
      <c r="R961" s="44">
        <f>R235/SUMIFS(R$3:R$722,$B$3:$B$722,$B961)*SUMIFS(Calculations!$E$3:$E$53,Calculations!$A$3:$A$53,$B961)</f>
        <v>0</v>
      </c>
    </row>
    <row r="962" spans="2:18" ht="15.75" customHeight="1">
      <c r="B962" s="44" t="s">
        <v>60</v>
      </c>
      <c r="C962" s="44" t="s">
        <v>519</v>
      </c>
      <c r="D962" s="44" t="s">
        <v>530</v>
      </c>
      <c r="E962" s="44" t="str">
        <f t="shared" si="303"/>
        <v>natural gas peaker</v>
      </c>
      <c r="F962" s="44">
        <f>F236/SUMIFS(F$3:F$722,$B$3:$B$722,$B962)*SUMIFS(Calculations!$E$3:$E$53,Calculations!$A$3:$A$53,$B962)</f>
        <v>0</v>
      </c>
      <c r="G962" s="44">
        <f>G236/SUMIFS(G$3:G$722,$B$3:$B$722,$B962)*SUMIFS(Calculations!$E$3:$E$53,Calculations!$A$3:$A$53,$B962)</f>
        <v>0</v>
      </c>
      <c r="H962" s="44">
        <f>H236/SUMIFS(H$3:H$722,$B$3:$B$722,$B962)*SUMIFS(Calculations!$E$3:$E$53,Calculations!$A$3:$A$53,$B962)</f>
        <v>0</v>
      </c>
      <c r="I962" s="44">
        <f>I236/SUMIFS(I$3:I$722,$B$3:$B$722,$B962)*SUMIFS(Calculations!$E$3:$E$53,Calculations!$A$3:$A$53,$B962)</f>
        <v>0</v>
      </c>
      <c r="J962" s="44">
        <f>J236/SUMIFS(J$3:J$722,$B$3:$B$722,$B962)*SUMIFS(Calculations!$E$3:$E$53,Calculations!$A$3:$A$53,$B962)</f>
        <v>0</v>
      </c>
      <c r="K962" s="44">
        <f>K236/SUMIFS(K$3:K$722,$B$3:$B$722,$B962)*SUMIFS(Calculations!$E$3:$E$53,Calculations!$A$3:$A$53,$B962)</f>
        <v>0</v>
      </c>
      <c r="L962" s="44">
        <f>L236/SUMIFS(L$3:L$722,$B$3:$B$722,$B962)*SUMIFS(Calculations!$E$3:$E$53,Calculations!$A$3:$A$53,$B962)</f>
        <v>0</v>
      </c>
      <c r="M962" s="44">
        <f>M236/SUMIFS(M$3:M$722,$B$3:$B$722,$B962)*SUMIFS(Calculations!$E$3:$E$53,Calculations!$A$3:$A$53,$B962)</f>
        <v>0</v>
      </c>
      <c r="N962" s="44">
        <f>N236/SUMIFS(N$3:N$722,$B$3:$B$722,$B962)*SUMIFS(Calculations!$E$3:$E$53,Calculations!$A$3:$A$53,$B962)</f>
        <v>0</v>
      </c>
      <c r="O962" s="44">
        <f>O236/SUMIFS(O$3:O$722,$B$3:$B$722,$B962)*SUMIFS(Calculations!$E$3:$E$53,Calculations!$A$3:$A$53,$B962)</f>
        <v>0</v>
      </c>
      <c r="P962" s="44">
        <f>P236/SUMIFS(P$3:P$722,$B$3:$B$722,$B962)*SUMIFS(Calculations!$E$3:$E$53,Calculations!$A$3:$A$53,$B962)</f>
        <v>0</v>
      </c>
      <c r="Q962" s="44">
        <f>Q236/SUMIFS(Q$3:Q$722,$B$3:$B$722,$B962)*SUMIFS(Calculations!$E$3:$E$53,Calculations!$A$3:$A$53,$B962)</f>
        <v>0</v>
      </c>
      <c r="R962" s="44">
        <f>R236/SUMIFS(R$3:R$722,$B$3:$B$722,$B962)*SUMIFS(Calculations!$E$3:$E$53,Calculations!$A$3:$A$53,$B962)</f>
        <v>0</v>
      </c>
    </row>
    <row r="963" spans="2:18" ht="15.75" customHeight="1">
      <c r="B963" s="44" t="s">
        <v>60</v>
      </c>
      <c r="C963" s="44" t="s">
        <v>519</v>
      </c>
      <c r="D963" s="44" t="s">
        <v>531</v>
      </c>
      <c r="E963" s="44" t="str">
        <f t="shared" si="303"/>
        <v>nuclear</v>
      </c>
      <c r="F963" s="44">
        <f>F237/SUMIFS(F$3:F$722,$B$3:$B$722,$B963)*SUMIFS(Calculations!$E$3:$E$53,Calculations!$A$3:$A$53,$B963)</f>
        <v>0</v>
      </c>
      <c r="G963" s="44">
        <f>G237/SUMIFS(G$3:G$722,$B$3:$B$722,$B963)*SUMIFS(Calculations!$E$3:$E$53,Calculations!$A$3:$A$53,$B963)</f>
        <v>0</v>
      </c>
      <c r="H963" s="44">
        <f>H237/SUMIFS(H$3:H$722,$B$3:$B$722,$B963)*SUMIFS(Calculations!$E$3:$E$53,Calculations!$A$3:$A$53,$B963)</f>
        <v>0</v>
      </c>
      <c r="I963" s="44">
        <f>I237/SUMIFS(I$3:I$722,$B$3:$B$722,$B963)*SUMIFS(Calculations!$E$3:$E$53,Calculations!$A$3:$A$53,$B963)</f>
        <v>0</v>
      </c>
      <c r="J963" s="44">
        <f>J237/SUMIFS(J$3:J$722,$B$3:$B$722,$B963)*SUMIFS(Calculations!$E$3:$E$53,Calculations!$A$3:$A$53,$B963)</f>
        <v>0</v>
      </c>
      <c r="K963" s="44">
        <f>K237/SUMIFS(K$3:K$722,$B$3:$B$722,$B963)*SUMIFS(Calculations!$E$3:$E$53,Calculations!$A$3:$A$53,$B963)</f>
        <v>0</v>
      </c>
      <c r="L963" s="44">
        <f>L237/SUMIFS(L$3:L$722,$B$3:$B$722,$B963)*SUMIFS(Calculations!$E$3:$E$53,Calculations!$A$3:$A$53,$B963)</f>
        <v>0</v>
      </c>
      <c r="M963" s="44">
        <f>M237/SUMIFS(M$3:M$722,$B$3:$B$722,$B963)*SUMIFS(Calculations!$E$3:$E$53,Calculations!$A$3:$A$53,$B963)</f>
        <v>0</v>
      </c>
      <c r="N963" s="44">
        <f>N237/SUMIFS(N$3:N$722,$B$3:$B$722,$B963)*SUMIFS(Calculations!$E$3:$E$53,Calculations!$A$3:$A$53,$B963)</f>
        <v>0</v>
      </c>
      <c r="O963" s="44">
        <f>O237/SUMIFS(O$3:O$722,$B$3:$B$722,$B963)*SUMIFS(Calculations!$E$3:$E$53,Calculations!$A$3:$A$53,$B963)</f>
        <v>0</v>
      </c>
      <c r="P963" s="44">
        <f>P237/SUMIFS(P$3:P$722,$B$3:$B$722,$B963)*SUMIFS(Calculations!$E$3:$E$53,Calculations!$A$3:$A$53,$B963)</f>
        <v>0</v>
      </c>
      <c r="Q963" s="44">
        <f>Q237/SUMIFS(Q$3:Q$722,$B$3:$B$722,$B963)*SUMIFS(Calculations!$E$3:$E$53,Calculations!$A$3:$A$53,$B963)</f>
        <v>0</v>
      </c>
      <c r="R963" s="44">
        <f>R237/SUMIFS(R$3:R$722,$B$3:$B$722,$B963)*SUMIFS(Calculations!$E$3:$E$53,Calculations!$A$3:$A$53,$B963)</f>
        <v>0</v>
      </c>
    </row>
    <row r="964" spans="2:18" ht="15.75" customHeight="1">
      <c r="B964" s="44" t="s">
        <v>60</v>
      </c>
      <c r="C964" s="44" t="s">
        <v>519</v>
      </c>
      <c r="D964" s="44" t="s">
        <v>532</v>
      </c>
      <c r="E964" s="44" t="str">
        <f t="shared" si="303"/>
        <v>offshore wind</v>
      </c>
      <c r="F964" s="44">
        <f>F238/SUMIFS(F$3:F$722,$B$3:$B$722,$B964)*SUMIFS(Calculations!$E$3:$E$53,Calculations!$A$3:$A$53,$B964)</f>
        <v>0</v>
      </c>
      <c r="G964" s="44">
        <f>G238/SUMIFS(G$3:G$722,$B$3:$B$722,$B964)*SUMIFS(Calculations!$E$3:$E$53,Calculations!$A$3:$A$53,$B964)</f>
        <v>0</v>
      </c>
      <c r="H964" s="44">
        <f>H238/SUMIFS(H$3:H$722,$B$3:$B$722,$B964)*SUMIFS(Calculations!$E$3:$E$53,Calculations!$A$3:$A$53,$B964)</f>
        <v>0</v>
      </c>
      <c r="I964" s="44">
        <f>I238/SUMIFS(I$3:I$722,$B$3:$B$722,$B964)*SUMIFS(Calculations!$E$3:$E$53,Calculations!$A$3:$A$53,$B964)</f>
        <v>0</v>
      </c>
      <c r="J964" s="44">
        <f>J238/SUMIFS(J$3:J$722,$B$3:$B$722,$B964)*SUMIFS(Calculations!$E$3:$E$53,Calculations!$A$3:$A$53,$B964)</f>
        <v>0</v>
      </c>
      <c r="K964" s="44">
        <f>K238/SUMIFS(K$3:K$722,$B$3:$B$722,$B964)*SUMIFS(Calculations!$E$3:$E$53,Calculations!$A$3:$A$53,$B964)</f>
        <v>0</v>
      </c>
      <c r="L964" s="44">
        <f>L238/SUMIFS(L$3:L$722,$B$3:$B$722,$B964)*SUMIFS(Calculations!$E$3:$E$53,Calculations!$A$3:$A$53,$B964)</f>
        <v>0</v>
      </c>
      <c r="M964" s="44">
        <f>M238/SUMIFS(M$3:M$722,$B$3:$B$722,$B964)*SUMIFS(Calculations!$E$3:$E$53,Calculations!$A$3:$A$53,$B964)</f>
        <v>0</v>
      </c>
      <c r="N964" s="44">
        <f>N238/SUMIFS(N$3:N$722,$B$3:$B$722,$B964)*SUMIFS(Calculations!$E$3:$E$53,Calculations!$A$3:$A$53,$B964)</f>
        <v>0</v>
      </c>
      <c r="O964" s="44">
        <f>O238/SUMIFS(O$3:O$722,$B$3:$B$722,$B964)*SUMIFS(Calculations!$E$3:$E$53,Calculations!$A$3:$A$53,$B964)</f>
        <v>0</v>
      </c>
      <c r="P964" s="44">
        <f>P238/SUMIFS(P$3:P$722,$B$3:$B$722,$B964)*SUMIFS(Calculations!$E$3:$E$53,Calculations!$A$3:$A$53,$B964)</f>
        <v>0</v>
      </c>
      <c r="Q964" s="44">
        <f>Q238/SUMIFS(Q$3:Q$722,$B$3:$B$722,$B964)*SUMIFS(Calculations!$E$3:$E$53,Calculations!$A$3:$A$53,$B964)</f>
        <v>0</v>
      </c>
      <c r="R964" s="44">
        <f>R238/SUMIFS(R$3:R$722,$B$3:$B$722,$B964)*SUMIFS(Calculations!$E$3:$E$53,Calculations!$A$3:$A$53,$B964)</f>
        <v>0</v>
      </c>
    </row>
    <row r="965" spans="2:18" ht="15.75" customHeight="1">
      <c r="B965" s="44" t="s">
        <v>60</v>
      </c>
      <c r="C965" s="44" t="s">
        <v>519</v>
      </c>
      <c r="D965" s="44" t="s">
        <v>533</v>
      </c>
      <c r="E965" s="44" t="str">
        <f t="shared" si="303"/>
        <v>crude oil</v>
      </c>
      <c r="F965" s="44">
        <f>F239/SUMIFS(F$3:F$722,$B$3:$B$722,$B965)*SUMIFS(Calculations!$E$3:$E$53,Calculations!$A$3:$A$53,$B965)</f>
        <v>0</v>
      </c>
      <c r="G965" s="44">
        <f>G239/SUMIFS(G$3:G$722,$B$3:$B$722,$B965)*SUMIFS(Calculations!$E$3:$E$53,Calculations!$A$3:$A$53,$B965)</f>
        <v>0</v>
      </c>
      <c r="H965" s="44">
        <f>H239/SUMIFS(H$3:H$722,$B$3:$B$722,$B965)*SUMIFS(Calculations!$E$3:$E$53,Calculations!$A$3:$A$53,$B965)</f>
        <v>0</v>
      </c>
      <c r="I965" s="44">
        <f>I239/SUMIFS(I$3:I$722,$B$3:$B$722,$B965)*SUMIFS(Calculations!$E$3:$E$53,Calculations!$A$3:$A$53,$B965)</f>
        <v>0</v>
      </c>
      <c r="J965" s="44">
        <f>J239/SUMIFS(J$3:J$722,$B$3:$B$722,$B965)*SUMIFS(Calculations!$E$3:$E$53,Calculations!$A$3:$A$53,$B965)</f>
        <v>0</v>
      </c>
      <c r="K965" s="44">
        <f>K239/SUMIFS(K$3:K$722,$B$3:$B$722,$B965)*SUMIFS(Calculations!$E$3:$E$53,Calculations!$A$3:$A$53,$B965)</f>
        <v>0</v>
      </c>
      <c r="L965" s="44">
        <f>L239/SUMIFS(L$3:L$722,$B$3:$B$722,$B965)*SUMIFS(Calculations!$E$3:$E$53,Calculations!$A$3:$A$53,$B965)</f>
        <v>0</v>
      </c>
      <c r="M965" s="44">
        <f>M239/SUMIFS(M$3:M$722,$B$3:$B$722,$B965)*SUMIFS(Calculations!$E$3:$E$53,Calculations!$A$3:$A$53,$B965)</f>
        <v>0</v>
      </c>
      <c r="N965" s="44">
        <f>N239/SUMIFS(N$3:N$722,$B$3:$B$722,$B965)*SUMIFS(Calculations!$E$3:$E$53,Calculations!$A$3:$A$53,$B965)</f>
        <v>0</v>
      </c>
      <c r="O965" s="44">
        <f>O239/SUMIFS(O$3:O$722,$B$3:$B$722,$B965)*SUMIFS(Calculations!$E$3:$E$53,Calculations!$A$3:$A$53,$B965)</f>
        <v>0</v>
      </c>
      <c r="P965" s="44">
        <f>P239/SUMIFS(P$3:P$722,$B$3:$B$722,$B965)*SUMIFS(Calculations!$E$3:$E$53,Calculations!$A$3:$A$53,$B965)</f>
        <v>0</v>
      </c>
      <c r="Q965" s="44">
        <f>Q239/SUMIFS(Q$3:Q$722,$B$3:$B$722,$B965)*SUMIFS(Calculations!$E$3:$E$53,Calculations!$A$3:$A$53,$B965)</f>
        <v>0</v>
      </c>
      <c r="R965" s="44">
        <f>R239/SUMIFS(R$3:R$722,$B$3:$B$722,$B965)*SUMIFS(Calculations!$E$3:$E$53,Calculations!$A$3:$A$53,$B965)</f>
        <v>0</v>
      </c>
    </row>
    <row r="966" spans="2:18" ht="15.75" customHeight="1">
      <c r="B966" s="44" t="s">
        <v>60</v>
      </c>
      <c r="C966" s="44" t="s">
        <v>519</v>
      </c>
      <c r="D966" s="44" t="s">
        <v>534</v>
      </c>
      <c r="E966" s="44" t="str">
        <f t="shared" si="303"/>
        <v>solar PV</v>
      </c>
      <c r="F966" s="44">
        <f>F240/SUMIFS(F$3:F$722,$B$3:$B$722,$B966)*SUMIFS(Calculations!$E$3:$E$53,Calculations!$A$3:$A$53,$B966)</f>
        <v>0</v>
      </c>
      <c r="G966" s="44">
        <f>G240/SUMIFS(G$3:G$722,$B$3:$B$722,$B966)*SUMIFS(Calculations!$E$3:$E$53,Calculations!$A$3:$A$53,$B966)</f>
        <v>0</v>
      </c>
      <c r="H966" s="44">
        <f>H240/SUMIFS(H$3:H$722,$B$3:$B$722,$B966)*SUMIFS(Calculations!$E$3:$E$53,Calculations!$A$3:$A$53,$B966)</f>
        <v>0</v>
      </c>
      <c r="I966" s="44">
        <f>I240/SUMIFS(I$3:I$722,$B$3:$B$722,$B966)*SUMIFS(Calculations!$E$3:$E$53,Calculations!$A$3:$A$53,$B966)</f>
        <v>0</v>
      </c>
      <c r="J966" s="44">
        <f>J240/SUMIFS(J$3:J$722,$B$3:$B$722,$B966)*SUMIFS(Calculations!$E$3:$E$53,Calculations!$A$3:$A$53,$B966)</f>
        <v>0</v>
      </c>
      <c r="K966" s="44">
        <f>K240/SUMIFS(K$3:K$722,$B$3:$B$722,$B966)*SUMIFS(Calculations!$E$3:$E$53,Calculations!$A$3:$A$53,$B966)</f>
        <v>0</v>
      </c>
      <c r="L966" s="44">
        <f>L240/SUMIFS(L$3:L$722,$B$3:$B$722,$B966)*SUMIFS(Calculations!$E$3:$E$53,Calculations!$A$3:$A$53,$B966)</f>
        <v>0</v>
      </c>
      <c r="M966" s="44">
        <f>M240/SUMIFS(M$3:M$722,$B$3:$B$722,$B966)*SUMIFS(Calculations!$E$3:$E$53,Calculations!$A$3:$A$53,$B966)</f>
        <v>0</v>
      </c>
      <c r="N966" s="44">
        <f>N240/SUMIFS(N$3:N$722,$B$3:$B$722,$B966)*SUMIFS(Calculations!$E$3:$E$53,Calculations!$A$3:$A$53,$B966)</f>
        <v>0</v>
      </c>
      <c r="O966" s="44">
        <f>O240/SUMIFS(O$3:O$722,$B$3:$B$722,$B966)*SUMIFS(Calculations!$E$3:$E$53,Calculations!$A$3:$A$53,$B966)</f>
        <v>0</v>
      </c>
      <c r="P966" s="44">
        <f>P240/SUMIFS(P$3:P$722,$B$3:$B$722,$B966)*SUMIFS(Calculations!$E$3:$E$53,Calculations!$A$3:$A$53,$B966)</f>
        <v>0</v>
      </c>
      <c r="Q966" s="44">
        <f>Q240/SUMIFS(Q$3:Q$722,$B$3:$B$722,$B966)*SUMIFS(Calculations!$E$3:$E$53,Calculations!$A$3:$A$53,$B966)</f>
        <v>0</v>
      </c>
      <c r="R966" s="44">
        <f>R240/SUMIFS(R$3:R$722,$B$3:$B$722,$B966)*SUMIFS(Calculations!$E$3:$E$53,Calculations!$A$3:$A$53,$B966)</f>
        <v>0</v>
      </c>
    </row>
    <row r="967" spans="2:18" ht="15.75" customHeight="1">
      <c r="B967" s="44" t="s">
        <v>60</v>
      </c>
      <c r="C967" s="44" t="s">
        <v>519</v>
      </c>
      <c r="D967" s="44" t="s">
        <v>535</v>
      </c>
      <c r="E967" s="44" t="str">
        <f t="shared" si="303"/>
        <v>storage</v>
      </c>
      <c r="F967" s="44">
        <f>F241/SUMIFS(F$3:F$722,$B$3:$B$722,$B967)*SUMIFS(Calculations!$E$3:$E$53,Calculations!$A$3:$A$53,$B967)</f>
        <v>0</v>
      </c>
      <c r="G967" s="44">
        <f>G241/SUMIFS(G$3:G$722,$B$3:$B$722,$B967)*SUMIFS(Calculations!$E$3:$E$53,Calculations!$A$3:$A$53,$B967)</f>
        <v>0</v>
      </c>
      <c r="H967" s="44">
        <f>H241/SUMIFS(H$3:H$722,$B$3:$B$722,$B967)*SUMIFS(Calculations!$E$3:$E$53,Calculations!$A$3:$A$53,$B967)</f>
        <v>0</v>
      </c>
      <c r="I967" s="44">
        <f>I241/SUMIFS(I$3:I$722,$B$3:$B$722,$B967)*SUMIFS(Calculations!$E$3:$E$53,Calculations!$A$3:$A$53,$B967)</f>
        <v>0</v>
      </c>
      <c r="J967" s="44">
        <f>J241/SUMIFS(J$3:J$722,$B$3:$B$722,$B967)*SUMIFS(Calculations!$E$3:$E$53,Calculations!$A$3:$A$53,$B967)</f>
        <v>0</v>
      </c>
      <c r="K967" s="44">
        <f>K241/SUMIFS(K$3:K$722,$B$3:$B$722,$B967)*SUMIFS(Calculations!$E$3:$E$53,Calculations!$A$3:$A$53,$B967)</f>
        <v>0</v>
      </c>
      <c r="L967" s="44">
        <f>L241/SUMIFS(L$3:L$722,$B$3:$B$722,$B967)*SUMIFS(Calculations!$E$3:$E$53,Calculations!$A$3:$A$53,$B967)</f>
        <v>0</v>
      </c>
      <c r="M967" s="44">
        <f>M241/SUMIFS(M$3:M$722,$B$3:$B$722,$B967)*SUMIFS(Calculations!$E$3:$E$53,Calculations!$A$3:$A$53,$B967)</f>
        <v>0</v>
      </c>
      <c r="N967" s="44">
        <f>N241/SUMIFS(N$3:N$722,$B$3:$B$722,$B967)*SUMIFS(Calculations!$E$3:$E$53,Calculations!$A$3:$A$53,$B967)</f>
        <v>0</v>
      </c>
      <c r="O967" s="44">
        <f>O241/SUMIFS(O$3:O$722,$B$3:$B$722,$B967)*SUMIFS(Calculations!$E$3:$E$53,Calculations!$A$3:$A$53,$B967)</f>
        <v>0</v>
      </c>
      <c r="P967" s="44">
        <f>P241/SUMIFS(P$3:P$722,$B$3:$B$722,$B967)*SUMIFS(Calculations!$E$3:$E$53,Calculations!$A$3:$A$53,$B967)</f>
        <v>0</v>
      </c>
      <c r="Q967" s="44">
        <f>Q241/SUMIFS(Q$3:Q$722,$B$3:$B$722,$B967)*SUMIFS(Calculations!$E$3:$E$53,Calculations!$A$3:$A$53,$B967)</f>
        <v>0</v>
      </c>
      <c r="R967" s="44">
        <f>R241/SUMIFS(R$3:R$722,$B$3:$B$722,$B967)*SUMIFS(Calculations!$E$3:$E$53,Calculations!$A$3:$A$53,$B967)</f>
        <v>0</v>
      </c>
    </row>
    <row r="968" spans="2:18" ht="15.75" customHeight="1">
      <c r="B968" s="44" t="s">
        <v>60</v>
      </c>
      <c r="C968" s="44" t="s">
        <v>519</v>
      </c>
      <c r="D968" s="44" t="s">
        <v>537</v>
      </c>
      <c r="E968" s="44" t="str">
        <f t="shared" si="303"/>
        <v>solar PV</v>
      </c>
      <c r="F968" s="44">
        <f>F242/SUMIFS(F$3:F$722,$B$3:$B$722,$B968)*SUMIFS(Calculations!$E$3:$E$53,Calculations!$A$3:$A$53,$B968)</f>
        <v>0</v>
      </c>
      <c r="G968" s="44">
        <f>G242/SUMIFS(G$3:G$722,$B$3:$B$722,$B968)*SUMIFS(Calculations!$E$3:$E$53,Calculations!$A$3:$A$53,$B968)</f>
        <v>0</v>
      </c>
      <c r="H968" s="44">
        <f>H242/SUMIFS(H$3:H$722,$B$3:$B$722,$B968)*SUMIFS(Calculations!$E$3:$E$53,Calculations!$A$3:$A$53,$B968)</f>
        <v>0</v>
      </c>
      <c r="I968" s="44">
        <f>I242/SUMIFS(I$3:I$722,$B$3:$B$722,$B968)*SUMIFS(Calculations!$E$3:$E$53,Calculations!$A$3:$A$53,$B968)</f>
        <v>0</v>
      </c>
      <c r="J968" s="44">
        <f>J242/SUMIFS(J$3:J$722,$B$3:$B$722,$B968)*SUMIFS(Calculations!$E$3:$E$53,Calculations!$A$3:$A$53,$B968)</f>
        <v>0</v>
      </c>
      <c r="K968" s="44">
        <f>K242/SUMIFS(K$3:K$722,$B$3:$B$722,$B968)*SUMIFS(Calculations!$E$3:$E$53,Calculations!$A$3:$A$53,$B968)</f>
        <v>0</v>
      </c>
      <c r="L968" s="44">
        <f>L242/SUMIFS(L$3:L$722,$B$3:$B$722,$B968)*SUMIFS(Calculations!$E$3:$E$53,Calculations!$A$3:$A$53,$B968)</f>
        <v>0</v>
      </c>
      <c r="M968" s="44">
        <f>M242/SUMIFS(M$3:M$722,$B$3:$B$722,$B968)*SUMIFS(Calculations!$E$3:$E$53,Calculations!$A$3:$A$53,$B968)</f>
        <v>0</v>
      </c>
      <c r="N968" s="44">
        <f>N242/SUMIFS(N$3:N$722,$B$3:$B$722,$B968)*SUMIFS(Calculations!$E$3:$E$53,Calculations!$A$3:$A$53,$B968)</f>
        <v>0</v>
      </c>
      <c r="O968" s="44">
        <f>O242/SUMIFS(O$3:O$722,$B$3:$B$722,$B968)*SUMIFS(Calculations!$E$3:$E$53,Calculations!$A$3:$A$53,$B968)</f>
        <v>0</v>
      </c>
      <c r="P968" s="44">
        <f>P242/SUMIFS(P$3:P$722,$B$3:$B$722,$B968)*SUMIFS(Calculations!$E$3:$E$53,Calculations!$A$3:$A$53,$B968)</f>
        <v>0</v>
      </c>
      <c r="Q968" s="44">
        <f>Q242/SUMIFS(Q$3:Q$722,$B$3:$B$722,$B968)*SUMIFS(Calculations!$E$3:$E$53,Calculations!$A$3:$A$53,$B968)</f>
        <v>0</v>
      </c>
      <c r="R968" s="44">
        <f>R242/SUMIFS(R$3:R$722,$B$3:$B$722,$B968)*SUMIFS(Calculations!$E$3:$E$53,Calculations!$A$3:$A$53,$B968)</f>
        <v>0</v>
      </c>
    </row>
    <row r="969" spans="2:18" ht="15.75" customHeight="1">
      <c r="B969" s="44" t="s">
        <v>69</v>
      </c>
      <c r="C969" s="44" t="s">
        <v>519</v>
      </c>
      <c r="D969" s="44" t="s">
        <v>522</v>
      </c>
      <c r="E969" s="44" t="str">
        <f t="shared" si="303"/>
        <v>biomass</v>
      </c>
      <c r="F969" s="44">
        <f>F243/SUMIFS(F$3:F$722,$B$3:$B$722,$B969)*SUMIFS(Calculations!$E$3:$E$53,Calculations!$A$3:$A$53,$B969)</f>
        <v>0</v>
      </c>
      <c r="G969" s="44">
        <f>G243/SUMIFS(G$3:G$722,$B$3:$B$722,$B969)*SUMIFS(Calculations!$E$3:$E$53,Calculations!$A$3:$A$53,$B969)</f>
        <v>0</v>
      </c>
      <c r="H969" s="44">
        <f>H243/SUMIFS(H$3:H$722,$B$3:$B$722,$B969)*SUMIFS(Calculations!$E$3:$E$53,Calculations!$A$3:$A$53,$B969)</f>
        <v>0</v>
      </c>
      <c r="I969" s="44">
        <f>I243/SUMIFS(I$3:I$722,$B$3:$B$722,$B969)*SUMIFS(Calculations!$E$3:$E$53,Calculations!$A$3:$A$53,$B969)</f>
        <v>0</v>
      </c>
      <c r="J969" s="44">
        <f>J243/SUMIFS(J$3:J$722,$B$3:$B$722,$B969)*SUMIFS(Calculations!$E$3:$E$53,Calculations!$A$3:$A$53,$B969)</f>
        <v>0</v>
      </c>
      <c r="K969" s="44">
        <f>K243/SUMIFS(K$3:K$722,$B$3:$B$722,$B969)*SUMIFS(Calculations!$E$3:$E$53,Calculations!$A$3:$A$53,$B969)</f>
        <v>0</v>
      </c>
      <c r="L969" s="44">
        <f>L243/SUMIFS(L$3:L$722,$B$3:$B$722,$B969)*SUMIFS(Calculations!$E$3:$E$53,Calculations!$A$3:$A$53,$B969)</f>
        <v>0</v>
      </c>
      <c r="M969" s="44">
        <f>M243/SUMIFS(M$3:M$722,$B$3:$B$722,$B969)*SUMIFS(Calculations!$E$3:$E$53,Calculations!$A$3:$A$53,$B969)</f>
        <v>0</v>
      </c>
      <c r="N969" s="44">
        <f>N243/SUMIFS(N$3:N$722,$B$3:$B$722,$B969)*SUMIFS(Calculations!$E$3:$E$53,Calculations!$A$3:$A$53,$B969)</f>
        <v>0</v>
      </c>
      <c r="O969" s="44">
        <f>O243/SUMIFS(O$3:O$722,$B$3:$B$722,$B969)*SUMIFS(Calculations!$E$3:$E$53,Calculations!$A$3:$A$53,$B969)</f>
        <v>0</v>
      </c>
      <c r="P969" s="44">
        <f>P243/SUMIFS(P$3:P$722,$B$3:$B$722,$B969)*SUMIFS(Calculations!$E$3:$E$53,Calculations!$A$3:$A$53,$B969)</f>
        <v>0</v>
      </c>
      <c r="Q969" s="44">
        <f>Q243/SUMIFS(Q$3:Q$722,$B$3:$B$722,$B969)*SUMIFS(Calculations!$E$3:$E$53,Calculations!$A$3:$A$53,$B969)</f>
        <v>0</v>
      </c>
      <c r="R969" s="44">
        <f>R243/SUMIFS(R$3:R$722,$B$3:$B$722,$B969)*SUMIFS(Calculations!$E$3:$E$53,Calculations!$A$3:$A$53,$B969)</f>
        <v>0</v>
      </c>
    </row>
    <row r="970" spans="2:18" ht="15.75" customHeight="1">
      <c r="B970" s="44" t="s">
        <v>69</v>
      </c>
      <c r="C970" s="44" t="s">
        <v>519</v>
      </c>
      <c r="D970" s="44" t="s">
        <v>523</v>
      </c>
      <c r="E970" s="44" t="str">
        <f t="shared" si="303"/>
        <v>hard coal</v>
      </c>
      <c r="F970" s="44">
        <f>F244/SUMIFS(F$3:F$722,$B$3:$B$722,$B970)*SUMIFS(Calculations!$E$3:$E$53,Calculations!$A$3:$A$53,$B970)</f>
        <v>0</v>
      </c>
      <c r="G970" s="44">
        <f>G244/SUMIFS(G$3:G$722,$B$3:$B$722,$B970)*SUMIFS(Calculations!$E$3:$E$53,Calculations!$A$3:$A$53,$B970)</f>
        <v>0</v>
      </c>
      <c r="H970" s="44">
        <f>H244/SUMIFS(H$3:H$722,$B$3:$B$722,$B970)*SUMIFS(Calculations!$E$3:$E$53,Calculations!$A$3:$A$53,$B970)</f>
        <v>0</v>
      </c>
      <c r="I970" s="44">
        <f>I244/SUMIFS(I$3:I$722,$B$3:$B$722,$B970)*SUMIFS(Calculations!$E$3:$E$53,Calculations!$A$3:$A$53,$B970)</f>
        <v>0</v>
      </c>
      <c r="J970" s="44">
        <f>J244/SUMIFS(J$3:J$722,$B$3:$B$722,$B970)*SUMIFS(Calculations!$E$3:$E$53,Calculations!$A$3:$A$53,$B970)</f>
        <v>0</v>
      </c>
      <c r="K970" s="44">
        <f>K244/SUMIFS(K$3:K$722,$B$3:$B$722,$B970)*SUMIFS(Calculations!$E$3:$E$53,Calculations!$A$3:$A$53,$B970)</f>
        <v>0</v>
      </c>
      <c r="L970" s="44">
        <f>L244/SUMIFS(L$3:L$722,$B$3:$B$722,$B970)*SUMIFS(Calculations!$E$3:$E$53,Calculations!$A$3:$A$53,$B970)</f>
        <v>0</v>
      </c>
      <c r="M970" s="44">
        <f>M244/SUMIFS(M$3:M$722,$B$3:$B$722,$B970)*SUMIFS(Calculations!$E$3:$E$53,Calculations!$A$3:$A$53,$B970)</f>
        <v>0</v>
      </c>
      <c r="N970" s="44">
        <f>N244/SUMIFS(N$3:N$722,$B$3:$B$722,$B970)*SUMIFS(Calculations!$E$3:$E$53,Calculations!$A$3:$A$53,$B970)</f>
        <v>0</v>
      </c>
      <c r="O970" s="44">
        <f>O244/SUMIFS(O$3:O$722,$B$3:$B$722,$B970)*SUMIFS(Calculations!$E$3:$E$53,Calculations!$A$3:$A$53,$B970)</f>
        <v>0</v>
      </c>
      <c r="P970" s="44">
        <f>P244/SUMIFS(P$3:P$722,$B$3:$B$722,$B970)*SUMIFS(Calculations!$E$3:$E$53,Calculations!$A$3:$A$53,$B970)</f>
        <v>0</v>
      </c>
      <c r="Q970" s="44">
        <f>Q244/SUMIFS(Q$3:Q$722,$B$3:$B$722,$B970)*SUMIFS(Calculations!$E$3:$E$53,Calculations!$A$3:$A$53,$B970)</f>
        <v>0</v>
      </c>
      <c r="R970" s="44">
        <f>R244/SUMIFS(R$3:R$722,$B$3:$B$722,$B970)*SUMIFS(Calculations!$E$3:$E$53,Calculations!$A$3:$A$53,$B970)</f>
        <v>0</v>
      </c>
    </row>
    <row r="971" spans="2:18" ht="15.75" customHeight="1">
      <c r="B971" s="44" t="s">
        <v>69</v>
      </c>
      <c r="C971" s="44" t="s">
        <v>519</v>
      </c>
      <c r="D971" s="44" t="s">
        <v>524</v>
      </c>
      <c r="E971" s="44" t="str">
        <f t="shared" si="303"/>
        <v>solar thermal</v>
      </c>
      <c r="F971" s="44">
        <f>F245/SUMIFS(F$3:F$722,$B$3:$B$722,$B971)*SUMIFS(Calculations!$E$3:$E$53,Calculations!$A$3:$A$53,$B971)</f>
        <v>0</v>
      </c>
      <c r="G971" s="44">
        <f>G245/SUMIFS(G$3:G$722,$B$3:$B$722,$B971)*SUMIFS(Calculations!$E$3:$E$53,Calculations!$A$3:$A$53,$B971)</f>
        <v>0</v>
      </c>
      <c r="H971" s="44">
        <f>H245/SUMIFS(H$3:H$722,$B$3:$B$722,$B971)*SUMIFS(Calculations!$E$3:$E$53,Calculations!$A$3:$A$53,$B971)</f>
        <v>0</v>
      </c>
      <c r="I971" s="44">
        <f>I245/SUMIFS(I$3:I$722,$B$3:$B$722,$B971)*SUMIFS(Calculations!$E$3:$E$53,Calculations!$A$3:$A$53,$B971)</f>
        <v>0</v>
      </c>
      <c r="J971" s="44">
        <f>J245/SUMIFS(J$3:J$722,$B$3:$B$722,$B971)*SUMIFS(Calculations!$E$3:$E$53,Calculations!$A$3:$A$53,$B971)</f>
        <v>0</v>
      </c>
      <c r="K971" s="44">
        <f>K245/SUMIFS(K$3:K$722,$B$3:$B$722,$B971)*SUMIFS(Calculations!$E$3:$E$53,Calculations!$A$3:$A$53,$B971)</f>
        <v>0</v>
      </c>
      <c r="L971" s="44">
        <f>L245/SUMIFS(L$3:L$722,$B$3:$B$722,$B971)*SUMIFS(Calculations!$E$3:$E$53,Calculations!$A$3:$A$53,$B971)</f>
        <v>0</v>
      </c>
      <c r="M971" s="44">
        <f>M245/SUMIFS(M$3:M$722,$B$3:$B$722,$B971)*SUMIFS(Calculations!$E$3:$E$53,Calculations!$A$3:$A$53,$B971)</f>
        <v>0</v>
      </c>
      <c r="N971" s="44">
        <f>N245/SUMIFS(N$3:N$722,$B$3:$B$722,$B971)*SUMIFS(Calculations!$E$3:$E$53,Calculations!$A$3:$A$53,$B971)</f>
        <v>0</v>
      </c>
      <c r="O971" s="44">
        <f>O245/SUMIFS(O$3:O$722,$B$3:$B$722,$B971)*SUMIFS(Calculations!$E$3:$E$53,Calculations!$A$3:$A$53,$B971)</f>
        <v>0</v>
      </c>
      <c r="P971" s="44">
        <f>P245/SUMIFS(P$3:P$722,$B$3:$B$722,$B971)*SUMIFS(Calculations!$E$3:$E$53,Calculations!$A$3:$A$53,$B971)</f>
        <v>0</v>
      </c>
      <c r="Q971" s="44">
        <f>Q245/SUMIFS(Q$3:Q$722,$B$3:$B$722,$B971)*SUMIFS(Calculations!$E$3:$E$53,Calculations!$A$3:$A$53,$B971)</f>
        <v>0</v>
      </c>
      <c r="R971" s="44">
        <f>R245/SUMIFS(R$3:R$722,$B$3:$B$722,$B971)*SUMIFS(Calculations!$E$3:$E$53,Calculations!$A$3:$A$53,$B971)</f>
        <v>0</v>
      </c>
    </row>
    <row r="972" spans="2:18" ht="15.75" customHeight="1">
      <c r="B972" s="44" t="s">
        <v>69</v>
      </c>
      <c r="C972" s="44" t="s">
        <v>519</v>
      </c>
      <c r="D972" s="44" t="s">
        <v>525</v>
      </c>
      <c r="E972" s="44" t="str">
        <f t="shared" si="303"/>
        <v>geothermal</v>
      </c>
      <c r="F972" s="44">
        <f>F246/SUMIFS(F$3:F$722,$B$3:$B$722,$B972)*SUMIFS(Calculations!$E$3:$E$53,Calculations!$A$3:$A$53,$B972)</f>
        <v>0</v>
      </c>
      <c r="G972" s="44">
        <f>G246/SUMIFS(G$3:G$722,$B$3:$B$722,$B972)*SUMIFS(Calculations!$E$3:$E$53,Calculations!$A$3:$A$53,$B972)</f>
        <v>0</v>
      </c>
      <c r="H972" s="44">
        <f>H246/SUMIFS(H$3:H$722,$B$3:$B$722,$B972)*SUMIFS(Calculations!$E$3:$E$53,Calculations!$A$3:$A$53,$B972)</f>
        <v>0</v>
      </c>
      <c r="I972" s="44">
        <f>I246/SUMIFS(I$3:I$722,$B$3:$B$722,$B972)*SUMIFS(Calculations!$E$3:$E$53,Calculations!$A$3:$A$53,$B972)</f>
        <v>0</v>
      </c>
      <c r="J972" s="44">
        <f>J246/SUMIFS(J$3:J$722,$B$3:$B$722,$B972)*SUMIFS(Calculations!$E$3:$E$53,Calculations!$A$3:$A$53,$B972)</f>
        <v>0</v>
      </c>
      <c r="K972" s="44">
        <f>K246/SUMIFS(K$3:K$722,$B$3:$B$722,$B972)*SUMIFS(Calculations!$E$3:$E$53,Calculations!$A$3:$A$53,$B972)</f>
        <v>0</v>
      </c>
      <c r="L972" s="44">
        <f>L246/SUMIFS(L$3:L$722,$B$3:$B$722,$B972)*SUMIFS(Calculations!$E$3:$E$53,Calculations!$A$3:$A$53,$B972)</f>
        <v>0</v>
      </c>
      <c r="M972" s="44">
        <f>M246/SUMIFS(M$3:M$722,$B$3:$B$722,$B972)*SUMIFS(Calculations!$E$3:$E$53,Calculations!$A$3:$A$53,$B972)</f>
        <v>0</v>
      </c>
      <c r="N972" s="44">
        <f>N246/SUMIFS(N$3:N$722,$B$3:$B$722,$B972)*SUMIFS(Calculations!$E$3:$E$53,Calculations!$A$3:$A$53,$B972)</f>
        <v>0</v>
      </c>
      <c r="O972" s="44">
        <f>O246/SUMIFS(O$3:O$722,$B$3:$B$722,$B972)*SUMIFS(Calculations!$E$3:$E$53,Calculations!$A$3:$A$53,$B972)</f>
        <v>0</v>
      </c>
      <c r="P972" s="44">
        <f>P246/SUMIFS(P$3:P$722,$B$3:$B$722,$B972)*SUMIFS(Calculations!$E$3:$E$53,Calculations!$A$3:$A$53,$B972)</f>
        <v>0</v>
      </c>
      <c r="Q972" s="44">
        <f>Q246/SUMIFS(Q$3:Q$722,$B$3:$B$722,$B972)*SUMIFS(Calculations!$E$3:$E$53,Calculations!$A$3:$A$53,$B972)</f>
        <v>0</v>
      </c>
      <c r="R972" s="44">
        <f>R246/SUMIFS(R$3:R$722,$B$3:$B$722,$B972)*SUMIFS(Calculations!$E$3:$E$53,Calculations!$A$3:$A$53,$B972)</f>
        <v>0</v>
      </c>
    </row>
    <row r="973" spans="2:18" ht="15.75" customHeight="1">
      <c r="B973" s="44" t="s">
        <v>69</v>
      </c>
      <c r="C973" s="44" t="s">
        <v>519</v>
      </c>
      <c r="D973" s="44" t="s">
        <v>526</v>
      </c>
      <c r="E973" s="44" t="str">
        <f t="shared" si="303"/>
        <v>hydro</v>
      </c>
      <c r="F973" s="44">
        <f>F247/SUMIFS(F$3:F$722,$B$3:$B$722,$B973)*SUMIFS(Calculations!$E$3:$E$53,Calculations!$A$3:$A$53,$B973)</f>
        <v>0</v>
      </c>
      <c r="G973" s="44">
        <f>G247/SUMIFS(G$3:G$722,$B$3:$B$722,$B973)*SUMIFS(Calculations!$E$3:$E$53,Calculations!$A$3:$A$53,$B973)</f>
        <v>0</v>
      </c>
      <c r="H973" s="44">
        <f>H247/SUMIFS(H$3:H$722,$B$3:$B$722,$B973)*SUMIFS(Calculations!$E$3:$E$53,Calculations!$A$3:$A$53,$B973)</f>
        <v>0</v>
      </c>
      <c r="I973" s="44">
        <f>I247/SUMIFS(I$3:I$722,$B$3:$B$722,$B973)*SUMIFS(Calculations!$E$3:$E$53,Calculations!$A$3:$A$53,$B973)</f>
        <v>0</v>
      </c>
      <c r="J973" s="44">
        <f>J247/SUMIFS(J$3:J$722,$B$3:$B$722,$B973)*SUMIFS(Calculations!$E$3:$E$53,Calculations!$A$3:$A$53,$B973)</f>
        <v>0</v>
      </c>
      <c r="K973" s="44">
        <f>K247/SUMIFS(K$3:K$722,$B$3:$B$722,$B973)*SUMIFS(Calculations!$E$3:$E$53,Calculations!$A$3:$A$53,$B973)</f>
        <v>0</v>
      </c>
      <c r="L973" s="44">
        <f>L247/SUMIFS(L$3:L$722,$B$3:$B$722,$B973)*SUMIFS(Calculations!$E$3:$E$53,Calculations!$A$3:$A$53,$B973)</f>
        <v>0</v>
      </c>
      <c r="M973" s="44">
        <f>M247/SUMIFS(M$3:M$722,$B$3:$B$722,$B973)*SUMIFS(Calculations!$E$3:$E$53,Calculations!$A$3:$A$53,$B973)</f>
        <v>0</v>
      </c>
      <c r="N973" s="44">
        <f>N247/SUMIFS(N$3:N$722,$B$3:$B$722,$B973)*SUMIFS(Calculations!$E$3:$E$53,Calculations!$A$3:$A$53,$B973)</f>
        <v>0</v>
      </c>
      <c r="O973" s="44">
        <f>O247/SUMIFS(O$3:O$722,$B$3:$B$722,$B973)*SUMIFS(Calculations!$E$3:$E$53,Calculations!$A$3:$A$53,$B973)</f>
        <v>0</v>
      </c>
      <c r="P973" s="44">
        <f>P247/SUMIFS(P$3:P$722,$B$3:$B$722,$B973)*SUMIFS(Calculations!$E$3:$E$53,Calculations!$A$3:$A$53,$B973)</f>
        <v>0</v>
      </c>
      <c r="Q973" s="44">
        <f>Q247/SUMIFS(Q$3:Q$722,$B$3:$B$722,$B973)*SUMIFS(Calculations!$E$3:$E$53,Calculations!$A$3:$A$53,$B973)</f>
        <v>0</v>
      </c>
      <c r="R973" s="44">
        <f>R247/SUMIFS(R$3:R$722,$B$3:$B$722,$B973)*SUMIFS(Calculations!$E$3:$E$53,Calculations!$A$3:$A$53,$B973)</f>
        <v>0</v>
      </c>
    </row>
    <row r="974" spans="2:18" ht="15.75" customHeight="1">
      <c r="B974" s="44" t="s">
        <v>69</v>
      </c>
      <c r="C974" s="44" t="s">
        <v>519</v>
      </c>
      <c r="D974" s="44" t="s">
        <v>528</v>
      </c>
      <c r="E974" s="44" t="str">
        <f t="shared" si="303"/>
        <v>hydro</v>
      </c>
      <c r="F974" s="44">
        <f>F248/SUMIFS(F$3:F$722,$B$3:$B$722,$B974)*SUMIFS(Calculations!$E$3:$E$53,Calculations!$A$3:$A$53,$B974)</f>
        <v>0</v>
      </c>
      <c r="G974" s="44">
        <f>G248/SUMIFS(G$3:G$722,$B$3:$B$722,$B974)*SUMIFS(Calculations!$E$3:$E$53,Calculations!$A$3:$A$53,$B974)</f>
        <v>0</v>
      </c>
      <c r="H974" s="44">
        <f>H248/SUMIFS(H$3:H$722,$B$3:$B$722,$B974)*SUMIFS(Calculations!$E$3:$E$53,Calculations!$A$3:$A$53,$B974)</f>
        <v>0</v>
      </c>
      <c r="I974" s="44">
        <f>I248/SUMIFS(I$3:I$722,$B$3:$B$722,$B974)*SUMIFS(Calculations!$E$3:$E$53,Calculations!$A$3:$A$53,$B974)</f>
        <v>0</v>
      </c>
      <c r="J974" s="44">
        <f>J248/SUMIFS(J$3:J$722,$B$3:$B$722,$B974)*SUMIFS(Calculations!$E$3:$E$53,Calculations!$A$3:$A$53,$B974)</f>
        <v>0</v>
      </c>
      <c r="K974" s="44">
        <f>K248/SUMIFS(K$3:K$722,$B$3:$B$722,$B974)*SUMIFS(Calculations!$E$3:$E$53,Calculations!$A$3:$A$53,$B974)</f>
        <v>0</v>
      </c>
      <c r="L974" s="44">
        <f>L248/SUMIFS(L$3:L$722,$B$3:$B$722,$B974)*SUMIFS(Calculations!$E$3:$E$53,Calculations!$A$3:$A$53,$B974)</f>
        <v>0</v>
      </c>
      <c r="M974" s="44">
        <f>M248/SUMIFS(M$3:M$722,$B$3:$B$722,$B974)*SUMIFS(Calculations!$E$3:$E$53,Calculations!$A$3:$A$53,$B974)</f>
        <v>0</v>
      </c>
      <c r="N974" s="44">
        <f>N248/SUMIFS(N$3:N$722,$B$3:$B$722,$B974)*SUMIFS(Calculations!$E$3:$E$53,Calculations!$A$3:$A$53,$B974)</f>
        <v>0</v>
      </c>
      <c r="O974" s="44">
        <f>O248/SUMIFS(O$3:O$722,$B$3:$B$722,$B974)*SUMIFS(Calculations!$E$3:$E$53,Calculations!$A$3:$A$53,$B974)</f>
        <v>0</v>
      </c>
      <c r="P974" s="44">
        <f>P248/SUMIFS(P$3:P$722,$B$3:$B$722,$B974)*SUMIFS(Calculations!$E$3:$E$53,Calculations!$A$3:$A$53,$B974)</f>
        <v>0</v>
      </c>
      <c r="Q974" s="44">
        <f>Q248/SUMIFS(Q$3:Q$722,$B$3:$B$722,$B974)*SUMIFS(Calculations!$E$3:$E$53,Calculations!$A$3:$A$53,$B974)</f>
        <v>0</v>
      </c>
      <c r="R974" s="44">
        <f>R248/SUMIFS(R$3:R$722,$B$3:$B$722,$B974)*SUMIFS(Calculations!$E$3:$E$53,Calculations!$A$3:$A$53,$B974)</f>
        <v>0</v>
      </c>
    </row>
    <row r="975" spans="2:18" ht="15.75" customHeight="1">
      <c r="B975" s="44" t="s">
        <v>69</v>
      </c>
      <c r="C975" s="44" t="s">
        <v>519</v>
      </c>
      <c r="D975" s="44" t="s">
        <v>527</v>
      </c>
      <c r="E975" s="44" t="str">
        <f t="shared" si="303"/>
        <v>onshore wind</v>
      </c>
      <c r="F975" s="44">
        <f>F249/SUMIFS(F$3:F$722,$B$3:$B$722,$B975)*SUMIFS(Calculations!$E$3:$E$53,Calculations!$A$3:$A$53,$B975)</f>
        <v>0</v>
      </c>
      <c r="G975" s="44">
        <f>G249/SUMIFS(G$3:G$722,$B$3:$B$722,$B975)*SUMIFS(Calculations!$E$3:$E$53,Calculations!$A$3:$A$53,$B975)</f>
        <v>0</v>
      </c>
      <c r="H975" s="44">
        <f>H249/SUMIFS(H$3:H$722,$B$3:$B$722,$B975)*SUMIFS(Calculations!$E$3:$E$53,Calculations!$A$3:$A$53,$B975)</f>
        <v>0</v>
      </c>
      <c r="I975" s="44">
        <f>I249/SUMIFS(I$3:I$722,$B$3:$B$722,$B975)*SUMIFS(Calculations!$E$3:$E$53,Calculations!$A$3:$A$53,$B975)</f>
        <v>0</v>
      </c>
      <c r="J975" s="44">
        <f>J249/SUMIFS(J$3:J$722,$B$3:$B$722,$B975)*SUMIFS(Calculations!$E$3:$E$53,Calculations!$A$3:$A$53,$B975)</f>
        <v>0</v>
      </c>
      <c r="K975" s="44">
        <f>K249/SUMIFS(K$3:K$722,$B$3:$B$722,$B975)*SUMIFS(Calculations!$E$3:$E$53,Calculations!$A$3:$A$53,$B975)</f>
        <v>0</v>
      </c>
      <c r="L975" s="44">
        <f>L249/SUMIFS(L$3:L$722,$B$3:$B$722,$B975)*SUMIFS(Calculations!$E$3:$E$53,Calculations!$A$3:$A$53,$B975)</f>
        <v>0</v>
      </c>
      <c r="M975" s="44">
        <f>M249/SUMIFS(M$3:M$722,$B$3:$B$722,$B975)*SUMIFS(Calculations!$E$3:$E$53,Calculations!$A$3:$A$53,$B975)</f>
        <v>0</v>
      </c>
      <c r="N975" s="44">
        <f>N249/SUMIFS(N$3:N$722,$B$3:$B$722,$B975)*SUMIFS(Calculations!$E$3:$E$53,Calculations!$A$3:$A$53,$B975)</f>
        <v>0</v>
      </c>
      <c r="O975" s="44">
        <f>O249/SUMIFS(O$3:O$722,$B$3:$B$722,$B975)*SUMIFS(Calculations!$E$3:$E$53,Calculations!$A$3:$A$53,$B975)</f>
        <v>0</v>
      </c>
      <c r="P975" s="44">
        <f>P249/SUMIFS(P$3:P$722,$B$3:$B$722,$B975)*SUMIFS(Calculations!$E$3:$E$53,Calculations!$A$3:$A$53,$B975)</f>
        <v>0</v>
      </c>
      <c r="Q975" s="44">
        <f>Q249/SUMIFS(Q$3:Q$722,$B$3:$B$722,$B975)*SUMIFS(Calculations!$E$3:$E$53,Calculations!$A$3:$A$53,$B975)</f>
        <v>0</v>
      </c>
      <c r="R975" s="44">
        <f>R249/SUMIFS(R$3:R$722,$B$3:$B$722,$B975)*SUMIFS(Calculations!$E$3:$E$53,Calculations!$A$3:$A$53,$B975)</f>
        <v>0</v>
      </c>
    </row>
    <row r="976" spans="2:18" ht="15.75" customHeight="1">
      <c r="B976" s="44" t="s">
        <v>69</v>
      </c>
      <c r="C976" s="44" t="s">
        <v>519</v>
      </c>
      <c r="D976" s="44" t="s">
        <v>529</v>
      </c>
      <c r="E976" s="44" t="str">
        <f t="shared" si="303"/>
        <v>natural gas nonpeaker</v>
      </c>
      <c r="F976" s="44">
        <f>F250/SUMIFS(F$3:F$722,$B$3:$B$722,$B976)*SUMIFS(Calculations!$E$3:$E$53,Calculations!$A$3:$A$53,$B976)</f>
        <v>0</v>
      </c>
      <c r="G976" s="44">
        <f>G250/SUMIFS(G$3:G$722,$B$3:$B$722,$B976)*SUMIFS(Calculations!$E$3:$E$53,Calculations!$A$3:$A$53,$B976)</f>
        <v>0</v>
      </c>
      <c r="H976" s="44">
        <f>H250/SUMIFS(H$3:H$722,$B$3:$B$722,$B976)*SUMIFS(Calculations!$E$3:$E$53,Calculations!$A$3:$A$53,$B976)</f>
        <v>0</v>
      </c>
      <c r="I976" s="44">
        <f>I250/SUMIFS(I$3:I$722,$B$3:$B$722,$B976)*SUMIFS(Calculations!$E$3:$E$53,Calculations!$A$3:$A$53,$B976)</f>
        <v>0</v>
      </c>
      <c r="J976" s="44">
        <f>J250/SUMIFS(J$3:J$722,$B$3:$B$722,$B976)*SUMIFS(Calculations!$E$3:$E$53,Calculations!$A$3:$A$53,$B976)</f>
        <v>0</v>
      </c>
      <c r="K976" s="44">
        <f>K250/SUMIFS(K$3:K$722,$B$3:$B$722,$B976)*SUMIFS(Calculations!$E$3:$E$53,Calculations!$A$3:$A$53,$B976)</f>
        <v>0</v>
      </c>
      <c r="L976" s="44">
        <f>L250/SUMIFS(L$3:L$722,$B$3:$B$722,$B976)*SUMIFS(Calculations!$E$3:$E$53,Calculations!$A$3:$A$53,$B976)</f>
        <v>0</v>
      </c>
      <c r="M976" s="44">
        <f>M250/SUMIFS(M$3:M$722,$B$3:$B$722,$B976)*SUMIFS(Calculations!$E$3:$E$53,Calculations!$A$3:$A$53,$B976)</f>
        <v>0</v>
      </c>
      <c r="N976" s="44">
        <f>N250/SUMIFS(N$3:N$722,$B$3:$B$722,$B976)*SUMIFS(Calculations!$E$3:$E$53,Calculations!$A$3:$A$53,$B976)</f>
        <v>0</v>
      </c>
      <c r="O976" s="44">
        <f>O250/SUMIFS(O$3:O$722,$B$3:$B$722,$B976)*SUMIFS(Calculations!$E$3:$E$53,Calculations!$A$3:$A$53,$B976)</f>
        <v>0</v>
      </c>
      <c r="P976" s="44">
        <f>P250/SUMIFS(P$3:P$722,$B$3:$B$722,$B976)*SUMIFS(Calculations!$E$3:$E$53,Calculations!$A$3:$A$53,$B976)</f>
        <v>0</v>
      </c>
      <c r="Q976" s="44">
        <f>Q250/SUMIFS(Q$3:Q$722,$B$3:$B$722,$B976)*SUMIFS(Calculations!$E$3:$E$53,Calculations!$A$3:$A$53,$B976)</f>
        <v>0</v>
      </c>
      <c r="R976" s="44">
        <f>R250/SUMIFS(R$3:R$722,$B$3:$B$722,$B976)*SUMIFS(Calculations!$E$3:$E$53,Calculations!$A$3:$A$53,$B976)</f>
        <v>0</v>
      </c>
    </row>
    <row r="977" spans="2:18" ht="15.75" customHeight="1">
      <c r="B977" s="44" t="s">
        <v>69</v>
      </c>
      <c r="C977" s="44" t="s">
        <v>519</v>
      </c>
      <c r="D977" s="44" t="s">
        <v>530</v>
      </c>
      <c r="E977" s="44" t="str">
        <f t="shared" si="303"/>
        <v>natural gas peaker</v>
      </c>
      <c r="F977" s="44">
        <f>F251/SUMIFS(F$3:F$722,$B$3:$B$722,$B977)*SUMIFS(Calculations!$E$3:$E$53,Calculations!$A$3:$A$53,$B977)</f>
        <v>0</v>
      </c>
      <c r="G977" s="44">
        <f>G251/SUMIFS(G$3:G$722,$B$3:$B$722,$B977)*SUMIFS(Calculations!$E$3:$E$53,Calculations!$A$3:$A$53,$B977)</f>
        <v>0</v>
      </c>
      <c r="H977" s="44">
        <f>H251/SUMIFS(H$3:H$722,$B$3:$B$722,$B977)*SUMIFS(Calculations!$E$3:$E$53,Calculations!$A$3:$A$53,$B977)</f>
        <v>0</v>
      </c>
      <c r="I977" s="44">
        <f>I251/SUMIFS(I$3:I$722,$B$3:$B$722,$B977)*SUMIFS(Calculations!$E$3:$E$53,Calculations!$A$3:$A$53,$B977)</f>
        <v>0</v>
      </c>
      <c r="J977" s="44">
        <f>J251/SUMIFS(J$3:J$722,$B$3:$B$722,$B977)*SUMIFS(Calculations!$E$3:$E$53,Calculations!$A$3:$A$53,$B977)</f>
        <v>0</v>
      </c>
      <c r="K977" s="44">
        <f>K251/SUMIFS(K$3:K$722,$B$3:$B$722,$B977)*SUMIFS(Calculations!$E$3:$E$53,Calculations!$A$3:$A$53,$B977)</f>
        <v>0</v>
      </c>
      <c r="L977" s="44">
        <f>L251/SUMIFS(L$3:L$722,$B$3:$B$722,$B977)*SUMIFS(Calculations!$E$3:$E$53,Calculations!$A$3:$A$53,$B977)</f>
        <v>0</v>
      </c>
      <c r="M977" s="44">
        <f>M251/SUMIFS(M$3:M$722,$B$3:$B$722,$B977)*SUMIFS(Calculations!$E$3:$E$53,Calculations!$A$3:$A$53,$B977)</f>
        <v>0</v>
      </c>
      <c r="N977" s="44">
        <f>N251/SUMIFS(N$3:N$722,$B$3:$B$722,$B977)*SUMIFS(Calculations!$E$3:$E$53,Calculations!$A$3:$A$53,$B977)</f>
        <v>0</v>
      </c>
      <c r="O977" s="44">
        <f>O251/SUMIFS(O$3:O$722,$B$3:$B$722,$B977)*SUMIFS(Calculations!$E$3:$E$53,Calculations!$A$3:$A$53,$B977)</f>
        <v>0</v>
      </c>
      <c r="P977" s="44">
        <f>P251/SUMIFS(P$3:P$722,$B$3:$B$722,$B977)*SUMIFS(Calculations!$E$3:$E$53,Calculations!$A$3:$A$53,$B977)</f>
        <v>0</v>
      </c>
      <c r="Q977" s="44">
        <f>Q251/SUMIFS(Q$3:Q$722,$B$3:$B$722,$B977)*SUMIFS(Calculations!$E$3:$E$53,Calculations!$A$3:$A$53,$B977)</f>
        <v>0</v>
      </c>
      <c r="R977" s="44">
        <f>R251/SUMIFS(R$3:R$722,$B$3:$B$722,$B977)*SUMIFS(Calculations!$E$3:$E$53,Calculations!$A$3:$A$53,$B977)</f>
        <v>0</v>
      </c>
    </row>
    <row r="978" spans="2:18" ht="15.75" customHeight="1">
      <c r="B978" s="44" t="s">
        <v>69</v>
      </c>
      <c r="C978" s="44" t="s">
        <v>519</v>
      </c>
      <c r="D978" s="44" t="s">
        <v>531</v>
      </c>
      <c r="E978" s="44" t="str">
        <f t="shared" si="303"/>
        <v>nuclear</v>
      </c>
      <c r="F978" s="44">
        <f>F252/SUMIFS(F$3:F$722,$B$3:$B$722,$B978)*SUMIFS(Calculations!$E$3:$E$53,Calculations!$A$3:$A$53,$B978)</f>
        <v>0</v>
      </c>
      <c r="G978" s="44">
        <f>G252/SUMIFS(G$3:G$722,$B$3:$B$722,$B978)*SUMIFS(Calculations!$E$3:$E$53,Calculations!$A$3:$A$53,$B978)</f>
        <v>0</v>
      </c>
      <c r="H978" s="44">
        <f>H252/SUMIFS(H$3:H$722,$B$3:$B$722,$B978)*SUMIFS(Calculations!$E$3:$E$53,Calculations!$A$3:$A$53,$B978)</f>
        <v>0</v>
      </c>
      <c r="I978" s="44">
        <f>I252/SUMIFS(I$3:I$722,$B$3:$B$722,$B978)*SUMIFS(Calculations!$E$3:$E$53,Calculations!$A$3:$A$53,$B978)</f>
        <v>0</v>
      </c>
      <c r="J978" s="44">
        <f>J252/SUMIFS(J$3:J$722,$B$3:$B$722,$B978)*SUMIFS(Calculations!$E$3:$E$53,Calculations!$A$3:$A$53,$B978)</f>
        <v>0</v>
      </c>
      <c r="K978" s="44">
        <f>K252/SUMIFS(K$3:K$722,$B$3:$B$722,$B978)*SUMIFS(Calculations!$E$3:$E$53,Calculations!$A$3:$A$53,$B978)</f>
        <v>0</v>
      </c>
      <c r="L978" s="44">
        <f>L252/SUMIFS(L$3:L$722,$B$3:$B$722,$B978)*SUMIFS(Calculations!$E$3:$E$53,Calculations!$A$3:$A$53,$B978)</f>
        <v>0</v>
      </c>
      <c r="M978" s="44">
        <f>M252/SUMIFS(M$3:M$722,$B$3:$B$722,$B978)*SUMIFS(Calculations!$E$3:$E$53,Calculations!$A$3:$A$53,$B978)</f>
        <v>0</v>
      </c>
      <c r="N978" s="44">
        <f>N252/SUMIFS(N$3:N$722,$B$3:$B$722,$B978)*SUMIFS(Calculations!$E$3:$E$53,Calculations!$A$3:$A$53,$B978)</f>
        <v>0</v>
      </c>
      <c r="O978" s="44">
        <f>O252/SUMIFS(O$3:O$722,$B$3:$B$722,$B978)*SUMIFS(Calculations!$E$3:$E$53,Calculations!$A$3:$A$53,$B978)</f>
        <v>0</v>
      </c>
      <c r="P978" s="44">
        <f>P252/SUMIFS(P$3:P$722,$B$3:$B$722,$B978)*SUMIFS(Calculations!$E$3:$E$53,Calculations!$A$3:$A$53,$B978)</f>
        <v>0</v>
      </c>
      <c r="Q978" s="44">
        <f>Q252/SUMIFS(Q$3:Q$722,$B$3:$B$722,$B978)*SUMIFS(Calculations!$E$3:$E$53,Calculations!$A$3:$A$53,$B978)</f>
        <v>0</v>
      </c>
      <c r="R978" s="44">
        <f>R252/SUMIFS(R$3:R$722,$B$3:$B$722,$B978)*SUMIFS(Calculations!$E$3:$E$53,Calculations!$A$3:$A$53,$B978)</f>
        <v>0</v>
      </c>
    </row>
    <row r="979" spans="2:18" ht="15.75" customHeight="1">
      <c r="B979" s="44" t="s">
        <v>69</v>
      </c>
      <c r="C979" s="44" t="s">
        <v>519</v>
      </c>
      <c r="D979" s="44" t="s">
        <v>532</v>
      </c>
      <c r="E979" s="44" t="str">
        <f t="shared" si="303"/>
        <v>offshore wind</v>
      </c>
      <c r="F979" s="44">
        <f>F253/SUMIFS(F$3:F$722,$B$3:$B$722,$B979)*SUMIFS(Calculations!$E$3:$E$53,Calculations!$A$3:$A$53,$B979)</f>
        <v>0</v>
      </c>
      <c r="G979" s="44">
        <f>G253/SUMIFS(G$3:G$722,$B$3:$B$722,$B979)*SUMIFS(Calculations!$E$3:$E$53,Calculations!$A$3:$A$53,$B979)</f>
        <v>0</v>
      </c>
      <c r="H979" s="44">
        <f>H253/SUMIFS(H$3:H$722,$B$3:$B$722,$B979)*SUMIFS(Calculations!$E$3:$E$53,Calculations!$A$3:$A$53,$B979)</f>
        <v>0</v>
      </c>
      <c r="I979" s="44">
        <f>I253/SUMIFS(I$3:I$722,$B$3:$B$722,$B979)*SUMIFS(Calculations!$E$3:$E$53,Calculations!$A$3:$A$53,$B979)</f>
        <v>0</v>
      </c>
      <c r="J979" s="44">
        <f>J253/SUMIFS(J$3:J$722,$B$3:$B$722,$B979)*SUMIFS(Calculations!$E$3:$E$53,Calculations!$A$3:$A$53,$B979)</f>
        <v>0</v>
      </c>
      <c r="K979" s="44">
        <f>K253/SUMIFS(K$3:K$722,$B$3:$B$722,$B979)*SUMIFS(Calculations!$E$3:$E$53,Calculations!$A$3:$A$53,$B979)</f>
        <v>0</v>
      </c>
      <c r="L979" s="44">
        <f>L253/SUMIFS(L$3:L$722,$B$3:$B$722,$B979)*SUMIFS(Calculations!$E$3:$E$53,Calculations!$A$3:$A$53,$B979)</f>
        <v>0</v>
      </c>
      <c r="M979" s="44">
        <f>M253/SUMIFS(M$3:M$722,$B$3:$B$722,$B979)*SUMIFS(Calculations!$E$3:$E$53,Calculations!$A$3:$A$53,$B979)</f>
        <v>0</v>
      </c>
      <c r="N979" s="44">
        <f>N253/SUMIFS(N$3:N$722,$B$3:$B$722,$B979)*SUMIFS(Calculations!$E$3:$E$53,Calculations!$A$3:$A$53,$B979)</f>
        <v>0</v>
      </c>
      <c r="O979" s="44">
        <f>O253/SUMIFS(O$3:O$722,$B$3:$B$722,$B979)*SUMIFS(Calculations!$E$3:$E$53,Calculations!$A$3:$A$53,$B979)</f>
        <v>0</v>
      </c>
      <c r="P979" s="44">
        <f>P253/SUMIFS(P$3:P$722,$B$3:$B$722,$B979)*SUMIFS(Calculations!$E$3:$E$53,Calculations!$A$3:$A$53,$B979)</f>
        <v>0</v>
      </c>
      <c r="Q979" s="44">
        <f>Q253/SUMIFS(Q$3:Q$722,$B$3:$B$722,$B979)*SUMIFS(Calculations!$E$3:$E$53,Calculations!$A$3:$A$53,$B979)</f>
        <v>0</v>
      </c>
      <c r="R979" s="44">
        <f>R253/SUMIFS(R$3:R$722,$B$3:$B$722,$B979)*SUMIFS(Calculations!$E$3:$E$53,Calculations!$A$3:$A$53,$B979)</f>
        <v>0</v>
      </c>
    </row>
    <row r="980" spans="2:18" ht="15.75" customHeight="1">
      <c r="B980" s="44" t="s">
        <v>69</v>
      </c>
      <c r="C980" s="44" t="s">
        <v>519</v>
      </c>
      <c r="D980" s="44" t="s">
        <v>533</v>
      </c>
      <c r="E980" s="44" t="str">
        <f t="shared" si="303"/>
        <v>crude oil</v>
      </c>
      <c r="F980" s="44">
        <f>F254/SUMIFS(F$3:F$722,$B$3:$B$722,$B980)*SUMIFS(Calculations!$E$3:$E$53,Calculations!$A$3:$A$53,$B980)</f>
        <v>0</v>
      </c>
      <c r="G980" s="44">
        <f>G254/SUMIFS(G$3:G$722,$B$3:$B$722,$B980)*SUMIFS(Calculations!$E$3:$E$53,Calculations!$A$3:$A$53,$B980)</f>
        <v>0</v>
      </c>
      <c r="H980" s="44">
        <f>H254/SUMIFS(H$3:H$722,$B$3:$B$722,$B980)*SUMIFS(Calculations!$E$3:$E$53,Calculations!$A$3:$A$53,$B980)</f>
        <v>0</v>
      </c>
      <c r="I980" s="44">
        <f>I254/SUMIFS(I$3:I$722,$B$3:$B$722,$B980)*SUMIFS(Calculations!$E$3:$E$53,Calculations!$A$3:$A$53,$B980)</f>
        <v>0</v>
      </c>
      <c r="J980" s="44">
        <f>J254/SUMIFS(J$3:J$722,$B$3:$B$722,$B980)*SUMIFS(Calculations!$E$3:$E$53,Calculations!$A$3:$A$53,$B980)</f>
        <v>0</v>
      </c>
      <c r="K980" s="44">
        <f>K254/SUMIFS(K$3:K$722,$B$3:$B$722,$B980)*SUMIFS(Calculations!$E$3:$E$53,Calculations!$A$3:$A$53,$B980)</f>
        <v>0</v>
      </c>
      <c r="L980" s="44">
        <f>L254/SUMIFS(L$3:L$722,$B$3:$B$722,$B980)*SUMIFS(Calculations!$E$3:$E$53,Calculations!$A$3:$A$53,$B980)</f>
        <v>0</v>
      </c>
      <c r="M980" s="44">
        <f>M254/SUMIFS(M$3:M$722,$B$3:$B$722,$B980)*SUMIFS(Calculations!$E$3:$E$53,Calculations!$A$3:$A$53,$B980)</f>
        <v>0</v>
      </c>
      <c r="N980" s="44">
        <f>N254/SUMIFS(N$3:N$722,$B$3:$B$722,$B980)*SUMIFS(Calculations!$E$3:$E$53,Calculations!$A$3:$A$53,$B980)</f>
        <v>0</v>
      </c>
      <c r="O980" s="44">
        <f>O254/SUMIFS(O$3:O$722,$B$3:$B$722,$B980)*SUMIFS(Calculations!$E$3:$E$53,Calculations!$A$3:$A$53,$B980)</f>
        <v>0</v>
      </c>
      <c r="P980" s="44">
        <f>P254/SUMIFS(P$3:P$722,$B$3:$B$722,$B980)*SUMIFS(Calculations!$E$3:$E$53,Calculations!$A$3:$A$53,$B980)</f>
        <v>0</v>
      </c>
      <c r="Q980" s="44">
        <f>Q254/SUMIFS(Q$3:Q$722,$B$3:$B$722,$B980)*SUMIFS(Calculations!$E$3:$E$53,Calculations!$A$3:$A$53,$B980)</f>
        <v>0</v>
      </c>
      <c r="R980" s="44">
        <f>R254/SUMIFS(R$3:R$722,$B$3:$B$722,$B980)*SUMIFS(Calculations!$E$3:$E$53,Calculations!$A$3:$A$53,$B980)</f>
        <v>0</v>
      </c>
    </row>
    <row r="981" spans="2:18" ht="15.75" customHeight="1">
      <c r="B981" s="44" t="s">
        <v>69</v>
      </c>
      <c r="C981" s="44" t="s">
        <v>519</v>
      </c>
      <c r="D981" s="44" t="s">
        <v>534</v>
      </c>
      <c r="E981" s="44" t="str">
        <f t="shared" si="303"/>
        <v>solar PV</v>
      </c>
      <c r="F981" s="44">
        <f>F255/SUMIFS(F$3:F$722,$B$3:$B$722,$B981)*SUMIFS(Calculations!$E$3:$E$53,Calculations!$A$3:$A$53,$B981)</f>
        <v>0</v>
      </c>
      <c r="G981" s="44">
        <f>G255/SUMIFS(G$3:G$722,$B$3:$B$722,$B981)*SUMIFS(Calculations!$E$3:$E$53,Calculations!$A$3:$A$53,$B981)</f>
        <v>0</v>
      </c>
      <c r="H981" s="44">
        <f>H255/SUMIFS(H$3:H$722,$B$3:$B$722,$B981)*SUMIFS(Calculations!$E$3:$E$53,Calculations!$A$3:$A$53,$B981)</f>
        <v>0</v>
      </c>
      <c r="I981" s="44">
        <f>I255/SUMIFS(I$3:I$722,$B$3:$B$722,$B981)*SUMIFS(Calculations!$E$3:$E$53,Calculations!$A$3:$A$53,$B981)</f>
        <v>0</v>
      </c>
      <c r="J981" s="44">
        <f>J255/SUMIFS(J$3:J$722,$B$3:$B$722,$B981)*SUMIFS(Calculations!$E$3:$E$53,Calculations!$A$3:$A$53,$B981)</f>
        <v>0</v>
      </c>
      <c r="K981" s="44">
        <f>K255/SUMIFS(K$3:K$722,$B$3:$B$722,$B981)*SUMIFS(Calculations!$E$3:$E$53,Calculations!$A$3:$A$53,$B981)</f>
        <v>0</v>
      </c>
      <c r="L981" s="44">
        <f>L255/SUMIFS(L$3:L$722,$B$3:$B$722,$B981)*SUMIFS(Calculations!$E$3:$E$53,Calculations!$A$3:$A$53,$B981)</f>
        <v>0</v>
      </c>
      <c r="M981" s="44">
        <f>M255/SUMIFS(M$3:M$722,$B$3:$B$722,$B981)*SUMIFS(Calculations!$E$3:$E$53,Calculations!$A$3:$A$53,$B981)</f>
        <v>0</v>
      </c>
      <c r="N981" s="44">
        <f>N255/SUMIFS(N$3:N$722,$B$3:$B$722,$B981)*SUMIFS(Calculations!$E$3:$E$53,Calculations!$A$3:$A$53,$B981)</f>
        <v>0</v>
      </c>
      <c r="O981" s="44">
        <f>O255/SUMIFS(O$3:O$722,$B$3:$B$722,$B981)*SUMIFS(Calculations!$E$3:$E$53,Calculations!$A$3:$A$53,$B981)</f>
        <v>0</v>
      </c>
      <c r="P981" s="44">
        <f>P255/SUMIFS(P$3:P$722,$B$3:$B$722,$B981)*SUMIFS(Calculations!$E$3:$E$53,Calculations!$A$3:$A$53,$B981)</f>
        <v>0</v>
      </c>
      <c r="Q981" s="44">
        <f>Q255/SUMIFS(Q$3:Q$722,$B$3:$B$722,$B981)*SUMIFS(Calculations!$E$3:$E$53,Calculations!$A$3:$A$53,$B981)</f>
        <v>0</v>
      </c>
      <c r="R981" s="44">
        <f>R255/SUMIFS(R$3:R$722,$B$3:$B$722,$B981)*SUMIFS(Calculations!$E$3:$E$53,Calculations!$A$3:$A$53,$B981)</f>
        <v>0</v>
      </c>
    </row>
    <row r="982" spans="2:18" ht="15.75" customHeight="1">
      <c r="B982" s="44" t="s">
        <v>69</v>
      </c>
      <c r="C982" s="44" t="s">
        <v>519</v>
      </c>
      <c r="D982" s="44" t="s">
        <v>535</v>
      </c>
      <c r="E982" s="44" t="str">
        <f t="shared" si="303"/>
        <v>storage</v>
      </c>
      <c r="F982" s="44">
        <f>F256/SUMIFS(F$3:F$722,$B$3:$B$722,$B982)*SUMIFS(Calculations!$E$3:$E$53,Calculations!$A$3:$A$53,$B982)</f>
        <v>0</v>
      </c>
      <c r="G982" s="44">
        <f>G256/SUMIFS(G$3:G$722,$B$3:$B$722,$B982)*SUMIFS(Calculations!$E$3:$E$53,Calculations!$A$3:$A$53,$B982)</f>
        <v>0</v>
      </c>
      <c r="H982" s="44">
        <f>H256/SUMIFS(H$3:H$722,$B$3:$B$722,$B982)*SUMIFS(Calculations!$E$3:$E$53,Calculations!$A$3:$A$53,$B982)</f>
        <v>0</v>
      </c>
      <c r="I982" s="44">
        <f>I256/SUMIFS(I$3:I$722,$B$3:$B$722,$B982)*SUMIFS(Calculations!$E$3:$E$53,Calculations!$A$3:$A$53,$B982)</f>
        <v>0</v>
      </c>
      <c r="J982" s="44">
        <f>J256/SUMIFS(J$3:J$722,$B$3:$B$722,$B982)*SUMIFS(Calculations!$E$3:$E$53,Calculations!$A$3:$A$53,$B982)</f>
        <v>0</v>
      </c>
      <c r="K982" s="44">
        <f>K256/SUMIFS(K$3:K$722,$B$3:$B$722,$B982)*SUMIFS(Calculations!$E$3:$E$53,Calculations!$A$3:$A$53,$B982)</f>
        <v>0</v>
      </c>
      <c r="L982" s="44">
        <f>L256/SUMIFS(L$3:L$722,$B$3:$B$722,$B982)*SUMIFS(Calculations!$E$3:$E$53,Calculations!$A$3:$A$53,$B982)</f>
        <v>0</v>
      </c>
      <c r="M982" s="44">
        <f>M256/SUMIFS(M$3:M$722,$B$3:$B$722,$B982)*SUMIFS(Calculations!$E$3:$E$53,Calculations!$A$3:$A$53,$B982)</f>
        <v>0</v>
      </c>
      <c r="N982" s="44">
        <f>N256/SUMIFS(N$3:N$722,$B$3:$B$722,$B982)*SUMIFS(Calculations!$E$3:$E$53,Calculations!$A$3:$A$53,$B982)</f>
        <v>0</v>
      </c>
      <c r="O982" s="44">
        <f>O256/SUMIFS(O$3:O$722,$B$3:$B$722,$B982)*SUMIFS(Calculations!$E$3:$E$53,Calculations!$A$3:$A$53,$B982)</f>
        <v>0</v>
      </c>
      <c r="P982" s="44">
        <f>P256/SUMIFS(P$3:P$722,$B$3:$B$722,$B982)*SUMIFS(Calculations!$E$3:$E$53,Calculations!$A$3:$A$53,$B982)</f>
        <v>0</v>
      </c>
      <c r="Q982" s="44">
        <f>Q256/SUMIFS(Q$3:Q$722,$B$3:$B$722,$B982)*SUMIFS(Calculations!$E$3:$E$53,Calculations!$A$3:$A$53,$B982)</f>
        <v>0</v>
      </c>
      <c r="R982" s="44">
        <f>R256/SUMIFS(R$3:R$722,$B$3:$B$722,$B982)*SUMIFS(Calculations!$E$3:$E$53,Calculations!$A$3:$A$53,$B982)</f>
        <v>0</v>
      </c>
    </row>
    <row r="983" spans="2:18" ht="15.75" customHeight="1">
      <c r="B983" s="44" t="s">
        <v>69</v>
      </c>
      <c r="C983" s="44" t="s">
        <v>519</v>
      </c>
      <c r="D983" s="44" t="s">
        <v>537</v>
      </c>
      <c r="E983" s="44" t="str">
        <f t="shared" si="303"/>
        <v>solar PV</v>
      </c>
      <c r="F983" s="44">
        <f>F257/SUMIFS(F$3:F$722,$B$3:$B$722,$B983)*SUMIFS(Calculations!$E$3:$E$53,Calculations!$A$3:$A$53,$B983)</f>
        <v>0</v>
      </c>
      <c r="G983" s="44">
        <f>G257/SUMIFS(G$3:G$722,$B$3:$B$722,$B983)*SUMIFS(Calculations!$E$3:$E$53,Calculations!$A$3:$A$53,$B983)</f>
        <v>0</v>
      </c>
      <c r="H983" s="44">
        <f>H257/SUMIFS(H$3:H$722,$B$3:$B$722,$B983)*SUMIFS(Calculations!$E$3:$E$53,Calculations!$A$3:$A$53,$B983)</f>
        <v>0</v>
      </c>
      <c r="I983" s="44">
        <f>I257/SUMIFS(I$3:I$722,$B$3:$B$722,$B983)*SUMIFS(Calculations!$E$3:$E$53,Calculations!$A$3:$A$53,$B983)</f>
        <v>0</v>
      </c>
      <c r="J983" s="44">
        <f>J257/SUMIFS(J$3:J$722,$B$3:$B$722,$B983)*SUMIFS(Calculations!$E$3:$E$53,Calculations!$A$3:$A$53,$B983)</f>
        <v>0</v>
      </c>
      <c r="K983" s="44">
        <f>K257/SUMIFS(K$3:K$722,$B$3:$B$722,$B983)*SUMIFS(Calculations!$E$3:$E$53,Calculations!$A$3:$A$53,$B983)</f>
        <v>0</v>
      </c>
      <c r="L983" s="44">
        <f>L257/SUMIFS(L$3:L$722,$B$3:$B$722,$B983)*SUMIFS(Calculations!$E$3:$E$53,Calculations!$A$3:$A$53,$B983)</f>
        <v>0</v>
      </c>
      <c r="M983" s="44">
        <f>M257/SUMIFS(M$3:M$722,$B$3:$B$722,$B983)*SUMIFS(Calculations!$E$3:$E$53,Calculations!$A$3:$A$53,$B983)</f>
        <v>0</v>
      </c>
      <c r="N983" s="44">
        <f>N257/SUMIFS(N$3:N$722,$B$3:$B$722,$B983)*SUMIFS(Calculations!$E$3:$E$53,Calculations!$A$3:$A$53,$B983)</f>
        <v>0</v>
      </c>
      <c r="O983" s="44">
        <f>O257/SUMIFS(O$3:O$722,$B$3:$B$722,$B983)*SUMIFS(Calculations!$E$3:$E$53,Calculations!$A$3:$A$53,$B983)</f>
        <v>0</v>
      </c>
      <c r="P983" s="44">
        <f>P257/SUMIFS(P$3:P$722,$B$3:$B$722,$B983)*SUMIFS(Calculations!$E$3:$E$53,Calculations!$A$3:$A$53,$B983)</f>
        <v>0</v>
      </c>
      <c r="Q983" s="44">
        <f>Q257/SUMIFS(Q$3:Q$722,$B$3:$B$722,$B983)*SUMIFS(Calculations!$E$3:$E$53,Calculations!$A$3:$A$53,$B983)</f>
        <v>0</v>
      </c>
      <c r="R983" s="44">
        <f>R257/SUMIFS(R$3:R$722,$B$3:$B$722,$B983)*SUMIFS(Calculations!$E$3:$E$53,Calculations!$A$3:$A$53,$B983)</f>
        <v>0</v>
      </c>
    </row>
    <row r="984" spans="2:18" ht="15.75" customHeight="1">
      <c r="B984" s="44" t="s">
        <v>66</v>
      </c>
      <c r="C984" s="44" t="s">
        <v>519</v>
      </c>
      <c r="D984" s="44" t="s">
        <v>522</v>
      </c>
      <c r="E984" s="44" t="str">
        <f t="shared" si="303"/>
        <v>biomass</v>
      </c>
      <c r="F984" s="44">
        <f>F258/SUMIFS(F$3:F$722,$B$3:$B$722,$B984)*SUMIFS(Calculations!$E$3:$E$53,Calculations!$A$3:$A$53,$B984)</f>
        <v>0</v>
      </c>
      <c r="G984" s="44">
        <f>G258/SUMIFS(G$3:G$722,$B$3:$B$722,$B984)*SUMIFS(Calculations!$E$3:$E$53,Calculations!$A$3:$A$53,$B984)</f>
        <v>0</v>
      </c>
      <c r="H984" s="44">
        <f>H258/SUMIFS(H$3:H$722,$B$3:$B$722,$B984)*SUMIFS(Calculations!$E$3:$E$53,Calculations!$A$3:$A$53,$B984)</f>
        <v>0</v>
      </c>
      <c r="I984" s="44">
        <f>I258/SUMIFS(I$3:I$722,$B$3:$B$722,$B984)*SUMIFS(Calculations!$E$3:$E$53,Calculations!$A$3:$A$53,$B984)</f>
        <v>0</v>
      </c>
      <c r="J984" s="44">
        <f>J258/SUMIFS(J$3:J$722,$B$3:$B$722,$B984)*SUMIFS(Calculations!$E$3:$E$53,Calculations!$A$3:$A$53,$B984)</f>
        <v>0</v>
      </c>
      <c r="K984" s="44">
        <f>K258/SUMIFS(K$3:K$722,$B$3:$B$722,$B984)*SUMIFS(Calculations!$E$3:$E$53,Calculations!$A$3:$A$53,$B984)</f>
        <v>0</v>
      </c>
      <c r="L984" s="44">
        <f>L258/SUMIFS(L$3:L$722,$B$3:$B$722,$B984)*SUMIFS(Calculations!$E$3:$E$53,Calculations!$A$3:$A$53,$B984)</f>
        <v>0</v>
      </c>
      <c r="M984" s="44">
        <f>M258/SUMIFS(M$3:M$722,$B$3:$B$722,$B984)*SUMIFS(Calculations!$E$3:$E$53,Calculations!$A$3:$A$53,$B984)</f>
        <v>0</v>
      </c>
      <c r="N984" s="44">
        <f>N258/SUMIFS(N$3:N$722,$B$3:$B$722,$B984)*SUMIFS(Calculations!$E$3:$E$53,Calculations!$A$3:$A$53,$B984)</f>
        <v>0</v>
      </c>
      <c r="O984" s="44">
        <f>O258/SUMIFS(O$3:O$722,$B$3:$B$722,$B984)*SUMIFS(Calculations!$E$3:$E$53,Calculations!$A$3:$A$53,$B984)</f>
        <v>0</v>
      </c>
      <c r="P984" s="44">
        <f>P258/SUMIFS(P$3:P$722,$B$3:$B$722,$B984)*SUMIFS(Calculations!$E$3:$E$53,Calculations!$A$3:$A$53,$B984)</f>
        <v>0</v>
      </c>
      <c r="Q984" s="44">
        <f>Q258/SUMIFS(Q$3:Q$722,$B$3:$B$722,$B984)*SUMIFS(Calculations!$E$3:$E$53,Calculations!$A$3:$A$53,$B984)</f>
        <v>0</v>
      </c>
      <c r="R984" s="44">
        <f>R258/SUMIFS(R$3:R$722,$B$3:$B$722,$B984)*SUMIFS(Calculations!$E$3:$E$53,Calculations!$A$3:$A$53,$B984)</f>
        <v>0</v>
      </c>
    </row>
    <row r="985" spans="2:18" ht="15.75" customHeight="1">
      <c r="B985" s="44" t="s">
        <v>66</v>
      </c>
      <c r="C985" s="44" t="s">
        <v>519</v>
      </c>
      <c r="D985" s="44" t="s">
        <v>523</v>
      </c>
      <c r="E985" s="44" t="str">
        <f t="shared" ref="E985:E1048" si="304">LOOKUP(D985,$U$2:$V$15,$V$2:$V$15)</f>
        <v>hard coal</v>
      </c>
      <c r="F985" s="44">
        <f>F259/SUMIFS(F$3:F$722,$B$3:$B$722,$B985)*SUMIFS(Calculations!$E$3:$E$53,Calculations!$A$3:$A$53,$B985)</f>
        <v>0</v>
      </c>
      <c r="G985" s="44">
        <f>G259/SUMIFS(G$3:G$722,$B$3:$B$722,$B985)*SUMIFS(Calculations!$E$3:$E$53,Calculations!$A$3:$A$53,$B985)</f>
        <v>0</v>
      </c>
      <c r="H985" s="44">
        <f>H259/SUMIFS(H$3:H$722,$B$3:$B$722,$B985)*SUMIFS(Calculations!$E$3:$E$53,Calculations!$A$3:$A$53,$B985)</f>
        <v>0</v>
      </c>
      <c r="I985" s="44">
        <f>I259/SUMIFS(I$3:I$722,$B$3:$B$722,$B985)*SUMIFS(Calculations!$E$3:$E$53,Calculations!$A$3:$A$53,$B985)</f>
        <v>0</v>
      </c>
      <c r="J985" s="44">
        <f>J259/SUMIFS(J$3:J$722,$B$3:$B$722,$B985)*SUMIFS(Calculations!$E$3:$E$53,Calculations!$A$3:$A$53,$B985)</f>
        <v>0</v>
      </c>
      <c r="K985" s="44">
        <f>K259/SUMIFS(K$3:K$722,$B$3:$B$722,$B985)*SUMIFS(Calculations!$E$3:$E$53,Calculations!$A$3:$A$53,$B985)</f>
        <v>0</v>
      </c>
      <c r="L985" s="44">
        <f>L259/SUMIFS(L$3:L$722,$B$3:$B$722,$B985)*SUMIFS(Calculations!$E$3:$E$53,Calculations!$A$3:$A$53,$B985)</f>
        <v>0</v>
      </c>
      <c r="M985" s="44">
        <f>M259/SUMIFS(M$3:M$722,$B$3:$B$722,$B985)*SUMIFS(Calculations!$E$3:$E$53,Calculations!$A$3:$A$53,$B985)</f>
        <v>0</v>
      </c>
      <c r="N985" s="44">
        <f>N259/SUMIFS(N$3:N$722,$B$3:$B$722,$B985)*SUMIFS(Calculations!$E$3:$E$53,Calculations!$A$3:$A$53,$B985)</f>
        <v>0</v>
      </c>
      <c r="O985" s="44">
        <f>O259/SUMIFS(O$3:O$722,$B$3:$B$722,$B985)*SUMIFS(Calculations!$E$3:$E$53,Calculations!$A$3:$A$53,$B985)</f>
        <v>0</v>
      </c>
      <c r="P985" s="44">
        <f>P259/SUMIFS(P$3:P$722,$B$3:$B$722,$B985)*SUMIFS(Calculations!$E$3:$E$53,Calculations!$A$3:$A$53,$B985)</f>
        <v>0</v>
      </c>
      <c r="Q985" s="44">
        <f>Q259/SUMIFS(Q$3:Q$722,$B$3:$B$722,$B985)*SUMIFS(Calculations!$E$3:$E$53,Calculations!$A$3:$A$53,$B985)</f>
        <v>0</v>
      </c>
      <c r="R985" s="44">
        <f>R259/SUMIFS(R$3:R$722,$B$3:$B$722,$B985)*SUMIFS(Calculations!$E$3:$E$53,Calculations!$A$3:$A$53,$B985)</f>
        <v>0</v>
      </c>
    </row>
    <row r="986" spans="2:18" ht="15.75" customHeight="1">
      <c r="B986" s="44" t="s">
        <v>66</v>
      </c>
      <c r="C986" s="44" t="s">
        <v>519</v>
      </c>
      <c r="D986" s="44" t="s">
        <v>524</v>
      </c>
      <c r="E986" s="44" t="str">
        <f t="shared" si="304"/>
        <v>solar thermal</v>
      </c>
      <c r="F986" s="44">
        <f>F260/SUMIFS(F$3:F$722,$B$3:$B$722,$B986)*SUMIFS(Calculations!$E$3:$E$53,Calculations!$A$3:$A$53,$B986)</f>
        <v>0</v>
      </c>
      <c r="G986" s="44">
        <f>G260/SUMIFS(G$3:G$722,$B$3:$B$722,$B986)*SUMIFS(Calculations!$E$3:$E$53,Calculations!$A$3:$A$53,$B986)</f>
        <v>0</v>
      </c>
      <c r="H986" s="44">
        <f>H260/SUMIFS(H$3:H$722,$B$3:$B$722,$B986)*SUMIFS(Calculations!$E$3:$E$53,Calculations!$A$3:$A$53,$B986)</f>
        <v>0</v>
      </c>
      <c r="I986" s="44">
        <f>I260/SUMIFS(I$3:I$722,$B$3:$B$722,$B986)*SUMIFS(Calculations!$E$3:$E$53,Calculations!$A$3:$A$53,$B986)</f>
        <v>0</v>
      </c>
      <c r="J986" s="44">
        <f>J260/SUMIFS(J$3:J$722,$B$3:$B$722,$B986)*SUMIFS(Calculations!$E$3:$E$53,Calculations!$A$3:$A$53,$B986)</f>
        <v>0</v>
      </c>
      <c r="K986" s="44">
        <f>K260/SUMIFS(K$3:K$722,$B$3:$B$722,$B986)*SUMIFS(Calculations!$E$3:$E$53,Calculations!$A$3:$A$53,$B986)</f>
        <v>0</v>
      </c>
      <c r="L986" s="44">
        <f>L260/SUMIFS(L$3:L$722,$B$3:$B$722,$B986)*SUMIFS(Calculations!$E$3:$E$53,Calculations!$A$3:$A$53,$B986)</f>
        <v>0</v>
      </c>
      <c r="M986" s="44">
        <f>M260/SUMIFS(M$3:M$722,$B$3:$B$722,$B986)*SUMIFS(Calculations!$E$3:$E$53,Calculations!$A$3:$A$53,$B986)</f>
        <v>0</v>
      </c>
      <c r="N986" s="44">
        <f>N260/SUMIFS(N$3:N$722,$B$3:$B$722,$B986)*SUMIFS(Calculations!$E$3:$E$53,Calculations!$A$3:$A$53,$B986)</f>
        <v>0</v>
      </c>
      <c r="O986" s="44">
        <f>O260/SUMIFS(O$3:O$722,$B$3:$B$722,$B986)*SUMIFS(Calculations!$E$3:$E$53,Calculations!$A$3:$A$53,$B986)</f>
        <v>0</v>
      </c>
      <c r="P986" s="44">
        <f>P260/SUMIFS(P$3:P$722,$B$3:$B$722,$B986)*SUMIFS(Calculations!$E$3:$E$53,Calculations!$A$3:$A$53,$B986)</f>
        <v>0</v>
      </c>
      <c r="Q986" s="44">
        <f>Q260/SUMIFS(Q$3:Q$722,$B$3:$B$722,$B986)*SUMIFS(Calculations!$E$3:$E$53,Calculations!$A$3:$A$53,$B986)</f>
        <v>0</v>
      </c>
      <c r="R986" s="44">
        <f>R260/SUMIFS(R$3:R$722,$B$3:$B$722,$B986)*SUMIFS(Calculations!$E$3:$E$53,Calculations!$A$3:$A$53,$B986)</f>
        <v>0</v>
      </c>
    </row>
    <row r="987" spans="2:18" ht="15.75" customHeight="1">
      <c r="B987" s="44" t="s">
        <v>66</v>
      </c>
      <c r="C987" s="44" t="s">
        <v>519</v>
      </c>
      <c r="D987" s="44" t="s">
        <v>525</v>
      </c>
      <c r="E987" s="44" t="str">
        <f t="shared" si="304"/>
        <v>geothermal</v>
      </c>
      <c r="F987" s="44">
        <f>F261/SUMIFS(F$3:F$722,$B$3:$B$722,$B987)*SUMIFS(Calculations!$E$3:$E$53,Calculations!$A$3:$A$53,$B987)</f>
        <v>0</v>
      </c>
      <c r="G987" s="44">
        <f>G261/SUMIFS(G$3:G$722,$B$3:$B$722,$B987)*SUMIFS(Calculations!$E$3:$E$53,Calculations!$A$3:$A$53,$B987)</f>
        <v>0</v>
      </c>
      <c r="H987" s="44">
        <f>H261/SUMIFS(H$3:H$722,$B$3:$B$722,$B987)*SUMIFS(Calculations!$E$3:$E$53,Calculations!$A$3:$A$53,$B987)</f>
        <v>0</v>
      </c>
      <c r="I987" s="44">
        <f>I261/SUMIFS(I$3:I$722,$B$3:$B$722,$B987)*SUMIFS(Calculations!$E$3:$E$53,Calculations!$A$3:$A$53,$B987)</f>
        <v>0</v>
      </c>
      <c r="J987" s="44">
        <f>J261/SUMIFS(J$3:J$722,$B$3:$B$722,$B987)*SUMIFS(Calculations!$E$3:$E$53,Calculations!$A$3:$A$53,$B987)</f>
        <v>0</v>
      </c>
      <c r="K987" s="44">
        <f>K261/SUMIFS(K$3:K$722,$B$3:$B$722,$B987)*SUMIFS(Calculations!$E$3:$E$53,Calculations!$A$3:$A$53,$B987)</f>
        <v>0</v>
      </c>
      <c r="L987" s="44">
        <f>L261/SUMIFS(L$3:L$722,$B$3:$B$722,$B987)*SUMIFS(Calculations!$E$3:$E$53,Calculations!$A$3:$A$53,$B987)</f>
        <v>0</v>
      </c>
      <c r="M987" s="44">
        <f>M261/SUMIFS(M$3:M$722,$B$3:$B$722,$B987)*SUMIFS(Calculations!$E$3:$E$53,Calculations!$A$3:$A$53,$B987)</f>
        <v>0</v>
      </c>
      <c r="N987" s="44">
        <f>N261/SUMIFS(N$3:N$722,$B$3:$B$722,$B987)*SUMIFS(Calculations!$E$3:$E$53,Calculations!$A$3:$A$53,$B987)</f>
        <v>0</v>
      </c>
      <c r="O987" s="44">
        <f>O261/SUMIFS(O$3:O$722,$B$3:$B$722,$B987)*SUMIFS(Calculations!$E$3:$E$53,Calculations!$A$3:$A$53,$B987)</f>
        <v>0</v>
      </c>
      <c r="P987" s="44">
        <f>P261/SUMIFS(P$3:P$722,$B$3:$B$722,$B987)*SUMIFS(Calculations!$E$3:$E$53,Calculations!$A$3:$A$53,$B987)</f>
        <v>0</v>
      </c>
      <c r="Q987" s="44">
        <f>Q261/SUMIFS(Q$3:Q$722,$B$3:$B$722,$B987)*SUMIFS(Calculations!$E$3:$E$53,Calculations!$A$3:$A$53,$B987)</f>
        <v>0</v>
      </c>
      <c r="R987" s="44">
        <f>R261/SUMIFS(R$3:R$722,$B$3:$B$722,$B987)*SUMIFS(Calculations!$E$3:$E$53,Calculations!$A$3:$A$53,$B987)</f>
        <v>0</v>
      </c>
    </row>
    <row r="988" spans="2:18" ht="15.75" customHeight="1">
      <c r="B988" s="44" t="s">
        <v>66</v>
      </c>
      <c r="C988" s="44" t="s">
        <v>519</v>
      </c>
      <c r="D988" s="44" t="s">
        <v>526</v>
      </c>
      <c r="E988" s="44" t="str">
        <f t="shared" si="304"/>
        <v>hydro</v>
      </c>
      <c r="F988" s="44">
        <f>F262/SUMIFS(F$3:F$722,$B$3:$B$722,$B988)*SUMIFS(Calculations!$E$3:$E$53,Calculations!$A$3:$A$53,$B988)</f>
        <v>0</v>
      </c>
      <c r="G988" s="44">
        <f>G262/SUMIFS(G$3:G$722,$B$3:$B$722,$B988)*SUMIFS(Calculations!$E$3:$E$53,Calculations!$A$3:$A$53,$B988)</f>
        <v>0</v>
      </c>
      <c r="H988" s="44">
        <f>H262/SUMIFS(H$3:H$722,$B$3:$B$722,$B988)*SUMIFS(Calculations!$E$3:$E$53,Calculations!$A$3:$A$53,$B988)</f>
        <v>0</v>
      </c>
      <c r="I988" s="44">
        <f>I262/SUMIFS(I$3:I$722,$B$3:$B$722,$B988)*SUMIFS(Calculations!$E$3:$E$53,Calculations!$A$3:$A$53,$B988)</f>
        <v>0</v>
      </c>
      <c r="J988" s="44">
        <f>J262/SUMIFS(J$3:J$722,$B$3:$B$722,$B988)*SUMIFS(Calculations!$E$3:$E$53,Calculations!$A$3:$A$53,$B988)</f>
        <v>0</v>
      </c>
      <c r="K988" s="44">
        <f>K262/SUMIFS(K$3:K$722,$B$3:$B$722,$B988)*SUMIFS(Calculations!$E$3:$E$53,Calculations!$A$3:$A$53,$B988)</f>
        <v>0</v>
      </c>
      <c r="L988" s="44">
        <f>L262/SUMIFS(L$3:L$722,$B$3:$B$722,$B988)*SUMIFS(Calculations!$E$3:$E$53,Calculations!$A$3:$A$53,$B988)</f>
        <v>0</v>
      </c>
      <c r="M988" s="44">
        <f>M262/SUMIFS(M$3:M$722,$B$3:$B$722,$B988)*SUMIFS(Calculations!$E$3:$E$53,Calculations!$A$3:$A$53,$B988)</f>
        <v>0</v>
      </c>
      <c r="N988" s="44">
        <f>N262/SUMIFS(N$3:N$722,$B$3:$B$722,$B988)*SUMIFS(Calculations!$E$3:$E$53,Calculations!$A$3:$A$53,$B988)</f>
        <v>0</v>
      </c>
      <c r="O988" s="44">
        <f>O262/SUMIFS(O$3:O$722,$B$3:$B$722,$B988)*SUMIFS(Calculations!$E$3:$E$53,Calculations!$A$3:$A$53,$B988)</f>
        <v>0</v>
      </c>
      <c r="P988" s="44">
        <f>P262/SUMIFS(P$3:P$722,$B$3:$B$722,$B988)*SUMIFS(Calculations!$E$3:$E$53,Calculations!$A$3:$A$53,$B988)</f>
        <v>0</v>
      </c>
      <c r="Q988" s="44">
        <f>Q262/SUMIFS(Q$3:Q$722,$B$3:$B$722,$B988)*SUMIFS(Calculations!$E$3:$E$53,Calculations!$A$3:$A$53,$B988)</f>
        <v>0</v>
      </c>
      <c r="R988" s="44">
        <f>R262/SUMIFS(R$3:R$722,$B$3:$B$722,$B988)*SUMIFS(Calculations!$E$3:$E$53,Calculations!$A$3:$A$53,$B988)</f>
        <v>0</v>
      </c>
    </row>
    <row r="989" spans="2:18" ht="15.75" customHeight="1">
      <c r="B989" s="44" t="s">
        <v>66</v>
      </c>
      <c r="C989" s="44" t="s">
        <v>519</v>
      </c>
      <c r="D989" s="44" t="s">
        <v>528</v>
      </c>
      <c r="E989" s="44" t="str">
        <f t="shared" si="304"/>
        <v>hydro</v>
      </c>
      <c r="F989" s="44">
        <f>F263/SUMIFS(F$3:F$722,$B$3:$B$722,$B989)*SUMIFS(Calculations!$E$3:$E$53,Calculations!$A$3:$A$53,$B989)</f>
        <v>0</v>
      </c>
      <c r="G989" s="44">
        <f>G263/SUMIFS(G$3:G$722,$B$3:$B$722,$B989)*SUMIFS(Calculations!$E$3:$E$53,Calculations!$A$3:$A$53,$B989)</f>
        <v>0</v>
      </c>
      <c r="H989" s="44">
        <f>H263/SUMIFS(H$3:H$722,$B$3:$B$722,$B989)*SUMIFS(Calculations!$E$3:$E$53,Calculations!$A$3:$A$53,$B989)</f>
        <v>0</v>
      </c>
      <c r="I989" s="44">
        <f>I263/SUMIFS(I$3:I$722,$B$3:$B$722,$B989)*SUMIFS(Calculations!$E$3:$E$53,Calculations!$A$3:$A$53,$B989)</f>
        <v>0</v>
      </c>
      <c r="J989" s="44">
        <f>J263/SUMIFS(J$3:J$722,$B$3:$B$722,$B989)*SUMIFS(Calculations!$E$3:$E$53,Calculations!$A$3:$A$53,$B989)</f>
        <v>0</v>
      </c>
      <c r="K989" s="44">
        <f>K263/SUMIFS(K$3:K$722,$B$3:$B$722,$B989)*SUMIFS(Calculations!$E$3:$E$53,Calculations!$A$3:$A$53,$B989)</f>
        <v>0</v>
      </c>
      <c r="L989" s="44">
        <f>L263/SUMIFS(L$3:L$722,$B$3:$B$722,$B989)*SUMIFS(Calculations!$E$3:$E$53,Calculations!$A$3:$A$53,$B989)</f>
        <v>0</v>
      </c>
      <c r="M989" s="44">
        <f>M263/SUMIFS(M$3:M$722,$B$3:$B$722,$B989)*SUMIFS(Calculations!$E$3:$E$53,Calculations!$A$3:$A$53,$B989)</f>
        <v>0</v>
      </c>
      <c r="N989" s="44">
        <f>N263/SUMIFS(N$3:N$722,$B$3:$B$722,$B989)*SUMIFS(Calculations!$E$3:$E$53,Calculations!$A$3:$A$53,$B989)</f>
        <v>0</v>
      </c>
      <c r="O989" s="44">
        <f>O263/SUMIFS(O$3:O$722,$B$3:$B$722,$B989)*SUMIFS(Calculations!$E$3:$E$53,Calculations!$A$3:$A$53,$B989)</f>
        <v>0</v>
      </c>
      <c r="P989" s="44">
        <f>P263/SUMIFS(P$3:P$722,$B$3:$B$722,$B989)*SUMIFS(Calculations!$E$3:$E$53,Calculations!$A$3:$A$53,$B989)</f>
        <v>0</v>
      </c>
      <c r="Q989" s="44">
        <f>Q263/SUMIFS(Q$3:Q$722,$B$3:$B$722,$B989)*SUMIFS(Calculations!$E$3:$E$53,Calculations!$A$3:$A$53,$B989)</f>
        <v>0</v>
      </c>
      <c r="R989" s="44">
        <f>R263/SUMIFS(R$3:R$722,$B$3:$B$722,$B989)*SUMIFS(Calculations!$E$3:$E$53,Calculations!$A$3:$A$53,$B989)</f>
        <v>0</v>
      </c>
    </row>
    <row r="990" spans="2:18" ht="15.75" customHeight="1">
      <c r="B990" s="44" t="s">
        <v>66</v>
      </c>
      <c r="C990" s="44" t="s">
        <v>519</v>
      </c>
      <c r="D990" s="44" t="s">
        <v>527</v>
      </c>
      <c r="E990" s="44" t="str">
        <f t="shared" si="304"/>
        <v>onshore wind</v>
      </c>
      <c r="F990" s="44">
        <f>F264/SUMIFS(F$3:F$722,$B$3:$B$722,$B990)*SUMIFS(Calculations!$E$3:$E$53,Calculations!$A$3:$A$53,$B990)</f>
        <v>0</v>
      </c>
      <c r="G990" s="44">
        <f>G264/SUMIFS(G$3:G$722,$B$3:$B$722,$B990)*SUMIFS(Calculations!$E$3:$E$53,Calculations!$A$3:$A$53,$B990)</f>
        <v>0</v>
      </c>
      <c r="H990" s="44">
        <f>H264/SUMIFS(H$3:H$722,$B$3:$B$722,$B990)*SUMIFS(Calculations!$E$3:$E$53,Calculations!$A$3:$A$53,$B990)</f>
        <v>0</v>
      </c>
      <c r="I990" s="44">
        <f>I264/SUMIFS(I$3:I$722,$B$3:$B$722,$B990)*SUMIFS(Calculations!$E$3:$E$53,Calculations!$A$3:$A$53,$B990)</f>
        <v>0</v>
      </c>
      <c r="J990" s="44">
        <f>J264/SUMIFS(J$3:J$722,$B$3:$B$722,$B990)*SUMIFS(Calculations!$E$3:$E$53,Calculations!$A$3:$A$53,$B990)</f>
        <v>0</v>
      </c>
      <c r="K990" s="44">
        <f>K264/SUMIFS(K$3:K$722,$B$3:$B$722,$B990)*SUMIFS(Calculations!$E$3:$E$53,Calculations!$A$3:$A$53,$B990)</f>
        <v>0</v>
      </c>
      <c r="L990" s="44">
        <f>L264/SUMIFS(L$3:L$722,$B$3:$B$722,$B990)*SUMIFS(Calculations!$E$3:$E$53,Calculations!$A$3:$A$53,$B990)</f>
        <v>0</v>
      </c>
      <c r="M990" s="44">
        <f>M264/SUMIFS(M$3:M$722,$B$3:$B$722,$B990)*SUMIFS(Calculations!$E$3:$E$53,Calculations!$A$3:$A$53,$B990)</f>
        <v>0</v>
      </c>
      <c r="N990" s="44">
        <f>N264/SUMIFS(N$3:N$722,$B$3:$B$722,$B990)*SUMIFS(Calculations!$E$3:$E$53,Calculations!$A$3:$A$53,$B990)</f>
        <v>0</v>
      </c>
      <c r="O990" s="44">
        <f>O264/SUMIFS(O$3:O$722,$B$3:$B$722,$B990)*SUMIFS(Calculations!$E$3:$E$53,Calculations!$A$3:$A$53,$B990)</f>
        <v>0</v>
      </c>
      <c r="P990" s="44">
        <f>P264/SUMIFS(P$3:P$722,$B$3:$B$722,$B990)*SUMIFS(Calculations!$E$3:$E$53,Calculations!$A$3:$A$53,$B990)</f>
        <v>0</v>
      </c>
      <c r="Q990" s="44">
        <f>Q264/SUMIFS(Q$3:Q$722,$B$3:$B$722,$B990)*SUMIFS(Calculations!$E$3:$E$53,Calculations!$A$3:$A$53,$B990)</f>
        <v>0</v>
      </c>
      <c r="R990" s="44">
        <f>R264/SUMIFS(R$3:R$722,$B$3:$B$722,$B990)*SUMIFS(Calculations!$E$3:$E$53,Calculations!$A$3:$A$53,$B990)</f>
        <v>0</v>
      </c>
    </row>
    <row r="991" spans="2:18" ht="15.75" customHeight="1">
      <c r="B991" s="44" t="s">
        <v>66</v>
      </c>
      <c r="C991" s="44" t="s">
        <v>519</v>
      </c>
      <c r="D991" s="44" t="s">
        <v>529</v>
      </c>
      <c r="E991" s="44" t="str">
        <f t="shared" si="304"/>
        <v>natural gas nonpeaker</v>
      </c>
      <c r="F991" s="44">
        <f>F265/SUMIFS(F$3:F$722,$B$3:$B$722,$B991)*SUMIFS(Calculations!$E$3:$E$53,Calculations!$A$3:$A$53,$B991)</f>
        <v>0</v>
      </c>
      <c r="G991" s="44">
        <f>G265/SUMIFS(G$3:G$722,$B$3:$B$722,$B991)*SUMIFS(Calculations!$E$3:$E$53,Calculations!$A$3:$A$53,$B991)</f>
        <v>0</v>
      </c>
      <c r="H991" s="44">
        <f>H265/SUMIFS(H$3:H$722,$B$3:$B$722,$B991)*SUMIFS(Calculations!$E$3:$E$53,Calculations!$A$3:$A$53,$B991)</f>
        <v>0</v>
      </c>
      <c r="I991" s="44">
        <f>I265/SUMIFS(I$3:I$722,$B$3:$B$722,$B991)*SUMIFS(Calculations!$E$3:$E$53,Calculations!$A$3:$A$53,$B991)</f>
        <v>0</v>
      </c>
      <c r="J991" s="44">
        <f>J265/SUMIFS(J$3:J$722,$B$3:$B$722,$B991)*SUMIFS(Calculations!$E$3:$E$53,Calculations!$A$3:$A$53,$B991)</f>
        <v>0</v>
      </c>
      <c r="K991" s="44">
        <f>K265/SUMIFS(K$3:K$722,$B$3:$B$722,$B991)*SUMIFS(Calculations!$E$3:$E$53,Calculations!$A$3:$A$53,$B991)</f>
        <v>0</v>
      </c>
      <c r="L991" s="44">
        <f>L265/SUMIFS(L$3:L$722,$B$3:$B$722,$B991)*SUMIFS(Calculations!$E$3:$E$53,Calculations!$A$3:$A$53,$B991)</f>
        <v>0</v>
      </c>
      <c r="M991" s="44">
        <f>M265/SUMIFS(M$3:M$722,$B$3:$B$722,$B991)*SUMIFS(Calculations!$E$3:$E$53,Calculations!$A$3:$A$53,$B991)</f>
        <v>0</v>
      </c>
      <c r="N991" s="44">
        <f>N265/SUMIFS(N$3:N$722,$B$3:$B$722,$B991)*SUMIFS(Calculations!$E$3:$E$53,Calculations!$A$3:$A$53,$B991)</f>
        <v>0</v>
      </c>
      <c r="O991" s="44">
        <f>O265/SUMIFS(O$3:O$722,$B$3:$B$722,$B991)*SUMIFS(Calculations!$E$3:$E$53,Calculations!$A$3:$A$53,$B991)</f>
        <v>0</v>
      </c>
      <c r="P991" s="44">
        <f>P265/SUMIFS(P$3:P$722,$B$3:$B$722,$B991)*SUMIFS(Calculations!$E$3:$E$53,Calculations!$A$3:$A$53,$B991)</f>
        <v>0</v>
      </c>
      <c r="Q991" s="44">
        <f>Q265/SUMIFS(Q$3:Q$722,$B$3:$B$722,$B991)*SUMIFS(Calculations!$E$3:$E$53,Calculations!$A$3:$A$53,$B991)</f>
        <v>0</v>
      </c>
      <c r="R991" s="44">
        <f>R265/SUMIFS(R$3:R$722,$B$3:$B$722,$B991)*SUMIFS(Calculations!$E$3:$E$53,Calculations!$A$3:$A$53,$B991)</f>
        <v>0</v>
      </c>
    </row>
    <row r="992" spans="2:18" ht="15.75" customHeight="1">
      <c r="B992" s="44" t="s">
        <v>66</v>
      </c>
      <c r="C992" s="44" t="s">
        <v>519</v>
      </c>
      <c r="D992" s="44" t="s">
        <v>530</v>
      </c>
      <c r="E992" s="44" t="str">
        <f t="shared" si="304"/>
        <v>natural gas peaker</v>
      </c>
      <c r="F992" s="44">
        <f>F266/SUMIFS(F$3:F$722,$B$3:$B$722,$B992)*SUMIFS(Calculations!$E$3:$E$53,Calculations!$A$3:$A$53,$B992)</f>
        <v>0</v>
      </c>
      <c r="G992" s="44">
        <f>G266/SUMIFS(G$3:G$722,$B$3:$B$722,$B992)*SUMIFS(Calculations!$E$3:$E$53,Calculations!$A$3:$A$53,$B992)</f>
        <v>0</v>
      </c>
      <c r="H992" s="44">
        <f>H266/SUMIFS(H$3:H$722,$B$3:$B$722,$B992)*SUMIFS(Calculations!$E$3:$E$53,Calculations!$A$3:$A$53,$B992)</f>
        <v>0</v>
      </c>
      <c r="I992" s="44">
        <f>I266/SUMIFS(I$3:I$722,$B$3:$B$722,$B992)*SUMIFS(Calculations!$E$3:$E$53,Calculations!$A$3:$A$53,$B992)</f>
        <v>0</v>
      </c>
      <c r="J992" s="44">
        <f>J266/SUMIFS(J$3:J$722,$B$3:$B$722,$B992)*SUMIFS(Calculations!$E$3:$E$53,Calculations!$A$3:$A$53,$B992)</f>
        <v>0</v>
      </c>
      <c r="K992" s="44">
        <f>K266/SUMIFS(K$3:K$722,$B$3:$B$722,$B992)*SUMIFS(Calculations!$E$3:$E$53,Calculations!$A$3:$A$53,$B992)</f>
        <v>0</v>
      </c>
      <c r="L992" s="44">
        <f>L266/SUMIFS(L$3:L$722,$B$3:$B$722,$B992)*SUMIFS(Calculations!$E$3:$E$53,Calculations!$A$3:$A$53,$B992)</f>
        <v>0</v>
      </c>
      <c r="M992" s="44">
        <f>M266/SUMIFS(M$3:M$722,$B$3:$B$722,$B992)*SUMIFS(Calculations!$E$3:$E$53,Calculations!$A$3:$A$53,$B992)</f>
        <v>0</v>
      </c>
      <c r="N992" s="44">
        <f>N266/SUMIFS(N$3:N$722,$B$3:$B$722,$B992)*SUMIFS(Calculations!$E$3:$E$53,Calculations!$A$3:$A$53,$B992)</f>
        <v>0</v>
      </c>
      <c r="O992" s="44">
        <f>O266/SUMIFS(O$3:O$722,$B$3:$B$722,$B992)*SUMIFS(Calculations!$E$3:$E$53,Calculations!$A$3:$A$53,$B992)</f>
        <v>0</v>
      </c>
      <c r="P992" s="44">
        <f>P266/SUMIFS(P$3:P$722,$B$3:$B$722,$B992)*SUMIFS(Calculations!$E$3:$E$53,Calculations!$A$3:$A$53,$B992)</f>
        <v>0</v>
      </c>
      <c r="Q992" s="44">
        <f>Q266/SUMIFS(Q$3:Q$722,$B$3:$B$722,$B992)*SUMIFS(Calculations!$E$3:$E$53,Calculations!$A$3:$A$53,$B992)</f>
        <v>0</v>
      </c>
      <c r="R992" s="44">
        <f>R266/SUMIFS(R$3:R$722,$B$3:$B$722,$B992)*SUMIFS(Calculations!$E$3:$E$53,Calculations!$A$3:$A$53,$B992)</f>
        <v>0</v>
      </c>
    </row>
    <row r="993" spans="2:18" ht="15.75" customHeight="1">
      <c r="B993" s="44" t="s">
        <v>66</v>
      </c>
      <c r="C993" s="44" t="s">
        <v>519</v>
      </c>
      <c r="D993" s="44" t="s">
        <v>531</v>
      </c>
      <c r="E993" s="44" t="str">
        <f t="shared" si="304"/>
        <v>nuclear</v>
      </c>
      <c r="F993" s="44">
        <f>F267/SUMIFS(F$3:F$722,$B$3:$B$722,$B993)*SUMIFS(Calculations!$E$3:$E$53,Calculations!$A$3:$A$53,$B993)</f>
        <v>0</v>
      </c>
      <c r="G993" s="44">
        <f>G267/SUMIFS(G$3:G$722,$B$3:$B$722,$B993)*SUMIFS(Calculations!$E$3:$E$53,Calculations!$A$3:$A$53,$B993)</f>
        <v>0</v>
      </c>
      <c r="H993" s="44">
        <f>H267/SUMIFS(H$3:H$722,$B$3:$B$722,$B993)*SUMIFS(Calculations!$E$3:$E$53,Calculations!$A$3:$A$53,$B993)</f>
        <v>0</v>
      </c>
      <c r="I993" s="44">
        <f>I267/SUMIFS(I$3:I$722,$B$3:$B$722,$B993)*SUMIFS(Calculations!$E$3:$E$53,Calculations!$A$3:$A$53,$B993)</f>
        <v>0</v>
      </c>
      <c r="J993" s="44">
        <f>J267/SUMIFS(J$3:J$722,$B$3:$B$722,$B993)*SUMIFS(Calculations!$E$3:$E$53,Calculations!$A$3:$A$53,$B993)</f>
        <v>0</v>
      </c>
      <c r="K993" s="44">
        <f>K267/SUMIFS(K$3:K$722,$B$3:$B$722,$B993)*SUMIFS(Calculations!$E$3:$E$53,Calculations!$A$3:$A$53,$B993)</f>
        <v>0</v>
      </c>
      <c r="L993" s="44">
        <f>L267/SUMIFS(L$3:L$722,$B$3:$B$722,$B993)*SUMIFS(Calculations!$E$3:$E$53,Calculations!$A$3:$A$53,$B993)</f>
        <v>0</v>
      </c>
      <c r="M993" s="44">
        <f>M267/SUMIFS(M$3:M$722,$B$3:$B$722,$B993)*SUMIFS(Calculations!$E$3:$E$53,Calculations!$A$3:$A$53,$B993)</f>
        <v>0</v>
      </c>
      <c r="N993" s="44">
        <f>N267/SUMIFS(N$3:N$722,$B$3:$B$722,$B993)*SUMIFS(Calculations!$E$3:$E$53,Calculations!$A$3:$A$53,$B993)</f>
        <v>0</v>
      </c>
      <c r="O993" s="44">
        <f>O267/SUMIFS(O$3:O$722,$B$3:$B$722,$B993)*SUMIFS(Calculations!$E$3:$E$53,Calculations!$A$3:$A$53,$B993)</f>
        <v>0</v>
      </c>
      <c r="P993" s="44">
        <f>P267/SUMIFS(P$3:P$722,$B$3:$B$722,$B993)*SUMIFS(Calculations!$E$3:$E$53,Calculations!$A$3:$A$53,$B993)</f>
        <v>0</v>
      </c>
      <c r="Q993" s="44">
        <f>Q267/SUMIFS(Q$3:Q$722,$B$3:$B$722,$B993)*SUMIFS(Calculations!$E$3:$E$53,Calculations!$A$3:$A$53,$B993)</f>
        <v>0</v>
      </c>
      <c r="R993" s="44">
        <f>R267/SUMIFS(R$3:R$722,$B$3:$B$722,$B993)*SUMIFS(Calculations!$E$3:$E$53,Calculations!$A$3:$A$53,$B993)</f>
        <v>0</v>
      </c>
    </row>
    <row r="994" spans="2:18" ht="15.75" customHeight="1">
      <c r="B994" s="44" t="s">
        <v>66</v>
      </c>
      <c r="C994" s="44" t="s">
        <v>519</v>
      </c>
      <c r="D994" s="44" t="s">
        <v>532</v>
      </c>
      <c r="E994" s="44" t="str">
        <f t="shared" si="304"/>
        <v>offshore wind</v>
      </c>
      <c r="F994" s="44">
        <f>F268/SUMIFS(F$3:F$722,$B$3:$B$722,$B994)*SUMIFS(Calculations!$E$3:$E$53,Calculations!$A$3:$A$53,$B994)</f>
        <v>0</v>
      </c>
      <c r="G994" s="44">
        <f>G268/SUMIFS(G$3:G$722,$B$3:$B$722,$B994)*SUMIFS(Calculations!$E$3:$E$53,Calculations!$A$3:$A$53,$B994)</f>
        <v>0</v>
      </c>
      <c r="H994" s="44">
        <f>H268/SUMIFS(H$3:H$722,$B$3:$B$722,$B994)*SUMIFS(Calculations!$E$3:$E$53,Calculations!$A$3:$A$53,$B994)</f>
        <v>0</v>
      </c>
      <c r="I994" s="44">
        <f>I268/SUMIFS(I$3:I$722,$B$3:$B$722,$B994)*SUMIFS(Calculations!$E$3:$E$53,Calculations!$A$3:$A$53,$B994)</f>
        <v>0</v>
      </c>
      <c r="J994" s="44">
        <f>J268/SUMIFS(J$3:J$722,$B$3:$B$722,$B994)*SUMIFS(Calculations!$E$3:$E$53,Calculations!$A$3:$A$53,$B994)</f>
        <v>0</v>
      </c>
      <c r="K994" s="44">
        <f>K268/SUMIFS(K$3:K$722,$B$3:$B$722,$B994)*SUMIFS(Calculations!$E$3:$E$53,Calculations!$A$3:$A$53,$B994)</f>
        <v>0</v>
      </c>
      <c r="L994" s="44">
        <f>L268/SUMIFS(L$3:L$722,$B$3:$B$722,$B994)*SUMIFS(Calculations!$E$3:$E$53,Calculations!$A$3:$A$53,$B994)</f>
        <v>0</v>
      </c>
      <c r="M994" s="44">
        <f>M268/SUMIFS(M$3:M$722,$B$3:$B$722,$B994)*SUMIFS(Calculations!$E$3:$E$53,Calculations!$A$3:$A$53,$B994)</f>
        <v>0</v>
      </c>
      <c r="N994" s="44">
        <f>N268/SUMIFS(N$3:N$722,$B$3:$B$722,$B994)*SUMIFS(Calculations!$E$3:$E$53,Calculations!$A$3:$A$53,$B994)</f>
        <v>0</v>
      </c>
      <c r="O994" s="44">
        <f>O268/SUMIFS(O$3:O$722,$B$3:$B$722,$B994)*SUMIFS(Calculations!$E$3:$E$53,Calculations!$A$3:$A$53,$B994)</f>
        <v>0</v>
      </c>
      <c r="P994" s="44">
        <f>P268/SUMIFS(P$3:P$722,$B$3:$B$722,$B994)*SUMIFS(Calculations!$E$3:$E$53,Calculations!$A$3:$A$53,$B994)</f>
        <v>0</v>
      </c>
      <c r="Q994" s="44">
        <f>Q268/SUMIFS(Q$3:Q$722,$B$3:$B$722,$B994)*SUMIFS(Calculations!$E$3:$E$53,Calculations!$A$3:$A$53,$B994)</f>
        <v>0</v>
      </c>
      <c r="R994" s="44">
        <f>R268/SUMIFS(R$3:R$722,$B$3:$B$722,$B994)*SUMIFS(Calculations!$E$3:$E$53,Calculations!$A$3:$A$53,$B994)</f>
        <v>0</v>
      </c>
    </row>
    <row r="995" spans="2:18" ht="15.75" customHeight="1">
      <c r="B995" s="44" t="s">
        <v>66</v>
      </c>
      <c r="C995" s="44" t="s">
        <v>519</v>
      </c>
      <c r="D995" s="44" t="s">
        <v>533</v>
      </c>
      <c r="E995" s="44" t="str">
        <f t="shared" si="304"/>
        <v>crude oil</v>
      </c>
      <c r="F995" s="44">
        <f>F269/SUMIFS(F$3:F$722,$B$3:$B$722,$B995)*SUMIFS(Calculations!$E$3:$E$53,Calculations!$A$3:$A$53,$B995)</f>
        <v>0</v>
      </c>
      <c r="G995" s="44">
        <f>G269/SUMIFS(G$3:G$722,$B$3:$B$722,$B995)*SUMIFS(Calculations!$E$3:$E$53,Calculations!$A$3:$A$53,$B995)</f>
        <v>0</v>
      </c>
      <c r="H995" s="44">
        <f>H269/SUMIFS(H$3:H$722,$B$3:$B$722,$B995)*SUMIFS(Calculations!$E$3:$E$53,Calculations!$A$3:$A$53,$B995)</f>
        <v>0</v>
      </c>
      <c r="I995" s="44">
        <f>I269/SUMIFS(I$3:I$722,$B$3:$B$722,$B995)*SUMIFS(Calculations!$E$3:$E$53,Calculations!$A$3:$A$53,$B995)</f>
        <v>0</v>
      </c>
      <c r="J995" s="44">
        <f>J269/SUMIFS(J$3:J$722,$B$3:$B$722,$B995)*SUMIFS(Calculations!$E$3:$E$53,Calculations!$A$3:$A$53,$B995)</f>
        <v>0</v>
      </c>
      <c r="K995" s="44">
        <f>K269/SUMIFS(K$3:K$722,$B$3:$B$722,$B995)*SUMIFS(Calculations!$E$3:$E$53,Calculations!$A$3:$A$53,$B995)</f>
        <v>0</v>
      </c>
      <c r="L995" s="44">
        <f>L269/SUMIFS(L$3:L$722,$B$3:$B$722,$B995)*SUMIFS(Calculations!$E$3:$E$53,Calculations!$A$3:$A$53,$B995)</f>
        <v>0</v>
      </c>
      <c r="M995" s="44">
        <f>M269/SUMIFS(M$3:M$722,$B$3:$B$722,$B995)*SUMIFS(Calculations!$E$3:$E$53,Calculations!$A$3:$A$53,$B995)</f>
        <v>0</v>
      </c>
      <c r="N995" s="44">
        <f>N269/SUMIFS(N$3:N$722,$B$3:$B$722,$B995)*SUMIFS(Calculations!$E$3:$E$53,Calculations!$A$3:$A$53,$B995)</f>
        <v>0</v>
      </c>
      <c r="O995" s="44">
        <f>O269/SUMIFS(O$3:O$722,$B$3:$B$722,$B995)*SUMIFS(Calculations!$E$3:$E$53,Calculations!$A$3:$A$53,$B995)</f>
        <v>0</v>
      </c>
      <c r="P995" s="44">
        <f>P269/SUMIFS(P$3:P$722,$B$3:$B$722,$B995)*SUMIFS(Calculations!$E$3:$E$53,Calculations!$A$3:$A$53,$B995)</f>
        <v>0</v>
      </c>
      <c r="Q995" s="44">
        <f>Q269/SUMIFS(Q$3:Q$722,$B$3:$B$722,$B995)*SUMIFS(Calculations!$E$3:$E$53,Calculations!$A$3:$A$53,$B995)</f>
        <v>0</v>
      </c>
      <c r="R995" s="44">
        <f>R269/SUMIFS(R$3:R$722,$B$3:$B$722,$B995)*SUMIFS(Calculations!$E$3:$E$53,Calculations!$A$3:$A$53,$B995)</f>
        <v>0</v>
      </c>
    </row>
    <row r="996" spans="2:18" ht="15.75" customHeight="1">
      <c r="B996" s="44" t="s">
        <v>66</v>
      </c>
      <c r="C996" s="44" t="s">
        <v>519</v>
      </c>
      <c r="D996" s="44" t="s">
        <v>534</v>
      </c>
      <c r="E996" s="44" t="str">
        <f t="shared" si="304"/>
        <v>solar PV</v>
      </c>
      <c r="F996" s="44">
        <f>F270/SUMIFS(F$3:F$722,$B$3:$B$722,$B996)*SUMIFS(Calculations!$E$3:$E$53,Calculations!$A$3:$A$53,$B996)</f>
        <v>0</v>
      </c>
      <c r="G996" s="44">
        <f>G270/SUMIFS(G$3:G$722,$B$3:$B$722,$B996)*SUMIFS(Calculations!$E$3:$E$53,Calculations!$A$3:$A$53,$B996)</f>
        <v>0</v>
      </c>
      <c r="H996" s="44">
        <f>H270/SUMIFS(H$3:H$722,$B$3:$B$722,$B996)*SUMIFS(Calculations!$E$3:$E$53,Calculations!$A$3:$A$53,$B996)</f>
        <v>0</v>
      </c>
      <c r="I996" s="44">
        <f>I270/SUMIFS(I$3:I$722,$B$3:$B$722,$B996)*SUMIFS(Calculations!$E$3:$E$53,Calculations!$A$3:$A$53,$B996)</f>
        <v>0</v>
      </c>
      <c r="J996" s="44">
        <f>J270/SUMIFS(J$3:J$722,$B$3:$B$722,$B996)*SUMIFS(Calculations!$E$3:$E$53,Calculations!$A$3:$A$53,$B996)</f>
        <v>0</v>
      </c>
      <c r="K996" s="44">
        <f>K270/SUMIFS(K$3:K$722,$B$3:$B$722,$B996)*SUMIFS(Calculations!$E$3:$E$53,Calculations!$A$3:$A$53,$B996)</f>
        <v>0</v>
      </c>
      <c r="L996" s="44">
        <f>L270/SUMIFS(L$3:L$722,$B$3:$B$722,$B996)*SUMIFS(Calculations!$E$3:$E$53,Calculations!$A$3:$A$53,$B996)</f>
        <v>0</v>
      </c>
      <c r="M996" s="44">
        <f>M270/SUMIFS(M$3:M$722,$B$3:$B$722,$B996)*SUMIFS(Calculations!$E$3:$E$53,Calculations!$A$3:$A$53,$B996)</f>
        <v>0</v>
      </c>
      <c r="N996" s="44">
        <f>N270/SUMIFS(N$3:N$722,$B$3:$B$722,$B996)*SUMIFS(Calculations!$E$3:$E$53,Calculations!$A$3:$A$53,$B996)</f>
        <v>0</v>
      </c>
      <c r="O996" s="44">
        <f>O270/SUMIFS(O$3:O$722,$B$3:$B$722,$B996)*SUMIFS(Calculations!$E$3:$E$53,Calculations!$A$3:$A$53,$B996)</f>
        <v>0</v>
      </c>
      <c r="P996" s="44">
        <f>P270/SUMIFS(P$3:P$722,$B$3:$B$722,$B996)*SUMIFS(Calculations!$E$3:$E$53,Calculations!$A$3:$A$53,$B996)</f>
        <v>0</v>
      </c>
      <c r="Q996" s="44">
        <f>Q270/SUMIFS(Q$3:Q$722,$B$3:$B$722,$B996)*SUMIFS(Calculations!$E$3:$E$53,Calculations!$A$3:$A$53,$B996)</f>
        <v>0</v>
      </c>
      <c r="R996" s="44">
        <f>R270/SUMIFS(R$3:R$722,$B$3:$B$722,$B996)*SUMIFS(Calculations!$E$3:$E$53,Calculations!$A$3:$A$53,$B996)</f>
        <v>0</v>
      </c>
    </row>
    <row r="997" spans="2:18" ht="15.75" customHeight="1">
      <c r="B997" s="44" t="s">
        <v>66</v>
      </c>
      <c r="C997" s="44" t="s">
        <v>519</v>
      </c>
      <c r="D997" s="44" t="s">
        <v>535</v>
      </c>
      <c r="E997" s="44" t="str">
        <f t="shared" si="304"/>
        <v>storage</v>
      </c>
      <c r="F997" s="44">
        <f>F271/SUMIFS(F$3:F$722,$B$3:$B$722,$B997)*SUMIFS(Calculations!$E$3:$E$53,Calculations!$A$3:$A$53,$B997)</f>
        <v>0</v>
      </c>
      <c r="G997" s="44">
        <f>G271/SUMIFS(G$3:G$722,$B$3:$B$722,$B997)*SUMIFS(Calculations!$E$3:$E$53,Calculations!$A$3:$A$53,$B997)</f>
        <v>0</v>
      </c>
      <c r="H997" s="44">
        <f>H271/SUMIFS(H$3:H$722,$B$3:$B$722,$B997)*SUMIFS(Calculations!$E$3:$E$53,Calculations!$A$3:$A$53,$B997)</f>
        <v>0</v>
      </c>
      <c r="I997" s="44">
        <f>I271/SUMIFS(I$3:I$722,$B$3:$B$722,$B997)*SUMIFS(Calculations!$E$3:$E$53,Calculations!$A$3:$A$53,$B997)</f>
        <v>0</v>
      </c>
      <c r="J997" s="44">
        <f>J271/SUMIFS(J$3:J$722,$B$3:$B$722,$B997)*SUMIFS(Calculations!$E$3:$E$53,Calculations!$A$3:$A$53,$B997)</f>
        <v>0</v>
      </c>
      <c r="K997" s="44">
        <f>K271/SUMIFS(K$3:K$722,$B$3:$B$722,$B997)*SUMIFS(Calculations!$E$3:$E$53,Calculations!$A$3:$A$53,$B997)</f>
        <v>0</v>
      </c>
      <c r="L997" s="44">
        <f>L271/SUMIFS(L$3:L$722,$B$3:$B$722,$B997)*SUMIFS(Calculations!$E$3:$E$53,Calculations!$A$3:$A$53,$B997)</f>
        <v>0</v>
      </c>
      <c r="M997" s="44">
        <f>M271/SUMIFS(M$3:M$722,$B$3:$B$722,$B997)*SUMIFS(Calculations!$E$3:$E$53,Calculations!$A$3:$A$53,$B997)</f>
        <v>0</v>
      </c>
      <c r="N997" s="44">
        <f>N271/SUMIFS(N$3:N$722,$B$3:$B$722,$B997)*SUMIFS(Calculations!$E$3:$E$53,Calculations!$A$3:$A$53,$B997)</f>
        <v>0</v>
      </c>
      <c r="O997" s="44">
        <f>O271/SUMIFS(O$3:O$722,$B$3:$B$722,$B997)*SUMIFS(Calculations!$E$3:$E$53,Calculations!$A$3:$A$53,$B997)</f>
        <v>0</v>
      </c>
      <c r="P997" s="44">
        <f>P271/SUMIFS(P$3:P$722,$B$3:$B$722,$B997)*SUMIFS(Calculations!$E$3:$E$53,Calculations!$A$3:$A$53,$B997)</f>
        <v>0</v>
      </c>
      <c r="Q997" s="44">
        <f>Q271/SUMIFS(Q$3:Q$722,$B$3:$B$722,$B997)*SUMIFS(Calculations!$E$3:$E$53,Calculations!$A$3:$A$53,$B997)</f>
        <v>0</v>
      </c>
      <c r="R997" s="44">
        <f>R271/SUMIFS(R$3:R$722,$B$3:$B$722,$B997)*SUMIFS(Calculations!$E$3:$E$53,Calculations!$A$3:$A$53,$B997)</f>
        <v>0</v>
      </c>
    </row>
    <row r="998" spans="2:18" ht="15.75" customHeight="1">
      <c r="B998" s="44" t="s">
        <v>66</v>
      </c>
      <c r="C998" s="44" t="s">
        <v>519</v>
      </c>
      <c r="D998" s="44" t="s">
        <v>537</v>
      </c>
      <c r="E998" s="44" t="str">
        <f t="shared" si="304"/>
        <v>solar PV</v>
      </c>
      <c r="F998" s="44">
        <f>F272/SUMIFS(F$3:F$722,$B$3:$B$722,$B998)*SUMIFS(Calculations!$E$3:$E$53,Calculations!$A$3:$A$53,$B998)</f>
        <v>0</v>
      </c>
      <c r="G998" s="44">
        <f>G272/SUMIFS(G$3:G$722,$B$3:$B$722,$B998)*SUMIFS(Calculations!$E$3:$E$53,Calculations!$A$3:$A$53,$B998)</f>
        <v>0</v>
      </c>
      <c r="H998" s="44">
        <f>H272/SUMIFS(H$3:H$722,$B$3:$B$722,$B998)*SUMIFS(Calculations!$E$3:$E$53,Calculations!$A$3:$A$53,$B998)</f>
        <v>0</v>
      </c>
      <c r="I998" s="44">
        <f>I272/SUMIFS(I$3:I$722,$B$3:$B$722,$B998)*SUMIFS(Calculations!$E$3:$E$53,Calculations!$A$3:$A$53,$B998)</f>
        <v>0</v>
      </c>
      <c r="J998" s="44">
        <f>J272/SUMIFS(J$3:J$722,$B$3:$B$722,$B998)*SUMIFS(Calculations!$E$3:$E$53,Calculations!$A$3:$A$53,$B998)</f>
        <v>0</v>
      </c>
      <c r="K998" s="44">
        <f>K272/SUMIFS(K$3:K$722,$B$3:$B$722,$B998)*SUMIFS(Calculations!$E$3:$E$53,Calculations!$A$3:$A$53,$B998)</f>
        <v>0</v>
      </c>
      <c r="L998" s="44">
        <f>L272/SUMIFS(L$3:L$722,$B$3:$B$722,$B998)*SUMIFS(Calculations!$E$3:$E$53,Calculations!$A$3:$A$53,$B998)</f>
        <v>0</v>
      </c>
      <c r="M998" s="44">
        <f>M272/SUMIFS(M$3:M$722,$B$3:$B$722,$B998)*SUMIFS(Calculations!$E$3:$E$53,Calculations!$A$3:$A$53,$B998)</f>
        <v>0</v>
      </c>
      <c r="N998" s="44">
        <f>N272/SUMIFS(N$3:N$722,$B$3:$B$722,$B998)*SUMIFS(Calculations!$E$3:$E$53,Calculations!$A$3:$A$53,$B998)</f>
        <v>0</v>
      </c>
      <c r="O998" s="44">
        <f>O272/SUMIFS(O$3:O$722,$B$3:$B$722,$B998)*SUMIFS(Calculations!$E$3:$E$53,Calculations!$A$3:$A$53,$B998)</f>
        <v>0</v>
      </c>
      <c r="P998" s="44">
        <f>P272/SUMIFS(P$3:P$722,$B$3:$B$722,$B998)*SUMIFS(Calculations!$E$3:$E$53,Calculations!$A$3:$A$53,$B998)</f>
        <v>0</v>
      </c>
      <c r="Q998" s="44">
        <f>Q272/SUMIFS(Q$3:Q$722,$B$3:$B$722,$B998)*SUMIFS(Calculations!$E$3:$E$53,Calculations!$A$3:$A$53,$B998)</f>
        <v>0</v>
      </c>
      <c r="R998" s="44">
        <f>R272/SUMIFS(R$3:R$722,$B$3:$B$722,$B998)*SUMIFS(Calculations!$E$3:$E$53,Calculations!$A$3:$A$53,$B998)</f>
        <v>0</v>
      </c>
    </row>
    <row r="999" spans="2:18" ht="15.75" customHeight="1">
      <c r="B999" s="44" t="s">
        <v>62</v>
      </c>
      <c r="C999" s="44" t="s">
        <v>519</v>
      </c>
      <c r="D999" s="44" t="s">
        <v>522</v>
      </c>
      <c r="E999" s="44" t="str">
        <f t="shared" si="304"/>
        <v>biomass</v>
      </c>
      <c r="F999" s="44">
        <f>F273/SUMIFS(F$3:F$722,$B$3:$B$722,$B999)*SUMIFS(Calculations!$E$3:$E$53,Calculations!$A$3:$A$53,$B999)</f>
        <v>0</v>
      </c>
      <c r="G999" s="44">
        <f>G273/SUMIFS(G$3:G$722,$B$3:$B$722,$B999)*SUMIFS(Calculations!$E$3:$E$53,Calculations!$A$3:$A$53,$B999)</f>
        <v>0</v>
      </c>
      <c r="H999" s="44">
        <f>H273/SUMIFS(H$3:H$722,$B$3:$B$722,$B999)*SUMIFS(Calculations!$E$3:$E$53,Calculations!$A$3:$A$53,$B999)</f>
        <v>0</v>
      </c>
      <c r="I999" s="44">
        <f>I273/SUMIFS(I$3:I$722,$B$3:$B$722,$B999)*SUMIFS(Calculations!$E$3:$E$53,Calculations!$A$3:$A$53,$B999)</f>
        <v>0</v>
      </c>
      <c r="J999" s="44">
        <f>J273/SUMIFS(J$3:J$722,$B$3:$B$722,$B999)*SUMIFS(Calculations!$E$3:$E$53,Calculations!$A$3:$A$53,$B999)</f>
        <v>0</v>
      </c>
      <c r="K999" s="44">
        <f>K273/SUMIFS(K$3:K$722,$B$3:$B$722,$B999)*SUMIFS(Calculations!$E$3:$E$53,Calculations!$A$3:$A$53,$B999)</f>
        <v>0</v>
      </c>
      <c r="L999" s="44">
        <f>L273/SUMIFS(L$3:L$722,$B$3:$B$722,$B999)*SUMIFS(Calculations!$E$3:$E$53,Calculations!$A$3:$A$53,$B999)</f>
        <v>0</v>
      </c>
      <c r="M999" s="44">
        <f>M273/SUMIFS(M$3:M$722,$B$3:$B$722,$B999)*SUMIFS(Calculations!$E$3:$E$53,Calculations!$A$3:$A$53,$B999)</f>
        <v>0</v>
      </c>
      <c r="N999" s="44">
        <f>N273/SUMIFS(N$3:N$722,$B$3:$B$722,$B999)*SUMIFS(Calculations!$E$3:$E$53,Calculations!$A$3:$A$53,$B999)</f>
        <v>0</v>
      </c>
      <c r="O999" s="44">
        <f>O273/SUMIFS(O$3:O$722,$B$3:$B$722,$B999)*SUMIFS(Calculations!$E$3:$E$53,Calculations!$A$3:$A$53,$B999)</f>
        <v>0</v>
      </c>
      <c r="P999" s="44">
        <f>P273/SUMIFS(P$3:P$722,$B$3:$B$722,$B999)*SUMIFS(Calculations!$E$3:$E$53,Calculations!$A$3:$A$53,$B999)</f>
        <v>0</v>
      </c>
      <c r="Q999" s="44">
        <f>Q273/SUMIFS(Q$3:Q$722,$B$3:$B$722,$B999)*SUMIFS(Calculations!$E$3:$E$53,Calculations!$A$3:$A$53,$B999)</f>
        <v>0</v>
      </c>
      <c r="R999" s="44">
        <f>R273/SUMIFS(R$3:R$722,$B$3:$B$722,$B999)*SUMIFS(Calculations!$E$3:$E$53,Calculations!$A$3:$A$53,$B999)</f>
        <v>0</v>
      </c>
    </row>
    <row r="1000" spans="2:18" ht="15.75" customHeight="1">
      <c r="B1000" s="44" t="s">
        <v>62</v>
      </c>
      <c r="C1000" s="44" t="s">
        <v>519</v>
      </c>
      <c r="D1000" s="44" t="s">
        <v>523</v>
      </c>
      <c r="E1000" s="44" t="str">
        <f t="shared" si="304"/>
        <v>hard coal</v>
      </c>
      <c r="F1000" s="44">
        <f>F274/SUMIFS(F$3:F$722,$B$3:$B$722,$B1000)*SUMIFS(Calculations!$E$3:$E$53,Calculations!$A$3:$A$53,$B1000)</f>
        <v>0</v>
      </c>
      <c r="G1000" s="44">
        <f>G274/SUMIFS(G$3:G$722,$B$3:$B$722,$B1000)*SUMIFS(Calculations!$E$3:$E$53,Calculations!$A$3:$A$53,$B1000)</f>
        <v>0</v>
      </c>
      <c r="H1000" s="44">
        <f>H274/SUMIFS(H$3:H$722,$B$3:$B$722,$B1000)*SUMIFS(Calculations!$E$3:$E$53,Calculations!$A$3:$A$53,$B1000)</f>
        <v>0</v>
      </c>
      <c r="I1000" s="44">
        <f>I274/SUMIFS(I$3:I$722,$B$3:$B$722,$B1000)*SUMIFS(Calculations!$E$3:$E$53,Calculations!$A$3:$A$53,$B1000)</f>
        <v>0</v>
      </c>
      <c r="J1000" s="44">
        <f>J274/SUMIFS(J$3:J$722,$B$3:$B$722,$B1000)*SUMIFS(Calculations!$E$3:$E$53,Calculations!$A$3:$A$53,$B1000)</f>
        <v>0</v>
      </c>
      <c r="K1000" s="44">
        <f>K274/SUMIFS(K$3:K$722,$B$3:$B$722,$B1000)*SUMIFS(Calculations!$E$3:$E$53,Calculations!$A$3:$A$53,$B1000)</f>
        <v>0</v>
      </c>
      <c r="L1000" s="44">
        <f>L274/SUMIFS(L$3:L$722,$B$3:$B$722,$B1000)*SUMIFS(Calculations!$E$3:$E$53,Calculations!$A$3:$A$53,$B1000)</f>
        <v>0</v>
      </c>
      <c r="M1000" s="44">
        <f>M274/SUMIFS(M$3:M$722,$B$3:$B$722,$B1000)*SUMIFS(Calculations!$E$3:$E$53,Calculations!$A$3:$A$53,$B1000)</f>
        <v>0</v>
      </c>
      <c r="N1000" s="44">
        <f>N274/SUMIFS(N$3:N$722,$B$3:$B$722,$B1000)*SUMIFS(Calculations!$E$3:$E$53,Calculations!$A$3:$A$53,$B1000)</f>
        <v>0</v>
      </c>
      <c r="O1000" s="44">
        <f>O274/SUMIFS(O$3:O$722,$B$3:$B$722,$B1000)*SUMIFS(Calculations!$E$3:$E$53,Calculations!$A$3:$A$53,$B1000)</f>
        <v>0</v>
      </c>
      <c r="P1000" s="44">
        <f>P274/SUMIFS(P$3:P$722,$B$3:$B$722,$B1000)*SUMIFS(Calculations!$E$3:$E$53,Calculations!$A$3:$A$53,$B1000)</f>
        <v>0</v>
      </c>
      <c r="Q1000" s="44">
        <f>Q274/SUMIFS(Q$3:Q$722,$B$3:$B$722,$B1000)*SUMIFS(Calculations!$E$3:$E$53,Calculations!$A$3:$A$53,$B1000)</f>
        <v>0</v>
      </c>
      <c r="R1000" s="44">
        <f>R274/SUMIFS(R$3:R$722,$B$3:$B$722,$B1000)*SUMIFS(Calculations!$E$3:$E$53,Calculations!$A$3:$A$53,$B1000)</f>
        <v>0</v>
      </c>
    </row>
    <row r="1001" spans="2:18" ht="15.75" customHeight="1">
      <c r="B1001" s="44" t="s">
        <v>62</v>
      </c>
      <c r="C1001" s="44" t="s">
        <v>519</v>
      </c>
      <c r="D1001" s="44" t="s">
        <v>524</v>
      </c>
      <c r="E1001" s="44" t="str">
        <f t="shared" si="304"/>
        <v>solar thermal</v>
      </c>
      <c r="F1001" s="44">
        <f>F275/SUMIFS(F$3:F$722,$B$3:$B$722,$B1001)*SUMIFS(Calculations!$E$3:$E$53,Calculations!$A$3:$A$53,$B1001)</f>
        <v>0</v>
      </c>
      <c r="G1001" s="44">
        <f>G275/SUMIFS(G$3:G$722,$B$3:$B$722,$B1001)*SUMIFS(Calculations!$E$3:$E$53,Calculations!$A$3:$A$53,$B1001)</f>
        <v>0</v>
      </c>
      <c r="H1001" s="44">
        <f>H275/SUMIFS(H$3:H$722,$B$3:$B$722,$B1001)*SUMIFS(Calculations!$E$3:$E$53,Calculations!$A$3:$A$53,$B1001)</f>
        <v>0</v>
      </c>
      <c r="I1001" s="44">
        <f>I275/SUMIFS(I$3:I$722,$B$3:$B$722,$B1001)*SUMIFS(Calculations!$E$3:$E$53,Calculations!$A$3:$A$53,$B1001)</f>
        <v>0</v>
      </c>
      <c r="J1001" s="44">
        <f>J275/SUMIFS(J$3:J$722,$B$3:$B$722,$B1001)*SUMIFS(Calculations!$E$3:$E$53,Calculations!$A$3:$A$53,$B1001)</f>
        <v>0</v>
      </c>
      <c r="K1001" s="44">
        <f>K275/SUMIFS(K$3:K$722,$B$3:$B$722,$B1001)*SUMIFS(Calculations!$E$3:$E$53,Calculations!$A$3:$A$53,$B1001)</f>
        <v>0</v>
      </c>
      <c r="L1001" s="44">
        <f>L275/SUMIFS(L$3:L$722,$B$3:$B$722,$B1001)*SUMIFS(Calculations!$E$3:$E$53,Calculations!$A$3:$A$53,$B1001)</f>
        <v>0</v>
      </c>
      <c r="M1001" s="44">
        <f>M275/SUMIFS(M$3:M$722,$B$3:$B$722,$B1001)*SUMIFS(Calculations!$E$3:$E$53,Calculations!$A$3:$A$53,$B1001)</f>
        <v>0</v>
      </c>
      <c r="N1001" s="44">
        <f>N275/SUMIFS(N$3:N$722,$B$3:$B$722,$B1001)*SUMIFS(Calculations!$E$3:$E$53,Calculations!$A$3:$A$53,$B1001)</f>
        <v>0</v>
      </c>
      <c r="O1001" s="44">
        <f>O275/SUMIFS(O$3:O$722,$B$3:$B$722,$B1001)*SUMIFS(Calculations!$E$3:$E$53,Calculations!$A$3:$A$53,$B1001)</f>
        <v>0</v>
      </c>
      <c r="P1001" s="44">
        <f>P275/SUMIFS(P$3:P$722,$B$3:$B$722,$B1001)*SUMIFS(Calculations!$E$3:$E$53,Calculations!$A$3:$A$53,$B1001)</f>
        <v>0</v>
      </c>
      <c r="Q1001" s="44">
        <f>Q275/SUMIFS(Q$3:Q$722,$B$3:$B$722,$B1001)*SUMIFS(Calculations!$E$3:$E$53,Calculations!$A$3:$A$53,$B1001)</f>
        <v>0</v>
      </c>
      <c r="R1001" s="44">
        <f>R275/SUMIFS(R$3:R$722,$B$3:$B$722,$B1001)*SUMIFS(Calculations!$E$3:$E$53,Calculations!$A$3:$A$53,$B1001)</f>
        <v>0</v>
      </c>
    </row>
    <row r="1002" spans="2:18" ht="15.75" customHeight="1">
      <c r="B1002" s="44" t="s">
        <v>62</v>
      </c>
      <c r="C1002" s="44" t="s">
        <v>519</v>
      </c>
      <c r="D1002" s="44" t="s">
        <v>525</v>
      </c>
      <c r="E1002" s="44" t="str">
        <f t="shared" si="304"/>
        <v>geothermal</v>
      </c>
      <c r="F1002" s="44">
        <f>F276/SUMIFS(F$3:F$722,$B$3:$B$722,$B1002)*SUMIFS(Calculations!$E$3:$E$53,Calculations!$A$3:$A$53,$B1002)</f>
        <v>0</v>
      </c>
      <c r="G1002" s="44">
        <f>G276/SUMIFS(G$3:G$722,$B$3:$B$722,$B1002)*SUMIFS(Calculations!$E$3:$E$53,Calculations!$A$3:$A$53,$B1002)</f>
        <v>0</v>
      </c>
      <c r="H1002" s="44">
        <f>H276/SUMIFS(H$3:H$722,$B$3:$B$722,$B1002)*SUMIFS(Calculations!$E$3:$E$53,Calculations!$A$3:$A$53,$B1002)</f>
        <v>0</v>
      </c>
      <c r="I1002" s="44">
        <f>I276/SUMIFS(I$3:I$722,$B$3:$B$722,$B1002)*SUMIFS(Calculations!$E$3:$E$53,Calculations!$A$3:$A$53,$B1002)</f>
        <v>0</v>
      </c>
      <c r="J1002" s="44">
        <f>J276/SUMIFS(J$3:J$722,$B$3:$B$722,$B1002)*SUMIFS(Calculations!$E$3:$E$53,Calculations!$A$3:$A$53,$B1002)</f>
        <v>0</v>
      </c>
      <c r="K1002" s="44">
        <f>K276/SUMIFS(K$3:K$722,$B$3:$B$722,$B1002)*SUMIFS(Calculations!$E$3:$E$53,Calculations!$A$3:$A$53,$B1002)</f>
        <v>0</v>
      </c>
      <c r="L1002" s="44">
        <f>L276/SUMIFS(L$3:L$722,$B$3:$B$722,$B1002)*SUMIFS(Calculations!$E$3:$E$53,Calculations!$A$3:$A$53,$B1002)</f>
        <v>0</v>
      </c>
      <c r="M1002" s="44">
        <f>M276/SUMIFS(M$3:M$722,$B$3:$B$722,$B1002)*SUMIFS(Calculations!$E$3:$E$53,Calculations!$A$3:$A$53,$B1002)</f>
        <v>0</v>
      </c>
      <c r="N1002" s="44">
        <f>N276/SUMIFS(N$3:N$722,$B$3:$B$722,$B1002)*SUMIFS(Calculations!$E$3:$E$53,Calculations!$A$3:$A$53,$B1002)</f>
        <v>0</v>
      </c>
      <c r="O1002" s="44">
        <f>O276/SUMIFS(O$3:O$722,$B$3:$B$722,$B1002)*SUMIFS(Calculations!$E$3:$E$53,Calculations!$A$3:$A$53,$B1002)</f>
        <v>0</v>
      </c>
      <c r="P1002" s="44">
        <f>P276/SUMIFS(P$3:P$722,$B$3:$B$722,$B1002)*SUMIFS(Calculations!$E$3:$E$53,Calculations!$A$3:$A$53,$B1002)</f>
        <v>0</v>
      </c>
      <c r="Q1002" s="44">
        <f>Q276/SUMIFS(Q$3:Q$722,$B$3:$B$722,$B1002)*SUMIFS(Calculations!$E$3:$E$53,Calculations!$A$3:$A$53,$B1002)</f>
        <v>0</v>
      </c>
      <c r="R1002" s="44">
        <f>R276/SUMIFS(R$3:R$722,$B$3:$B$722,$B1002)*SUMIFS(Calculations!$E$3:$E$53,Calculations!$A$3:$A$53,$B1002)</f>
        <v>0</v>
      </c>
    </row>
    <row r="1003" spans="2:18" ht="15.75" customHeight="1">
      <c r="B1003" s="44" t="s">
        <v>62</v>
      </c>
      <c r="C1003" s="44" t="s">
        <v>519</v>
      </c>
      <c r="D1003" s="44" t="s">
        <v>526</v>
      </c>
      <c r="E1003" s="44" t="str">
        <f t="shared" si="304"/>
        <v>hydro</v>
      </c>
      <c r="F1003" s="44">
        <f>F277/SUMIFS(F$3:F$722,$B$3:$B$722,$B1003)*SUMIFS(Calculations!$E$3:$E$53,Calculations!$A$3:$A$53,$B1003)</f>
        <v>0</v>
      </c>
      <c r="G1003" s="44">
        <f>G277/SUMIFS(G$3:G$722,$B$3:$B$722,$B1003)*SUMIFS(Calculations!$E$3:$E$53,Calculations!$A$3:$A$53,$B1003)</f>
        <v>0</v>
      </c>
      <c r="H1003" s="44">
        <f>H277/SUMIFS(H$3:H$722,$B$3:$B$722,$B1003)*SUMIFS(Calculations!$E$3:$E$53,Calculations!$A$3:$A$53,$B1003)</f>
        <v>0</v>
      </c>
      <c r="I1003" s="44">
        <f>I277/SUMIFS(I$3:I$722,$B$3:$B$722,$B1003)*SUMIFS(Calculations!$E$3:$E$53,Calculations!$A$3:$A$53,$B1003)</f>
        <v>0</v>
      </c>
      <c r="J1003" s="44">
        <f>J277/SUMIFS(J$3:J$722,$B$3:$B$722,$B1003)*SUMIFS(Calculations!$E$3:$E$53,Calculations!$A$3:$A$53,$B1003)</f>
        <v>0</v>
      </c>
      <c r="K1003" s="44">
        <f>K277/SUMIFS(K$3:K$722,$B$3:$B$722,$B1003)*SUMIFS(Calculations!$E$3:$E$53,Calculations!$A$3:$A$53,$B1003)</f>
        <v>0</v>
      </c>
      <c r="L1003" s="44">
        <f>L277/SUMIFS(L$3:L$722,$B$3:$B$722,$B1003)*SUMIFS(Calculations!$E$3:$E$53,Calculations!$A$3:$A$53,$B1003)</f>
        <v>0</v>
      </c>
      <c r="M1003" s="44">
        <f>M277/SUMIFS(M$3:M$722,$B$3:$B$722,$B1003)*SUMIFS(Calculations!$E$3:$E$53,Calculations!$A$3:$A$53,$B1003)</f>
        <v>0</v>
      </c>
      <c r="N1003" s="44">
        <f>N277/SUMIFS(N$3:N$722,$B$3:$B$722,$B1003)*SUMIFS(Calculations!$E$3:$E$53,Calculations!$A$3:$A$53,$B1003)</f>
        <v>0</v>
      </c>
      <c r="O1003" s="44">
        <f>O277/SUMIFS(O$3:O$722,$B$3:$B$722,$B1003)*SUMIFS(Calculations!$E$3:$E$53,Calculations!$A$3:$A$53,$B1003)</f>
        <v>0</v>
      </c>
      <c r="P1003" s="44">
        <f>P277/SUMIFS(P$3:P$722,$B$3:$B$722,$B1003)*SUMIFS(Calculations!$E$3:$E$53,Calculations!$A$3:$A$53,$B1003)</f>
        <v>0</v>
      </c>
      <c r="Q1003" s="44">
        <f>Q277/SUMIFS(Q$3:Q$722,$B$3:$B$722,$B1003)*SUMIFS(Calculations!$E$3:$E$53,Calculations!$A$3:$A$53,$B1003)</f>
        <v>0</v>
      </c>
      <c r="R1003" s="44">
        <f>R277/SUMIFS(R$3:R$722,$B$3:$B$722,$B1003)*SUMIFS(Calculations!$E$3:$E$53,Calculations!$A$3:$A$53,$B1003)</f>
        <v>0</v>
      </c>
    </row>
    <row r="1004" spans="2:18" ht="15.75" customHeight="1">
      <c r="B1004" s="44" t="s">
        <v>62</v>
      </c>
      <c r="C1004" s="44" t="s">
        <v>519</v>
      </c>
      <c r="D1004" s="44" t="s">
        <v>528</v>
      </c>
      <c r="E1004" s="44" t="str">
        <f t="shared" si="304"/>
        <v>hydro</v>
      </c>
      <c r="F1004" s="44">
        <f>F278/SUMIFS(F$3:F$722,$B$3:$B$722,$B1004)*SUMIFS(Calculations!$E$3:$E$53,Calculations!$A$3:$A$53,$B1004)</f>
        <v>0</v>
      </c>
      <c r="G1004" s="44">
        <f>G278/SUMIFS(G$3:G$722,$B$3:$B$722,$B1004)*SUMIFS(Calculations!$E$3:$E$53,Calculations!$A$3:$A$53,$B1004)</f>
        <v>0</v>
      </c>
      <c r="H1004" s="44">
        <f>H278/SUMIFS(H$3:H$722,$B$3:$B$722,$B1004)*SUMIFS(Calculations!$E$3:$E$53,Calculations!$A$3:$A$53,$B1004)</f>
        <v>0</v>
      </c>
      <c r="I1004" s="44">
        <f>I278/SUMIFS(I$3:I$722,$B$3:$B$722,$B1004)*SUMIFS(Calculations!$E$3:$E$53,Calculations!$A$3:$A$53,$B1004)</f>
        <v>0</v>
      </c>
      <c r="J1004" s="44">
        <f>J278/SUMIFS(J$3:J$722,$B$3:$B$722,$B1004)*SUMIFS(Calculations!$E$3:$E$53,Calculations!$A$3:$A$53,$B1004)</f>
        <v>0</v>
      </c>
      <c r="K1004" s="44">
        <f>K278/SUMIFS(K$3:K$722,$B$3:$B$722,$B1004)*SUMIFS(Calculations!$E$3:$E$53,Calculations!$A$3:$A$53,$B1004)</f>
        <v>0</v>
      </c>
      <c r="L1004" s="44">
        <f>L278/SUMIFS(L$3:L$722,$B$3:$B$722,$B1004)*SUMIFS(Calculations!$E$3:$E$53,Calculations!$A$3:$A$53,$B1004)</f>
        <v>0</v>
      </c>
      <c r="M1004" s="44">
        <f>M278/SUMIFS(M$3:M$722,$B$3:$B$722,$B1004)*SUMIFS(Calculations!$E$3:$E$53,Calculations!$A$3:$A$53,$B1004)</f>
        <v>0</v>
      </c>
      <c r="N1004" s="44">
        <f>N278/SUMIFS(N$3:N$722,$B$3:$B$722,$B1004)*SUMIFS(Calculations!$E$3:$E$53,Calculations!$A$3:$A$53,$B1004)</f>
        <v>0</v>
      </c>
      <c r="O1004" s="44">
        <f>O278/SUMIFS(O$3:O$722,$B$3:$B$722,$B1004)*SUMIFS(Calculations!$E$3:$E$53,Calculations!$A$3:$A$53,$B1004)</f>
        <v>0</v>
      </c>
      <c r="P1004" s="44">
        <f>P278/SUMIFS(P$3:P$722,$B$3:$B$722,$B1004)*SUMIFS(Calculations!$E$3:$E$53,Calculations!$A$3:$A$53,$B1004)</f>
        <v>0</v>
      </c>
      <c r="Q1004" s="44">
        <f>Q278/SUMIFS(Q$3:Q$722,$B$3:$B$722,$B1004)*SUMIFS(Calculations!$E$3:$E$53,Calculations!$A$3:$A$53,$B1004)</f>
        <v>0</v>
      </c>
      <c r="R1004" s="44">
        <f>R278/SUMIFS(R$3:R$722,$B$3:$B$722,$B1004)*SUMIFS(Calculations!$E$3:$E$53,Calculations!$A$3:$A$53,$B1004)</f>
        <v>0</v>
      </c>
    </row>
    <row r="1005" spans="2:18" ht="15.75" customHeight="1">
      <c r="B1005" s="44" t="s">
        <v>62</v>
      </c>
      <c r="C1005" s="44" t="s">
        <v>519</v>
      </c>
      <c r="D1005" s="44" t="s">
        <v>527</v>
      </c>
      <c r="E1005" s="44" t="str">
        <f t="shared" si="304"/>
        <v>onshore wind</v>
      </c>
      <c r="F1005" s="44">
        <f>F279/SUMIFS(F$3:F$722,$B$3:$B$722,$B1005)*SUMIFS(Calculations!$E$3:$E$53,Calculations!$A$3:$A$53,$B1005)</f>
        <v>0</v>
      </c>
      <c r="G1005" s="44">
        <f>G279/SUMIFS(G$3:G$722,$B$3:$B$722,$B1005)*SUMIFS(Calculations!$E$3:$E$53,Calculations!$A$3:$A$53,$B1005)</f>
        <v>0</v>
      </c>
      <c r="H1005" s="44">
        <f>H279/SUMIFS(H$3:H$722,$B$3:$B$722,$B1005)*SUMIFS(Calculations!$E$3:$E$53,Calculations!$A$3:$A$53,$B1005)</f>
        <v>0</v>
      </c>
      <c r="I1005" s="44">
        <f>I279/SUMIFS(I$3:I$722,$B$3:$B$722,$B1005)*SUMIFS(Calculations!$E$3:$E$53,Calculations!$A$3:$A$53,$B1005)</f>
        <v>0</v>
      </c>
      <c r="J1005" s="44">
        <f>J279/SUMIFS(J$3:J$722,$B$3:$B$722,$B1005)*SUMIFS(Calculations!$E$3:$E$53,Calculations!$A$3:$A$53,$B1005)</f>
        <v>0</v>
      </c>
      <c r="K1005" s="44">
        <f>K279/SUMIFS(K$3:K$722,$B$3:$B$722,$B1005)*SUMIFS(Calculations!$E$3:$E$53,Calculations!$A$3:$A$53,$B1005)</f>
        <v>0</v>
      </c>
      <c r="L1005" s="44">
        <f>L279/SUMIFS(L$3:L$722,$B$3:$B$722,$B1005)*SUMIFS(Calculations!$E$3:$E$53,Calculations!$A$3:$A$53,$B1005)</f>
        <v>0</v>
      </c>
      <c r="M1005" s="44">
        <f>M279/SUMIFS(M$3:M$722,$B$3:$B$722,$B1005)*SUMIFS(Calculations!$E$3:$E$53,Calculations!$A$3:$A$53,$B1005)</f>
        <v>0</v>
      </c>
      <c r="N1005" s="44">
        <f>N279/SUMIFS(N$3:N$722,$B$3:$B$722,$B1005)*SUMIFS(Calculations!$E$3:$E$53,Calculations!$A$3:$A$53,$B1005)</f>
        <v>0</v>
      </c>
      <c r="O1005" s="44">
        <f>O279/SUMIFS(O$3:O$722,$B$3:$B$722,$B1005)*SUMIFS(Calculations!$E$3:$E$53,Calculations!$A$3:$A$53,$B1005)</f>
        <v>0</v>
      </c>
      <c r="P1005" s="44">
        <f>P279/SUMIFS(P$3:P$722,$B$3:$B$722,$B1005)*SUMIFS(Calculations!$E$3:$E$53,Calculations!$A$3:$A$53,$B1005)</f>
        <v>0</v>
      </c>
      <c r="Q1005" s="44">
        <f>Q279/SUMIFS(Q$3:Q$722,$B$3:$B$722,$B1005)*SUMIFS(Calculations!$E$3:$E$53,Calculations!$A$3:$A$53,$B1005)</f>
        <v>0</v>
      </c>
      <c r="R1005" s="44">
        <f>R279/SUMIFS(R$3:R$722,$B$3:$B$722,$B1005)*SUMIFS(Calculations!$E$3:$E$53,Calculations!$A$3:$A$53,$B1005)</f>
        <v>0</v>
      </c>
    </row>
    <row r="1006" spans="2:18" ht="15.75" customHeight="1">
      <c r="B1006" s="44" t="s">
        <v>62</v>
      </c>
      <c r="C1006" s="44" t="s">
        <v>519</v>
      </c>
      <c r="D1006" s="44" t="s">
        <v>529</v>
      </c>
      <c r="E1006" s="44" t="str">
        <f t="shared" si="304"/>
        <v>natural gas nonpeaker</v>
      </c>
      <c r="F1006" s="44">
        <f>F280/SUMIFS(F$3:F$722,$B$3:$B$722,$B1006)*SUMIFS(Calculations!$E$3:$E$53,Calculations!$A$3:$A$53,$B1006)</f>
        <v>0</v>
      </c>
      <c r="G1006" s="44">
        <f>G280/SUMIFS(G$3:G$722,$B$3:$B$722,$B1006)*SUMIFS(Calculations!$E$3:$E$53,Calculations!$A$3:$A$53,$B1006)</f>
        <v>0</v>
      </c>
      <c r="H1006" s="44">
        <f>H280/SUMIFS(H$3:H$722,$B$3:$B$722,$B1006)*SUMIFS(Calculations!$E$3:$E$53,Calculations!$A$3:$A$53,$B1006)</f>
        <v>0</v>
      </c>
      <c r="I1006" s="44">
        <f>I280/SUMIFS(I$3:I$722,$B$3:$B$722,$B1006)*SUMIFS(Calculations!$E$3:$E$53,Calculations!$A$3:$A$53,$B1006)</f>
        <v>0</v>
      </c>
      <c r="J1006" s="44">
        <f>J280/SUMIFS(J$3:J$722,$B$3:$B$722,$B1006)*SUMIFS(Calculations!$E$3:$E$53,Calculations!$A$3:$A$53,$B1006)</f>
        <v>0</v>
      </c>
      <c r="K1006" s="44">
        <f>K280/SUMIFS(K$3:K$722,$B$3:$B$722,$B1006)*SUMIFS(Calculations!$E$3:$E$53,Calculations!$A$3:$A$53,$B1006)</f>
        <v>0</v>
      </c>
      <c r="L1006" s="44">
        <f>L280/SUMIFS(L$3:L$722,$B$3:$B$722,$B1006)*SUMIFS(Calculations!$E$3:$E$53,Calculations!$A$3:$A$53,$B1006)</f>
        <v>0</v>
      </c>
      <c r="M1006" s="44">
        <f>M280/SUMIFS(M$3:M$722,$B$3:$B$722,$B1006)*SUMIFS(Calculations!$E$3:$E$53,Calculations!$A$3:$A$53,$B1006)</f>
        <v>0</v>
      </c>
      <c r="N1006" s="44">
        <f>N280/SUMIFS(N$3:N$722,$B$3:$B$722,$B1006)*SUMIFS(Calculations!$E$3:$E$53,Calculations!$A$3:$A$53,$B1006)</f>
        <v>0</v>
      </c>
      <c r="O1006" s="44">
        <f>O280/SUMIFS(O$3:O$722,$B$3:$B$722,$B1006)*SUMIFS(Calculations!$E$3:$E$53,Calculations!$A$3:$A$53,$B1006)</f>
        <v>0</v>
      </c>
      <c r="P1006" s="44">
        <f>P280/SUMIFS(P$3:P$722,$B$3:$B$722,$B1006)*SUMIFS(Calculations!$E$3:$E$53,Calculations!$A$3:$A$53,$B1006)</f>
        <v>0</v>
      </c>
      <c r="Q1006" s="44">
        <f>Q280/SUMIFS(Q$3:Q$722,$B$3:$B$722,$B1006)*SUMIFS(Calculations!$E$3:$E$53,Calculations!$A$3:$A$53,$B1006)</f>
        <v>0</v>
      </c>
      <c r="R1006" s="44">
        <f>R280/SUMIFS(R$3:R$722,$B$3:$B$722,$B1006)*SUMIFS(Calculations!$E$3:$E$53,Calculations!$A$3:$A$53,$B1006)</f>
        <v>0</v>
      </c>
    </row>
    <row r="1007" spans="2:18" ht="15.75" customHeight="1">
      <c r="B1007" s="44" t="s">
        <v>62</v>
      </c>
      <c r="C1007" s="44" t="s">
        <v>519</v>
      </c>
      <c r="D1007" s="44" t="s">
        <v>530</v>
      </c>
      <c r="E1007" s="44" t="str">
        <f t="shared" si="304"/>
        <v>natural gas peaker</v>
      </c>
      <c r="F1007" s="44">
        <f>F281/SUMIFS(F$3:F$722,$B$3:$B$722,$B1007)*SUMIFS(Calculations!$E$3:$E$53,Calculations!$A$3:$A$53,$B1007)</f>
        <v>0</v>
      </c>
      <c r="G1007" s="44">
        <f>G281/SUMIFS(G$3:G$722,$B$3:$B$722,$B1007)*SUMIFS(Calculations!$E$3:$E$53,Calculations!$A$3:$A$53,$B1007)</f>
        <v>0</v>
      </c>
      <c r="H1007" s="44">
        <f>H281/SUMIFS(H$3:H$722,$B$3:$B$722,$B1007)*SUMIFS(Calculations!$E$3:$E$53,Calculations!$A$3:$A$53,$B1007)</f>
        <v>0</v>
      </c>
      <c r="I1007" s="44">
        <f>I281/SUMIFS(I$3:I$722,$B$3:$B$722,$B1007)*SUMIFS(Calculations!$E$3:$E$53,Calculations!$A$3:$A$53,$B1007)</f>
        <v>0</v>
      </c>
      <c r="J1007" s="44">
        <f>J281/SUMIFS(J$3:J$722,$B$3:$B$722,$B1007)*SUMIFS(Calculations!$E$3:$E$53,Calculations!$A$3:$A$53,$B1007)</f>
        <v>0</v>
      </c>
      <c r="K1007" s="44">
        <f>K281/SUMIFS(K$3:K$722,$B$3:$B$722,$B1007)*SUMIFS(Calculations!$E$3:$E$53,Calculations!$A$3:$A$53,$B1007)</f>
        <v>0</v>
      </c>
      <c r="L1007" s="44">
        <f>L281/SUMIFS(L$3:L$722,$B$3:$B$722,$B1007)*SUMIFS(Calculations!$E$3:$E$53,Calculations!$A$3:$A$53,$B1007)</f>
        <v>0</v>
      </c>
      <c r="M1007" s="44">
        <f>M281/SUMIFS(M$3:M$722,$B$3:$B$722,$B1007)*SUMIFS(Calculations!$E$3:$E$53,Calculations!$A$3:$A$53,$B1007)</f>
        <v>0</v>
      </c>
      <c r="N1007" s="44">
        <f>N281/SUMIFS(N$3:N$722,$B$3:$B$722,$B1007)*SUMIFS(Calculations!$E$3:$E$53,Calculations!$A$3:$A$53,$B1007)</f>
        <v>0</v>
      </c>
      <c r="O1007" s="44">
        <f>O281/SUMIFS(O$3:O$722,$B$3:$B$722,$B1007)*SUMIFS(Calculations!$E$3:$E$53,Calculations!$A$3:$A$53,$B1007)</f>
        <v>0</v>
      </c>
      <c r="P1007" s="44">
        <f>P281/SUMIFS(P$3:P$722,$B$3:$B$722,$B1007)*SUMIFS(Calculations!$E$3:$E$53,Calculations!$A$3:$A$53,$B1007)</f>
        <v>0</v>
      </c>
      <c r="Q1007" s="44">
        <f>Q281/SUMIFS(Q$3:Q$722,$B$3:$B$722,$B1007)*SUMIFS(Calculations!$E$3:$E$53,Calculations!$A$3:$A$53,$B1007)</f>
        <v>0</v>
      </c>
      <c r="R1007" s="44">
        <f>R281/SUMIFS(R$3:R$722,$B$3:$B$722,$B1007)*SUMIFS(Calculations!$E$3:$E$53,Calculations!$A$3:$A$53,$B1007)</f>
        <v>0</v>
      </c>
    </row>
    <row r="1008" spans="2:18" ht="15.75" customHeight="1">
      <c r="B1008" s="44" t="s">
        <v>62</v>
      </c>
      <c r="C1008" s="44" t="s">
        <v>519</v>
      </c>
      <c r="D1008" s="44" t="s">
        <v>531</v>
      </c>
      <c r="E1008" s="44" t="str">
        <f t="shared" si="304"/>
        <v>nuclear</v>
      </c>
      <c r="F1008" s="44">
        <f>F282/SUMIFS(F$3:F$722,$B$3:$B$722,$B1008)*SUMIFS(Calculations!$E$3:$E$53,Calculations!$A$3:$A$53,$B1008)</f>
        <v>0</v>
      </c>
      <c r="G1008" s="44">
        <f>G282/SUMIFS(G$3:G$722,$B$3:$B$722,$B1008)*SUMIFS(Calculations!$E$3:$E$53,Calculations!$A$3:$A$53,$B1008)</f>
        <v>0</v>
      </c>
      <c r="H1008" s="44">
        <f>H282/SUMIFS(H$3:H$722,$B$3:$B$722,$B1008)*SUMIFS(Calculations!$E$3:$E$53,Calculations!$A$3:$A$53,$B1008)</f>
        <v>0</v>
      </c>
      <c r="I1008" s="44">
        <f>I282/SUMIFS(I$3:I$722,$B$3:$B$722,$B1008)*SUMIFS(Calculations!$E$3:$E$53,Calculations!$A$3:$A$53,$B1008)</f>
        <v>0</v>
      </c>
      <c r="J1008" s="44">
        <f>J282/SUMIFS(J$3:J$722,$B$3:$B$722,$B1008)*SUMIFS(Calculations!$E$3:$E$53,Calculations!$A$3:$A$53,$B1008)</f>
        <v>0</v>
      </c>
      <c r="K1008" s="44">
        <f>K282/SUMIFS(K$3:K$722,$B$3:$B$722,$B1008)*SUMIFS(Calculations!$E$3:$E$53,Calculations!$A$3:$A$53,$B1008)</f>
        <v>0</v>
      </c>
      <c r="L1008" s="44">
        <f>L282/SUMIFS(L$3:L$722,$B$3:$B$722,$B1008)*SUMIFS(Calculations!$E$3:$E$53,Calculations!$A$3:$A$53,$B1008)</f>
        <v>0</v>
      </c>
      <c r="M1008" s="44">
        <f>M282/SUMIFS(M$3:M$722,$B$3:$B$722,$B1008)*SUMIFS(Calculations!$E$3:$E$53,Calculations!$A$3:$A$53,$B1008)</f>
        <v>0</v>
      </c>
      <c r="N1008" s="44">
        <f>N282/SUMIFS(N$3:N$722,$B$3:$B$722,$B1008)*SUMIFS(Calculations!$E$3:$E$53,Calculations!$A$3:$A$53,$B1008)</f>
        <v>0</v>
      </c>
      <c r="O1008" s="44">
        <f>O282/SUMIFS(O$3:O$722,$B$3:$B$722,$B1008)*SUMIFS(Calculations!$E$3:$E$53,Calculations!$A$3:$A$53,$B1008)</f>
        <v>0</v>
      </c>
      <c r="P1008" s="44">
        <f>P282/SUMIFS(P$3:P$722,$B$3:$B$722,$B1008)*SUMIFS(Calculations!$E$3:$E$53,Calculations!$A$3:$A$53,$B1008)</f>
        <v>0</v>
      </c>
      <c r="Q1008" s="44">
        <f>Q282/SUMIFS(Q$3:Q$722,$B$3:$B$722,$B1008)*SUMIFS(Calculations!$E$3:$E$53,Calculations!$A$3:$A$53,$B1008)</f>
        <v>0</v>
      </c>
      <c r="R1008" s="44">
        <f>R282/SUMIFS(R$3:R$722,$B$3:$B$722,$B1008)*SUMIFS(Calculations!$E$3:$E$53,Calculations!$A$3:$A$53,$B1008)</f>
        <v>0</v>
      </c>
    </row>
    <row r="1009" spans="2:18" ht="15.75" customHeight="1">
      <c r="B1009" s="44" t="s">
        <v>62</v>
      </c>
      <c r="C1009" s="44" t="s">
        <v>519</v>
      </c>
      <c r="D1009" s="44" t="s">
        <v>532</v>
      </c>
      <c r="E1009" s="44" t="str">
        <f t="shared" si="304"/>
        <v>offshore wind</v>
      </c>
      <c r="F1009" s="44">
        <f>F283/SUMIFS(F$3:F$722,$B$3:$B$722,$B1009)*SUMIFS(Calculations!$E$3:$E$53,Calculations!$A$3:$A$53,$B1009)</f>
        <v>0</v>
      </c>
      <c r="G1009" s="44">
        <f>G283/SUMIFS(G$3:G$722,$B$3:$B$722,$B1009)*SUMIFS(Calculations!$E$3:$E$53,Calculations!$A$3:$A$53,$B1009)</f>
        <v>0</v>
      </c>
      <c r="H1009" s="44">
        <f>H283/SUMIFS(H$3:H$722,$B$3:$B$722,$B1009)*SUMIFS(Calculations!$E$3:$E$53,Calculations!$A$3:$A$53,$B1009)</f>
        <v>0</v>
      </c>
      <c r="I1009" s="44">
        <f>I283/SUMIFS(I$3:I$722,$B$3:$B$722,$B1009)*SUMIFS(Calculations!$E$3:$E$53,Calculations!$A$3:$A$53,$B1009)</f>
        <v>0</v>
      </c>
      <c r="J1009" s="44">
        <f>J283/SUMIFS(J$3:J$722,$B$3:$B$722,$B1009)*SUMIFS(Calculations!$E$3:$E$53,Calculations!$A$3:$A$53,$B1009)</f>
        <v>0</v>
      </c>
      <c r="K1009" s="44">
        <f>K283/SUMIFS(K$3:K$722,$B$3:$B$722,$B1009)*SUMIFS(Calculations!$E$3:$E$53,Calculations!$A$3:$A$53,$B1009)</f>
        <v>0</v>
      </c>
      <c r="L1009" s="44">
        <f>L283/SUMIFS(L$3:L$722,$B$3:$B$722,$B1009)*SUMIFS(Calculations!$E$3:$E$53,Calculations!$A$3:$A$53,$B1009)</f>
        <v>0</v>
      </c>
      <c r="M1009" s="44">
        <f>M283/SUMIFS(M$3:M$722,$B$3:$B$722,$B1009)*SUMIFS(Calculations!$E$3:$E$53,Calculations!$A$3:$A$53,$B1009)</f>
        <v>0</v>
      </c>
      <c r="N1009" s="44">
        <f>N283/SUMIFS(N$3:N$722,$B$3:$B$722,$B1009)*SUMIFS(Calculations!$E$3:$E$53,Calculations!$A$3:$A$53,$B1009)</f>
        <v>0</v>
      </c>
      <c r="O1009" s="44">
        <f>O283/SUMIFS(O$3:O$722,$B$3:$B$722,$B1009)*SUMIFS(Calculations!$E$3:$E$53,Calculations!$A$3:$A$53,$B1009)</f>
        <v>0</v>
      </c>
      <c r="P1009" s="44">
        <f>P283/SUMIFS(P$3:P$722,$B$3:$B$722,$B1009)*SUMIFS(Calculations!$E$3:$E$53,Calculations!$A$3:$A$53,$B1009)</f>
        <v>0</v>
      </c>
      <c r="Q1009" s="44">
        <f>Q283/SUMIFS(Q$3:Q$722,$B$3:$B$722,$B1009)*SUMIFS(Calculations!$E$3:$E$53,Calculations!$A$3:$A$53,$B1009)</f>
        <v>0</v>
      </c>
      <c r="R1009" s="44">
        <f>R283/SUMIFS(R$3:R$722,$B$3:$B$722,$B1009)*SUMIFS(Calculations!$E$3:$E$53,Calculations!$A$3:$A$53,$B1009)</f>
        <v>0</v>
      </c>
    </row>
    <row r="1010" spans="2:18" ht="15.75" customHeight="1">
      <c r="B1010" s="44" t="s">
        <v>62</v>
      </c>
      <c r="C1010" s="44" t="s">
        <v>519</v>
      </c>
      <c r="D1010" s="44" t="s">
        <v>533</v>
      </c>
      <c r="E1010" s="44" t="str">
        <f t="shared" si="304"/>
        <v>crude oil</v>
      </c>
      <c r="F1010" s="44">
        <f>F284/SUMIFS(F$3:F$722,$B$3:$B$722,$B1010)*SUMIFS(Calculations!$E$3:$E$53,Calculations!$A$3:$A$53,$B1010)</f>
        <v>0</v>
      </c>
      <c r="G1010" s="44">
        <f>G284/SUMIFS(G$3:G$722,$B$3:$B$722,$B1010)*SUMIFS(Calculations!$E$3:$E$53,Calculations!$A$3:$A$53,$B1010)</f>
        <v>0</v>
      </c>
      <c r="H1010" s="44">
        <f>H284/SUMIFS(H$3:H$722,$B$3:$B$722,$B1010)*SUMIFS(Calculations!$E$3:$E$53,Calculations!$A$3:$A$53,$B1010)</f>
        <v>0</v>
      </c>
      <c r="I1010" s="44">
        <f>I284/SUMIFS(I$3:I$722,$B$3:$B$722,$B1010)*SUMIFS(Calculations!$E$3:$E$53,Calculations!$A$3:$A$53,$B1010)</f>
        <v>0</v>
      </c>
      <c r="J1010" s="44">
        <f>J284/SUMIFS(J$3:J$722,$B$3:$B$722,$B1010)*SUMIFS(Calculations!$E$3:$E$53,Calculations!$A$3:$A$53,$B1010)</f>
        <v>0</v>
      </c>
      <c r="K1010" s="44">
        <f>K284/SUMIFS(K$3:K$722,$B$3:$B$722,$B1010)*SUMIFS(Calculations!$E$3:$E$53,Calculations!$A$3:$A$53,$B1010)</f>
        <v>0</v>
      </c>
      <c r="L1010" s="44">
        <f>L284/SUMIFS(L$3:L$722,$B$3:$B$722,$B1010)*SUMIFS(Calculations!$E$3:$E$53,Calculations!$A$3:$A$53,$B1010)</f>
        <v>0</v>
      </c>
      <c r="M1010" s="44">
        <f>M284/SUMIFS(M$3:M$722,$B$3:$B$722,$B1010)*SUMIFS(Calculations!$E$3:$E$53,Calculations!$A$3:$A$53,$B1010)</f>
        <v>0</v>
      </c>
      <c r="N1010" s="44">
        <f>N284/SUMIFS(N$3:N$722,$B$3:$B$722,$B1010)*SUMIFS(Calculations!$E$3:$E$53,Calculations!$A$3:$A$53,$B1010)</f>
        <v>0</v>
      </c>
      <c r="O1010" s="44">
        <f>O284/SUMIFS(O$3:O$722,$B$3:$B$722,$B1010)*SUMIFS(Calculations!$E$3:$E$53,Calculations!$A$3:$A$53,$B1010)</f>
        <v>0</v>
      </c>
      <c r="P1010" s="44">
        <f>P284/SUMIFS(P$3:P$722,$B$3:$B$722,$B1010)*SUMIFS(Calculations!$E$3:$E$53,Calculations!$A$3:$A$53,$B1010)</f>
        <v>0</v>
      </c>
      <c r="Q1010" s="44">
        <f>Q284/SUMIFS(Q$3:Q$722,$B$3:$B$722,$B1010)*SUMIFS(Calculations!$E$3:$E$53,Calculations!$A$3:$A$53,$B1010)</f>
        <v>0</v>
      </c>
      <c r="R1010" s="44">
        <f>R284/SUMIFS(R$3:R$722,$B$3:$B$722,$B1010)*SUMIFS(Calculations!$E$3:$E$53,Calculations!$A$3:$A$53,$B1010)</f>
        <v>0</v>
      </c>
    </row>
    <row r="1011" spans="2:18" ht="15.75" customHeight="1">
      <c r="B1011" s="44" t="s">
        <v>62</v>
      </c>
      <c r="C1011" s="44" t="s">
        <v>519</v>
      </c>
      <c r="D1011" s="44" t="s">
        <v>534</v>
      </c>
      <c r="E1011" s="44" t="str">
        <f t="shared" si="304"/>
        <v>solar PV</v>
      </c>
      <c r="F1011" s="44">
        <f>F285/SUMIFS(F$3:F$722,$B$3:$B$722,$B1011)*SUMIFS(Calculations!$E$3:$E$53,Calculations!$A$3:$A$53,$B1011)</f>
        <v>0</v>
      </c>
      <c r="G1011" s="44">
        <f>G285/SUMIFS(G$3:G$722,$B$3:$B$722,$B1011)*SUMIFS(Calculations!$E$3:$E$53,Calculations!$A$3:$A$53,$B1011)</f>
        <v>0</v>
      </c>
      <c r="H1011" s="44">
        <f>H285/SUMIFS(H$3:H$722,$B$3:$B$722,$B1011)*SUMIFS(Calculations!$E$3:$E$53,Calculations!$A$3:$A$53,$B1011)</f>
        <v>0</v>
      </c>
      <c r="I1011" s="44">
        <f>I285/SUMIFS(I$3:I$722,$B$3:$B$722,$B1011)*SUMIFS(Calculations!$E$3:$E$53,Calculations!$A$3:$A$53,$B1011)</f>
        <v>0</v>
      </c>
      <c r="J1011" s="44">
        <f>J285/SUMIFS(J$3:J$722,$B$3:$B$722,$B1011)*SUMIFS(Calculations!$E$3:$E$53,Calculations!$A$3:$A$53,$B1011)</f>
        <v>0</v>
      </c>
      <c r="K1011" s="44">
        <f>K285/SUMIFS(K$3:K$722,$B$3:$B$722,$B1011)*SUMIFS(Calculations!$E$3:$E$53,Calculations!$A$3:$A$53,$B1011)</f>
        <v>0</v>
      </c>
      <c r="L1011" s="44">
        <f>L285/SUMIFS(L$3:L$722,$B$3:$B$722,$B1011)*SUMIFS(Calculations!$E$3:$E$53,Calculations!$A$3:$A$53,$B1011)</f>
        <v>0</v>
      </c>
      <c r="M1011" s="44">
        <f>M285/SUMIFS(M$3:M$722,$B$3:$B$722,$B1011)*SUMIFS(Calculations!$E$3:$E$53,Calculations!$A$3:$A$53,$B1011)</f>
        <v>0</v>
      </c>
      <c r="N1011" s="44">
        <f>N285/SUMIFS(N$3:N$722,$B$3:$B$722,$B1011)*SUMIFS(Calculations!$E$3:$E$53,Calculations!$A$3:$A$53,$B1011)</f>
        <v>0</v>
      </c>
      <c r="O1011" s="44">
        <f>O285/SUMIFS(O$3:O$722,$B$3:$B$722,$B1011)*SUMIFS(Calculations!$E$3:$E$53,Calculations!$A$3:$A$53,$B1011)</f>
        <v>0</v>
      </c>
      <c r="P1011" s="44">
        <f>P285/SUMIFS(P$3:P$722,$B$3:$B$722,$B1011)*SUMIFS(Calculations!$E$3:$E$53,Calculations!$A$3:$A$53,$B1011)</f>
        <v>0</v>
      </c>
      <c r="Q1011" s="44">
        <f>Q285/SUMIFS(Q$3:Q$722,$B$3:$B$722,$B1011)*SUMIFS(Calculations!$E$3:$E$53,Calculations!$A$3:$A$53,$B1011)</f>
        <v>0</v>
      </c>
      <c r="R1011" s="44">
        <f>R285/SUMIFS(R$3:R$722,$B$3:$B$722,$B1011)*SUMIFS(Calculations!$E$3:$E$53,Calculations!$A$3:$A$53,$B1011)</f>
        <v>0</v>
      </c>
    </row>
    <row r="1012" spans="2:18" ht="15.75" customHeight="1">
      <c r="B1012" s="44" t="s">
        <v>62</v>
      </c>
      <c r="C1012" s="44" t="s">
        <v>519</v>
      </c>
      <c r="D1012" s="44" t="s">
        <v>535</v>
      </c>
      <c r="E1012" s="44" t="str">
        <f t="shared" si="304"/>
        <v>storage</v>
      </c>
      <c r="F1012" s="44">
        <f>F286/SUMIFS(F$3:F$722,$B$3:$B$722,$B1012)*SUMIFS(Calculations!$E$3:$E$53,Calculations!$A$3:$A$53,$B1012)</f>
        <v>0</v>
      </c>
      <c r="G1012" s="44">
        <f>G286/SUMIFS(G$3:G$722,$B$3:$B$722,$B1012)*SUMIFS(Calculations!$E$3:$E$53,Calculations!$A$3:$A$53,$B1012)</f>
        <v>0</v>
      </c>
      <c r="H1012" s="44">
        <f>H286/SUMIFS(H$3:H$722,$B$3:$B$722,$B1012)*SUMIFS(Calculations!$E$3:$E$53,Calculations!$A$3:$A$53,$B1012)</f>
        <v>0</v>
      </c>
      <c r="I1012" s="44">
        <f>I286/SUMIFS(I$3:I$722,$B$3:$B$722,$B1012)*SUMIFS(Calculations!$E$3:$E$53,Calculations!$A$3:$A$53,$B1012)</f>
        <v>0</v>
      </c>
      <c r="J1012" s="44">
        <f>J286/SUMIFS(J$3:J$722,$B$3:$B$722,$B1012)*SUMIFS(Calculations!$E$3:$E$53,Calculations!$A$3:$A$53,$B1012)</f>
        <v>0</v>
      </c>
      <c r="K1012" s="44">
        <f>K286/SUMIFS(K$3:K$722,$B$3:$B$722,$B1012)*SUMIFS(Calculations!$E$3:$E$53,Calculations!$A$3:$A$53,$B1012)</f>
        <v>0</v>
      </c>
      <c r="L1012" s="44">
        <f>L286/SUMIFS(L$3:L$722,$B$3:$B$722,$B1012)*SUMIFS(Calculations!$E$3:$E$53,Calculations!$A$3:$A$53,$B1012)</f>
        <v>0</v>
      </c>
      <c r="M1012" s="44">
        <f>M286/SUMIFS(M$3:M$722,$B$3:$B$722,$B1012)*SUMIFS(Calculations!$E$3:$E$53,Calculations!$A$3:$A$53,$B1012)</f>
        <v>0</v>
      </c>
      <c r="N1012" s="44">
        <f>N286/SUMIFS(N$3:N$722,$B$3:$B$722,$B1012)*SUMIFS(Calculations!$E$3:$E$53,Calculations!$A$3:$A$53,$B1012)</f>
        <v>0</v>
      </c>
      <c r="O1012" s="44">
        <f>O286/SUMIFS(O$3:O$722,$B$3:$B$722,$B1012)*SUMIFS(Calculations!$E$3:$E$53,Calculations!$A$3:$A$53,$B1012)</f>
        <v>0</v>
      </c>
      <c r="P1012" s="44">
        <f>P286/SUMIFS(P$3:P$722,$B$3:$B$722,$B1012)*SUMIFS(Calculations!$E$3:$E$53,Calculations!$A$3:$A$53,$B1012)</f>
        <v>0</v>
      </c>
      <c r="Q1012" s="44">
        <f>Q286/SUMIFS(Q$3:Q$722,$B$3:$B$722,$B1012)*SUMIFS(Calculations!$E$3:$E$53,Calculations!$A$3:$A$53,$B1012)</f>
        <v>0</v>
      </c>
      <c r="R1012" s="44">
        <f>R286/SUMIFS(R$3:R$722,$B$3:$B$722,$B1012)*SUMIFS(Calculations!$E$3:$E$53,Calculations!$A$3:$A$53,$B1012)</f>
        <v>0</v>
      </c>
    </row>
    <row r="1013" spans="2:18" ht="15.75" customHeight="1">
      <c r="B1013" s="44" t="s">
        <v>62</v>
      </c>
      <c r="C1013" s="44" t="s">
        <v>519</v>
      </c>
      <c r="D1013" s="44" t="s">
        <v>537</v>
      </c>
      <c r="E1013" s="44" t="str">
        <f t="shared" si="304"/>
        <v>solar PV</v>
      </c>
      <c r="F1013" s="44">
        <f>F287/SUMIFS(F$3:F$722,$B$3:$B$722,$B1013)*SUMIFS(Calculations!$E$3:$E$53,Calculations!$A$3:$A$53,$B1013)</f>
        <v>0</v>
      </c>
      <c r="G1013" s="44">
        <f>G287/SUMIFS(G$3:G$722,$B$3:$B$722,$B1013)*SUMIFS(Calculations!$E$3:$E$53,Calculations!$A$3:$A$53,$B1013)</f>
        <v>0</v>
      </c>
      <c r="H1013" s="44">
        <f>H287/SUMIFS(H$3:H$722,$B$3:$B$722,$B1013)*SUMIFS(Calculations!$E$3:$E$53,Calculations!$A$3:$A$53,$B1013)</f>
        <v>0</v>
      </c>
      <c r="I1013" s="44">
        <f>I287/SUMIFS(I$3:I$722,$B$3:$B$722,$B1013)*SUMIFS(Calculations!$E$3:$E$53,Calculations!$A$3:$A$53,$B1013)</f>
        <v>0</v>
      </c>
      <c r="J1013" s="44">
        <f>J287/SUMIFS(J$3:J$722,$B$3:$B$722,$B1013)*SUMIFS(Calculations!$E$3:$E$53,Calculations!$A$3:$A$53,$B1013)</f>
        <v>0</v>
      </c>
      <c r="K1013" s="44">
        <f>K287/SUMIFS(K$3:K$722,$B$3:$B$722,$B1013)*SUMIFS(Calculations!$E$3:$E$53,Calculations!$A$3:$A$53,$B1013)</f>
        <v>0</v>
      </c>
      <c r="L1013" s="44">
        <f>L287/SUMIFS(L$3:L$722,$B$3:$B$722,$B1013)*SUMIFS(Calculations!$E$3:$E$53,Calculations!$A$3:$A$53,$B1013)</f>
        <v>0</v>
      </c>
      <c r="M1013" s="44">
        <f>M287/SUMIFS(M$3:M$722,$B$3:$B$722,$B1013)*SUMIFS(Calculations!$E$3:$E$53,Calculations!$A$3:$A$53,$B1013)</f>
        <v>0</v>
      </c>
      <c r="N1013" s="44">
        <f>N287/SUMIFS(N$3:N$722,$B$3:$B$722,$B1013)*SUMIFS(Calculations!$E$3:$E$53,Calculations!$A$3:$A$53,$B1013)</f>
        <v>0</v>
      </c>
      <c r="O1013" s="44">
        <f>O287/SUMIFS(O$3:O$722,$B$3:$B$722,$B1013)*SUMIFS(Calculations!$E$3:$E$53,Calculations!$A$3:$A$53,$B1013)</f>
        <v>0</v>
      </c>
      <c r="P1013" s="44">
        <f>P287/SUMIFS(P$3:P$722,$B$3:$B$722,$B1013)*SUMIFS(Calculations!$E$3:$E$53,Calculations!$A$3:$A$53,$B1013)</f>
        <v>0</v>
      </c>
      <c r="Q1013" s="44">
        <f>Q287/SUMIFS(Q$3:Q$722,$B$3:$B$722,$B1013)*SUMIFS(Calculations!$E$3:$E$53,Calculations!$A$3:$A$53,$B1013)</f>
        <v>0</v>
      </c>
      <c r="R1013" s="44">
        <f>R287/SUMIFS(R$3:R$722,$B$3:$B$722,$B1013)*SUMIFS(Calculations!$E$3:$E$53,Calculations!$A$3:$A$53,$B1013)</f>
        <v>0</v>
      </c>
    </row>
    <row r="1014" spans="2:18" ht="15.75" customHeight="1">
      <c r="B1014" s="44" t="s">
        <v>71</v>
      </c>
      <c r="C1014" s="44" t="s">
        <v>519</v>
      </c>
      <c r="D1014" s="44" t="s">
        <v>522</v>
      </c>
      <c r="E1014" s="44" t="str">
        <f t="shared" si="304"/>
        <v>biomass</v>
      </c>
      <c r="F1014" s="44">
        <f>F288/SUMIFS(F$3:F$722,$B$3:$B$722,$B1014)*SUMIFS(Calculations!$E$3:$E$53,Calculations!$A$3:$A$53,$B1014)</f>
        <v>0</v>
      </c>
      <c r="G1014" s="44">
        <f>G288/SUMIFS(G$3:G$722,$B$3:$B$722,$B1014)*SUMIFS(Calculations!$E$3:$E$53,Calculations!$A$3:$A$53,$B1014)</f>
        <v>0</v>
      </c>
      <c r="H1014" s="44">
        <f>H288/SUMIFS(H$3:H$722,$B$3:$B$722,$B1014)*SUMIFS(Calculations!$E$3:$E$53,Calculations!$A$3:$A$53,$B1014)</f>
        <v>0</v>
      </c>
      <c r="I1014" s="44">
        <f>I288/SUMIFS(I$3:I$722,$B$3:$B$722,$B1014)*SUMIFS(Calculations!$E$3:$E$53,Calculations!$A$3:$A$53,$B1014)</f>
        <v>0</v>
      </c>
      <c r="J1014" s="44">
        <f>J288/SUMIFS(J$3:J$722,$B$3:$B$722,$B1014)*SUMIFS(Calculations!$E$3:$E$53,Calculations!$A$3:$A$53,$B1014)</f>
        <v>0</v>
      </c>
      <c r="K1014" s="44">
        <f>K288/SUMIFS(K$3:K$722,$B$3:$B$722,$B1014)*SUMIFS(Calculations!$E$3:$E$53,Calculations!$A$3:$A$53,$B1014)</f>
        <v>0</v>
      </c>
      <c r="L1014" s="44">
        <f>L288/SUMIFS(L$3:L$722,$B$3:$B$722,$B1014)*SUMIFS(Calculations!$E$3:$E$53,Calculations!$A$3:$A$53,$B1014)</f>
        <v>0</v>
      </c>
      <c r="M1014" s="44">
        <f>M288/SUMIFS(M$3:M$722,$B$3:$B$722,$B1014)*SUMIFS(Calculations!$E$3:$E$53,Calculations!$A$3:$A$53,$B1014)</f>
        <v>0</v>
      </c>
      <c r="N1014" s="44">
        <f>N288/SUMIFS(N$3:N$722,$B$3:$B$722,$B1014)*SUMIFS(Calculations!$E$3:$E$53,Calculations!$A$3:$A$53,$B1014)</f>
        <v>0</v>
      </c>
      <c r="O1014" s="44">
        <f>O288/SUMIFS(O$3:O$722,$B$3:$B$722,$B1014)*SUMIFS(Calculations!$E$3:$E$53,Calculations!$A$3:$A$53,$B1014)</f>
        <v>0</v>
      </c>
      <c r="P1014" s="44">
        <f>P288/SUMIFS(P$3:P$722,$B$3:$B$722,$B1014)*SUMIFS(Calculations!$E$3:$E$53,Calculations!$A$3:$A$53,$B1014)</f>
        <v>0</v>
      </c>
      <c r="Q1014" s="44">
        <f>Q288/SUMIFS(Q$3:Q$722,$B$3:$B$722,$B1014)*SUMIFS(Calculations!$E$3:$E$53,Calculations!$A$3:$A$53,$B1014)</f>
        <v>0</v>
      </c>
      <c r="R1014" s="44">
        <f>R288/SUMIFS(R$3:R$722,$B$3:$B$722,$B1014)*SUMIFS(Calculations!$E$3:$E$53,Calculations!$A$3:$A$53,$B1014)</f>
        <v>0</v>
      </c>
    </row>
    <row r="1015" spans="2:18" ht="15.75" customHeight="1">
      <c r="B1015" s="44" t="s">
        <v>71</v>
      </c>
      <c r="C1015" s="44" t="s">
        <v>519</v>
      </c>
      <c r="D1015" s="44" t="s">
        <v>523</v>
      </c>
      <c r="E1015" s="44" t="str">
        <f t="shared" si="304"/>
        <v>hard coal</v>
      </c>
      <c r="F1015" s="44">
        <f>F289/SUMIFS(F$3:F$722,$B$3:$B$722,$B1015)*SUMIFS(Calculations!$E$3:$E$53,Calculations!$A$3:$A$53,$B1015)</f>
        <v>0</v>
      </c>
      <c r="G1015" s="44">
        <f>G289/SUMIFS(G$3:G$722,$B$3:$B$722,$B1015)*SUMIFS(Calculations!$E$3:$E$53,Calculations!$A$3:$A$53,$B1015)</f>
        <v>0</v>
      </c>
      <c r="H1015" s="44">
        <f>H289/SUMIFS(H$3:H$722,$B$3:$B$722,$B1015)*SUMIFS(Calculations!$E$3:$E$53,Calculations!$A$3:$A$53,$B1015)</f>
        <v>0</v>
      </c>
      <c r="I1015" s="44">
        <f>I289/SUMIFS(I$3:I$722,$B$3:$B$722,$B1015)*SUMIFS(Calculations!$E$3:$E$53,Calculations!$A$3:$A$53,$B1015)</f>
        <v>0</v>
      </c>
      <c r="J1015" s="44">
        <f>J289/SUMIFS(J$3:J$722,$B$3:$B$722,$B1015)*SUMIFS(Calculations!$E$3:$E$53,Calculations!$A$3:$A$53,$B1015)</f>
        <v>0</v>
      </c>
      <c r="K1015" s="44">
        <f>K289/SUMIFS(K$3:K$722,$B$3:$B$722,$B1015)*SUMIFS(Calculations!$E$3:$E$53,Calculations!$A$3:$A$53,$B1015)</f>
        <v>0</v>
      </c>
      <c r="L1015" s="44">
        <f>L289/SUMIFS(L$3:L$722,$B$3:$B$722,$B1015)*SUMIFS(Calculations!$E$3:$E$53,Calculations!$A$3:$A$53,$B1015)</f>
        <v>0</v>
      </c>
      <c r="M1015" s="44">
        <f>M289/SUMIFS(M$3:M$722,$B$3:$B$722,$B1015)*SUMIFS(Calculations!$E$3:$E$53,Calculations!$A$3:$A$53,$B1015)</f>
        <v>0</v>
      </c>
      <c r="N1015" s="44">
        <f>N289/SUMIFS(N$3:N$722,$B$3:$B$722,$B1015)*SUMIFS(Calculations!$E$3:$E$53,Calculations!$A$3:$A$53,$B1015)</f>
        <v>0</v>
      </c>
      <c r="O1015" s="44">
        <f>O289/SUMIFS(O$3:O$722,$B$3:$B$722,$B1015)*SUMIFS(Calculations!$E$3:$E$53,Calculations!$A$3:$A$53,$B1015)</f>
        <v>0</v>
      </c>
      <c r="P1015" s="44">
        <f>P289/SUMIFS(P$3:P$722,$B$3:$B$722,$B1015)*SUMIFS(Calculations!$E$3:$E$53,Calculations!$A$3:$A$53,$B1015)</f>
        <v>0</v>
      </c>
      <c r="Q1015" s="44">
        <f>Q289/SUMIFS(Q$3:Q$722,$B$3:$B$722,$B1015)*SUMIFS(Calculations!$E$3:$E$53,Calculations!$A$3:$A$53,$B1015)</f>
        <v>0</v>
      </c>
      <c r="R1015" s="44">
        <f>R289/SUMIFS(R$3:R$722,$B$3:$B$722,$B1015)*SUMIFS(Calculations!$E$3:$E$53,Calculations!$A$3:$A$53,$B1015)</f>
        <v>0</v>
      </c>
    </row>
    <row r="1016" spans="2:18" ht="15.75" customHeight="1">
      <c r="B1016" s="44" t="s">
        <v>71</v>
      </c>
      <c r="C1016" s="44" t="s">
        <v>519</v>
      </c>
      <c r="D1016" s="44" t="s">
        <v>524</v>
      </c>
      <c r="E1016" s="44" t="str">
        <f t="shared" si="304"/>
        <v>solar thermal</v>
      </c>
      <c r="F1016" s="44">
        <f>F290/SUMIFS(F$3:F$722,$B$3:$B$722,$B1016)*SUMIFS(Calculations!$E$3:$E$53,Calculations!$A$3:$A$53,$B1016)</f>
        <v>0</v>
      </c>
      <c r="G1016" s="44">
        <f>G290/SUMIFS(G$3:G$722,$B$3:$B$722,$B1016)*SUMIFS(Calculations!$E$3:$E$53,Calculations!$A$3:$A$53,$B1016)</f>
        <v>0</v>
      </c>
      <c r="H1016" s="44">
        <f>H290/SUMIFS(H$3:H$722,$B$3:$B$722,$B1016)*SUMIFS(Calculations!$E$3:$E$53,Calculations!$A$3:$A$53,$B1016)</f>
        <v>0</v>
      </c>
      <c r="I1016" s="44">
        <f>I290/SUMIFS(I$3:I$722,$B$3:$B$722,$B1016)*SUMIFS(Calculations!$E$3:$E$53,Calculations!$A$3:$A$53,$B1016)</f>
        <v>0</v>
      </c>
      <c r="J1016" s="44">
        <f>J290/SUMIFS(J$3:J$722,$B$3:$B$722,$B1016)*SUMIFS(Calculations!$E$3:$E$53,Calculations!$A$3:$A$53,$B1016)</f>
        <v>0</v>
      </c>
      <c r="K1016" s="44">
        <f>K290/SUMIFS(K$3:K$722,$B$3:$B$722,$B1016)*SUMIFS(Calculations!$E$3:$E$53,Calculations!$A$3:$A$53,$B1016)</f>
        <v>0</v>
      </c>
      <c r="L1016" s="44">
        <f>L290/SUMIFS(L$3:L$722,$B$3:$B$722,$B1016)*SUMIFS(Calculations!$E$3:$E$53,Calculations!$A$3:$A$53,$B1016)</f>
        <v>0</v>
      </c>
      <c r="M1016" s="44">
        <f>M290/SUMIFS(M$3:M$722,$B$3:$B$722,$B1016)*SUMIFS(Calculations!$E$3:$E$53,Calculations!$A$3:$A$53,$B1016)</f>
        <v>0</v>
      </c>
      <c r="N1016" s="44">
        <f>N290/SUMIFS(N$3:N$722,$B$3:$B$722,$B1016)*SUMIFS(Calculations!$E$3:$E$53,Calculations!$A$3:$A$53,$B1016)</f>
        <v>0</v>
      </c>
      <c r="O1016" s="44">
        <f>O290/SUMIFS(O$3:O$722,$B$3:$B$722,$B1016)*SUMIFS(Calculations!$E$3:$E$53,Calculations!$A$3:$A$53,$B1016)</f>
        <v>0</v>
      </c>
      <c r="P1016" s="44">
        <f>P290/SUMIFS(P$3:P$722,$B$3:$B$722,$B1016)*SUMIFS(Calculations!$E$3:$E$53,Calculations!$A$3:$A$53,$B1016)</f>
        <v>0</v>
      </c>
      <c r="Q1016" s="44">
        <f>Q290/SUMIFS(Q$3:Q$722,$B$3:$B$722,$B1016)*SUMIFS(Calculations!$E$3:$E$53,Calculations!$A$3:$A$53,$B1016)</f>
        <v>0</v>
      </c>
      <c r="R1016" s="44">
        <f>R290/SUMIFS(R$3:R$722,$B$3:$B$722,$B1016)*SUMIFS(Calculations!$E$3:$E$53,Calculations!$A$3:$A$53,$B1016)</f>
        <v>0</v>
      </c>
    </row>
    <row r="1017" spans="2:18" ht="15.75" customHeight="1">
      <c r="B1017" s="44" t="s">
        <v>71</v>
      </c>
      <c r="C1017" s="44" t="s">
        <v>519</v>
      </c>
      <c r="D1017" s="44" t="s">
        <v>525</v>
      </c>
      <c r="E1017" s="44" t="str">
        <f t="shared" si="304"/>
        <v>geothermal</v>
      </c>
      <c r="F1017" s="44">
        <f>F291/SUMIFS(F$3:F$722,$B$3:$B$722,$B1017)*SUMIFS(Calculations!$E$3:$E$53,Calculations!$A$3:$A$53,$B1017)</f>
        <v>0</v>
      </c>
      <c r="G1017" s="44">
        <f>G291/SUMIFS(G$3:G$722,$B$3:$B$722,$B1017)*SUMIFS(Calculations!$E$3:$E$53,Calculations!$A$3:$A$53,$B1017)</f>
        <v>0</v>
      </c>
      <c r="H1017" s="44">
        <f>H291/SUMIFS(H$3:H$722,$B$3:$B$722,$B1017)*SUMIFS(Calculations!$E$3:$E$53,Calculations!$A$3:$A$53,$B1017)</f>
        <v>0</v>
      </c>
      <c r="I1017" s="44">
        <f>I291/SUMIFS(I$3:I$722,$B$3:$B$722,$B1017)*SUMIFS(Calculations!$E$3:$E$53,Calculations!$A$3:$A$53,$B1017)</f>
        <v>0</v>
      </c>
      <c r="J1017" s="44">
        <f>J291/SUMIFS(J$3:J$722,$B$3:$B$722,$B1017)*SUMIFS(Calculations!$E$3:$E$53,Calculations!$A$3:$A$53,$B1017)</f>
        <v>0</v>
      </c>
      <c r="K1017" s="44">
        <f>K291/SUMIFS(K$3:K$722,$B$3:$B$722,$B1017)*SUMIFS(Calculations!$E$3:$E$53,Calculations!$A$3:$A$53,$B1017)</f>
        <v>0</v>
      </c>
      <c r="L1017" s="44">
        <f>L291/SUMIFS(L$3:L$722,$B$3:$B$722,$B1017)*SUMIFS(Calculations!$E$3:$E$53,Calculations!$A$3:$A$53,$B1017)</f>
        <v>0</v>
      </c>
      <c r="M1017" s="44">
        <f>M291/SUMIFS(M$3:M$722,$B$3:$B$722,$B1017)*SUMIFS(Calculations!$E$3:$E$53,Calculations!$A$3:$A$53,$B1017)</f>
        <v>0</v>
      </c>
      <c r="N1017" s="44">
        <f>N291/SUMIFS(N$3:N$722,$B$3:$B$722,$B1017)*SUMIFS(Calculations!$E$3:$E$53,Calculations!$A$3:$A$53,$B1017)</f>
        <v>0</v>
      </c>
      <c r="O1017" s="44">
        <f>O291/SUMIFS(O$3:O$722,$B$3:$B$722,$B1017)*SUMIFS(Calculations!$E$3:$E$53,Calculations!$A$3:$A$53,$B1017)</f>
        <v>0</v>
      </c>
      <c r="P1017" s="44">
        <f>P291/SUMIFS(P$3:P$722,$B$3:$B$722,$B1017)*SUMIFS(Calculations!$E$3:$E$53,Calculations!$A$3:$A$53,$B1017)</f>
        <v>0</v>
      </c>
      <c r="Q1017" s="44">
        <f>Q291/SUMIFS(Q$3:Q$722,$B$3:$B$722,$B1017)*SUMIFS(Calculations!$E$3:$E$53,Calculations!$A$3:$A$53,$B1017)</f>
        <v>0</v>
      </c>
      <c r="R1017" s="44">
        <f>R291/SUMIFS(R$3:R$722,$B$3:$B$722,$B1017)*SUMIFS(Calculations!$E$3:$E$53,Calculations!$A$3:$A$53,$B1017)</f>
        <v>0</v>
      </c>
    </row>
    <row r="1018" spans="2:18" ht="15.75" customHeight="1">
      <c r="B1018" s="44" t="s">
        <v>71</v>
      </c>
      <c r="C1018" s="44" t="s">
        <v>519</v>
      </c>
      <c r="D1018" s="44" t="s">
        <v>526</v>
      </c>
      <c r="E1018" s="44" t="str">
        <f t="shared" si="304"/>
        <v>hydro</v>
      </c>
      <c r="F1018" s="44">
        <f>F292/SUMIFS(F$3:F$722,$B$3:$B$722,$B1018)*SUMIFS(Calculations!$E$3:$E$53,Calculations!$A$3:$A$53,$B1018)</f>
        <v>0</v>
      </c>
      <c r="G1018" s="44">
        <f>G292/SUMIFS(G$3:G$722,$B$3:$B$722,$B1018)*SUMIFS(Calculations!$E$3:$E$53,Calculations!$A$3:$A$53,$B1018)</f>
        <v>0</v>
      </c>
      <c r="H1018" s="44">
        <f>H292/SUMIFS(H$3:H$722,$B$3:$B$722,$B1018)*SUMIFS(Calculations!$E$3:$E$53,Calculations!$A$3:$A$53,$B1018)</f>
        <v>0</v>
      </c>
      <c r="I1018" s="44">
        <f>I292/SUMIFS(I$3:I$722,$B$3:$B$722,$B1018)*SUMIFS(Calculations!$E$3:$E$53,Calculations!$A$3:$A$53,$B1018)</f>
        <v>0</v>
      </c>
      <c r="J1018" s="44">
        <f>J292/SUMIFS(J$3:J$722,$B$3:$B$722,$B1018)*SUMIFS(Calculations!$E$3:$E$53,Calculations!$A$3:$A$53,$B1018)</f>
        <v>0</v>
      </c>
      <c r="K1018" s="44">
        <f>K292/SUMIFS(K$3:K$722,$B$3:$B$722,$B1018)*SUMIFS(Calculations!$E$3:$E$53,Calculations!$A$3:$A$53,$B1018)</f>
        <v>0</v>
      </c>
      <c r="L1018" s="44">
        <f>L292/SUMIFS(L$3:L$722,$B$3:$B$722,$B1018)*SUMIFS(Calculations!$E$3:$E$53,Calculations!$A$3:$A$53,$B1018)</f>
        <v>0</v>
      </c>
      <c r="M1018" s="44">
        <f>M292/SUMIFS(M$3:M$722,$B$3:$B$722,$B1018)*SUMIFS(Calculations!$E$3:$E$53,Calculations!$A$3:$A$53,$B1018)</f>
        <v>0</v>
      </c>
      <c r="N1018" s="44">
        <f>N292/SUMIFS(N$3:N$722,$B$3:$B$722,$B1018)*SUMIFS(Calculations!$E$3:$E$53,Calculations!$A$3:$A$53,$B1018)</f>
        <v>0</v>
      </c>
      <c r="O1018" s="44">
        <f>O292/SUMIFS(O$3:O$722,$B$3:$B$722,$B1018)*SUMIFS(Calculations!$E$3:$E$53,Calculations!$A$3:$A$53,$B1018)</f>
        <v>0</v>
      </c>
      <c r="P1018" s="44">
        <f>P292/SUMIFS(P$3:P$722,$B$3:$B$722,$B1018)*SUMIFS(Calculations!$E$3:$E$53,Calculations!$A$3:$A$53,$B1018)</f>
        <v>0</v>
      </c>
      <c r="Q1018" s="44">
        <f>Q292/SUMIFS(Q$3:Q$722,$B$3:$B$722,$B1018)*SUMIFS(Calculations!$E$3:$E$53,Calculations!$A$3:$A$53,$B1018)</f>
        <v>0</v>
      </c>
      <c r="R1018" s="44">
        <f>R292/SUMIFS(R$3:R$722,$B$3:$B$722,$B1018)*SUMIFS(Calculations!$E$3:$E$53,Calculations!$A$3:$A$53,$B1018)</f>
        <v>0</v>
      </c>
    </row>
    <row r="1019" spans="2:18" ht="15.75" customHeight="1">
      <c r="B1019" s="44" t="s">
        <v>71</v>
      </c>
      <c r="C1019" s="44" t="s">
        <v>519</v>
      </c>
      <c r="D1019" s="44" t="s">
        <v>528</v>
      </c>
      <c r="E1019" s="44" t="str">
        <f t="shared" si="304"/>
        <v>hydro</v>
      </c>
      <c r="F1019" s="44">
        <f>F293/SUMIFS(F$3:F$722,$B$3:$B$722,$B1019)*SUMIFS(Calculations!$E$3:$E$53,Calculations!$A$3:$A$53,$B1019)</f>
        <v>0</v>
      </c>
      <c r="G1019" s="44">
        <f>G293/SUMIFS(G$3:G$722,$B$3:$B$722,$B1019)*SUMIFS(Calculations!$E$3:$E$53,Calculations!$A$3:$A$53,$B1019)</f>
        <v>0</v>
      </c>
      <c r="H1019" s="44">
        <f>H293/SUMIFS(H$3:H$722,$B$3:$B$722,$B1019)*SUMIFS(Calculations!$E$3:$E$53,Calculations!$A$3:$A$53,$B1019)</f>
        <v>0</v>
      </c>
      <c r="I1019" s="44">
        <f>I293/SUMIFS(I$3:I$722,$B$3:$B$722,$B1019)*SUMIFS(Calculations!$E$3:$E$53,Calculations!$A$3:$A$53,$B1019)</f>
        <v>0</v>
      </c>
      <c r="J1019" s="44">
        <f>J293/SUMIFS(J$3:J$722,$B$3:$B$722,$B1019)*SUMIFS(Calculations!$E$3:$E$53,Calculations!$A$3:$A$53,$B1019)</f>
        <v>0</v>
      </c>
      <c r="K1019" s="44">
        <f>K293/SUMIFS(K$3:K$722,$B$3:$B$722,$B1019)*SUMIFS(Calculations!$E$3:$E$53,Calculations!$A$3:$A$53,$B1019)</f>
        <v>0</v>
      </c>
      <c r="L1019" s="44">
        <f>L293/SUMIFS(L$3:L$722,$B$3:$B$722,$B1019)*SUMIFS(Calculations!$E$3:$E$53,Calculations!$A$3:$A$53,$B1019)</f>
        <v>0</v>
      </c>
      <c r="M1019" s="44">
        <f>M293/SUMIFS(M$3:M$722,$B$3:$B$722,$B1019)*SUMIFS(Calculations!$E$3:$E$53,Calculations!$A$3:$A$53,$B1019)</f>
        <v>0</v>
      </c>
      <c r="N1019" s="44">
        <f>N293/SUMIFS(N$3:N$722,$B$3:$B$722,$B1019)*SUMIFS(Calculations!$E$3:$E$53,Calculations!$A$3:$A$53,$B1019)</f>
        <v>0</v>
      </c>
      <c r="O1019" s="44">
        <f>O293/SUMIFS(O$3:O$722,$B$3:$B$722,$B1019)*SUMIFS(Calculations!$E$3:$E$53,Calculations!$A$3:$A$53,$B1019)</f>
        <v>0</v>
      </c>
      <c r="P1019" s="44">
        <f>P293/SUMIFS(P$3:P$722,$B$3:$B$722,$B1019)*SUMIFS(Calculations!$E$3:$E$53,Calculations!$A$3:$A$53,$B1019)</f>
        <v>0</v>
      </c>
      <c r="Q1019" s="44">
        <f>Q293/SUMIFS(Q$3:Q$722,$B$3:$B$722,$B1019)*SUMIFS(Calculations!$E$3:$E$53,Calculations!$A$3:$A$53,$B1019)</f>
        <v>0</v>
      </c>
      <c r="R1019" s="44">
        <f>R293/SUMIFS(R$3:R$722,$B$3:$B$722,$B1019)*SUMIFS(Calculations!$E$3:$E$53,Calculations!$A$3:$A$53,$B1019)</f>
        <v>0</v>
      </c>
    </row>
    <row r="1020" spans="2:18" ht="15.75" customHeight="1">
      <c r="B1020" s="44" t="s">
        <v>71</v>
      </c>
      <c r="C1020" s="44" t="s">
        <v>519</v>
      </c>
      <c r="D1020" s="44" t="s">
        <v>527</v>
      </c>
      <c r="E1020" s="44" t="str">
        <f t="shared" si="304"/>
        <v>onshore wind</v>
      </c>
      <c r="F1020" s="44">
        <f>F294/SUMIFS(F$3:F$722,$B$3:$B$722,$B1020)*SUMIFS(Calculations!$E$3:$E$53,Calculations!$A$3:$A$53,$B1020)</f>
        <v>0</v>
      </c>
      <c r="G1020" s="44">
        <f>G294/SUMIFS(G$3:G$722,$B$3:$B$722,$B1020)*SUMIFS(Calculations!$E$3:$E$53,Calculations!$A$3:$A$53,$B1020)</f>
        <v>0</v>
      </c>
      <c r="H1020" s="44">
        <f>H294/SUMIFS(H$3:H$722,$B$3:$B$722,$B1020)*SUMIFS(Calculations!$E$3:$E$53,Calculations!$A$3:$A$53,$B1020)</f>
        <v>0</v>
      </c>
      <c r="I1020" s="44">
        <f>I294/SUMIFS(I$3:I$722,$B$3:$B$722,$B1020)*SUMIFS(Calculations!$E$3:$E$53,Calculations!$A$3:$A$53,$B1020)</f>
        <v>0</v>
      </c>
      <c r="J1020" s="44">
        <f>J294/SUMIFS(J$3:J$722,$B$3:$B$722,$B1020)*SUMIFS(Calculations!$E$3:$E$53,Calculations!$A$3:$A$53,$B1020)</f>
        <v>0</v>
      </c>
      <c r="K1020" s="44">
        <f>K294/SUMIFS(K$3:K$722,$B$3:$B$722,$B1020)*SUMIFS(Calculations!$E$3:$E$53,Calculations!$A$3:$A$53,$B1020)</f>
        <v>0</v>
      </c>
      <c r="L1020" s="44">
        <f>L294/SUMIFS(L$3:L$722,$B$3:$B$722,$B1020)*SUMIFS(Calculations!$E$3:$E$53,Calculations!$A$3:$A$53,$B1020)</f>
        <v>0</v>
      </c>
      <c r="M1020" s="44">
        <f>M294/SUMIFS(M$3:M$722,$B$3:$B$722,$B1020)*SUMIFS(Calculations!$E$3:$E$53,Calculations!$A$3:$A$53,$B1020)</f>
        <v>0</v>
      </c>
      <c r="N1020" s="44">
        <f>N294/SUMIFS(N$3:N$722,$B$3:$B$722,$B1020)*SUMIFS(Calculations!$E$3:$E$53,Calculations!$A$3:$A$53,$B1020)</f>
        <v>0</v>
      </c>
      <c r="O1020" s="44">
        <f>O294/SUMIFS(O$3:O$722,$B$3:$B$722,$B1020)*SUMIFS(Calculations!$E$3:$E$53,Calculations!$A$3:$A$53,$B1020)</f>
        <v>0</v>
      </c>
      <c r="P1020" s="44">
        <f>P294/SUMIFS(P$3:P$722,$B$3:$B$722,$B1020)*SUMIFS(Calculations!$E$3:$E$53,Calculations!$A$3:$A$53,$B1020)</f>
        <v>0</v>
      </c>
      <c r="Q1020" s="44">
        <f>Q294/SUMIFS(Q$3:Q$722,$B$3:$B$722,$B1020)*SUMIFS(Calculations!$E$3:$E$53,Calculations!$A$3:$A$53,$B1020)</f>
        <v>0</v>
      </c>
      <c r="R1020" s="44">
        <f>R294/SUMIFS(R$3:R$722,$B$3:$B$722,$B1020)*SUMIFS(Calculations!$E$3:$E$53,Calculations!$A$3:$A$53,$B1020)</f>
        <v>0</v>
      </c>
    </row>
    <row r="1021" spans="2:18" ht="15.75" customHeight="1">
      <c r="B1021" s="44" t="s">
        <v>71</v>
      </c>
      <c r="C1021" s="44" t="s">
        <v>519</v>
      </c>
      <c r="D1021" s="44" t="s">
        <v>529</v>
      </c>
      <c r="E1021" s="44" t="str">
        <f t="shared" si="304"/>
        <v>natural gas nonpeaker</v>
      </c>
      <c r="F1021" s="44">
        <f>F295/SUMIFS(F$3:F$722,$B$3:$B$722,$B1021)*SUMIFS(Calculations!$E$3:$E$53,Calculations!$A$3:$A$53,$B1021)</f>
        <v>0</v>
      </c>
      <c r="G1021" s="44">
        <f>G295/SUMIFS(G$3:G$722,$B$3:$B$722,$B1021)*SUMIFS(Calculations!$E$3:$E$53,Calculations!$A$3:$A$53,$B1021)</f>
        <v>0</v>
      </c>
      <c r="H1021" s="44">
        <f>H295/SUMIFS(H$3:H$722,$B$3:$B$722,$B1021)*SUMIFS(Calculations!$E$3:$E$53,Calculations!$A$3:$A$53,$B1021)</f>
        <v>0</v>
      </c>
      <c r="I1021" s="44">
        <f>I295/SUMIFS(I$3:I$722,$B$3:$B$722,$B1021)*SUMIFS(Calculations!$E$3:$E$53,Calculations!$A$3:$A$53,$B1021)</f>
        <v>0</v>
      </c>
      <c r="J1021" s="44">
        <f>J295/SUMIFS(J$3:J$722,$B$3:$B$722,$B1021)*SUMIFS(Calculations!$E$3:$E$53,Calculations!$A$3:$A$53,$B1021)</f>
        <v>0</v>
      </c>
      <c r="K1021" s="44">
        <f>K295/SUMIFS(K$3:K$722,$B$3:$B$722,$B1021)*SUMIFS(Calculations!$E$3:$E$53,Calculations!$A$3:$A$53,$B1021)</f>
        <v>0</v>
      </c>
      <c r="L1021" s="44">
        <f>L295/SUMIFS(L$3:L$722,$B$3:$B$722,$B1021)*SUMIFS(Calculations!$E$3:$E$53,Calculations!$A$3:$A$53,$B1021)</f>
        <v>0</v>
      </c>
      <c r="M1021" s="44">
        <f>M295/SUMIFS(M$3:M$722,$B$3:$B$722,$B1021)*SUMIFS(Calculations!$E$3:$E$53,Calculations!$A$3:$A$53,$B1021)</f>
        <v>0</v>
      </c>
      <c r="N1021" s="44">
        <f>N295/SUMIFS(N$3:N$722,$B$3:$B$722,$B1021)*SUMIFS(Calculations!$E$3:$E$53,Calculations!$A$3:$A$53,$B1021)</f>
        <v>0</v>
      </c>
      <c r="O1021" s="44">
        <f>O295/SUMIFS(O$3:O$722,$B$3:$B$722,$B1021)*SUMIFS(Calculations!$E$3:$E$53,Calculations!$A$3:$A$53,$B1021)</f>
        <v>0</v>
      </c>
      <c r="P1021" s="44">
        <f>P295/SUMIFS(P$3:P$722,$B$3:$B$722,$B1021)*SUMIFS(Calculations!$E$3:$E$53,Calculations!$A$3:$A$53,$B1021)</f>
        <v>0</v>
      </c>
      <c r="Q1021" s="44">
        <f>Q295/SUMIFS(Q$3:Q$722,$B$3:$B$722,$B1021)*SUMIFS(Calculations!$E$3:$E$53,Calculations!$A$3:$A$53,$B1021)</f>
        <v>0</v>
      </c>
      <c r="R1021" s="44">
        <f>R295/SUMIFS(R$3:R$722,$B$3:$B$722,$B1021)*SUMIFS(Calculations!$E$3:$E$53,Calculations!$A$3:$A$53,$B1021)</f>
        <v>0</v>
      </c>
    </row>
    <row r="1022" spans="2:18" ht="15.75" customHeight="1">
      <c r="B1022" s="44" t="s">
        <v>71</v>
      </c>
      <c r="C1022" s="44" t="s">
        <v>519</v>
      </c>
      <c r="D1022" s="44" t="s">
        <v>530</v>
      </c>
      <c r="E1022" s="44" t="str">
        <f t="shared" si="304"/>
        <v>natural gas peaker</v>
      </c>
      <c r="F1022" s="44">
        <f>F296/SUMIFS(F$3:F$722,$B$3:$B$722,$B1022)*SUMIFS(Calculations!$E$3:$E$53,Calculations!$A$3:$A$53,$B1022)</f>
        <v>0</v>
      </c>
      <c r="G1022" s="44">
        <f>G296/SUMIFS(G$3:G$722,$B$3:$B$722,$B1022)*SUMIFS(Calculations!$E$3:$E$53,Calculations!$A$3:$A$53,$B1022)</f>
        <v>0</v>
      </c>
      <c r="H1022" s="44">
        <f>H296/SUMIFS(H$3:H$722,$B$3:$B$722,$B1022)*SUMIFS(Calculations!$E$3:$E$53,Calculations!$A$3:$A$53,$B1022)</f>
        <v>0</v>
      </c>
      <c r="I1022" s="44">
        <f>I296/SUMIFS(I$3:I$722,$B$3:$B$722,$B1022)*SUMIFS(Calculations!$E$3:$E$53,Calculations!$A$3:$A$53,$B1022)</f>
        <v>0</v>
      </c>
      <c r="J1022" s="44">
        <f>J296/SUMIFS(J$3:J$722,$B$3:$B$722,$B1022)*SUMIFS(Calculations!$E$3:$E$53,Calculations!$A$3:$A$53,$B1022)</f>
        <v>0</v>
      </c>
      <c r="K1022" s="44">
        <f>K296/SUMIFS(K$3:K$722,$B$3:$B$722,$B1022)*SUMIFS(Calculations!$E$3:$E$53,Calculations!$A$3:$A$53,$B1022)</f>
        <v>0</v>
      </c>
      <c r="L1022" s="44">
        <f>L296/SUMIFS(L$3:L$722,$B$3:$B$722,$B1022)*SUMIFS(Calculations!$E$3:$E$53,Calculations!$A$3:$A$53,$B1022)</f>
        <v>0</v>
      </c>
      <c r="M1022" s="44">
        <f>M296/SUMIFS(M$3:M$722,$B$3:$B$722,$B1022)*SUMIFS(Calculations!$E$3:$E$53,Calculations!$A$3:$A$53,$B1022)</f>
        <v>0</v>
      </c>
      <c r="N1022" s="44">
        <f>N296/SUMIFS(N$3:N$722,$B$3:$B$722,$B1022)*SUMIFS(Calculations!$E$3:$E$53,Calculations!$A$3:$A$53,$B1022)</f>
        <v>0</v>
      </c>
      <c r="O1022" s="44">
        <f>O296/SUMIFS(O$3:O$722,$B$3:$B$722,$B1022)*SUMIFS(Calculations!$E$3:$E$53,Calculations!$A$3:$A$53,$B1022)</f>
        <v>0</v>
      </c>
      <c r="P1022" s="44">
        <f>P296/SUMIFS(P$3:P$722,$B$3:$B$722,$B1022)*SUMIFS(Calculations!$E$3:$E$53,Calculations!$A$3:$A$53,$B1022)</f>
        <v>0</v>
      </c>
      <c r="Q1022" s="44">
        <f>Q296/SUMIFS(Q$3:Q$722,$B$3:$B$722,$B1022)*SUMIFS(Calculations!$E$3:$E$53,Calculations!$A$3:$A$53,$B1022)</f>
        <v>0</v>
      </c>
      <c r="R1022" s="44">
        <f>R296/SUMIFS(R$3:R$722,$B$3:$B$722,$B1022)*SUMIFS(Calculations!$E$3:$E$53,Calculations!$A$3:$A$53,$B1022)</f>
        <v>0</v>
      </c>
    </row>
    <row r="1023" spans="2:18" ht="15.75" customHeight="1">
      <c r="B1023" s="44" t="s">
        <v>71</v>
      </c>
      <c r="C1023" s="44" t="s">
        <v>519</v>
      </c>
      <c r="D1023" s="44" t="s">
        <v>531</v>
      </c>
      <c r="E1023" s="44" t="str">
        <f t="shared" si="304"/>
        <v>nuclear</v>
      </c>
      <c r="F1023" s="44">
        <f>F297/SUMIFS(F$3:F$722,$B$3:$B$722,$B1023)*SUMIFS(Calculations!$E$3:$E$53,Calculations!$A$3:$A$53,$B1023)</f>
        <v>0</v>
      </c>
      <c r="G1023" s="44">
        <f>G297/SUMIFS(G$3:G$722,$B$3:$B$722,$B1023)*SUMIFS(Calculations!$E$3:$E$53,Calculations!$A$3:$A$53,$B1023)</f>
        <v>0</v>
      </c>
      <c r="H1023" s="44">
        <f>H297/SUMIFS(H$3:H$722,$B$3:$B$722,$B1023)*SUMIFS(Calculations!$E$3:$E$53,Calculations!$A$3:$A$53,$B1023)</f>
        <v>0</v>
      </c>
      <c r="I1023" s="44">
        <f>I297/SUMIFS(I$3:I$722,$B$3:$B$722,$B1023)*SUMIFS(Calculations!$E$3:$E$53,Calculations!$A$3:$A$53,$B1023)</f>
        <v>0</v>
      </c>
      <c r="J1023" s="44">
        <f>J297/SUMIFS(J$3:J$722,$B$3:$B$722,$B1023)*SUMIFS(Calculations!$E$3:$E$53,Calculations!$A$3:$A$53,$B1023)</f>
        <v>0</v>
      </c>
      <c r="K1023" s="44">
        <f>K297/SUMIFS(K$3:K$722,$B$3:$B$722,$B1023)*SUMIFS(Calculations!$E$3:$E$53,Calculations!$A$3:$A$53,$B1023)</f>
        <v>0</v>
      </c>
      <c r="L1023" s="44">
        <f>L297/SUMIFS(L$3:L$722,$B$3:$B$722,$B1023)*SUMIFS(Calculations!$E$3:$E$53,Calculations!$A$3:$A$53,$B1023)</f>
        <v>0</v>
      </c>
      <c r="M1023" s="44">
        <f>M297/SUMIFS(M$3:M$722,$B$3:$B$722,$B1023)*SUMIFS(Calculations!$E$3:$E$53,Calculations!$A$3:$A$53,$B1023)</f>
        <v>0</v>
      </c>
      <c r="N1023" s="44">
        <f>N297/SUMIFS(N$3:N$722,$B$3:$B$722,$B1023)*SUMIFS(Calculations!$E$3:$E$53,Calculations!$A$3:$A$53,$B1023)</f>
        <v>0</v>
      </c>
      <c r="O1023" s="44">
        <f>O297/SUMIFS(O$3:O$722,$B$3:$B$722,$B1023)*SUMIFS(Calculations!$E$3:$E$53,Calculations!$A$3:$A$53,$B1023)</f>
        <v>0</v>
      </c>
      <c r="P1023" s="44">
        <f>P297/SUMIFS(P$3:P$722,$B$3:$B$722,$B1023)*SUMIFS(Calculations!$E$3:$E$53,Calculations!$A$3:$A$53,$B1023)</f>
        <v>0</v>
      </c>
      <c r="Q1023" s="44">
        <f>Q297/SUMIFS(Q$3:Q$722,$B$3:$B$722,$B1023)*SUMIFS(Calculations!$E$3:$E$53,Calculations!$A$3:$A$53,$B1023)</f>
        <v>0</v>
      </c>
      <c r="R1023" s="44">
        <f>R297/SUMIFS(R$3:R$722,$B$3:$B$722,$B1023)*SUMIFS(Calculations!$E$3:$E$53,Calculations!$A$3:$A$53,$B1023)</f>
        <v>0</v>
      </c>
    </row>
    <row r="1024" spans="2:18" ht="15.75" customHeight="1">
      <c r="B1024" s="44" t="s">
        <v>71</v>
      </c>
      <c r="C1024" s="44" t="s">
        <v>519</v>
      </c>
      <c r="D1024" s="44" t="s">
        <v>532</v>
      </c>
      <c r="E1024" s="44" t="str">
        <f t="shared" si="304"/>
        <v>offshore wind</v>
      </c>
      <c r="F1024" s="44">
        <f>F298/SUMIFS(F$3:F$722,$B$3:$B$722,$B1024)*SUMIFS(Calculations!$E$3:$E$53,Calculations!$A$3:$A$53,$B1024)</f>
        <v>0</v>
      </c>
      <c r="G1024" s="44">
        <f>G298/SUMIFS(G$3:G$722,$B$3:$B$722,$B1024)*SUMIFS(Calculations!$E$3:$E$53,Calculations!$A$3:$A$53,$B1024)</f>
        <v>0</v>
      </c>
      <c r="H1024" s="44">
        <f>H298/SUMIFS(H$3:H$722,$B$3:$B$722,$B1024)*SUMIFS(Calculations!$E$3:$E$53,Calculations!$A$3:$A$53,$B1024)</f>
        <v>0</v>
      </c>
      <c r="I1024" s="44">
        <f>I298/SUMIFS(I$3:I$722,$B$3:$B$722,$B1024)*SUMIFS(Calculations!$E$3:$E$53,Calculations!$A$3:$A$53,$B1024)</f>
        <v>0</v>
      </c>
      <c r="J1024" s="44">
        <f>J298/SUMIFS(J$3:J$722,$B$3:$B$722,$B1024)*SUMIFS(Calculations!$E$3:$E$53,Calculations!$A$3:$A$53,$B1024)</f>
        <v>0</v>
      </c>
      <c r="K1024" s="44">
        <f>K298/SUMIFS(K$3:K$722,$B$3:$B$722,$B1024)*SUMIFS(Calculations!$E$3:$E$53,Calculations!$A$3:$A$53,$B1024)</f>
        <v>0</v>
      </c>
      <c r="L1024" s="44">
        <f>L298/SUMIFS(L$3:L$722,$B$3:$B$722,$B1024)*SUMIFS(Calculations!$E$3:$E$53,Calculations!$A$3:$A$53,$B1024)</f>
        <v>0</v>
      </c>
      <c r="M1024" s="44">
        <f>M298/SUMIFS(M$3:M$722,$B$3:$B$722,$B1024)*SUMIFS(Calculations!$E$3:$E$53,Calculations!$A$3:$A$53,$B1024)</f>
        <v>0</v>
      </c>
      <c r="N1024" s="44">
        <f>N298/SUMIFS(N$3:N$722,$B$3:$B$722,$B1024)*SUMIFS(Calculations!$E$3:$E$53,Calculations!$A$3:$A$53,$B1024)</f>
        <v>0</v>
      </c>
      <c r="O1024" s="44">
        <f>O298/SUMIFS(O$3:O$722,$B$3:$B$722,$B1024)*SUMIFS(Calculations!$E$3:$E$53,Calculations!$A$3:$A$53,$B1024)</f>
        <v>0</v>
      </c>
      <c r="P1024" s="44">
        <f>P298/SUMIFS(P$3:P$722,$B$3:$B$722,$B1024)*SUMIFS(Calculations!$E$3:$E$53,Calculations!$A$3:$A$53,$B1024)</f>
        <v>0</v>
      </c>
      <c r="Q1024" s="44">
        <f>Q298/SUMIFS(Q$3:Q$722,$B$3:$B$722,$B1024)*SUMIFS(Calculations!$E$3:$E$53,Calculations!$A$3:$A$53,$B1024)</f>
        <v>0</v>
      </c>
      <c r="R1024" s="44">
        <f>R298/SUMIFS(R$3:R$722,$B$3:$B$722,$B1024)*SUMIFS(Calculations!$E$3:$E$53,Calculations!$A$3:$A$53,$B1024)</f>
        <v>0</v>
      </c>
    </row>
    <row r="1025" spans="2:18" ht="15.75" customHeight="1">
      <c r="B1025" s="44" t="s">
        <v>71</v>
      </c>
      <c r="C1025" s="44" t="s">
        <v>519</v>
      </c>
      <c r="D1025" s="44" t="s">
        <v>533</v>
      </c>
      <c r="E1025" s="44" t="str">
        <f t="shared" si="304"/>
        <v>crude oil</v>
      </c>
      <c r="F1025" s="44">
        <f>F299/SUMIFS(F$3:F$722,$B$3:$B$722,$B1025)*SUMIFS(Calculations!$E$3:$E$53,Calculations!$A$3:$A$53,$B1025)</f>
        <v>0</v>
      </c>
      <c r="G1025" s="44">
        <f>G299/SUMIFS(G$3:G$722,$B$3:$B$722,$B1025)*SUMIFS(Calculations!$E$3:$E$53,Calculations!$A$3:$A$53,$B1025)</f>
        <v>0</v>
      </c>
      <c r="H1025" s="44">
        <f>H299/SUMIFS(H$3:H$722,$B$3:$B$722,$B1025)*SUMIFS(Calculations!$E$3:$E$53,Calculations!$A$3:$A$53,$B1025)</f>
        <v>0</v>
      </c>
      <c r="I1025" s="44">
        <f>I299/SUMIFS(I$3:I$722,$B$3:$B$722,$B1025)*SUMIFS(Calculations!$E$3:$E$53,Calculations!$A$3:$A$53,$B1025)</f>
        <v>0</v>
      </c>
      <c r="J1025" s="44">
        <f>J299/SUMIFS(J$3:J$722,$B$3:$B$722,$B1025)*SUMIFS(Calculations!$E$3:$E$53,Calculations!$A$3:$A$53,$B1025)</f>
        <v>0</v>
      </c>
      <c r="K1025" s="44">
        <f>K299/SUMIFS(K$3:K$722,$B$3:$B$722,$B1025)*SUMIFS(Calculations!$E$3:$E$53,Calculations!$A$3:$A$53,$B1025)</f>
        <v>0</v>
      </c>
      <c r="L1025" s="44">
        <f>L299/SUMIFS(L$3:L$722,$B$3:$B$722,$B1025)*SUMIFS(Calculations!$E$3:$E$53,Calculations!$A$3:$A$53,$B1025)</f>
        <v>0</v>
      </c>
      <c r="M1025" s="44">
        <f>M299/SUMIFS(M$3:M$722,$B$3:$B$722,$B1025)*SUMIFS(Calculations!$E$3:$E$53,Calculations!$A$3:$A$53,$B1025)</f>
        <v>0</v>
      </c>
      <c r="N1025" s="44">
        <f>N299/SUMIFS(N$3:N$722,$B$3:$B$722,$B1025)*SUMIFS(Calculations!$E$3:$E$53,Calculations!$A$3:$A$53,$B1025)</f>
        <v>0</v>
      </c>
      <c r="O1025" s="44">
        <f>O299/SUMIFS(O$3:O$722,$B$3:$B$722,$B1025)*SUMIFS(Calculations!$E$3:$E$53,Calculations!$A$3:$A$53,$B1025)</f>
        <v>0</v>
      </c>
      <c r="P1025" s="44">
        <f>P299/SUMIFS(P$3:P$722,$B$3:$B$722,$B1025)*SUMIFS(Calculations!$E$3:$E$53,Calculations!$A$3:$A$53,$B1025)</f>
        <v>0</v>
      </c>
      <c r="Q1025" s="44">
        <f>Q299/SUMIFS(Q$3:Q$722,$B$3:$B$722,$B1025)*SUMIFS(Calculations!$E$3:$E$53,Calculations!$A$3:$A$53,$B1025)</f>
        <v>0</v>
      </c>
      <c r="R1025" s="44">
        <f>R299/SUMIFS(R$3:R$722,$B$3:$B$722,$B1025)*SUMIFS(Calculations!$E$3:$E$53,Calculations!$A$3:$A$53,$B1025)</f>
        <v>0</v>
      </c>
    </row>
    <row r="1026" spans="2:18" ht="15.75" customHeight="1">
      <c r="B1026" s="44" t="s">
        <v>71</v>
      </c>
      <c r="C1026" s="44" t="s">
        <v>519</v>
      </c>
      <c r="D1026" s="44" t="s">
        <v>534</v>
      </c>
      <c r="E1026" s="44" t="str">
        <f t="shared" si="304"/>
        <v>solar PV</v>
      </c>
      <c r="F1026" s="44">
        <f>F300/SUMIFS(F$3:F$722,$B$3:$B$722,$B1026)*SUMIFS(Calculations!$E$3:$E$53,Calculations!$A$3:$A$53,$B1026)</f>
        <v>0</v>
      </c>
      <c r="G1026" s="44">
        <f>G300/SUMIFS(G$3:G$722,$B$3:$B$722,$B1026)*SUMIFS(Calculations!$E$3:$E$53,Calculations!$A$3:$A$53,$B1026)</f>
        <v>0</v>
      </c>
      <c r="H1026" s="44">
        <f>H300/SUMIFS(H$3:H$722,$B$3:$B$722,$B1026)*SUMIFS(Calculations!$E$3:$E$53,Calculations!$A$3:$A$53,$B1026)</f>
        <v>0</v>
      </c>
      <c r="I1026" s="44">
        <f>I300/SUMIFS(I$3:I$722,$B$3:$B$722,$B1026)*SUMIFS(Calculations!$E$3:$E$53,Calculations!$A$3:$A$53,$B1026)</f>
        <v>0</v>
      </c>
      <c r="J1026" s="44">
        <f>J300/SUMIFS(J$3:J$722,$B$3:$B$722,$B1026)*SUMIFS(Calculations!$E$3:$E$53,Calculations!$A$3:$A$53,$B1026)</f>
        <v>0</v>
      </c>
      <c r="K1026" s="44">
        <f>K300/SUMIFS(K$3:K$722,$B$3:$B$722,$B1026)*SUMIFS(Calculations!$E$3:$E$53,Calculations!$A$3:$A$53,$B1026)</f>
        <v>0</v>
      </c>
      <c r="L1026" s="44">
        <f>L300/SUMIFS(L$3:L$722,$B$3:$B$722,$B1026)*SUMIFS(Calculations!$E$3:$E$53,Calculations!$A$3:$A$53,$B1026)</f>
        <v>0</v>
      </c>
      <c r="M1026" s="44">
        <f>M300/SUMIFS(M$3:M$722,$B$3:$B$722,$B1026)*SUMIFS(Calculations!$E$3:$E$53,Calculations!$A$3:$A$53,$B1026)</f>
        <v>0</v>
      </c>
      <c r="N1026" s="44">
        <f>N300/SUMIFS(N$3:N$722,$B$3:$B$722,$B1026)*SUMIFS(Calculations!$E$3:$E$53,Calculations!$A$3:$A$53,$B1026)</f>
        <v>0</v>
      </c>
      <c r="O1026" s="44">
        <f>O300/SUMIFS(O$3:O$722,$B$3:$B$722,$B1026)*SUMIFS(Calculations!$E$3:$E$53,Calculations!$A$3:$A$53,$B1026)</f>
        <v>0</v>
      </c>
      <c r="P1026" s="44">
        <f>P300/SUMIFS(P$3:P$722,$B$3:$B$722,$B1026)*SUMIFS(Calculations!$E$3:$E$53,Calculations!$A$3:$A$53,$B1026)</f>
        <v>0</v>
      </c>
      <c r="Q1026" s="44">
        <f>Q300/SUMIFS(Q$3:Q$722,$B$3:$B$722,$B1026)*SUMIFS(Calculations!$E$3:$E$53,Calculations!$A$3:$A$53,$B1026)</f>
        <v>0</v>
      </c>
      <c r="R1026" s="44">
        <f>R300/SUMIFS(R$3:R$722,$B$3:$B$722,$B1026)*SUMIFS(Calculations!$E$3:$E$53,Calculations!$A$3:$A$53,$B1026)</f>
        <v>0</v>
      </c>
    </row>
    <row r="1027" spans="2:18" ht="15.75" customHeight="1">
      <c r="B1027" s="44" t="s">
        <v>71</v>
      </c>
      <c r="C1027" s="44" t="s">
        <v>519</v>
      </c>
      <c r="D1027" s="44" t="s">
        <v>535</v>
      </c>
      <c r="E1027" s="44" t="str">
        <f t="shared" si="304"/>
        <v>storage</v>
      </c>
      <c r="F1027" s="44">
        <f>F301/SUMIFS(F$3:F$722,$B$3:$B$722,$B1027)*SUMIFS(Calculations!$E$3:$E$53,Calculations!$A$3:$A$53,$B1027)</f>
        <v>0</v>
      </c>
      <c r="G1027" s="44">
        <f>G301/SUMIFS(G$3:G$722,$B$3:$B$722,$B1027)*SUMIFS(Calculations!$E$3:$E$53,Calculations!$A$3:$A$53,$B1027)</f>
        <v>0</v>
      </c>
      <c r="H1027" s="44">
        <f>H301/SUMIFS(H$3:H$722,$B$3:$B$722,$B1027)*SUMIFS(Calculations!$E$3:$E$53,Calculations!$A$3:$A$53,$B1027)</f>
        <v>0</v>
      </c>
      <c r="I1027" s="44">
        <f>I301/SUMIFS(I$3:I$722,$B$3:$B$722,$B1027)*SUMIFS(Calculations!$E$3:$E$53,Calculations!$A$3:$A$53,$B1027)</f>
        <v>0</v>
      </c>
      <c r="J1027" s="44">
        <f>J301/SUMIFS(J$3:J$722,$B$3:$B$722,$B1027)*SUMIFS(Calculations!$E$3:$E$53,Calculations!$A$3:$A$53,$B1027)</f>
        <v>0</v>
      </c>
      <c r="K1027" s="44">
        <f>K301/SUMIFS(K$3:K$722,$B$3:$B$722,$B1027)*SUMIFS(Calculations!$E$3:$E$53,Calculations!$A$3:$A$53,$B1027)</f>
        <v>0</v>
      </c>
      <c r="L1027" s="44">
        <f>L301/SUMIFS(L$3:L$722,$B$3:$B$722,$B1027)*SUMIFS(Calculations!$E$3:$E$53,Calculations!$A$3:$A$53,$B1027)</f>
        <v>0</v>
      </c>
      <c r="M1027" s="44">
        <f>M301/SUMIFS(M$3:M$722,$B$3:$B$722,$B1027)*SUMIFS(Calculations!$E$3:$E$53,Calculations!$A$3:$A$53,$B1027)</f>
        <v>0</v>
      </c>
      <c r="N1027" s="44">
        <f>N301/SUMIFS(N$3:N$722,$B$3:$B$722,$B1027)*SUMIFS(Calculations!$E$3:$E$53,Calculations!$A$3:$A$53,$B1027)</f>
        <v>0</v>
      </c>
      <c r="O1027" s="44">
        <f>O301/SUMIFS(O$3:O$722,$B$3:$B$722,$B1027)*SUMIFS(Calculations!$E$3:$E$53,Calculations!$A$3:$A$53,$B1027)</f>
        <v>0</v>
      </c>
      <c r="P1027" s="44">
        <f>P301/SUMIFS(P$3:P$722,$B$3:$B$722,$B1027)*SUMIFS(Calculations!$E$3:$E$53,Calculations!$A$3:$A$53,$B1027)</f>
        <v>0</v>
      </c>
      <c r="Q1027" s="44">
        <f>Q301/SUMIFS(Q$3:Q$722,$B$3:$B$722,$B1027)*SUMIFS(Calculations!$E$3:$E$53,Calculations!$A$3:$A$53,$B1027)</f>
        <v>0</v>
      </c>
      <c r="R1027" s="44">
        <f>R301/SUMIFS(R$3:R$722,$B$3:$B$722,$B1027)*SUMIFS(Calculations!$E$3:$E$53,Calculations!$A$3:$A$53,$B1027)</f>
        <v>0</v>
      </c>
    </row>
    <row r="1028" spans="2:18" ht="15.75" customHeight="1">
      <c r="B1028" s="44" t="s">
        <v>71</v>
      </c>
      <c r="C1028" s="44" t="s">
        <v>519</v>
      </c>
      <c r="D1028" s="44" t="s">
        <v>537</v>
      </c>
      <c r="E1028" s="44" t="str">
        <f t="shared" si="304"/>
        <v>solar PV</v>
      </c>
      <c r="F1028" s="44">
        <f>F302/SUMIFS(F$3:F$722,$B$3:$B$722,$B1028)*SUMIFS(Calculations!$E$3:$E$53,Calculations!$A$3:$A$53,$B1028)</f>
        <v>0</v>
      </c>
      <c r="G1028" s="44">
        <f>G302/SUMIFS(G$3:G$722,$B$3:$B$722,$B1028)*SUMIFS(Calculations!$E$3:$E$53,Calculations!$A$3:$A$53,$B1028)</f>
        <v>0</v>
      </c>
      <c r="H1028" s="44">
        <f>H302/SUMIFS(H$3:H$722,$B$3:$B$722,$B1028)*SUMIFS(Calculations!$E$3:$E$53,Calculations!$A$3:$A$53,$B1028)</f>
        <v>0</v>
      </c>
      <c r="I1028" s="44">
        <f>I302/SUMIFS(I$3:I$722,$B$3:$B$722,$B1028)*SUMIFS(Calculations!$E$3:$E$53,Calculations!$A$3:$A$53,$B1028)</f>
        <v>0</v>
      </c>
      <c r="J1028" s="44">
        <f>J302/SUMIFS(J$3:J$722,$B$3:$B$722,$B1028)*SUMIFS(Calculations!$E$3:$E$53,Calculations!$A$3:$A$53,$B1028)</f>
        <v>0</v>
      </c>
      <c r="K1028" s="44">
        <f>K302/SUMIFS(K$3:K$722,$B$3:$B$722,$B1028)*SUMIFS(Calculations!$E$3:$E$53,Calculations!$A$3:$A$53,$B1028)</f>
        <v>0</v>
      </c>
      <c r="L1028" s="44">
        <f>L302/SUMIFS(L$3:L$722,$B$3:$B$722,$B1028)*SUMIFS(Calculations!$E$3:$E$53,Calculations!$A$3:$A$53,$B1028)</f>
        <v>0</v>
      </c>
      <c r="M1028" s="44">
        <f>M302/SUMIFS(M$3:M$722,$B$3:$B$722,$B1028)*SUMIFS(Calculations!$E$3:$E$53,Calculations!$A$3:$A$53,$B1028)</f>
        <v>0</v>
      </c>
      <c r="N1028" s="44">
        <f>N302/SUMIFS(N$3:N$722,$B$3:$B$722,$B1028)*SUMIFS(Calculations!$E$3:$E$53,Calculations!$A$3:$A$53,$B1028)</f>
        <v>0</v>
      </c>
      <c r="O1028" s="44">
        <f>O302/SUMIFS(O$3:O$722,$B$3:$B$722,$B1028)*SUMIFS(Calculations!$E$3:$E$53,Calculations!$A$3:$A$53,$B1028)</f>
        <v>0</v>
      </c>
      <c r="P1028" s="44">
        <f>P302/SUMIFS(P$3:P$722,$B$3:$B$722,$B1028)*SUMIFS(Calculations!$E$3:$E$53,Calculations!$A$3:$A$53,$B1028)</f>
        <v>0</v>
      </c>
      <c r="Q1028" s="44">
        <f>Q302/SUMIFS(Q$3:Q$722,$B$3:$B$722,$B1028)*SUMIFS(Calculations!$E$3:$E$53,Calculations!$A$3:$A$53,$B1028)</f>
        <v>0</v>
      </c>
      <c r="R1028" s="44">
        <f>R302/SUMIFS(R$3:R$722,$B$3:$B$722,$B1028)*SUMIFS(Calculations!$E$3:$E$53,Calculations!$A$3:$A$53,$B1028)</f>
        <v>0</v>
      </c>
    </row>
    <row r="1029" spans="2:18" ht="15.75" customHeight="1">
      <c r="B1029" s="44" t="s">
        <v>74</v>
      </c>
      <c r="C1029" s="44" t="s">
        <v>519</v>
      </c>
      <c r="D1029" s="44" t="s">
        <v>522</v>
      </c>
      <c r="E1029" s="44" t="str">
        <f t="shared" si="304"/>
        <v>biomass</v>
      </c>
      <c r="F1029" s="44">
        <f>F303/SUMIFS(F$3:F$722,$B$3:$B$722,$B1029)*SUMIFS(Calculations!$E$3:$E$53,Calculations!$A$3:$A$53,$B1029)</f>
        <v>0</v>
      </c>
      <c r="G1029" s="44">
        <f>G303/SUMIFS(G$3:G$722,$B$3:$B$722,$B1029)*SUMIFS(Calculations!$E$3:$E$53,Calculations!$A$3:$A$53,$B1029)</f>
        <v>0</v>
      </c>
      <c r="H1029" s="44">
        <f>H303/SUMIFS(H$3:H$722,$B$3:$B$722,$B1029)*SUMIFS(Calculations!$E$3:$E$53,Calculations!$A$3:$A$53,$B1029)</f>
        <v>0</v>
      </c>
      <c r="I1029" s="44">
        <f>I303/SUMIFS(I$3:I$722,$B$3:$B$722,$B1029)*SUMIFS(Calculations!$E$3:$E$53,Calculations!$A$3:$A$53,$B1029)</f>
        <v>0</v>
      </c>
      <c r="J1029" s="44">
        <f>J303/SUMIFS(J$3:J$722,$B$3:$B$722,$B1029)*SUMIFS(Calculations!$E$3:$E$53,Calculations!$A$3:$A$53,$B1029)</f>
        <v>0</v>
      </c>
      <c r="K1029" s="44">
        <f>K303/SUMIFS(K$3:K$722,$B$3:$B$722,$B1029)*SUMIFS(Calculations!$E$3:$E$53,Calculations!$A$3:$A$53,$B1029)</f>
        <v>0</v>
      </c>
      <c r="L1029" s="44">
        <f>L303/SUMIFS(L$3:L$722,$B$3:$B$722,$B1029)*SUMIFS(Calculations!$E$3:$E$53,Calculations!$A$3:$A$53,$B1029)</f>
        <v>0</v>
      </c>
      <c r="M1029" s="44">
        <f>M303/SUMIFS(M$3:M$722,$B$3:$B$722,$B1029)*SUMIFS(Calculations!$E$3:$E$53,Calculations!$A$3:$A$53,$B1029)</f>
        <v>0</v>
      </c>
      <c r="N1029" s="44">
        <f>N303/SUMIFS(N$3:N$722,$B$3:$B$722,$B1029)*SUMIFS(Calculations!$E$3:$E$53,Calculations!$A$3:$A$53,$B1029)</f>
        <v>0</v>
      </c>
      <c r="O1029" s="44">
        <f>O303/SUMIFS(O$3:O$722,$B$3:$B$722,$B1029)*SUMIFS(Calculations!$E$3:$E$53,Calculations!$A$3:$A$53,$B1029)</f>
        <v>0</v>
      </c>
      <c r="P1029" s="44">
        <f>P303/SUMIFS(P$3:P$722,$B$3:$B$722,$B1029)*SUMIFS(Calculations!$E$3:$E$53,Calculations!$A$3:$A$53,$B1029)</f>
        <v>0</v>
      </c>
      <c r="Q1029" s="44">
        <f>Q303/SUMIFS(Q$3:Q$722,$B$3:$B$722,$B1029)*SUMIFS(Calculations!$E$3:$E$53,Calculations!$A$3:$A$53,$B1029)</f>
        <v>0</v>
      </c>
      <c r="R1029" s="44">
        <f>R303/SUMIFS(R$3:R$722,$B$3:$B$722,$B1029)*SUMIFS(Calculations!$E$3:$E$53,Calculations!$A$3:$A$53,$B1029)</f>
        <v>0</v>
      </c>
    </row>
    <row r="1030" spans="2:18" ht="15.75" customHeight="1">
      <c r="B1030" s="44" t="s">
        <v>74</v>
      </c>
      <c r="C1030" s="44" t="s">
        <v>519</v>
      </c>
      <c r="D1030" s="44" t="s">
        <v>523</v>
      </c>
      <c r="E1030" s="44" t="str">
        <f t="shared" si="304"/>
        <v>hard coal</v>
      </c>
      <c r="F1030" s="44">
        <f>F304/SUMIFS(F$3:F$722,$B$3:$B$722,$B1030)*SUMIFS(Calculations!$E$3:$E$53,Calculations!$A$3:$A$53,$B1030)</f>
        <v>0</v>
      </c>
      <c r="G1030" s="44">
        <f>G304/SUMIFS(G$3:G$722,$B$3:$B$722,$B1030)*SUMIFS(Calculations!$E$3:$E$53,Calculations!$A$3:$A$53,$B1030)</f>
        <v>0</v>
      </c>
      <c r="H1030" s="44">
        <f>H304/SUMIFS(H$3:H$722,$B$3:$B$722,$B1030)*SUMIFS(Calculations!$E$3:$E$53,Calculations!$A$3:$A$53,$B1030)</f>
        <v>0</v>
      </c>
      <c r="I1030" s="44">
        <f>I304/SUMIFS(I$3:I$722,$B$3:$B$722,$B1030)*SUMIFS(Calculations!$E$3:$E$53,Calculations!$A$3:$A$53,$B1030)</f>
        <v>0</v>
      </c>
      <c r="J1030" s="44">
        <f>J304/SUMIFS(J$3:J$722,$B$3:$B$722,$B1030)*SUMIFS(Calculations!$E$3:$E$53,Calculations!$A$3:$A$53,$B1030)</f>
        <v>0</v>
      </c>
      <c r="K1030" s="44">
        <f>K304/SUMIFS(K$3:K$722,$B$3:$B$722,$B1030)*SUMIFS(Calculations!$E$3:$E$53,Calculations!$A$3:$A$53,$B1030)</f>
        <v>0</v>
      </c>
      <c r="L1030" s="44">
        <f>L304/SUMIFS(L$3:L$722,$B$3:$B$722,$B1030)*SUMIFS(Calculations!$E$3:$E$53,Calculations!$A$3:$A$53,$B1030)</f>
        <v>0</v>
      </c>
      <c r="M1030" s="44">
        <f>M304/SUMIFS(M$3:M$722,$B$3:$B$722,$B1030)*SUMIFS(Calculations!$E$3:$E$53,Calculations!$A$3:$A$53,$B1030)</f>
        <v>0</v>
      </c>
      <c r="N1030" s="44">
        <f>N304/SUMIFS(N$3:N$722,$B$3:$B$722,$B1030)*SUMIFS(Calculations!$E$3:$E$53,Calculations!$A$3:$A$53,$B1030)</f>
        <v>0</v>
      </c>
      <c r="O1030" s="44">
        <f>O304/SUMIFS(O$3:O$722,$B$3:$B$722,$B1030)*SUMIFS(Calculations!$E$3:$E$53,Calculations!$A$3:$A$53,$B1030)</f>
        <v>0</v>
      </c>
      <c r="P1030" s="44">
        <f>P304/SUMIFS(P$3:P$722,$B$3:$B$722,$B1030)*SUMIFS(Calculations!$E$3:$E$53,Calculations!$A$3:$A$53,$B1030)</f>
        <v>0</v>
      </c>
      <c r="Q1030" s="44">
        <f>Q304/SUMIFS(Q$3:Q$722,$B$3:$B$722,$B1030)*SUMIFS(Calculations!$E$3:$E$53,Calculations!$A$3:$A$53,$B1030)</f>
        <v>0</v>
      </c>
      <c r="R1030" s="44">
        <f>R304/SUMIFS(R$3:R$722,$B$3:$B$722,$B1030)*SUMIFS(Calculations!$E$3:$E$53,Calculations!$A$3:$A$53,$B1030)</f>
        <v>0</v>
      </c>
    </row>
    <row r="1031" spans="2:18" ht="15.75" customHeight="1">
      <c r="B1031" s="44" t="s">
        <v>74</v>
      </c>
      <c r="C1031" s="44" t="s">
        <v>519</v>
      </c>
      <c r="D1031" s="44" t="s">
        <v>524</v>
      </c>
      <c r="E1031" s="44" t="str">
        <f t="shared" si="304"/>
        <v>solar thermal</v>
      </c>
      <c r="F1031" s="44">
        <f>F305/SUMIFS(F$3:F$722,$B$3:$B$722,$B1031)*SUMIFS(Calculations!$E$3:$E$53,Calculations!$A$3:$A$53,$B1031)</f>
        <v>0</v>
      </c>
      <c r="G1031" s="44">
        <f>G305/SUMIFS(G$3:G$722,$B$3:$B$722,$B1031)*SUMIFS(Calculations!$E$3:$E$53,Calculations!$A$3:$A$53,$B1031)</f>
        <v>0</v>
      </c>
      <c r="H1031" s="44">
        <f>H305/SUMIFS(H$3:H$722,$B$3:$B$722,$B1031)*SUMIFS(Calculations!$E$3:$E$53,Calculations!$A$3:$A$53,$B1031)</f>
        <v>0</v>
      </c>
      <c r="I1031" s="44">
        <f>I305/SUMIFS(I$3:I$722,$B$3:$B$722,$B1031)*SUMIFS(Calculations!$E$3:$E$53,Calculations!$A$3:$A$53,$B1031)</f>
        <v>0</v>
      </c>
      <c r="J1031" s="44">
        <f>J305/SUMIFS(J$3:J$722,$B$3:$B$722,$B1031)*SUMIFS(Calculations!$E$3:$E$53,Calculations!$A$3:$A$53,$B1031)</f>
        <v>0</v>
      </c>
      <c r="K1031" s="44">
        <f>K305/SUMIFS(K$3:K$722,$B$3:$B$722,$B1031)*SUMIFS(Calculations!$E$3:$E$53,Calculations!$A$3:$A$53,$B1031)</f>
        <v>0</v>
      </c>
      <c r="L1031" s="44">
        <f>L305/SUMIFS(L$3:L$722,$B$3:$B$722,$B1031)*SUMIFS(Calculations!$E$3:$E$53,Calculations!$A$3:$A$53,$B1031)</f>
        <v>0</v>
      </c>
      <c r="M1031" s="44">
        <f>M305/SUMIFS(M$3:M$722,$B$3:$B$722,$B1031)*SUMIFS(Calculations!$E$3:$E$53,Calculations!$A$3:$A$53,$B1031)</f>
        <v>0</v>
      </c>
      <c r="N1031" s="44">
        <f>N305/SUMIFS(N$3:N$722,$B$3:$B$722,$B1031)*SUMIFS(Calculations!$E$3:$E$53,Calculations!$A$3:$A$53,$B1031)</f>
        <v>0</v>
      </c>
      <c r="O1031" s="44">
        <f>O305/SUMIFS(O$3:O$722,$B$3:$B$722,$B1031)*SUMIFS(Calculations!$E$3:$E$53,Calculations!$A$3:$A$53,$B1031)</f>
        <v>0</v>
      </c>
      <c r="P1031" s="44">
        <f>P305/SUMIFS(P$3:P$722,$B$3:$B$722,$B1031)*SUMIFS(Calculations!$E$3:$E$53,Calculations!$A$3:$A$53,$B1031)</f>
        <v>0</v>
      </c>
      <c r="Q1031" s="44">
        <f>Q305/SUMIFS(Q$3:Q$722,$B$3:$B$722,$B1031)*SUMIFS(Calculations!$E$3:$E$53,Calculations!$A$3:$A$53,$B1031)</f>
        <v>0</v>
      </c>
      <c r="R1031" s="44">
        <f>R305/SUMIFS(R$3:R$722,$B$3:$B$722,$B1031)*SUMIFS(Calculations!$E$3:$E$53,Calculations!$A$3:$A$53,$B1031)</f>
        <v>0</v>
      </c>
    </row>
    <row r="1032" spans="2:18" ht="15.75" customHeight="1">
      <c r="B1032" s="44" t="s">
        <v>74</v>
      </c>
      <c r="C1032" s="44" t="s">
        <v>519</v>
      </c>
      <c r="D1032" s="44" t="s">
        <v>525</v>
      </c>
      <c r="E1032" s="44" t="str">
        <f t="shared" si="304"/>
        <v>geothermal</v>
      </c>
      <c r="F1032" s="44">
        <f>F306/SUMIFS(F$3:F$722,$B$3:$B$722,$B1032)*SUMIFS(Calculations!$E$3:$E$53,Calculations!$A$3:$A$53,$B1032)</f>
        <v>0</v>
      </c>
      <c r="G1032" s="44">
        <f>G306/SUMIFS(G$3:G$722,$B$3:$B$722,$B1032)*SUMIFS(Calculations!$E$3:$E$53,Calculations!$A$3:$A$53,$B1032)</f>
        <v>0</v>
      </c>
      <c r="H1032" s="44">
        <f>H306/SUMIFS(H$3:H$722,$B$3:$B$722,$B1032)*SUMIFS(Calculations!$E$3:$E$53,Calculations!$A$3:$A$53,$B1032)</f>
        <v>0</v>
      </c>
      <c r="I1032" s="44">
        <f>I306/SUMIFS(I$3:I$722,$B$3:$B$722,$B1032)*SUMIFS(Calculations!$E$3:$E$53,Calculations!$A$3:$A$53,$B1032)</f>
        <v>0</v>
      </c>
      <c r="J1032" s="44">
        <f>J306/SUMIFS(J$3:J$722,$B$3:$B$722,$B1032)*SUMIFS(Calculations!$E$3:$E$53,Calculations!$A$3:$A$53,$B1032)</f>
        <v>0</v>
      </c>
      <c r="K1032" s="44">
        <f>K306/SUMIFS(K$3:K$722,$B$3:$B$722,$B1032)*SUMIFS(Calculations!$E$3:$E$53,Calculations!$A$3:$A$53,$B1032)</f>
        <v>0</v>
      </c>
      <c r="L1032" s="44">
        <f>L306/SUMIFS(L$3:L$722,$B$3:$B$722,$B1032)*SUMIFS(Calculations!$E$3:$E$53,Calculations!$A$3:$A$53,$B1032)</f>
        <v>0</v>
      </c>
      <c r="M1032" s="44">
        <f>M306/SUMIFS(M$3:M$722,$B$3:$B$722,$B1032)*SUMIFS(Calculations!$E$3:$E$53,Calculations!$A$3:$A$53,$B1032)</f>
        <v>0</v>
      </c>
      <c r="N1032" s="44">
        <f>N306/SUMIFS(N$3:N$722,$B$3:$B$722,$B1032)*SUMIFS(Calculations!$E$3:$E$53,Calculations!$A$3:$A$53,$B1032)</f>
        <v>0</v>
      </c>
      <c r="O1032" s="44">
        <f>O306/SUMIFS(O$3:O$722,$B$3:$B$722,$B1032)*SUMIFS(Calculations!$E$3:$E$53,Calculations!$A$3:$A$53,$B1032)</f>
        <v>0</v>
      </c>
      <c r="P1032" s="44">
        <f>P306/SUMIFS(P$3:P$722,$B$3:$B$722,$B1032)*SUMIFS(Calculations!$E$3:$E$53,Calculations!$A$3:$A$53,$B1032)</f>
        <v>0</v>
      </c>
      <c r="Q1032" s="44">
        <f>Q306/SUMIFS(Q$3:Q$722,$B$3:$B$722,$B1032)*SUMIFS(Calculations!$E$3:$E$53,Calculations!$A$3:$A$53,$B1032)</f>
        <v>0</v>
      </c>
      <c r="R1032" s="44">
        <f>R306/SUMIFS(R$3:R$722,$B$3:$B$722,$B1032)*SUMIFS(Calculations!$E$3:$E$53,Calculations!$A$3:$A$53,$B1032)</f>
        <v>0</v>
      </c>
    </row>
    <row r="1033" spans="2:18" ht="15.75" customHeight="1">
      <c r="B1033" s="44" t="s">
        <v>74</v>
      </c>
      <c r="C1033" s="44" t="s">
        <v>519</v>
      </c>
      <c r="D1033" s="44" t="s">
        <v>526</v>
      </c>
      <c r="E1033" s="44" t="str">
        <f t="shared" si="304"/>
        <v>hydro</v>
      </c>
      <c r="F1033" s="44">
        <f>F307/SUMIFS(F$3:F$722,$B$3:$B$722,$B1033)*SUMIFS(Calculations!$E$3:$E$53,Calculations!$A$3:$A$53,$B1033)</f>
        <v>0</v>
      </c>
      <c r="G1033" s="44">
        <f>G307/SUMIFS(G$3:G$722,$B$3:$B$722,$B1033)*SUMIFS(Calculations!$E$3:$E$53,Calculations!$A$3:$A$53,$B1033)</f>
        <v>0</v>
      </c>
      <c r="H1033" s="44">
        <f>H307/SUMIFS(H$3:H$722,$B$3:$B$722,$B1033)*SUMIFS(Calculations!$E$3:$E$53,Calculations!$A$3:$A$53,$B1033)</f>
        <v>0</v>
      </c>
      <c r="I1033" s="44">
        <f>I307/SUMIFS(I$3:I$722,$B$3:$B$722,$B1033)*SUMIFS(Calculations!$E$3:$E$53,Calculations!$A$3:$A$53,$B1033)</f>
        <v>0</v>
      </c>
      <c r="J1033" s="44">
        <f>J307/SUMIFS(J$3:J$722,$B$3:$B$722,$B1033)*SUMIFS(Calculations!$E$3:$E$53,Calculations!$A$3:$A$53,$B1033)</f>
        <v>0</v>
      </c>
      <c r="K1033" s="44">
        <f>K307/SUMIFS(K$3:K$722,$B$3:$B$722,$B1033)*SUMIFS(Calculations!$E$3:$E$53,Calculations!$A$3:$A$53,$B1033)</f>
        <v>0</v>
      </c>
      <c r="L1033" s="44">
        <f>L307/SUMIFS(L$3:L$722,$B$3:$B$722,$B1033)*SUMIFS(Calculations!$E$3:$E$53,Calculations!$A$3:$A$53,$B1033)</f>
        <v>0</v>
      </c>
      <c r="M1033" s="44">
        <f>M307/SUMIFS(M$3:M$722,$B$3:$B$722,$B1033)*SUMIFS(Calculations!$E$3:$E$53,Calculations!$A$3:$A$53,$B1033)</f>
        <v>0</v>
      </c>
      <c r="N1033" s="44">
        <f>N307/SUMIFS(N$3:N$722,$B$3:$B$722,$B1033)*SUMIFS(Calculations!$E$3:$E$53,Calculations!$A$3:$A$53,$B1033)</f>
        <v>0</v>
      </c>
      <c r="O1033" s="44">
        <f>O307/SUMIFS(O$3:O$722,$B$3:$B$722,$B1033)*SUMIFS(Calculations!$E$3:$E$53,Calculations!$A$3:$A$53,$B1033)</f>
        <v>0</v>
      </c>
      <c r="P1033" s="44">
        <f>P307/SUMIFS(P$3:P$722,$B$3:$B$722,$B1033)*SUMIFS(Calculations!$E$3:$E$53,Calculations!$A$3:$A$53,$B1033)</f>
        <v>0</v>
      </c>
      <c r="Q1033" s="44">
        <f>Q307/SUMIFS(Q$3:Q$722,$B$3:$B$722,$B1033)*SUMIFS(Calculations!$E$3:$E$53,Calculations!$A$3:$A$53,$B1033)</f>
        <v>0</v>
      </c>
      <c r="R1033" s="44">
        <f>R307/SUMIFS(R$3:R$722,$B$3:$B$722,$B1033)*SUMIFS(Calculations!$E$3:$E$53,Calculations!$A$3:$A$53,$B1033)</f>
        <v>0</v>
      </c>
    </row>
    <row r="1034" spans="2:18" ht="15.75" customHeight="1">
      <c r="B1034" s="44" t="s">
        <v>74</v>
      </c>
      <c r="C1034" s="44" t="s">
        <v>519</v>
      </c>
      <c r="D1034" s="44" t="s">
        <v>528</v>
      </c>
      <c r="E1034" s="44" t="str">
        <f t="shared" si="304"/>
        <v>hydro</v>
      </c>
      <c r="F1034" s="44">
        <f>F308/SUMIFS(F$3:F$722,$B$3:$B$722,$B1034)*SUMIFS(Calculations!$E$3:$E$53,Calculations!$A$3:$A$53,$B1034)</f>
        <v>0</v>
      </c>
      <c r="G1034" s="44">
        <f>G308/SUMIFS(G$3:G$722,$B$3:$B$722,$B1034)*SUMIFS(Calculations!$E$3:$E$53,Calculations!$A$3:$A$53,$B1034)</f>
        <v>0</v>
      </c>
      <c r="H1034" s="44">
        <f>H308/SUMIFS(H$3:H$722,$B$3:$B$722,$B1034)*SUMIFS(Calculations!$E$3:$E$53,Calculations!$A$3:$A$53,$B1034)</f>
        <v>0</v>
      </c>
      <c r="I1034" s="44">
        <f>I308/SUMIFS(I$3:I$722,$B$3:$B$722,$B1034)*SUMIFS(Calculations!$E$3:$E$53,Calculations!$A$3:$A$53,$B1034)</f>
        <v>0</v>
      </c>
      <c r="J1034" s="44">
        <f>J308/SUMIFS(J$3:J$722,$B$3:$B$722,$B1034)*SUMIFS(Calculations!$E$3:$E$53,Calculations!$A$3:$A$53,$B1034)</f>
        <v>0</v>
      </c>
      <c r="K1034" s="44">
        <f>K308/SUMIFS(K$3:K$722,$B$3:$B$722,$B1034)*SUMIFS(Calculations!$E$3:$E$53,Calculations!$A$3:$A$53,$B1034)</f>
        <v>0</v>
      </c>
      <c r="L1034" s="44">
        <f>L308/SUMIFS(L$3:L$722,$B$3:$B$722,$B1034)*SUMIFS(Calculations!$E$3:$E$53,Calculations!$A$3:$A$53,$B1034)</f>
        <v>0</v>
      </c>
      <c r="M1034" s="44">
        <f>M308/SUMIFS(M$3:M$722,$B$3:$B$722,$B1034)*SUMIFS(Calculations!$E$3:$E$53,Calculations!$A$3:$A$53,$B1034)</f>
        <v>0</v>
      </c>
      <c r="N1034" s="44">
        <f>N308/SUMIFS(N$3:N$722,$B$3:$B$722,$B1034)*SUMIFS(Calculations!$E$3:$E$53,Calculations!$A$3:$A$53,$B1034)</f>
        <v>0</v>
      </c>
      <c r="O1034" s="44">
        <f>O308/SUMIFS(O$3:O$722,$B$3:$B$722,$B1034)*SUMIFS(Calculations!$E$3:$E$53,Calculations!$A$3:$A$53,$B1034)</f>
        <v>0</v>
      </c>
      <c r="P1034" s="44">
        <f>P308/SUMIFS(P$3:P$722,$B$3:$B$722,$B1034)*SUMIFS(Calculations!$E$3:$E$53,Calculations!$A$3:$A$53,$B1034)</f>
        <v>0</v>
      </c>
      <c r="Q1034" s="44">
        <f>Q308/SUMIFS(Q$3:Q$722,$B$3:$B$722,$B1034)*SUMIFS(Calculations!$E$3:$E$53,Calculations!$A$3:$A$53,$B1034)</f>
        <v>0</v>
      </c>
      <c r="R1034" s="44">
        <f>R308/SUMIFS(R$3:R$722,$B$3:$B$722,$B1034)*SUMIFS(Calculations!$E$3:$E$53,Calculations!$A$3:$A$53,$B1034)</f>
        <v>0</v>
      </c>
    </row>
    <row r="1035" spans="2:18" ht="15.75" customHeight="1">
      <c r="B1035" s="44" t="s">
        <v>74</v>
      </c>
      <c r="C1035" s="44" t="s">
        <v>519</v>
      </c>
      <c r="D1035" s="44" t="s">
        <v>527</v>
      </c>
      <c r="E1035" s="44" t="str">
        <f t="shared" si="304"/>
        <v>onshore wind</v>
      </c>
      <c r="F1035" s="44">
        <f>F309/SUMIFS(F$3:F$722,$B$3:$B$722,$B1035)*SUMIFS(Calculations!$E$3:$E$53,Calculations!$A$3:$A$53,$B1035)</f>
        <v>0</v>
      </c>
      <c r="G1035" s="44">
        <f>G309/SUMIFS(G$3:G$722,$B$3:$B$722,$B1035)*SUMIFS(Calculations!$E$3:$E$53,Calculations!$A$3:$A$53,$B1035)</f>
        <v>0</v>
      </c>
      <c r="H1035" s="44">
        <f>H309/SUMIFS(H$3:H$722,$B$3:$B$722,$B1035)*SUMIFS(Calculations!$E$3:$E$53,Calculations!$A$3:$A$53,$B1035)</f>
        <v>0</v>
      </c>
      <c r="I1035" s="44">
        <f>I309/SUMIFS(I$3:I$722,$B$3:$B$722,$B1035)*SUMIFS(Calculations!$E$3:$E$53,Calculations!$A$3:$A$53,$B1035)</f>
        <v>0</v>
      </c>
      <c r="J1035" s="44">
        <f>J309/SUMIFS(J$3:J$722,$B$3:$B$722,$B1035)*SUMIFS(Calculations!$E$3:$E$53,Calculations!$A$3:$A$53,$B1035)</f>
        <v>0</v>
      </c>
      <c r="K1035" s="44">
        <f>K309/SUMIFS(K$3:K$722,$B$3:$B$722,$B1035)*SUMIFS(Calculations!$E$3:$E$53,Calculations!$A$3:$A$53,$B1035)</f>
        <v>0</v>
      </c>
      <c r="L1035" s="44">
        <f>L309/SUMIFS(L$3:L$722,$B$3:$B$722,$B1035)*SUMIFS(Calculations!$E$3:$E$53,Calculations!$A$3:$A$53,$B1035)</f>
        <v>0</v>
      </c>
      <c r="M1035" s="44">
        <f>M309/SUMIFS(M$3:M$722,$B$3:$B$722,$B1035)*SUMIFS(Calculations!$E$3:$E$53,Calculations!$A$3:$A$53,$B1035)</f>
        <v>0</v>
      </c>
      <c r="N1035" s="44">
        <f>N309/SUMIFS(N$3:N$722,$B$3:$B$722,$B1035)*SUMIFS(Calculations!$E$3:$E$53,Calculations!$A$3:$A$53,$B1035)</f>
        <v>0</v>
      </c>
      <c r="O1035" s="44">
        <f>O309/SUMIFS(O$3:O$722,$B$3:$B$722,$B1035)*SUMIFS(Calculations!$E$3:$E$53,Calculations!$A$3:$A$53,$B1035)</f>
        <v>0</v>
      </c>
      <c r="P1035" s="44">
        <f>P309/SUMIFS(P$3:P$722,$B$3:$B$722,$B1035)*SUMIFS(Calculations!$E$3:$E$53,Calculations!$A$3:$A$53,$B1035)</f>
        <v>0</v>
      </c>
      <c r="Q1035" s="44">
        <f>Q309/SUMIFS(Q$3:Q$722,$B$3:$B$722,$B1035)*SUMIFS(Calculations!$E$3:$E$53,Calculations!$A$3:$A$53,$B1035)</f>
        <v>0</v>
      </c>
      <c r="R1035" s="44">
        <f>R309/SUMIFS(R$3:R$722,$B$3:$B$722,$B1035)*SUMIFS(Calculations!$E$3:$E$53,Calculations!$A$3:$A$53,$B1035)</f>
        <v>0</v>
      </c>
    </row>
    <row r="1036" spans="2:18" ht="15.75" customHeight="1">
      <c r="B1036" s="44" t="s">
        <v>74</v>
      </c>
      <c r="C1036" s="44" t="s">
        <v>519</v>
      </c>
      <c r="D1036" s="44" t="s">
        <v>529</v>
      </c>
      <c r="E1036" s="44" t="str">
        <f t="shared" si="304"/>
        <v>natural gas nonpeaker</v>
      </c>
      <c r="F1036" s="44">
        <f>F310/SUMIFS(F$3:F$722,$B$3:$B$722,$B1036)*SUMIFS(Calculations!$E$3:$E$53,Calculations!$A$3:$A$53,$B1036)</f>
        <v>0</v>
      </c>
      <c r="G1036" s="44">
        <f>G310/SUMIFS(G$3:G$722,$B$3:$B$722,$B1036)*SUMIFS(Calculations!$E$3:$E$53,Calculations!$A$3:$A$53,$B1036)</f>
        <v>0</v>
      </c>
      <c r="H1036" s="44">
        <f>H310/SUMIFS(H$3:H$722,$B$3:$B$722,$B1036)*SUMIFS(Calculations!$E$3:$E$53,Calculations!$A$3:$A$53,$B1036)</f>
        <v>0</v>
      </c>
      <c r="I1036" s="44">
        <f>I310/SUMIFS(I$3:I$722,$B$3:$B$722,$B1036)*SUMIFS(Calculations!$E$3:$E$53,Calculations!$A$3:$A$53,$B1036)</f>
        <v>0</v>
      </c>
      <c r="J1036" s="44">
        <f>J310/SUMIFS(J$3:J$722,$B$3:$B$722,$B1036)*SUMIFS(Calculations!$E$3:$E$53,Calculations!$A$3:$A$53,$B1036)</f>
        <v>0</v>
      </c>
      <c r="K1036" s="44">
        <f>K310/SUMIFS(K$3:K$722,$B$3:$B$722,$B1036)*SUMIFS(Calculations!$E$3:$E$53,Calculations!$A$3:$A$53,$B1036)</f>
        <v>0</v>
      </c>
      <c r="L1036" s="44">
        <f>L310/SUMIFS(L$3:L$722,$B$3:$B$722,$B1036)*SUMIFS(Calculations!$E$3:$E$53,Calculations!$A$3:$A$53,$B1036)</f>
        <v>0</v>
      </c>
      <c r="M1036" s="44">
        <f>M310/SUMIFS(M$3:M$722,$B$3:$B$722,$B1036)*SUMIFS(Calculations!$E$3:$E$53,Calculations!$A$3:$A$53,$B1036)</f>
        <v>0</v>
      </c>
      <c r="N1036" s="44">
        <f>N310/SUMIFS(N$3:N$722,$B$3:$B$722,$B1036)*SUMIFS(Calculations!$E$3:$E$53,Calculations!$A$3:$A$53,$B1036)</f>
        <v>0</v>
      </c>
      <c r="O1036" s="44">
        <f>O310/SUMIFS(O$3:O$722,$B$3:$B$722,$B1036)*SUMIFS(Calculations!$E$3:$E$53,Calculations!$A$3:$A$53,$B1036)</f>
        <v>0</v>
      </c>
      <c r="P1036" s="44">
        <f>P310/SUMIFS(P$3:P$722,$B$3:$B$722,$B1036)*SUMIFS(Calculations!$E$3:$E$53,Calculations!$A$3:$A$53,$B1036)</f>
        <v>0</v>
      </c>
      <c r="Q1036" s="44">
        <f>Q310/SUMIFS(Q$3:Q$722,$B$3:$B$722,$B1036)*SUMIFS(Calculations!$E$3:$E$53,Calculations!$A$3:$A$53,$B1036)</f>
        <v>0</v>
      </c>
      <c r="R1036" s="44">
        <f>R310/SUMIFS(R$3:R$722,$B$3:$B$722,$B1036)*SUMIFS(Calculations!$E$3:$E$53,Calculations!$A$3:$A$53,$B1036)</f>
        <v>0</v>
      </c>
    </row>
    <row r="1037" spans="2:18" ht="15.75" customHeight="1">
      <c r="B1037" s="44" t="s">
        <v>74</v>
      </c>
      <c r="C1037" s="44" t="s">
        <v>519</v>
      </c>
      <c r="D1037" s="44" t="s">
        <v>530</v>
      </c>
      <c r="E1037" s="44" t="str">
        <f t="shared" si="304"/>
        <v>natural gas peaker</v>
      </c>
      <c r="F1037" s="44">
        <f>F311/SUMIFS(F$3:F$722,$B$3:$B$722,$B1037)*SUMIFS(Calculations!$E$3:$E$53,Calculations!$A$3:$A$53,$B1037)</f>
        <v>0</v>
      </c>
      <c r="G1037" s="44">
        <f>G311/SUMIFS(G$3:G$722,$B$3:$B$722,$B1037)*SUMIFS(Calculations!$E$3:$E$53,Calculations!$A$3:$A$53,$B1037)</f>
        <v>0</v>
      </c>
      <c r="H1037" s="44">
        <f>H311/SUMIFS(H$3:H$722,$B$3:$B$722,$B1037)*SUMIFS(Calculations!$E$3:$E$53,Calculations!$A$3:$A$53,$B1037)</f>
        <v>0</v>
      </c>
      <c r="I1037" s="44">
        <f>I311/SUMIFS(I$3:I$722,$B$3:$B$722,$B1037)*SUMIFS(Calculations!$E$3:$E$53,Calculations!$A$3:$A$53,$B1037)</f>
        <v>0</v>
      </c>
      <c r="J1037" s="44">
        <f>J311/SUMIFS(J$3:J$722,$B$3:$B$722,$B1037)*SUMIFS(Calculations!$E$3:$E$53,Calculations!$A$3:$A$53,$B1037)</f>
        <v>0</v>
      </c>
      <c r="K1037" s="44">
        <f>K311/SUMIFS(K$3:K$722,$B$3:$B$722,$B1037)*SUMIFS(Calculations!$E$3:$E$53,Calculations!$A$3:$A$53,$B1037)</f>
        <v>0</v>
      </c>
      <c r="L1037" s="44">
        <f>L311/SUMIFS(L$3:L$722,$B$3:$B$722,$B1037)*SUMIFS(Calculations!$E$3:$E$53,Calculations!$A$3:$A$53,$B1037)</f>
        <v>0</v>
      </c>
      <c r="M1037" s="44">
        <f>M311/SUMIFS(M$3:M$722,$B$3:$B$722,$B1037)*SUMIFS(Calculations!$E$3:$E$53,Calculations!$A$3:$A$53,$B1037)</f>
        <v>0</v>
      </c>
      <c r="N1037" s="44">
        <f>N311/SUMIFS(N$3:N$722,$B$3:$B$722,$B1037)*SUMIFS(Calculations!$E$3:$E$53,Calculations!$A$3:$A$53,$B1037)</f>
        <v>0</v>
      </c>
      <c r="O1037" s="44">
        <f>O311/SUMIFS(O$3:O$722,$B$3:$B$722,$B1037)*SUMIFS(Calculations!$E$3:$E$53,Calculations!$A$3:$A$53,$B1037)</f>
        <v>0</v>
      </c>
      <c r="P1037" s="44">
        <f>P311/SUMIFS(P$3:P$722,$B$3:$B$722,$B1037)*SUMIFS(Calculations!$E$3:$E$53,Calculations!$A$3:$A$53,$B1037)</f>
        <v>0</v>
      </c>
      <c r="Q1037" s="44">
        <f>Q311/SUMIFS(Q$3:Q$722,$B$3:$B$722,$B1037)*SUMIFS(Calculations!$E$3:$E$53,Calculations!$A$3:$A$53,$B1037)</f>
        <v>0</v>
      </c>
      <c r="R1037" s="44">
        <f>R311/SUMIFS(R$3:R$722,$B$3:$B$722,$B1037)*SUMIFS(Calculations!$E$3:$E$53,Calculations!$A$3:$A$53,$B1037)</f>
        <v>0</v>
      </c>
    </row>
    <row r="1038" spans="2:18" ht="15.75" customHeight="1">
      <c r="B1038" s="44" t="s">
        <v>74</v>
      </c>
      <c r="C1038" s="44" t="s">
        <v>519</v>
      </c>
      <c r="D1038" s="44" t="s">
        <v>531</v>
      </c>
      <c r="E1038" s="44" t="str">
        <f t="shared" si="304"/>
        <v>nuclear</v>
      </c>
      <c r="F1038" s="44">
        <f>F312/SUMIFS(F$3:F$722,$B$3:$B$722,$B1038)*SUMIFS(Calculations!$E$3:$E$53,Calculations!$A$3:$A$53,$B1038)</f>
        <v>0</v>
      </c>
      <c r="G1038" s="44">
        <f>G312/SUMIFS(G$3:G$722,$B$3:$B$722,$B1038)*SUMIFS(Calculations!$E$3:$E$53,Calculations!$A$3:$A$53,$B1038)</f>
        <v>0</v>
      </c>
      <c r="H1038" s="44">
        <f>H312/SUMIFS(H$3:H$722,$B$3:$B$722,$B1038)*SUMIFS(Calculations!$E$3:$E$53,Calculations!$A$3:$A$53,$B1038)</f>
        <v>0</v>
      </c>
      <c r="I1038" s="44">
        <f>I312/SUMIFS(I$3:I$722,$B$3:$B$722,$B1038)*SUMIFS(Calculations!$E$3:$E$53,Calculations!$A$3:$A$53,$B1038)</f>
        <v>0</v>
      </c>
      <c r="J1038" s="44">
        <f>J312/SUMIFS(J$3:J$722,$B$3:$B$722,$B1038)*SUMIFS(Calculations!$E$3:$E$53,Calculations!$A$3:$A$53,$B1038)</f>
        <v>0</v>
      </c>
      <c r="K1038" s="44">
        <f>K312/SUMIFS(K$3:K$722,$B$3:$B$722,$B1038)*SUMIFS(Calculations!$E$3:$E$53,Calculations!$A$3:$A$53,$B1038)</f>
        <v>0</v>
      </c>
      <c r="L1038" s="44">
        <f>L312/SUMIFS(L$3:L$722,$B$3:$B$722,$B1038)*SUMIFS(Calculations!$E$3:$E$53,Calculations!$A$3:$A$53,$B1038)</f>
        <v>0</v>
      </c>
      <c r="M1038" s="44">
        <f>M312/SUMIFS(M$3:M$722,$B$3:$B$722,$B1038)*SUMIFS(Calculations!$E$3:$E$53,Calculations!$A$3:$A$53,$B1038)</f>
        <v>0</v>
      </c>
      <c r="N1038" s="44">
        <f>N312/SUMIFS(N$3:N$722,$B$3:$B$722,$B1038)*SUMIFS(Calculations!$E$3:$E$53,Calculations!$A$3:$A$53,$B1038)</f>
        <v>0</v>
      </c>
      <c r="O1038" s="44">
        <f>O312/SUMIFS(O$3:O$722,$B$3:$B$722,$B1038)*SUMIFS(Calculations!$E$3:$E$53,Calculations!$A$3:$A$53,$B1038)</f>
        <v>0</v>
      </c>
      <c r="P1038" s="44">
        <f>P312/SUMIFS(P$3:P$722,$B$3:$B$722,$B1038)*SUMIFS(Calculations!$E$3:$E$53,Calculations!$A$3:$A$53,$B1038)</f>
        <v>0</v>
      </c>
      <c r="Q1038" s="44">
        <f>Q312/SUMIFS(Q$3:Q$722,$B$3:$B$722,$B1038)*SUMIFS(Calculations!$E$3:$E$53,Calculations!$A$3:$A$53,$B1038)</f>
        <v>0</v>
      </c>
      <c r="R1038" s="44">
        <f>R312/SUMIFS(R$3:R$722,$B$3:$B$722,$B1038)*SUMIFS(Calculations!$E$3:$E$53,Calculations!$A$3:$A$53,$B1038)</f>
        <v>0</v>
      </c>
    </row>
    <row r="1039" spans="2:18" ht="15.75" customHeight="1">
      <c r="B1039" s="44" t="s">
        <v>74</v>
      </c>
      <c r="C1039" s="44" t="s">
        <v>519</v>
      </c>
      <c r="D1039" s="44" t="s">
        <v>532</v>
      </c>
      <c r="E1039" s="44" t="str">
        <f t="shared" si="304"/>
        <v>offshore wind</v>
      </c>
      <c r="F1039" s="44">
        <f>F313/SUMIFS(F$3:F$722,$B$3:$B$722,$B1039)*SUMIFS(Calculations!$E$3:$E$53,Calculations!$A$3:$A$53,$B1039)</f>
        <v>0</v>
      </c>
      <c r="G1039" s="44">
        <f>G313/SUMIFS(G$3:G$722,$B$3:$B$722,$B1039)*SUMIFS(Calculations!$E$3:$E$53,Calculations!$A$3:$A$53,$B1039)</f>
        <v>0</v>
      </c>
      <c r="H1039" s="44">
        <f>H313/SUMIFS(H$3:H$722,$B$3:$B$722,$B1039)*SUMIFS(Calculations!$E$3:$E$53,Calculations!$A$3:$A$53,$B1039)</f>
        <v>0</v>
      </c>
      <c r="I1039" s="44">
        <f>I313/SUMIFS(I$3:I$722,$B$3:$B$722,$B1039)*SUMIFS(Calculations!$E$3:$E$53,Calculations!$A$3:$A$53,$B1039)</f>
        <v>0</v>
      </c>
      <c r="J1039" s="44">
        <f>J313/SUMIFS(J$3:J$722,$B$3:$B$722,$B1039)*SUMIFS(Calculations!$E$3:$E$53,Calculations!$A$3:$A$53,$B1039)</f>
        <v>0</v>
      </c>
      <c r="K1039" s="44">
        <f>K313/SUMIFS(K$3:K$722,$B$3:$B$722,$B1039)*SUMIFS(Calculations!$E$3:$E$53,Calculations!$A$3:$A$53,$B1039)</f>
        <v>0</v>
      </c>
      <c r="L1039" s="44">
        <f>L313/SUMIFS(L$3:L$722,$B$3:$B$722,$B1039)*SUMIFS(Calculations!$E$3:$E$53,Calculations!$A$3:$A$53,$B1039)</f>
        <v>0</v>
      </c>
      <c r="M1039" s="44">
        <f>M313/SUMIFS(M$3:M$722,$B$3:$B$722,$B1039)*SUMIFS(Calculations!$E$3:$E$53,Calculations!$A$3:$A$53,$B1039)</f>
        <v>0</v>
      </c>
      <c r="N1039" s="44">
        <f>N313/SUMIFS(N$3:N$722,$B$3:$B$722,$B1039)*SUMIFS(Calculations!$E$3:$E$53,Calculations!$A$3:$A$53,$B1039)</f>
        <v>0</v>
      </c>
      <c r="O1039" s="44">
        <f>O313/SUMIFS(O$3:O$722,$B$3:$B$722,$B1039)*SUMIFS(Calculations!$E$3:$E$53,Calculations!$A$3:$A$53,$B1039)</f>
        <v>0</v>
      </c>
      <c r="P1039" s="44">
        <f>P313/SUMIFS(P$3:P$722,$B$3:$B$722,$B1039)*SUMIFS(Calculations!$E$3:$E$53,Calculations!$A$3:$A$53,$B1039)</f>
        <v>0</v>
      </c>
      <c r="Q1039" s="44">
        <f>Q313/SUMIFS(Q$3:Q$722,$B$3:$B$722,$B1039)*SUMIFS(Calculations!$E$3:$E$53,Calculations!$A$3:$A$53,$B1039)</f>
        <v>0</v>
      </c>
      <c r="R1039" s="44">
        <f>R313/SUMIFS(R$3:R$722,$B$3:$B$722,$B1039)*SUMIFS(Calculations!$E$3:$E$53,Calculations!$A$3:$A$53,$B1039)</f>
        <v>0</v>
      </c>
    </row>
    <row r="1040" spans="2:18" ht="15.75" customHeight="1">
      <c r="B1040" s="44" t="s">
        <v>74</v>
      </c>
      <c r="C1040" s="44" t="s">
        <v>519</v>
      </c>
      <c r="D1040" s="44" t="s">
        <v>533</v>
      </c>
      <c r="E1040" s="44" t="str">
        <f t="shared" si="304"/>
        <v>crude oil</v>
      </c>
      <c r="F1040" s="44">
        <f>F314/SUMIFS(F$3:F$722,$B$3:$B$722,$B1040)*SUMIFS(Calculations!$E$3:$E$53,Calculations!$A$3:$A$53,$B1040)</f>
        <v>0</v>
      </c>
      <c r="G1040" s="44">
        <f>G314/SUMIFS(G$3:G$722,$B$3:$B$722,$B1040)*SUMIFS(Calculations!$E$3:$E$53,Calculations!$A$3:$A$53,$B1040)</f>
        <v>0</v>
      </c>
      <c r="H1040" s="44">
        <f>H314/SUMIFS(H$3:H$722,$B$3:$B$722,$B1040)*SUMIFS(Calculations!$E$3:$E$53,Calculations!$A$3:$A$53,$B1040)</f>
        <v>0</v>
      </c>
      <c r="I1040" s="44">
        <f>I314/SUMIFS(I$3:I$722,$B$3:$B$722,$B1040)*SUMIFS(Calculations!$E$3:$E$53,Calculations!$A$3:$A$53,$B1040)</f>
        <v>0</v>
      </c>
      <c r="J1040" s="44">
        <f>J314/SUMIFS(J$3:J$722,$B$3:$B$722,$B1040)*SUMIFS(Calculations!$E$3:$E$53,Calculations!$A$3:$A$53,$B1040)</f>
        <v>0</v>
      </c>
      <c r="K1040" s="44">
        <f>K314/SUMIFS(K$3:K$722,$B$3:$B$722,$B1040)*SUMIFS(Calculations!$E$3:$E$53,Calculations!$A$3:$A$53,$B1040)</f>
        <v>0</v>
      </c>
      <c r="L1040" s="44">
        <f>L314/SUMIFS(L$3:L$722,$B$3:$B$722,$B1040)*SUMIFS(Calculations!$E$3:$E$53,Calculations!$A$3:$A$53,$B1040)</f>
        <v>0</v>
      </c>
      <c r="M1040" s="44">
        <f>M314/SUMIFS(M$3:M$722,$B$3:$B$722,$B1040)*SUMIFS(Calculations!$E$3:$E$53,Calculations!$A$3:$A$53,$B1040)</f>
        <v>0</v>
      </c>
      <c r="N1040" s="44">
        <f>N314/SUMIFS(N$3:N$722,$B$3:$B$722,$B1040)*SUMIFS(Calculations!$E$3:$E$53,Calculations!$A$3:$A$53,$B1040)</f>
        <v>0</v>
      </c>
      <c r="O1040" s="44">
        <f>O314/SUMIFS(O$3:O$722,$B$3:$B$722,$B1040)*SUMIFS(Calculations!$E$3:$E$53,Calculations!$A$3:$A$53,$B1040)</f>
        <v>0</v>
      </c>
      <c r="P1040" s="44">
        <f>P314/SUMIFS(P$3:P$722,$B$3:$B$722,$B1040)*SUMIFS(Calculations!$E$3:$E$53,Calculations!$A$3:$A$53,$B1040)</f>
        <v>0</v>
      </c>
      <c r="Q1040" s="44">
        <f>Q314/SUMIFS(Q$3:Q$722,$B$3:$B$722,$B1040)*SUMIFS(Calculations!$E$3:$E$53,Calculations!$A$3:$A$53,$B1040)</f>
        <v>0</v>
      </c>
      <c r="R1040" s="44">
        <f>R314/SUMIFS(R$3:R$722,$B$3:$B$722,$B1040)*SUMIFS(Calculations!$E$3:$E$53,Calculations!$A$3:$A$53,$B1040)</f>
        <v>0</v>
      </c>
    </row>
    <row r="1041" spans="2:18" ht="15.75" customHeight="1">
      <c r="B1041" s="44" t="s">
        <v>74</v>
      </c>
      <c r="C1041" s="44" t="s">
        <v>519</v>
      </c>
      <c r="D1041" s="44" t="s">
        <v>534</v>
      </c>
      <c r="E1041" s="44" t="str">
        <f t="shared" si="304"/>
        <v>solar PV</v>
      </c>
      <c r="F1041" s="44">
        <f>F315/SUMIFS(F$3:F$722,$B$3:$B$722,$B1041)*SUMIFS(Calculations!$E$3:$E$53,Calculations!$A$3:$A$53,$B1041)</f>
        <v>0</v>
      </c>
      <c r="G1041" s="44">
        <f>G315/SUMIFS(G$3:G$722,$B$3:$B$722,$B1041)*SUMIFS(Calculations!$E$3:$E$53,Calculations!$A$3:$A$53,$B1041)</f>
        <v>0</v>
      </c>
      <c r="H1041" s="44">
        <f>H315/SUMIFS(H$3:H$722,$B$3:$B$722,$B1041)*SUMIFS(Calculations!$E$3:$E$53,Calculations!$A$3:$A$53,$B1041)</f>
        <v>0</v>
      </c>
      <c r="I1041" s="44">
        <f>I315/SUMIFS(I$3:I$722,$B$3:$B$722,$B1041)*SUMIFS(Calculations!$E$3:$E$53,Calculations!$A$3:$A$53,$B1041)</f>
        <v>0</v>
      </c>
      <c r="J1041" s="44">
        <f>J315/SUMIFS(J$3:J$722,$B$3:$B$722,$B1041)*SUMIFS(Calculations!$E$3:$E$53,Calculations!$A$3:$A$53,$B1041)</f>
        <v>0</v>
      </c>
      <c r="K1041" s="44">
        <f>K315/SUMIFS(K$3:K$722,$B$3:$B$722,$B1041)*SUMIFS(Calculations!$E$3:$E$53,Calculations!$A$3:$A$53,$B1041)</f>
        <v>0</v>
      </c>
      <c r="L1041" s="44">
        <f>L315/SUMIFS(L$3:L$722,$B$3:$B$722,$B1041)*SUMIFS(Calculations!$E$3:$E$53,Calculations!$A$3:$A$53,$B1041)</f>
        <v>0</v>
      </c>
      <c r="M1041" s="44">
        <f>M315/SUMIFS(M$3:M$722,$B$3:$B$722,$B1041)*SUMIFS(Calculations!$E$3:$E$53,Calculations!$A$3:$A$53,$B1041)</f>
        <v>0</v>
      </c>
      <c r="N1041" s="44">
        <f>N315/SUMIFS(N$3:N$722,$B$3:$B$722,$B1041)*SUMIFS(Calculations!$E$3:$E$53,Calculations!$A$3:$A$53,$B1041)</f>
        <v>0</v>
      </c>
      <c r="O1041" s="44">
        <f>O315/SUMIFS(O$3:O$722,$B$3:$B$722,$B1041)*SUMIFS(Calculations!$E$3:$E$53,Calculations!$A$3:$A$53,$B1041)</f>
        <v>0</v>
      </c>
      <c r="P1041" s="44">
        <f>P315/SUMIFS(P$3:P$722,$B$3:$B$722,$B1041)*SUMIFS(Calculations!$E$3:$E$53,Calculations!$A$3:$A$53,$B1041)</f>
        <v>0</v>
      </c>
      <c r="Q1041" s="44">
        <f>Q315/SUMIFS(Q$3:Q$722,$B$3:$B$722,$B1041)*SUMIFS(Calculations!$E$3:$E$53,Calculations!$A$3:$A$53,$B1041)</f>
        <v>0</v>
      </c>
      <c r="R1041" s="44">
        <f>R315/SUMIFS(R$3:R$722,$B$3:$B$722,$B1041)*SUMIFS(Calculations!$E$3:$E$53,Calculations!$A$3:$A$53,$B1041)</f>
        <v>0</v>
      </c>
    </row>
    <row r="1042" spans="2:18" ht="15.75" customHeight="1">
      <c r="B1042" s="44" t="s">
        <v>74</v>
      </c>
      <c r="C1042" s="44" t="s">
        <v>519</v>
      </c>
      <c r="D1042" s="44" t="s">
        <v>535</v>
      </c>
      <c r="E1042" s="44" t="str">
        <f t="shared" si="304"/>
        <v>storage</v>
      </c>
      <c r="F1042" s="44">
        <f>F316/SUMIFS(F$3:F$722,$B$3:$B$722,$B1042)*SUMIFS(Calculations!$E$3:$E$53,Calculations!$A$3:$A$53,$B1042)</f>
        <v>0</v>
      </c>
      <c r="G1042" s="44">
        <f>G316/SUMIFS(G$3:G$722,$B$3:$B$722,$B1042)*SUMIFS(Calculations!$E$3:$E$53,Calculations!$A$3:$A$53,$B1042)</f>
        <v>0</v>
      </c>
      <c r="H1042" s="44">
        <f>H316/SUMIFS(H$3:H$722,$B$3:$B$722,$B1042)*SUMIFS(Calculations!$E$3:$E$53,Calculations!$A$3:$A$53,$B1042)</f>
        <v>0</v>
      </c>
      <c r="I1042" s="44">
        <f>I316/SUMIFS(I$3:I$722,$B$3:$B$722,$B1042)*SUMIFS(Calculations!$E$3:$E$53,Calculations!$A$3:$A$53,$B1042)</f>
        <v>0</v>
      </c>
      <c r="J1042" s="44">
        <f>J316/SUMIFS(J$3:J$722,$B$3:$B$722,$B1042)*SUMIFS(Calculations!$E$3:$E$53,Calculations!$A$3:$A$53,$B1042)</f>
        <v>0</v>
      </c>
      <c r="K1042" s="44">
        <f>K316/SUMIFS(K$3:K$722,$B$3:$B$722,$B1042)*SUMIFS(Calculations!$E$3:$E$53,Calculations!$A$3:$A$53,$B1042)</f>
        <v>0</v>
      </c>
      <c r="L1042" s="44">
        <f>L316/SUMIFS(L$3:L$722,$B$3:$B$722,$B1042)*SUMIFS(Calculations!$E$3:$E$53,Calculations!$A$3:$A$53,$B1042)</f>
        <v>0</v>
      </c>
      <c r="M1042" s="44">
        <f>M316/SUMIFS(M$3:M$722,$B$3:$B$722,$B1042)*SUMIFS(Calculations!$E$3:$E$53,Calculations!$A$3:$A$53,$B1042)</f>
        <v>0</v>
      </c>
      <c r="N1042" s="44">
        <f>N316/SUMIFS(N$3:N$722,$B$3:$B$722,$B1042)*SUMIFS(Calculations!$E$3:$E$53,Calculations!$A$3:$A$53,$B1042)</f>
        <v>0</v>
      </c>
      <c r="O1042" s="44">
        <f>O316/SUMIFS(O$3:O$722,$B$3:$B$722,$B1042)*SUMIFS(Calculations!$E$3:$E$53,Calculations!$A$3:$A$53,$B1042)</f>
        <v>0</v>
      </c>
      <c r="P1042" s="44">
        <f>P316/SUMIFS(P$3:P$722,$B$3:$B$722,$B1042)*SUMIFS(Calculations!$E$3:$E$53,Calculations!$A$3:$A$53,$B1042)</f>
        <v>0</v>
      </c>
      <c r="Q1042" s="44">
        <f>Q316/SUMIFS(Q$3:Q$722,$B$3:$B$722,$B1042)*SUMIFS(Calculations!$E$3:$E$53,Calculations!$A$3:$A$53,$B1042)</f>
        <v>0</v>
      </c>
      <c r="R1042" s="44">
        <f>R316/SUMIFS(R$3:R$722,$B$3:$B$722,$B1042)*SUMIFS(Calculations!$E$3:$E$53,Calculations!$A$3:$A$53,$B1042)</f>
        <v>0</v>
      </c>
    </row>
    <row r="1043" spans="2:18" ht="15.75" customHeight="1">
      <c r="B1043" s="44" t="s">
        <v>74</v>
      </c>
      <c r="C1043" s="44" t="s">
        <v>519</v>
      </c>
      <c r="D1043" s="44" t="s">
        <v>537</v>
      </c>
      <c r="E1043" s="44" t="str">
        <f t="shared" si="304"/>
        <v>solar PV</v>
      </c>
      <c r="F1043" s="44">
        <f>F317/SUMIFS(F$3:F$722,$B$3:$B$722,$B1043)*SUMIFS(Calculations!$E$3:$E$53,Calculations!$A$3:$A$53,$B1043)</f>
        <v>0</v>
      </c>
      <c r="G1043" s="44">
        <f>G317/SUMIFS(G$3:G$722,$B$3:$B$722,$B1043)*SUMIFS(Calculations!$E$3:$E$53,Calculations!$A$3:$A$53,$B1043)</f>
        <v>0</v>
      </c>
      <c r="H1043" s="44">
        <f>H317/SUMIFS(H$3:H$722,$B$3:$B$722,$B1043)*SUMIFS(Calculations!$E$3:$E$53,Calculations!$A$3:$A$53,$B1043)</f>
        <v>0</v>
      </c>
      <c r="I1043" s="44">
        <f>I317/SUMIFS(I$3:I$722,$B$3:$B$722,$B1043)*SUMIFS(Calculations!$E$3:$E$53,Calculations!$A$3:$A$53,$B1043)</f>
        <v>0</v>
      </c>
      <c r="J1043" s="44">
        <f>J317/SUMIFS(J$3:J$722,$B$3:$B$722,$B1043)*SUMIFS(Calculations!$E$3:$E$53,Calculations!$A$3:$A$53,$B1043)</f>
        <v>0</v>
      </c>
      <c r="K1043" s="44">
        <f>K317/SUMIFS(K$3:K$722,$B$3:$B$722,$B1043)*SUMIFS(Calculations!$E$3:$E$53,Calculations!$A$3:$A$53,$B1043)</f>
        <v>0</v>
      </c>
      <c r="L1043" s="44">
        <f>L317/SUMIFS(L$3:L$722,$B$3:$B$722,$B1043)*SUMIFS(Calculations!$E$3:$E$53,Calculations!$A$3:$A$53,$B1043)</f>
        <v>0</v>
      </c>
      <c r="M1043" s="44">
        <f>M317/SUMIFS(M$3:M$722,$B$3:$B$722,$B1043)*SUMIFS(Calculations!$E$3:$E$53,Calculations!$A$3:$A$53,$B1043)</f>
        <v>0</v>
      </c>
      <c r="N1043" s="44">
        <f>N317/SUMIFS(N$3:N$722,$B$3:$B$722,$B1043)*SUMIFS(Calculations!$E$3:$E$53,Calculations!$A$3:$A$53,$B1043)</f>
        <v>0</v>
      </c>
      <c r="O1043" s="44">
        <f>O317/SUMIFS(O$3:O$722,$B$3:$B$722,$B1043)*SUMIFS(Calculations!$E$3:$E$53,Calculations!$A$3:$A$53,$B1043)</f>
        <v>0</v>
      </c>
      <c r="P1043" s="44">
        <f>P317/SUMIFS(P$3:P$722,$B$3:$B$722,$B1043)*SUMIFS(Calculations!$E$3:$E$53,Calculations!$A$3:$A$53,$B1043)</f>
        <v>0</v>
      </c>
      <c r="Q1043" s="44">
        <f>Q317/SUMIFS(Q$3:Q$722,$B$3:$B$722,$B1043)*SUMIFS(Calculations!$E$3:$E$53,Calculations!$A$3:$A$53,$B1043)</f>
        <v>0</v>
      </c>
      <c r="R1043" s="44">
        <f>R317/SUMIFS(R$3:R$722,$B$3:$B$722,$B1043)*SUMIFS(Calculations!$E$3:$E$53,Calculations!$A$3:$A$53,$B1043)</f>
        <v>0</v>
      </c>
    </row>
    <row r="1044" spans="2:18" ht="15.75" customHeight="1">
      <c r="B1044" s="44" t="s">
        <v>82</v>
      </c>
      <c r="C1044" s="44" t="s">
        <v>519</v>
      </c>
      <c r="D1044" s="44" t="s">
        <v>522</v>
      </c>
      <c r="E1044" s="44" t="str">
        <f t="shared" si="304"/>
        <v>biomass</v>
      </c>
      <c r="F1044" s="44">
        <f>F318/SUMIFS(F$3:F$722,$B$3:$B$722,$B1044)*SUMIFS(Calculations!$E$3:$E$53,Calculations!$A$3:$A$53,$B1044)</f>
        <v>0</v>
      </c>
      <c r="G1044" s="44">
        <f>G318/SUMIFS(G$3:G$722,$B$3:$B$722,$B1044)*SUMIFS(Calculations!$E$3:$E$53,Calculations!$A$3:$A$53,$B1044)</f>
        <v>0</v>
      </c>
      <c r="H1044" s="44">
        <f>H318/SUMIFS(H$3:H$722,$B$3:$B$722,$B1044)*SUMIFS(Calculations!$E$3:$E$53,Calculations!$A$3:$A$53,$B1044)</f>
        <v>0</v>
      </c>
      <c r="I1044" s="44">
        <f>I318/SUMIFS(I$3:I$722,$B$3:$B$722,$B1044)*SUMIFS(Calculations!$E$3:$E$53,Calculations!$A$3:$A$53,$B1044)</f>
        <v>0</v>
      </c>
      <c r="J1044" s="44">
        <f>J318/SUMIFS(J$3:J$722,$B$3:$B$722,$B1044)*SUMIFS(Calculations!$E$3:$E$53,Calculations!$A$3:$A$53,$B1044)</f>
        <v>0</v>
      </c>
      <c r="K1044" s="44">
        <f>K318/SUMIFS(K$3:K$722,$B$3:$B$722,$B1044)*SUMIFS(Calculations!$E$3:$E$53,Calculations!$A$3:$A$53,$B1044)</f>
        <v>0</v>
      </c>
      <c r="L1044" s="44">
        <f>L318/SUMIFS(L$3:L$722,$B$3:$B$722,$B1044)*SUMIFS(Calculations!$E$3:$E$53,Calculations!$A$3:$A$53,$B1044)</f>
        <v>0</v>
      </c>
      <c r="M1044" s="44">
        <f>M318/SUMIFS(M$3:M$722,$B$3:$B$722,$B1044)*SUMIFS(Calculations!$E$3:$E$53,Calculations!$A$3:$A$53,$B1044)</f>
        <v>0</v>
      </c>
      <c r="N1044" s="44">
        <f>N318/SUMIFS(N$3:N$722,$B$3:$B$722,$B1044)*SUMIFS(Calculations!$E$3:$E$53,Calculations!$A$3:$A$53,$B1044)</f>
        <v>0</v>
      </c>
      <c r="O1044" s="44">
        <f>O318/SUMIFS(O$3:O$722,$B$3:$B$722,$B1044)*SUMIFS(Calculations!$E$3:$E$53,Calculations!$A$3:$A$53,$B1044)</f>
        <v>0</v>
      </c>
      <c r="P1044" s="44">
        <f>P318/SUMIFS(P$3:P$722,$B$3:$B$722,$B1044)*SUMIFS(Calculations!$E$3:$E$53,Calculations!$A$3:$A$53,$B1044)</f>
        <v>0</v>
      </c>
      <c r="Q1044" s="44">
        <f>Q318/SUMIFS(Q$3:Q$722,$B$3:$B$722,$B1044)*SUMIFS(Calculations!$E$3:$E$53,Calculations!$A$3:$A$53,$B1044)</f>
        <v>0</v>
      </c>
      <c r="R1044" s="44">
        <f>R318/SUMIFS(R$3:R$722,$B$3:$B$722,$B1044)*SUMIFS(Calculations!$E$3:$E$53,Calculations!$A$3:$A$53,$B1044)</f>
        <v>0</v>
      </c>
    </row>
    <row r="1045" spans="2:18" ht="15.75" customHeight="1">
      <c r="B1045" s="44" t="s">
        <v>82</v>
      </c>
      <c r="C1045" s="44" t="s">
        <v>519</v>
      </c>
      <c r="D1045" s="44" t="s">
        <v>523</v>
      </c>
      <c r="E1045" s="44" t="str">
        <f t="shared" si="304"/>
        <v>hard coal</v>
      </c>
      <c r="F1045" s="44">
        <f>F319/SUMIFS(F$3:F$722,$B$3:$B$722,$B1045)*SUMIFS(Calculations!$E$3:$E$53,Calculations!$A$3:$A$53,$B1045)</f>
        <v>0</v>
      </c>
      <c r="G1045" s="44">
        <f>G319/SUMIFS(G$3:G$722,$B$3:$B$722,$B1045)*SUMIFS(Calculations!$E$3:$E$53,Calculations!$A$3:$A$53,$B1045)</f>
        <v>0</v>
      </c>
      <c r="H1045" s="44">
        <f>H319/SUMIFS(H$3:H$722,$B$3:$B$722,$B1045)*SUMIFS(Calculations!$E$3:$E$53,Calculations!$A$3:$A$53,$B1045)</f>
        <v>0</v>
      </c>
      <c r="I1045" s="44">
        <f>I319/SUMIFS(I$3:I$722,$B$3:$B$722,$B1045)*SUMIFS(Calculations!$E$3:$E$53,Calculations!$A$3:$A$53,$B1045)</f>
        <v>0</v>
      </c>
      <c r="J1045" s="44">
        <f>J319/SUMIFS(J$3:J$722,$B$3:$B$722,$B1045)*SUMIFS(Calculations!$E$3:$E$53,Calculations!$A$3:$A$53,$B1045)</f>
        <v>0</v>
      </c>
      <c r="K1045" s="44">
        <f>K319/SUMIFS(K$3:K$722,$B$3:$B$722,$B1045)*SUMIFS(Calculations!$E$3:$E$53,Calculations!$A$3:$A$53,$B1045)</f>
        <v>0</v>
      </c>
      <c r="L1045" s="44">
        <f>L319/SUMIFS(L$3:L$722,$B$3:$B$722,$B1045)*SUMIFS(Calculations!$E$3:$E$53,Calculations!$A$3:$A$53,$B1045)</f>
        <v>0</v>
      </c>
      <c r="M1045" s="44">
        <f>M319/SUMIFS(M$3:M$722,$B$3:$B$722,$B1045)*SUMIFS(Calculations!$E$3:$E$53,Calculations!$A$3:$A$53,$B1045)</f>
        <v>0</v>
      </c>
      <c r="N1045" s="44">
        <f>N319/SUMIFS(N$3:N$722,$B$3:$B$722,$B1045)*SUMIFS(Calculations!$E$3:$E$53,Calculations!$A$3:$A$53,$B1045)</f>
        <v>0</v>
      </c>
      <c r="O1045" s="44">
        <f>O319/SUMIFS(O$3:O$722,$B$3:$B$722,$B1045)*SUMIFS(Calculations!$E$3:$E$53,Calculations!$A$3:$A$53,$B1045)</f>
        <v>0</v>
      </c>
      <c r="P1045" s="44">
        <f>P319/SUMIFS(P$3:P$722,$B$3:$B$722,$B1045)*SUMIFS(Calculations!$E$3:$E$53,Calculations!$A$3:$A$53,$B1045)</f>
        <v>0</v>
      </c>
      <c r="Q1045" s="44">
        <f>Q319/SUMIFS(Q$3:Q$722,$B$3:$B$722,$B1045)*SUMIFS(Calculations!$E$3:$E$53,Calculations!$A$3:$A$53,$B1045)</f>
        <v>0</v>
      </c>
      <c r="R1045" s="44">
        <f>R319/SUMIFS(R$3:R$722,$B$3:$B$722,$B1045)*SUMIFS(Calculations!$E$3:$E$53,Calculations!$A$3:$A$53,$B1045)</f>
        <v>0</v>
      </c>
    </row>
    <row r="1046" spans="2:18" ht="15.75" customHeight="1">
      <c r="B1046" s="44" t="s">
        <v>82</v>
      </c>
      <c r="C1046" s="44" t="s">
        <v>519</v>
      </c>
      <c r="D1046" s="44" t="s">
        <v>524</v>
      </c>
      <c r="E1046" s="44" t="str">
        <f t="shared" si="304"/>
        <v>solar thermal</v>
      </c>
      <c r="F1046" s="44">
        <f>F320/SUMIFS(F$3:F$722,$B$3:$B$722,$B1046)*SUMIFS(Calculations!$E$3:$E$53,Calculations!$A$3:$A$53,$B1046)</f>
        <v>0</v>
      </c>
      <c r="G1046" s="44">
        <f>G320/SUMIFS(G$3:G$722,$B$3:$B$722,$B1046)*SUMIFS(Calculations!$E$3:$E$53,Calculations!$A$3:$A$53,$B1046)</f>
        <v>0</v>
      </c>
      <c r="H1046" s="44">
        <f>H320/SUMIFS(H$3:H$722,$B$3:$B$722,$B1046)*SUMIFS(Calculations!$E$3:$E$53,Calculations!$A$3:$A$53,$B1046)</f>
        <v>0</v>
      </c>
      <c r="I1046" s="44">
        <f>I320/SUMIFS(I$3:I$722,$B$3:$B$722,$B1046)*SUMIFS(Calculations!$E$3:$E$53,Calculations!$A$3:$A$53,$B1046)</f>
        <v>0</v>
      </c>
      <c r="J1046" s="44">
        <f>J320/SUMIFS(J$3:J$722,$B$3:$B$722,$B1046)*SUMIFS(Calculations!$E$3:$E$53,Calculations!$A$3:$A$53,$B1046)</f>
        <v>0</v>
      </c>
      <c r="K1046" s="44">
        <f>K320/SUMIFS(K$3:K$722,$B$3:$B$722,$B1046)*SUMIFS(Calculations!$E$3:$E$53,Calculations!$A$3:$A$53,$B1046)</f>
        <v>0</v>
      </c>
      <c r="L1046" s="44">
        <f>L320/SUMIFS(L$3:L$722,$B$3:$B$722,$B1046)*SUMIFS(Calculations!$E$3:$E$53,Calculations!$A$3:$A$53,$B1046)</f>
        <v>0</v>
      </c>
      <c r="M1046" s="44">
        <f>M320/SUMIFS(M$3:M$722,$B$3:$B$722,$B1046)*SUMIFS(Calculations!$E$3:$E$53,Calculations!$A$3:$A$53,$B1046)</f>
        <v>0</v>
      </c>
      <c r="N1046" s="44">
        <f>N320/SUMIFS(N$3:N$722,$B$3:$B$722,$B1046)*SUMIFS(Calculations!$E$3:$E$53,Calculations!$A$3:$A$53,$B1046)</f>
        <v>0</v>
      </c>
      <c r="O1046" s="44">
        <f>O320/SUMIFS(O$3:O$722,$B$3:$B$722,$B1046)*SUMIFS(Calculations!$E$3:$E$53,Calculations!$A$3:$A$53,$B1046)</f>
        <v>0</v>
      </c>
      <c r="P1046" s="44">
        <f>P320/SUMIFS(P$3:P$722,$B$3:$B$722,$B1046)*SUMIFS(Calculations!$E$3:$E$53,Calculations!$A$3:$A$53,$B1046)</f>
        <v>0</v>
      </c>
      <c r="Q1046" s="44">
        <f>Q320/SUMIFS(Q$3:Q$722,$B$3:$B$722,$B1046)*SUMIFS(Calculations!$E$3:$E$53,Calculations!$A$3:$A$53,$B1046)</f>
        <v>0</v>
      </c>
      <c r="R1046" s="44">
        <f>R320/SUMIFS(R$3:R$722,$B$3:$B$722,$B1046)*SUMIFS(Calculations!$E$3:$E$53,Calculations!$A$3:$A$53,$B1046)</f>
        <v>0</v>
      </c>
    </row>
    <row r="1047" spans="2:18" ht="15.75" customHeight="1">
      <c r="B1047" s="44" t="s">
        <v>82</v>
      </c>
      <c r="C1047" s="44" t="s">
        <v>519</v>
      </c>
      <c r="D1047" s="44" t="s">
        <v>525</v>
      </c>
      <c r="E1047" s="44" t="str">
        <f t="shared" si="304"/>
        <v>geothermal</v>
      </c>
      <c r="F1047" s="44">
        <f>F321/SUMIFS(F$3:F$722,$B$3:$B$722,$B1047)*SUMIFS(Calculations!$E$3:$E$53,Calculations!$A$3:$A$53,$B1047)</f>
        <v>0</v>
      </c>
      <c r="G1047" s="44">
        <f>G321/SUMIFS(G$3:G$722,$B$3:$B$722,$B1047)*SUMIFS(Calculations!$E$3:$E$53,Calculations!$A$3:$A$53,$B1047)</f>
        <v>0</v>
      </c>
      <c r="H1047" s="44">
        <f>H321/SUMIFS(H$3:H$722,$B$3:$B$722,$B1047)*SUMIFS(Calculations!$E$3:$E$53,Calculations!$A$3:$A$53,$B1047)</f>
        <v>0</v>
      </c>
      <c r="I1047" s="44">
        <f>I321/SUMIFS(I$3:I$722,$B$3:$B$722,$B1047)*SUMIFS(Calculations!$E$3:$E$53,Calculations!$A$3:$A$53,$B1047)</f>
        <v>0</v>
      </c>
      <c r="J1047" s="44">
        <f>J321/SUMIFS(J$3:J$722,$B$3:$B$722,$B1047)*SUMIFS(Calculations!$E$3:$E$53,Calculations!$A$3:$A$53,$B1047)</f>
        <v>0</v>
      </c>
      <c r="K1047" s="44">
        <f>K321/SUMIFS(K$3:K$722,$B$3:$B$722,$B1047)*SUMIFS(Calculations!$E$3:$E$53,Calculations!$A$3:$A$53,$B1047)</f>
        <v>0</v>
      </c>
      <c r="L1047" s="44">
        <f>L321/SUMIFS(L$3:L$722,$B$3:$B$722,$B1047)*SUMIFS(Calculations!$E$3:$E$53,Calculations!$A$3:$A$53,$B1047)</f>
        <v>0</v>
      </c>
      <c r="M1047" s="44">
        <f>M321/SUMIFS(M$3:M$722,$B$3:$B$722,$B1047)*SUMIFS(Calculations!$E$3:$E$53,Calculations!$A$3:$A$53,$B1047)</f>
        <v>0</v>
      </c>
      <c r="N1047" s="44">
        <f>N321/SUMIFS(N$3:N$722,$B$3:$B$722,$B1047)*SUMIFS(Calculations!$E$3:$E$53,Calculations!$A$3:$A$53,$B1047)</f>
        <v>0</v>
      </c>
      <c r="O1047" s="44">
        <f>O321/SUMIFS(O$3:O$722,$B$3:$B$722,$B1047)*SUMIFS(Calculations!$E$3:$E$53,Calculations!$A$3:$A$53,$B1047)</f>
        <v>0</v>
      </c>
      <c r="P1047" s="44">
        <f>P321/SUMIFS(P$3:P$722,$B$3:$B$722,$B1047)*SUMIFS(Calculations!$E$3:$E$53,Calculations!$A$3:$A$53,$B1047)</f>
        <v>0</v>
      </c>
      <c r="Q1047" s="44">
        <f>Q321/SUMIFS(Q$3:Q$722,$B$3:$B$722,$B1047)*SUMIFS(Calculations!$E$3:$E$53,Calculations!$A$3:$A$53,$B1047)</f>
        <v>0</v>
      </c>
      <c r="R1047" s="44">
        <f>R321/SUMIFS(R$3:R$722,$B$3:$B$722,$B1047)*SUMIFS(Calculations!$E$3:$E$53,Calculations!$A$3:$A$53,$B1047)</f>
        <v>0</v>
      </c>
    </row>
    <row r="1048" spans="2:18" ht="15.75" customHeight="1">
      <c r="B1048" s="44" t="s">
        <v>82</v>
      </c>
      <c r="C1048" s="44" t="s">
        <v>519</v>
      </c>
      <c r="D1048" s="44" t="s">
        <v>526</v>
      </c>
      <c r="E1048" s="44" t="str">
        <f t="shared" si="304"/>
        <v>hydro</v>
      </c>
      <c r="F1048" s="44">
        <f>F322/SUMIFS(F$3:F$722,$B$3:$B$722,$B1048)*SUMIFS(Calculations!$E$3:$E$53,Calculations!$A$3:$A$53,$B1048)</f>
        <v>0</v>
      </c>
      <c r="G1048" s="44">
        <f>G322/SUMIFS(G$3:G$722,$B$3:$B$722,$B1048)*SUMIFS(Calculations!$E$3:$E$53,Calculations!$A$3:$A$53,$B1048)</f>
        <v>0</v>
      </c>
      <c r="H1048" s="44">
        <f>H322/SUMIFS(H$3:H$722,$B$3:$B$722,$B1048)*SUMIFS(Calculations!$E$3:$E$53,Calculations!$A$3:$A$53,$B1048)</f>
        <v>0</v>
      </c>
      <c r="I1048" s="44">
        <f>I322/SUMIFS(I$3:I$722,$B$3:$B$722,$B1048)*SUMIFS(Calculations!$E$3:$E$53,Calculations!$A$3:$A$53,$B1048)</f>
        <v>0</v>
      </c>
      <c r="J1048" s="44">
        <f>J322/SUMIFS(J$3:J$722,$B$3:$B$722,$B1048)*SUMIFS(Calculations!$E$3:$E$53,Calculations!$A$3:$A$53,$B1048)</f>
        <v>0</v>
      </c>
      <c r="K1048" s="44">
        <f>K322/SUMIFS(K$3:K$722,$B$3:$B$722,$B1048)*SUMIFS(Calculations!$E$3:$E$53,Calculations!$A$3:$A$53,$B1048)</f>
        <v>0</v>
      </c>
      <c r="L1048" s="44">
        <f>L322/SUMIFS(L$3:L$722,$B$3:$B$722,$B1048)*SUMIFS(Calculations!$E$3:$E$53,Calculations!$A$3:$A$53,$B1048)</f>
        <v>0</v>
      </c>
      <c r="M1048" s="44">
        <f>M322/SUMIFS(M$3:M$722,$B$3:$B$722,$B1048)*SUMIFS(Calculations!$E$3:$E$53,Calculations!$A$3:$A$53,$B1048)</f>
        <v>0</v>
      </c>
      <c r="N1048" s="44">
        <f>N322/SUMIFS(N$3:N$722,$B$3:$B$722,$B1048)*SUMIFS(Calculations!$E$3:$E$53,Calculations!$A$3:$A$53,$B1048)</f>
        <v>0</v>
      </c>
      <c r="O1048" s="44">
        <f>O322/SUMIFS(O$3:O$722,$B$3:$B$722,$B1048)*SUMIFS(Calculations!$E$3:$E$53,Calculations!$A$3:$A$53,$B1048)</f>
        <v>0</v>
      </c>
      <c r="P1048" s="44">
        <f>P322/SUMIFS(P$3:P$722,$B$3:$B$722,$B1048)*SUMIFS(Calculations!$E$3:$E$53,Calculations!$A$3:$A$53,$B1048)</f>
        <v>0</v>
      </c>
      <c r="Q1048" s="44">
        <f>Q322/SUMIFS(Q$3:Q$722,$B$3:$B$722,$B1048)*SUMIFS(Calculations!$E$3:$E$53,Calculations!$A$3:$A$53,$B1048)</f>
        <v>0</v>
      </c>
      <c r="R1048" s="44">
        <f>R322/SUMIFS(R$3:R$722,$B$3:$B$722,$B1048)*SUMIFS(Calculations!$E$3:$E$53,Calculations!$A$3:$A$53,$B1048)</f>
        <v>0</v>
      </c>
    </row>
    <row r="1049" spans="2:18" ht="15.75" customHeight="1">
      <c r="B1049" s="44" t="s">
        <v>82</v>
      </c>
      <c r="C1049" s="44" t="s">
        <v>519</v>
      </c>
      <c r="D1049" s="44" t="s">
        <v>528</v>
      </c>
      <c r="E1049" s="44" t="str">
        <f t="shared" ref="E1049:E1112" si="305">LOOKUP(D1049,$U$2:$V$15,$V$2:$V$15)</f>
        <v>hydro</v>
      </c>
      <c r="F1049" s="44">
        <f>F323/SUMIFS(F$3:F$722,$B$3:$B$722,$B1049)*SUMIFS(Calculations!$E$3:$E$53,Calculations!$A$3:$A$53,$B1049)</f>
        <v>0</v>
      </c>
      <c r="G1049" s="44">
        <f>G323/SUMIFS(G$3:G$722,$B$3:$B$722,$B1049)*SUMIFS(Calculations!$E$3:$E$53,Calculations!$A$3:$A$53,$B1049)</f>
        <v>0</v>
      </c>
      <c r="H1049" s="44">
        <f>H323/SUMIFS(H$3:H$722,$B$3:$B$722,$B1049)*SUMIFS(Calculations!$E$3:$E$53,Calculations!$A$3:$A$53,$B1049)</f>
        <v>0</v>
      </c>
      <c r="I1049" s="44">
        <f>I323/SUMIFS(I$3:I$722,$B$3:$B$722,$B1049)*SUMIFS(Calculations!$E$3:$E$53,Calculations!$A$3:$A$53,$B1049)</f>
        <v>0</v>
      </c>
      <c r="J1049" s="44">
        <f>J323/SUMIFS(J$3:J$722,$B$3:$B$722,$B1049)*SUMIFS(Calculations!$E$3:$E$53,Calculations!$A$3:$A$53,$B1049)</f>
        <v>0</v>
      </c>
      <c r="K1049" s="44">
        <f>K323/SUMIFS(K$3:K$722,$B$3:$B$722,$B1049)*SUMIFS(Calculations!$E$3:$E$53,Calculations!$A$3:$A$53,$B1049)</f>
        <v>0</v>
      </c>
      <c r="L1049" s="44">
        <f>L323/SUMIFS(L$3:L$722,$B$3:$B$722,$B1049)*SUMIFS(Calculations!$E$3:$E$53,Calculations!$A$3:$A$53,$B1049)</f>
        <v>0</v>
      </c>
      <c r="M1049" s="44">
        <f>M323/SUMIFS(M$3:M$722,$B$3:$B$722,$B1049)*SUMIFS(Calculations!$E$3:$E$53,Calculations!$A$3:$A$53,$B1049)</f>
        <v>0</v>
      </c>
      <c r="N1049" s="44">
        <f>N323/SUMIFS(N$3:N$722,$B$3:$B$722,$B1049)*SUMIFS(Calculations!$E$3:$E$53,Calculations!$A$3:$A$53,$B1049)</f>
        <v>0</v>
      </c>
      <c r="O1049" s="44">
        <f>O323/SUMIFS(O$3:O$722,$B$3:$B$722,$B1049)*SUMIFS(Calculations!$E$3:$E$53,Calculations!$A$3:$A$53,$B1049)</f>
        <v>0</v>
      </c>
      <c r="P1049" s="44">
        <f>P323/SUMIFS(P$3:P$722,$B$3:$B$722,$B1049)*SUMIFS(Calculations!$E$3:$E$53,Calculations!$A$3:$A$53,$B1049)</f>
        <v>0</v>
      </c>
      <c r="Q1049" s="44">
        <f>Q323/SUMIFS(Q$3:Q$722,$B$3:$B$722,$B1049)*SUMIFS(Calculations!$E$3:$E$53,Calculations!$A$3:$A$53,$B1049)</f>
        <v>0</v>
      </c>
      <c r="R1049" s="44">
        <f>R323/SUMIFS(R$3:R$722,$B$3:$B$722,$B1049)*SUMIFS(Calculations!$E$3:$E$53,Calculations!$A$3:$A$53,$B1049)</f>
        <v>0</v>
      </c>
    </row>
    <row r="1050" spans="2:18" ht="15.75" customHeight="1">
      <c r="B1050" s="44" t="s">
        <v>82</v>
      </c>
      <c r="C1050" s="44" t="s">
        <v>519</v>
      </c>
      <c r="D1050" s="44" t="s">
        <v>527</v>
      </c>
      <c r="E1050" s="44" t="str">
        <f t="shared" si="305"/>
        <v>onshore wind</v>
      </c>
      <c r="F1050" s="44">
        <f>F324/SUMIFS(F$3:F$722,$B$3:$B$722,$B1050)*SUMIFS(Calculations!$E$3:$E$53,Calculations!$A$3:$A$53,$B1050)</f>
        <v>0</v>
      </c>
      <c r="G1050" s="44">
        <f>G324/SUMIFS(G$3:G$722,$B$3:$B$722,$B1050)*SUMIFS(Calculations!$E$3:$E$53,Calculations!$A$3:$A$53,$B1050)</f>
        <v>0</v>
      </c>
      <c r="H1050" s="44">
        <f>H324/SUMIFS(H$3:H$722,$B$3:$B$722,$B1050)*SUMIFS(Calculations!$E$3:$E$53,Calculations!$A$3:$A$53,$B1050)</f>
        <v>0</v>
      </c>
      <c r="I1050" s="44">
        <f>I324/SUMIFS(I$3:I$722,$B$3:$B$722,$B1050)*SUMIFS(Calculations!$E$3:$E$53,Calculations!$A$3:$A$53,$B1050)</f>
        <v>0</v>
      </c>
      <c r="J1050" s="44">
        <f>J324/SUMIFS(J$3:J$722,$B$3:$B$722,$B1050)*SUMIFS(Calculations!$E$3:$E$53,Calculations!$A$3:$A$53,$B1050)</f>
        <v>0</v>
      </c>
      <c r="K1050" s="44">
        <f>K324/SUMIFS(K$3:K$722,$B$3:$B$722,$B1050)*SUMIFS(Calculations!$E$3:$E$53,Calculations!$A$3:$A$53,$B1050)</f>
        <v>0</v>
      </c>
      <c r="L1050" s="44">
        <f>L324/SUMIFS(L$3:L$722,$B$3:$B$722,$B1050)*SUMIFS(Calculations!$E$3:$E$53,Calculations!$A$3:$A$53,$B1050)</f>
        <v>0</v>
      </c>
      <c r="M1050" s="44">
        <f>M324/SUMIFS(M$3:M$722,$B$3:$B$722,$B1050)*SUMIFS(Calculations!$E$3:$E$53,Calculations!$A$3:$A$53,$B1050)</f>
        <v>0</v>
      </c>
      <c r="N1050" s="44">
        <f>N324/SUMIFS(N$3:N$722,$B$3:$B$722,$B1050)*SUMIFS(Calculations!$E$3:$E$53,Calculations!$A$3:$A$53,$B1050)</f>
        <v>0</v>
      </c>
      <c r="O1050" s="44">
        <f>O324/SUMIFS(O$3:O$722,$B$3:$B$722,$B1050)*SUMIFS(Calculations!$E$3:$E$53,Calculations!$A$3:$A$53,$B1050)</f>
        <v>0</v>
      </c>
      <c r="P1050" s="44">
        <f>P324/SUMIFS(P$3:P$722,$B$3:$B$722,$B1050)*SUMIFS(Calculations!$E$3:$E$53,Calculations!$A$3:$A$53,$B1050)</f>
        <v>0</v>
      </c>
      <c r="Q1050" s="44">
        <f>Q324/SUMIFS(Q$3:Q$722,$B$3:$B$722,$B1050)*SUMIFS(Calculations!$E$3:$E$53,Calculations!$A$3:$A$53,$B1050)</f>
        <v>0</v>
      </c>
      <c r="R1050" s="44">
        <f>R324/SUMIFS(R$3:R$722,$B$3:$B$722,$B1050)*SUMIFS(Calculations!$E$3:$E$53,Calculations!$A$3:$A$53,$B1050)</f>
        <v>0</v>
      </c>
    </row>
    <row r="1051" spans="2:18" ht="15.75" customHeight="1">
      <c r="B1051" s="44" t="s">
        <v>82</v>
      </c>
      <c r="C1051" s="44" t="s">
        <v>519</v>
      </c>
      <c r="D1051" s="44" t="s">
        <v>529</v>
      </c>
      <c r="E1051" s="44" t="str">
        <f t="shared" si="305"/>
        <v>natural gas nonpeaker</v>
      </c>
      <c r="F1051" s="44">
        <f>F325/SUMIFS(F$3:F$722,$B$3:$B$722,$B1051)*SUMIFS(Calculations!$E$3:$E$53,Calculations!$A$3:$A$53,$B1051)</f>
        <v>0</v>
      </c>
      <c r="G1051" s="44">
        <f>G325/SUMIFS(G$3:G$722,$B$3:$B$722,$B1051)*SUMIFS(Calculations!$E$3:$E$53,Calculations!$A$3:$A$53,$B1051)</f>
        <v>0</v>
      </c>
      <c r="H1051" s="44">
        <f>H325/SUMIFS(H$3:H$722,$B$3:$B$722,$B1051)*SUMIFS(Calculations!$E$3:$E$53,Calculations!$A$3:$A$53,$B1051)</f>
        <v>0</v>
      </c>
      <c r="I1051" s="44">
        <f>I325/SUMIFS(I$3:I$722,$B$3:$B$722,$B1051)*SUMIFS(Calculations!$E$3:$E$53,Calculations!$A$3:$A$53,$B1051)</f>
        <v>0</v>
      </c>
      <c r="J1051" s="44">
        <f>J325/SUMIFS(J$3:J$722,$B$3:$B$722,$B1051)*SUMIFS(Calculations!$E$3:$E$53,Calculations!$A$3:$A$53,$B1051)</f>
        <v>0</v>
      </c>
      <c r="K1051" s="44">
        <f>K325/SUMIFS(K$3:K$722,$B$3:$B$722,$B1051)*SUMIFS(Calculations!$E$3:$E$53,Calculations!$A$3:$A$53,$B1051)</f>
        <v>0</v>
      </c>
      <c r="L1051" s="44">
        <f>L325/SUMIFS(L$3:L$722,$B$3:$B$722,$B1051)*SUMIFS(Calculations!$E$3:$E$53,Calculations!$A$3:$A$53,$B1051)</f>
        <v>0</v>
      </c>
      <c r="M1051" s="44">
        <f>M325/SUMIFS(M$3:M$722,$B$3:$B$722,$B1051)*SUMIFS(Calculations!$E$3:$E$53,Calculations!$A$3:$A$53,$B1051)</f>
        <v>0</v>
      </c>
      <c r="N1051" s="44">
        <f>N325/SUMIFS(N$3:N$722,$B$3:$B$722,$B1051)*SUMIFS(Calculations!$E$3:$E$53,Calculations!$A$3:$A$53,$B1051)</f>
        <v>0</v>
      </c>
      <c r="O1051" s="44">
        <f>O325/SUMIFS(O$3:O$722,$B$3:$B$722,$B1051)*SUMIFS(Calculations!$E$3:$E$53,Calculations!$A$3:$A$53,$B1051)</f>
        <v>0</v>
      </c>
      <c r="P1051" s="44">
        <f>P325/SUMIFS(P$3:P$722,$B$3:$B$722,$B1051)*SUMIFS(Calculations!$E$3:$E$53,Calculations!$A$3:$A$53,$B1051)</f>
        <v>0</v>
      </c>
      <c r="Q1051" s="44">
        <f>Q325/SUMIFS(Q$3:Q$722,$B$3:$B$722,$B1051)*SUMIFS(Calculations!$E$3:$E$53,Calculations!$A$3:$A$53,$B1051)</f>
        <v>0</v>
      </c>
      <c r="R1051" s="44">
        <f>R325/SUMIFS(R$3:R$722,$B$3:$B$722,$B1051)*SUMIFS(Calculations!$E$3:$E$53,Calculations!$A$3:$A$53,$B1051)</f>
        <v>0</v>
      </c>
    </row>
    <row r="1052" spans="2:18" ht="15.75" customHeight="1">
      <c r="B1052" s="44" t="s">
        <v>82</v>
      </c>
      <c r="C1052" s="44" t="s">
        <v>519</v>
      </c>
      <c r="D1052" s="44" t="s">
        <v>530</v>
      </c>
      <c r="E1052" s="44" t="str">
        <f t="shared" si="305"/>
        <v>natural gas peaker</v>
      </c>
      <c r="F1052" s="44">
        <f>F326/SUMIFS(F$3:F$722,$B$3:$B$722,$B1052)*SUMIFS(Calculations!$E$3:$E$53,Calculations!$A$3:$A$53,$B1052)</f>
        <v>0</v>
      </c>
      <c r="G1052" s="44">
        <f>G326/SUMIFS(G$3:G$722,$B$3:$B$722,$B1052)*SUMIFS(Calculations!$E$3:$E$53,Calculations!$A$3:$A$53,$B1052)</f>
        <v>0</v>
      </c>
      <c r="H1052" s="44">
        <f>H326/SUMIFS(H$3:H$722,$B$3:$B$722,$B1052)*SUMIFS(Calculations!$E$3:$E$53,Calculations!$A$3:$A$53,$B1052)</f>
        <v>0</v>
      </c>
      <c r="I1052" s="44">
        <f>I326/SUMIFS(I$3:I$722,$B$3:$B$722,$B1052)*SUMIFS(Calculations!$E$3:$E$53,Calculations!$A$3:$A$53,$B1052)</f>
        <v>0</v>
      </c>
      <c r="J1052" s="44">
        <f>J326/SUMIFS(J$3:J$722,$B$3:$B$722,$B1052)*SUMIFS(Calculations!$E$3:$E$53,Calculations!$A$3:$A$53,$B1052)</f>
        <v>0</v>
      </c>
      <c r="K1052" s="44">
        <f>K326/SUMIFS(K$3:K$722,$B$3:$B$722,$B1052)*SUMIFS(Calculations!$E$3:$E$53,Calculations!$A$3:$A$53,$B1052)</f>
        <v>0</v>
      </c>
      <c r="L1052" s="44">
        <f>L326/SUMIFS(L$3:L$722,$B$3:$B$722,$B1052)*SUMIFS(Calculations!$E$3:$E$53,Calculations!$A$3:$A$53,$B1052)</f>
        <v>0</v>
      </c>
      <c r="M1052" s="44">
        <f>M326/SUMIFS(M$3:M$722,$B$3:$B$722,$B1052)*SUMIFS(Calculations!$E$3:$E$53,Calculations!$A$3:$A$53,$B1052)</f>
        <v>0</v>
      </c>
      <c r="N1052" s="44">
        <f>N326/SUMIFS(N$3:N$722,$B$3:$B$722,$B1052)*SUMIFS(Calculations!$E$3:$E$53,Calculations!$A$3:$A$53,$B1052)</f>
        <v>0</v>
      </c>
      <c r="O1052" s="44">
        <f>O326/SUMIFS(O$3:O$722,$B$3:$B$722,$B1052)*SUMIFS(Calculations!$E$3:$E$53,Calculations!$A$3:$A$53,$B1052)</f>
        <v>0</v>
      </c>
      <c r="P1052" s="44">
        <f>P326/SUMIFS(P$3:P$722,$B$3:$B$722,$B1052)*SUMIFS(Calculations!$E$3:$E$53,Calculations!$A$3:$A$53,$B1052)</f>
        <v>0</v>
      </c>
      <c r="Q1052" s="44">
        <f>Q326/SUMIFS(Q$3:Q$722,$B$3:$B$722,$B1052)*SUMIFS(Calculations!$E$3:$E$53,Calculations!$A$3:$A$53,$B1052)</f>
        <v>0</v>
      </c>
      <c r="R1052" s="44">
        <f>R326/SUMIFS(R$3:R$722,$B$3:$B$722,$B1052)*SUMIFS(Calculations!$E$3:$E$53,Calculations!$A$3:$A$53,$B1052)</f>
        <v>0</v>
      </c>
    </row>
    <row r="1053" spans="2:18" ht="15.75" customHeight="1">
      <c r="B1053" s="44" t="s">
        <v>82</v>
      </c>
      <c r="C1053" s="44" t="s">
        <v>519</v>
      </c>
      <c r="D1053" s="44" t="s">
        <v>531</v>
      </c>
      <c r="E1053" s="44" t="str">
        <f t="shared" si="305"/>
        <v>nuclear</v>
      </c>
      <c r="F1053" s="44">
        <f>F327/SUMIFS(F$3:F$722,$B$3:$B$722,$B1053)*SUMIFS(Calculations!$E$3:$E$53,Calculations!$A$3:$A$53,$B1053)</f>
        <v>0</v>
      </c>
      <c r="G1053" s="44">
        <f>G327/SUMIFS(G$3:G$722,$B$3:$B$722,$B1053)*SUMIFS(Calculations!$E$3:$E$53,Calculations!$A$3:$A$53,$B1053)</f>
        <v>0</v>
      </c>
      <c r="H1053" s="44">
        <f>H327/SUMIFS(H$3:H$722,$B$3:$B$722,$B1053)*SUMIFS(Calculations!$E$3:$E$53,Calculations!$A$3:$A$53,$B1053)</f>
        <v>0</v>
      </c>
      <c r="I1053" s="44">
        <f>I327/SUMIFS(I$3:I$722,$B$3:$B$722,$B1053)*SUMIFS(Calculations!$E$3:$E$53,Calculations!$A$3:$A$53,$B1053)</f>
        <v>0</v>
      </c>
      <c r="J1053" s="44">
        <f>J327/SUMIFS(J$3:J$722,$B$3:$B$722,$B1053)*SUMIFS(Calculations!$E$3:$E$53,Calculations!$A$3:$A$53,$B1053)</f>
        <v>0</v>
      </c>
      <c r="K1053" s="44">
        <f>K327/SUMIFS(K$3:K$722,$B$3:$B$722,$B1053)*SUMIFS(Calculations!$E$3:$E$53,Calculations!$A$3:$A$53,$B1053)</f>
        <v>0</v>
      </c>
      <c r="L1053" s="44">
        <f>L327/SUMIFS(L$3:L$722,$B$3:$B$722,$B1053)*SUMIFS(Calculations!$E$3:$E$53,Calculations!$A$3:$A$53,$B1053)</f>
        <v>0</v>
      </c>
      <c r="M1053" s="44">
        <f>M327/SUMIFS(M$3:M$722,$B$3:$B$722,$B1053)*SUMIFS(Calculations!$E$3:$E$53,Calculations!$A$3:$A$53,$B1053)</f>
        <v>0</v>
      </c>
      <c r="N1053" s="44">
        <f>N327/SUMIFS(N$3:N$722,$B$3:$B$722,$B1053)*SUMIFS(Calculations!$E$3:$E$53,Calculations!$A$3:$A$53,$B1053)</f>
        <v>0</v>
      </c>
      <c r="O1053" s="44">
        <f>O327/SUMIFS(O$3:O$722,$B$3:$B$722,$B1053)*SUMIFS(Calculations!$E$3:$E$53,Calculations!$A$3:$A$53,$B1053)</f>
        <v>0</v>
      </c>
      <c r="P1053" s="44">
        <f>P327/SUMIFS(P$3:P$722,$B$3:$B$722,$B1053)*SUMIFS(Calculations!$E$3:$E$53,Calculations!$A$3:$A$53,$B1053)</f>
        <v>0</v>
      </c>
      <c r="Q1053" s="44">
        <f>Q327/SUMIFS(Q$3:Q$722,$B$3:$B$722,$B1053)*SUMIFS(Calculations!$E$3:$E$53,Calculations!$A$3:$A$53,$B1053)</f>
        <v>0</v>
      </c>
      <c r="R1053" s="44">
        <f>R327/SUMIFS(R$3:R$722,$B$3:$B$722,$B1053)*SUMIFS(Calculations!$E$3:$E$53,Calculations!$A$3:$A$53,$B1053)</f>
        <v>0</v>
      </c>
    </row>
    <row r="1054" spans="2:18" ht="15.75" customHeight="1">
      <c r="B1054" s="44" t="s">
        <v>82</v>
      </c>
      <c r="C1054" s="44" t="s">
        <v>519</v>
      </c>
      <c r="D1054" s="44" t="s">
        <v>532</v>
      </c>
      <c r="E1054" s="44" t="str">
        <f t="shared" si="305"/>
        <v>offshore wind</v>
      </c>
      <c r="F1054" s="44">
        <f>F328/SUMIFS(F$3:F$722,$B$3:$B$722,$B1054)*SUMIFS(Calculations!$E$3:$E$53,Calculations!$A$3:$A$53,$B1054)</f>
        <v>0</v>
      </c>
      <c r="G1054" s="44">
        <f>G328/SUMIFS(G$3:G$722,$B$3:$B$722,$B1054)*SUMIFS(Calculations!$E$3:$E$53,Calculations!$A$3:$A$53,$B1054)</f>
        <v>0</v>
      </c>
      <c r="H1054" s="44">
        <f>H328/SUMIFS(H$3:H$722,$B$3:$B$722,$B1054)*SUMIFS(Calculations!$E$3:$E$53,Calculations!$A$3:$A$53,$B1054)</f>
        <v>0</v>
      </c>
      <c r="I1054" s="44">
        <f>I328/SUMIFS(I$3:I$722,$B$3:$B$722,$B1054)*SUMIFS(Calculations!$E$3:$E$53,Calculations!$A$3:$A$53,$B1054)</f>
        <v>0</v>
      </c>
      <c r="J1054" s="44">
        <f>J328/SUMIFS(J$3:J$722,$B$3:$B$722,$B1054)*SUMIFS(Calculations!$E$3:$E$53,Calculations!$A$3:$A$53,$B1054)</f>
        <v>0</v>
      </c>
      <c r="K1054" s="44">
        <f>K328/SUMIFS(K$3:K$722,$B$3:$B$722,$B1054)*SUMIFS(Calculations!$E$3:$E$53,Calculations!$A$3:$A$53,$B1054)</f>
        <v>0</v>
      </c>
      <c r="L1054" s="44">
        <f>L328/SUMIFS(L$3:L$722,$B$3:$B$722,$B1054)*SUMIFS(Calculations!$E$3:$E$53,Calculations!$A$3:$A$53,$B1054)</f>
        <v>0</v>
      </c>
      <c r="M1054" s="44">
        <f>M328/SUMIFS(M$3:M$722,$B$3:$B$722,$B1054)*SUMIFS(Calculations!$E$3:$E$53,Calculations!$A$3:$A$53,$B1054)</f>
        <v>0</v>
      </c>
      <c r="N1054" s="44">
        <f>N328/SUMIFS(N$3:N$722,$B$3:$B$722,$B1054)*SUMIFS(Calculations!$E$3:$E$53,Calculations!$A$3:$A$53,$B1054)</f>
        <v>0</v>
      </c>
      <c r="O1054" s="44">
        <f>O328/SUMIFS(O$3:O$722,$B$3:$B$722,$B1054)*SUMIFS(Calculations!$E$3:$E$53,Calculations!$A$3:$A$53,$B1054)</f>
        <v>0</v>
      </c>
      <c r="P1054" s="44">
        <f>P328/SUMIFS(P$3:P$722,$B$3:$B$722,$B1054)*SUMIFS(Calculations!$E$3:$E$53,Calculations!$A$3:$A$53,$B1054)</f>
        <v>0</v>
      </c>
      <c r="Q1054" s="44">
        <f>Q328/SUMIFS(Q$3:Q$722,$B$3:$B$722,$B1054)*SUMIFS(Calculations!$E$3:$E$53,Calculations!$A$3:$A$53,$B1054)</f>
        <v>0</v>
      </c>
      <c r="R1054" s="44">
        <f>R328/SUMIFS(R$3:R$722,$B$3:$B$722,$B1054)*SUMIFS(Calculations!$E$3:$E$53,Calculations!$A$3:$A$53,$B1054)</f>
        <v>0</v>
      </c>
    </row>
    <row r="1055" spans="2:18" ht="15.75" customHeight="1">
      <c r="B1055" s="44" t="s">
        <v>82</v>
      </c>
      <c r="C1055" s="44" t="s">
        <v>519</v>
      </c>
      <c r="D1055" s="44" t="s">
        <v>533</v>
      </c>
      <c r="E1055" s="44" t="str">
        <f t="shared" si="305"/>
        <v>crude oil</v>
      </c>
      <c r="F1055" s="44">
        <f>F329/SUMIFS(F$3:F$722,$B$3:$B$722,$B1055)*SUMIFS(Calculations!$E$3:$E$53,Calculations!$A$3:$A$53,$B1055)</f>
        <v>0</v>
      </c>
      <c r="G1055" s="44">
        <f>G329/SUMIFS(G$3:G$722,$B$3:$B$722,$B1055)*SUMIFS(Calculations!$E$3:$E$53,Calculations!$A$3:$A$53,$B1055)</f>
        <v>0</v>
      </c>
      <c r="H1055" s="44">
        <f>H329/SUMIFS(H$3:H$722,$B$3:$B$722,$B1055)*SUMIFS(Calculations!$E$3:$E$53,Calculations!$A$3:$A$53,$B1055)</f>
        <v>0</v>
      </c>
      <c r="I1055" s="44">
        <f>I329/SUMIFS(I$3:I$722,$B$3:$B$722,$B1055)*SUMIFS(Calculations!$E$3:$E$53,Calculations!$A$3:$A$53,$B1055)</f>
        <v>0</v>
      </c>
      <c r="J1055" s="44">
        <f>J329/SUMIFS(J$3:J$722,$B$3:$B$722,$B1055)*SUMIFS(Calculations!$E$3:$E$53,Calculations!$A$3:$A$53,$B1055)</f>
        <v>0</v>
      </c>
      <c r="K1055" s="44">
        <f>K329/SUMIFS(K$3:K$722,$B$3:$B$722,$B1055)*SUMIFS(Calculations!$E$3:$E$53,Calculations!$A$3:$A$53,$B1055)</f>
        <v>0</v>
      </c>
      <c r="L1055" s="44">
        <f>L329/SUMIFS(L$3:L$722,$B$3:$B$722,$B1055)*SUMIFS(Calculations!$E$3:$E$53,Calculations!$A$3:$A$53,$B1055)</f>
        <v>0</v>
      </c>
      <c r="M1055" s="44">
        <f>M329/SUMIFS(M$3:M$722,$B$3:$B$722,$B1055)*SUMIFS(Calculations!$E$3:$E$53,Calculations!$A$3:$A$53,$B1055)</f>
        <v>0</v>
      </c>
      <c r="N1055" s="44">
        <f>N329/SUMIFS(N$3:N$722,$B$3:$B$722,$B1055)*SUMIFS(Calculations!$E$3:$E$53,Calculations!$A$3:$A$53,$B1055)</f>
        <v>0</v>
      </c>
      <c r="O1055" s="44">
        <f>O329/SUMIFS(O$3:O$722,$B$3:$B$722,$B1055)*SUMIFS(Calculations!$E$3:$E$53,Calculations!$A$3:$A$53,$B1055)</f>
        <v>0</v>
      </c>
      <c r="P1055" s="44">
        <f>P329/SUMIFS(P$3:P$722,$B$3:$B$722,$B1055)*SUMIFS(Calculations!$E$3:$E$53,Calculations!$A$3:$A$53,$B1055)</f>
        <v>0</v>
      </c>
      <c r="Q1055" s="44">
        <f>Q329/SUMIFS(Q$3:Q$722,$B$3:$B$722,$B1055)*SUMIFS(Calculations!$E$3:$E$53,Calculations!$A$3:$A$53,$B1055)</f>
        <v>0</v>
      </c>
      <c r="R1055" s="44">
        <f>R329/SUMIFS(R$3:R$722,$B$3:$B$722,$B1055)*SUMIFS(Calculations!$E$3:$E$53,Calculations!$A$3:$A$53,$B1055)</f>
        <v>0</v>
      </c>
    </row>
    <row r="1056" spans="2:18" ht="15.75" customHeight="1">
      <c r="B1056" s="44" t="s">
        <v>82</v>
      </c>
      <c r="C1056" s="44" t="s">
        <v>519</v>
      </c>
      <c r="D1056" s="44" t="s">
        <v>534</v>
      </c>
      <c r="E1056" s="44" t="str">
        <f t="shared" si="305"/>
        <v>solar PV</v>
      </c>
      <c r="F1056" s="44">
        <f>F330/SUMIFS(F$3:F$722,$B$3:$B$722,$B1056)*SUMIFS(Calculations!$E$3:$E$53,Calculations!$A$3:$A$53,$B1056)</f>
        <v>0</v>
      </c>
      <c r="G1056" s="44">
        <f>G330/SUMIFS(G$3:G$722,$B$3:$B$722,$B1056)*SUMIFS(Calculations!$E$3:$E$53,Calculations!$A$3:$A$53,$B1056)</f>
        <v>0</v>
      </c>
      <c r="H1056" s="44">
        <f>H330/SUMIFS(H$3:H$722,$B$3:$B$722,$B1056)*SUMIFS(Calculations!$E$3:$E$53,Calculations!$A$3:$A$53,$B1056)</f>
        <v>0</v>
      </c>
      <c r="I1056" s="44">
        <f>I330/SUMIFS(I$3:I$722,$B$3:$B$722,$B1056)*SUMIFS(Calculations!$E$3:$E$53,Calculations!$A$3:$A$53,$B1056)</f>
        <v>0</v>
      </c>
      <c r="J1056" s="44">
        <f>J330/SUMIFS(J$3:J$722,$B$3:$B$722,$B1056)*SUMIFS(Calculations!$E$3:$E$53,Calculations!$A$3:$A$53,$B1056)</f>
        <v>0</v>
      </c>
      <c r="K1056" s="44">
        <f>K330/SUMIFS(K$3:K$722,$B$3:$B$722,$B1056)*SUMIFS(Calculations!$E$3:$E$53,Calculations!$A$3:$A$53,$B1056)</f>
        <v>0</v>
      </c>
      <c r="L1056" s="44">
        <f>L330/SUMIFS(L$3:L$722,$B$3:$B$722,$B1056)*SUMIFS(Calculations!$E$3:$E$53,Calculations!$A$3:$A$53,$B1056)</f>
        <v>0</v>
      </c>
      <c r="M1056" s="44">
        <f>M330/SUMIFS(M$3:M$722,$B$3:$B$722,$B1056)*SUMIFS(Calculations!$E$3:$E$53,Calculations!$A$3:$A$53,$B1056)</f>
        <v>0</v>
      </c>
      <c r="N1056" s="44">
        <f>N330/SUMIFS(N$3:N$722,$B$3:$B$722,$B1056)*SUMIFS(Calculations!$E$3:$E$53,Calculations!$A$3:$A$53,$B1056)</f>
        <v>0</v>
      </c>
      <c r="O1056" s="44">
        <f>O330/SUMIFS(O$3:O$722,$B$3:$B$722,$B1056)*SUMIFS(Calculations!$E$3:$E$53,Calculations!$A$3:$A$53,$B1056)</f>
        <v>0</v>
      </c>
      <c r="P1056" s="44">
        <f>P330/SUMIFS(P$3:P$722,$B$3:$B$722,$B1056)*SUMIFS(Calculations!$E$3:$E$53,Calculations!$A$3:$A$53,$B1056)</f>
        <v>0</v>
      </c>
      <c r="Q1056" s="44">
        <f>Q330/SUMIFS(Q$3:Q$722,$B$3:$B$722,$B1056)*SUMIFS(Calculations!$E$3:$E$53,Calculations!$A$3:$A$53,$B1056)</f>
        <v>0</v>
      </c>
      <c r="R1056" s="44">
        <f>R330/SUMIFS(R$3:R$722,$B$3:$B$722,$B1056)*SUMIFS(Calculations!$E$3:$E$53,Calculations!$A$3:$A$53,$B1056)</f>
        <v>0</v>
      </c>
    </row>
    <row r="1057" spans="2:18" ht="15.75" customHeight="1">
      <c r="B1057" s="44" t="s">
        <v>82</v>
      </c>
      <c r="C1057" s="44" t="s">
        <v>519</v>
      </c>
      <c r="D1057" s="44" t="s">
        <v>535</v>
      </c>
      <c r="E1057" s="44" t="str">
        <f t="shared" si="305"/>
        <v>storage</v>
      </c>
      <c r="F1057" s="44">
        <f>F331/SUMIFS(F$3:F$722,$B$3:$B$722,$B1057)*SUMIFS(Calculations!$E$3:$E$53,Calculations!$A$3:$A$53,$B1057)</f>
        <v>0</v>
      </c>
      <c r="G1057" s="44">
        <f>G331/SUMIFS(G$3:G$722,$B$3:$B$722,$B1057)*SUMIFS(Calculations!$E$3:$E$53,Calculations!$A$3:$A$53,$B1057)</f>
        <v>0</v>
      </c>
      <c r="H1057" s="44">
        <f>H331/SUMIFS(H$3:H$722,$B$3:$B$722,$B1057)*SUMIFS(Calculations!$E$3:$E$53,Calculations!$A$3:$A$53,$B1057)</f>
        <v>0</v>
      </c>
      <c r="I1057" s="44">
        <f>I331/SUMIFS(I$3:I$722,$B$3:$B$722,$B1057)*SUMIFS(Calculations!$E$3:$E$53,Calculations!$A$3:$A$53,$B1057)</f>
        <v>0</v>
      </c>
      <c r="J1057" s="44">
        <f>J331/SUMIFS(J$3:J$722,$B$3:$B$722,$B1057)*SUMIFS(Calculations!$E$3:$E$53,Calculations!$A$3:$A$53,$B1057)</f>
        <v>0</v>
      </c>
      <c r="K1057" s="44">
        <f>K331/SUMIFS(K$3:K$722,$B$3:$B$722,$B1057)*SUMIFS(Calculations!$E$3:$E$53,Calculations!$A$3:$A$53,$B1057)</f>
        <v>0</v>
      </c>
      <c r="L1057" s="44">
        <f>L331/SUMIFS(L$3:L$722,$B$3:$B$722,$B1057)*SUMIFS(Calculations!$E$3:$E$53,Calculations!$A$3:$A$53,$B1057)</f>
        <v>0</v>
      </c>
      <c r="M1057" s="44">
        <f>M331/SUMIFS(M$3:M$722,$B$3:$B$722,$B1057)*SUMIFS(Calculations!$E$3:$E$53,Calculations!$A$3:$A$53,$B1057)</f>
        <v>0</v>
      </c>
      <c r="N1057" s="44">
        <f>N331/SUMIFS(N$3:N$722,$B$3:$B$722,$B1057)*SUMIFS(Calculations!$E$3:$E$53,Calculations!$A$3:$A$53,$B1057)</f>
        <v>0</v>
      </c>
      <c r="O1057" s="44">
        <f>O331/SUMIFS(O$3:O$722,$B$3:$B$722,$B1057)*SUMIFS(Calculations!$E$3:$E$53,Calculations!$A$3:$A$53,$B1057)</f>
        <v>0</v>
      </c>
      <c r="P1057" s="44">
        <f>P331/SUMIFS(P$3:P$722,$B$3:$B$722,$B1057)*SUMIFS(Calculations!$E$3:$E$53,Calculations!$A$3:$A$53,$B1057)</f>
        <v>0</v>
      </c>
      <c r="Q1057" s="44">
        <f>Q331/SUMIFS(Q$3:Q$722,$B$3:$B$722,$B1057)*SUMIFS(Calculations!$E$3:$E$53,Calculations!$A$3:$A$53,$B1057)</f>
        <v>0</v>
      </c>
      <c r="R1057" s="44">
        <f>R331/SUMIFS(R$3:R$722,$B$3:$B$722,$B1057)*SUMIFS(Calculations!$E$3:$E$53,Calculations!$A$3:$A$53,$B1057)</f>
        <v>0</v>
      </c>
    </row>
    <row r="1058" spans="2:18" ht="15.75" customHeight="1">
      <c r="B1058" s="44" t="s">
        <v>82</v>
      </c>
      <c r="C1058" s="44" t="s">
        <v>519</v>
      </c>
      <c r="D1058" s="44" t="s">
        <v>537</v>
      </c>
      <c r="E1058" s="44" t="str">
        <f t="shared" si="305"/>
        <v>solar PV</v>
      </c>
      <c r="F1058" s="44">
        <f>F332/SUMIFS(F$3:F$722,$B$3:$B$722,$B1058)*SUMIFS(Calculations!$E$3:$E$53,Calculations!$A$3:$A$53,$B1058)</f>
        <v>0</v>
      </c>
      <c r="G1058" s="44">
        <f>G332/SUMIFS(G$3:G$722,$B$3:$B$722,$B1058)*SUMIFS(Calculations!$E$3:$E$53,Calculations!$A$3:$A$53,$B1058)</f>
        <v>0</v>
      </c>
      <c r="H1058" s="44">
        <f>H332/SUMIFS(H$3:H$722,$B$3:$B$722,$B1058)*SUMIFS(Calculations!$E$3:$E$53,Calculations!$A$3:$A$53,$B1058)</f>
        <v>0</v>
      </c>
      <c r="I1058" s="44">
        <f>I332/SUMIFS(I$3:I$722,$B$3:$B$722,$B1058)*SUMIFS(Calculations!$E$3:$E$53,Calculations!$A$3:$A$53,$B1058)</f>
        <v>0</v>
      </c>
      <c r="J1058" s="44">
        <f>J332/SUMIFS(J$3:J$722,$B$3:$B$722,$B1058)*SUMIFS(Calculations!$E$3:$E$53,Calculations!$A$3:$A$53,$B1058)</f>
        <v>0</v>
      </c>
      <c r="K1058" s="44">
        <f>K332/SUMIFS(K$3:K$722,$B$3:$B$722,$B1058)*SUMIFS(Calculations!$E$3:$E$53,Calculations!$A$3:$A$53,$B1058)</f>
        <v>0</v>
      </c>
      <c r="L1058" s="44">
        <f>L332/SUMIFS(L$3:L$722,$B$3:$B$722,$B1058)*SUMIFS(Calculations!$E$3:$E$53,Calculations!$A$3:$A$53,$B1058)</f>
        <v>0</v>
      </c>
      <c r="M1058" s="44">
        <f>M332/SUMIFS(M$3:M$722,$B$3:$B$722,$B1058)*SUMIFS(Calculations!$E$3:$E$53,Calculations!$A$3:$A$53,$B1058)</f>
        <v>0</v>
      </c>
      <c r="N1058" s="44">
        <f>N332/SUMIFS(N$3:N$722,$B$3:$B$722,$B1058)*SUMIFS(Calculations!$E$3:$E$53,Calculations!$A$3:$A$53,$B1058)</f>
        <v>0</v>
      </c>
      <c r="O1058" s="44">
        <f>O332/SUMIFS(O$3:O$722,$B$3:$B$722,$B1058)*SUMIFS(Calculations!$E$3:$E$53,Calculations!$A$3:$A$53,$B1058)</f>
        <v>0</v>
      </c>
      <c r="P1058" s="44">
        <f>P332/SUMIFS(P$3:P$722,$B$3:$B$722,$B1058)*SUMIFS(Calculations!$E$3:$E$53,Calculations!$A$3:$A$53,$B1058)</f>
        <v>0</v>
      </c>
      <c r="Q1058" s="44">
        <f>Q332/SUMIFS(Q$3:Q$722,$B$3:$B$722,$B1058)*SUMIFS(Calculations!$E$3:$E$53,Calculations!$A$3:$A$53,$B1058)</f>
        <v>0</v>
      </c>
      <c r="R1058" s="44">
        <f>R332/SUMIFS(R$3:R$722,$B$3:$B$722,$B1058)*SUMIFS(Calculations!$E$3:$E$53,Calculations!$A$3:$A$53,$B1058)</f>
        <v>0</v>
      </c>
    </row>
    <row r="1059" spans="2:18" ht="15.75" customHeight="1">
      <c r="B1059" s="44" t="s">
        <v>78</v>
      </c>
      <c r="C1059" s="44" t="s">
        <v>519</v>
      </c>
      <c r="D1059" s="44" t="s">
        <v>522</v>
      </c>
      <c r="E1059" s="44" t="str">
        <f t="shared" si="305"/>
        <v>biomass</v>
      </c>
      <c r="F1059" s="44">
        <f>F333/SUMIFS(F$3:F$722,$B$3:$B$722,$B1059)*SUMIFS(Calculations!$E$3:$E$53,Calculations!$A$3:$A$53,$B1059)</f>
        <v>0</v>
      </c>
      <c r="G1059" s="44">
        <f>G333/SUMIFS(G$3:G$722,$B$3:$B$722,$B1059)*SUMIFS(Calculations!$E$3:$E$53,Calculations!$A$3:$A$53,$B1059)</f>
        <v>0</v>
      </c>
      <c r="H1059" s="44">
        <f>H333/SUMIFS(H$3:H$722,$B$3:$B$722,$B1059)*SUMIFS(Calculations!$E$3:$E$53,Calculations!$A$3:$A$53,$B1059)</f>
        <v>0</v>
      </c>
      <c r="I1059" s="44">
        <f>I333/SUMIFS(I$3:I$722,$B$3:$B$722,$B1059)*SUMIFS(Calculations!$E$3:$E$53,Calculations!$A$3:$A$53,$B1059)</f>
        <v>0</v>
      </c>
      <c r="J1059" s="44">
        <f>J333/SUMIFS(J$3:J$722,$B$3:$B$722,$B1059)*SUMIFS(Calculations!$E$3:$E$53,Calculations!$A$3:$A$53,$B1059)</f>
        <v>0</v>
      </c>
      <c r="K1059" s="44">
        <f>K333/SUMIFS(K$3:K$722,$B$3:$B$722,$B1059)*SUMIFS(Calculations!$E$3:$E$53,Calculations!$A$3:$A$53,$B1059)</f>
        <v>0</v>
      </c>
      <c r="L1059" s="44">
        <f>L333/SUMIFS(L$3:L$722,$B$3:$B$722,$B1059)*SUMIFS(Calculations!$E$3:$E$53,Calculations!$A$3:$A$53,$B1059)</f>
        <v>0</v>
      </c>
      <c r="M1059" s="44">
        <f>M333/SUMIFS(M$3:M$722,$B$3:$B$722,$B1059)*SUMIFS(Calculations!$E$3:$E$53,Calculations!$A$3:$A$53,$B1059)</f>
        <v>0</v>
      </c>
      <c r="N1059" s="44">
        <f>N333/SUMIFS(N$3:N$722,$B$3:$B$722,$B1059)*SUMIFS(Calculations!$E$3:$E$53,Calculations!$A$3:$A$53,$B1059)</f>
        <v>0</v>
      </c>
      <c r="O1059" s="44">
        <f>O333/SUMIFS(O$3:O$722,$B$3:$B$722,$B1059)*SUMIFS(Calculations!$E$3:$E$53,Calculations!$A$3:$A$53,$B1059)</f>
        <v>0</v>
      </c>
      <c r="P1059" s="44">
        <f>P333/SUMIFS(P$3:P$722,$B$3:$B$722,$B1059)*SUMIFS(Calculations!$E$3:$E$53,Calculations!$A$3:$A$53,$B1059)</f>
        <v>0</v>
      </c>
      <c r="Q1059" s="44">
        <f>Q333/SUMIFS(Q$3:Q$722,$B$3:$B$722,$B1059)*SUMIFS(Calculations!$E$3:$E$53,Calculations!$A$3:$A$53,$B1059)</f>
        <v>0</v>
      </c>
      <c r="R1059" s="44">
        <f>R333/SUMIFS(R$3:R$722,$B$3:$B$722,$B1059)*SUMIFS(Calculations!$E$3:$E$53,Calculations!$A$3:$A$53,$B1059)</f>
        <v>0</v>
      </c>
    </row>
    <row r="1060" spans="2:18" ht="15.75" customHeight="1">
      <c r="B1060" s="44" t="s">
        <v>78</v>
      </c>
      <c r="C1060" s="44" t="s">
        <v>519</v>
      </c>
      <c r="D1060" s="44" t="s">
        <v>523</v>
      </c>
      <c r="E1060" s="44" t="str">
        <f t="shared" si="305"/>
        <v>hard coal</v>
      </c>
      <c r="F1060" s="44">
        <f>F334/SUMIFS(F$3:F$722,$B$3:$B$722,$B1060)*SUMIFS(Calculations!$E$3:$E$53,Calculations!$A$3:$A$53,$B1060)</f>
        <v>0</v>
      </c>
      <c r="G1060" s="44">
        <f>G334/SUMIFS(G$3:G$722,$B$3:$B$722,$B1060)*SUMIFS(Calculations!$E$3:$E$53,Calculations!$A$3:$A$53,$B1060)</f>
        <v>0</v>
      </c>
      <c r="H1060" s="44">
        <f>H334/SUMIFS(H$3:H$722,$B$3:$B$722,$B1060)*SUMIFS(Calculations!$E$3:$E$53,Calculations!$A$3:$A$53,$B1060)</f>
        <v>0</v>
      </c>
      <c r="I1060" s="44">
        <f>I334/SUMIFS(I$3:I$722,$B$3:$B$722,$B1060)*SUMIFS(Calculations!$E$3:$E$53,Calculations!$A$3:$A$53,$B1060)</f>
        <v>0</v>
      </c>
      <c r="J1060" s="44">
        <f>J334/SUMIFS(J$3:J$722,$B$3:$B$722,$B1060)*SUMIFS(Calculations!$E$3:$E$53,Calculations!$A$3:$A$53,$B1060)</f>
        <v>0</v>
      </c>
      <c r="K1060" s="44">
        <f>K334/SUMIFS(K$3:K$722,$B$3:$B$722,$B1060)*SUMIFS(Calculations!$E$3:$E$53,Calculations!$A$3:$A$53,$B1060)</f>
        <v>0</v>
      </c>
      <c r="L1060" s="44">
        <f>L334/SUMIFS(L$3:L$722,$B$3:$B$722,$B1060)*SUMIFS(Calculations!$E$3:$E$53,Calculations!$A$3:$A$53,$B1060)</f>
        <v>0</v>
      </c>
      <c r="M1060" s="44">
        <f>M334/SUMIFS(M$3:M$722,$B$3:$B$722,$B1060)*SUMIFS(Calculations!$E$3:$E$53,Calculations!$A$3:$A$53,$B1060)</f>
        <v>0</v>
      </c>
      <c r="N1060" s="44">
        <f>N334/SUMIFS(N$3:N$722,$B$3:$B$722,$B1060)*SUMIFS(Calculations!$E$3:$E$53,Calculations!$A$3:$A$53,$B1060)</f>
        <v>0</v>
      </c>
      <c r="O1060" s="44">
        <f>O334/SUMIFS(O$3:O$722,$B$3:$B$722,$B1060)*SUMIFS(Calculations!$E$3:$E$53,Calculations!$A$3:$A$53,$B1060)</f>
        <v>0</v>
      </c>
      <c r="P1060" s="44">
        <f>P334/SUMIFS(P$3:P$722,$B$3:$B$722,$B1060)*SUMIFS(Calculations!$E$3:$E$53,Calculations!$A$3:$A$53,$B1060)</f>
        <v>0</v>
      </c>
      <c r="Q1060" s="44">
        <f>Q334/SUMIFS(Q$3:Q$722,$B$3:$B$722,$B1060)*SUMIFS(Calculations!$E$3:$E$53,Calculations!$A$3:$A$53,$B1060)</f>
        <v>0</v>
      </c>
      <c r="R1060" s="44">
        <f>R334/SUMIFS(R$3:R$722,$B$3:$B$722,$B1060)*SUMIFS(Calculations!$E$3:$E$53,Calculations!$A$3:$A$53,$B1060)</f>
        <v>0</v>
      </c>
    </row>
    <row r="1061" spans="2:18" ht="15.75" customHeight="1">
      <c r="B1061" s="44" t="s">
        <v>78</v>
      </c>
      <c r="C1061" s="44" t="s">
        <v>519</v>
      </c>
      <c r="D1061" s="44" t="s">
        <v>524</v>
      </c>
      <c r="E1061" s="44" t="str">
        <f t="shared" si="305"/>
        <v>solar thermal</v>
      </c>
      <c r="F1061" s="44">
        <f>F335/SUMIFS(F$3:F$722,$B$3:$B$722,$B1061)*SUMIFS(Calculations!$E$3:$E$53,Calculations!$A$3:$A$53,$B1061)</f>
        <v>0</v>
      </c>
      <c r="G1061" s="44">
        <f>G335/SUMIFS(G$3:G$722,$B$3:$B$722,$B1061)*SUMIFS(Calculations!$E$3:$E$53,Calculations!$A$3:$A$53,$B1061)</f>
        <v>0</v>
      </c>
      <c r="H1061" s="44">
        <f>H335/SUMIFS(H$3:H$722,$B$3:$B$722,$B1061)*SUMIFS(Calculations!$E$3:$E$53,Calculations!$A$3:$A$53,$B1061)</f>
        <v>0</v>
      </c>
      <c r="I1061" s="44">
        <f>I335/SUMIFS(I$3:I$722,$B$3:$B$722,$B1061)*SUMIFS(Calculations!$E$3:$E$53,Calculations!$A$3:$A$53,$B1061)</f>
        <v>0</v>
      </c>
      <c r="J1061" s="44">
        <f>J335/SUMIFS(J$3:J$722,$B$3:$B$722,$B1061)*SUMIFS(Calculations!$E$3:$E$53,Calculations!$A$3:$A$53,$B1061)</f>
        <v>0</v>
      </c>
      <c r="K1061" s="44">
        <f>K335/SUMIFS(K$3:K$722,$B$3:$B$722,$B1061)*SUMIFS(Calculations!$E$3:$E$53,Calculations!$A$3:$A$53,$B1061)</f>
        <v>0</v>
      </c>
      <c r="L1061" s="44">
        <f>L335/SUMIFS(L$3:L$722,$B$3:$B$722,$B1061)*SUMIFS(Calculations!$E$3:$E$53,Calculations!$A$3:$A$53,$B1061)</f>
        <v>0</v>
      </c>
      <c r="M1061" s="44">
        <f>M335/SUMIFS(M$3:M$722,$B$3:$B$722,$B1061)*SUMIFS(Calculations!$E$3:$E$53,Calculations!$A$3:$A$53,$B1061)</f>
        <v>0</v>
      </c>
      <c r="N1061" s="44">
        <f>N335/SUMIFS(N$3:N$722,$B$3:$B$722,$B1061)*SUMIFS(Calculations!$E$3:$E$53,Calculations!$A$3:$A$53,$B1061)</f>
        <v>0</v>
      </c>
      <c r="O1061" s="44">
        <f>O335/SUMIFS(O$3:O$722,$B$3:$B$722,$B1061)*SUMIFS(Calculations!$E$3:$E$53,Calculations!$A$3:$A$53,$B1061)</f>
        <v>0</v>
      </c>
      <c r="P1061" s="44">
        <f>P335/SUMIFS(P$3:P$722,$B$3:$B$722,$B1061)*SUMIFS(Calculations!$E$3:$E$53,Calculations!$A$3:$A$53,$B1061)</f>
        <v>0</v>
      </c>
      <c r="Q1061" s="44">
        <f>Q335/SUMIFS(Q$3:Q$722,$B$3:$B$722,$B1061)*SUMIFS(Calculations!$E$3:$E$53,Calculations!$A$3:$A$53,$B1061)</f>
        <v>0</v>
      </c>
      <c r="R1061" s="44">
        <f>R335/SUMIFS(R$3:R$722,$B$3:$B$722,$B1061)*SUMIFS(Calculations!$E$3:$E$53,Calculations!$A$3:$A$53,$B1061)</f>
        <v>0</v>
      </c>
    </row>
    <row r="1062" spans="2:18" ht="15.75" customHeight="1">
      <c r="B1062" s="44" t="s">
        <v>78</v>
      </c>
      <c r="C1062" s="44" t="s">
        <v>519</v>
      </c>
      <c r="D1062" s="44" t="s">
        <v>525</v>
      </c>
      <c r="E1062" s="44" t="str">
        <f t="shared" si="305"/>
        <v>geothermal</v>
      </c>
      <c r="F1062" s="44">
        <f>F336/SUMIFS(F$3:F$722,$B$3:$B$722,$B1062)*SUMIFS(Calculations!$E$3:$E$53,Calculations!$A$3:$A$53,$B1062)</f>
        <v>0</v>
      </c>
      <c r="G1062" s="44">
        <f>G336/SUMIFS(G$3:G$722,$B$3:$B$722,$B1062)*SUMIFS(Calculations!$E$3:$E$53,Calculations!$A$3:$A$53,$B1062)</f>
        <v>0</v>
      </c>
      <c r="H1062" s="44">
        <f>H336/SUMIFS(H$3:H$722,$B$3:$B$722,$B1062)*SUMIFS(Calculations!$E$3:$E$53,Calculations!$A$3:$A$53,$B1062)</f>
        <v>0</v>
      </c>
      <c r="I1062" s="44">
        <f>I336/SUMIFS(I$3:I$722,$B$3:$B$722,$B1062)*SUMIFS(Calculations!$E$3:$E$53,Calculations!$A$3:$A$53,$B1062)</f>
        <v>0</v>
      </c>
      <c r="J1062" s="44">
        <f>J336/SUMIFS(J$3:J$722,$B$3:$B$722,$B1062)*SUMIFS(Calculations!$E$3:$E$53,Calculations!$A$3:$A$53,$B1062)</f>
        <v>0</v>
      </c>
      <c r="K1062" s="44">
        <f>K336/SUMIFS(K$3:K$722,$B$3:$B$722,$B1062)*SUMIFS(Calculations!$E$3:$E$53,Calculations!$A$3:$A$53,$B1062)</f>
        <v>0</v>
      </c>
      <c r="L1062" s="44">
        <f>L336/SUMIFS(L$3:L$722,$B$3:$B$722,$B1062)*SUMIFS(Calculations!$E$3:$E$53,Calculations!$A$3:$A$53,$B1062)</f>
        <v>0</v>
      </c>
      <c r="M1062" s="44">
        <f>M336/SUMIFS(M$3:M$722,$B$3:$B$722,$B1062)*SUMIFS(Calculations!$E$3:$E$53,Calculations!$A$3:$A$53,$B1062)</f>
        <v>0</v>
      </c>
      <c r="N1062" s="44">
        <f>N336/SUMIFS(N$3:N$722,$B$3:$B$722,$B1062)*SUMIFS(Calculations!$E$3:$E$53,Calculations!$A$3:$A$53,$B1062)</f>
        <v>0</v>
      </c>
      <c r="O1062" s="44">
        <f>O336/SUMIFS(O$3:O$722,$B$3:$B$722,$B1062)*SUMIFS(Calculations!$E$3:$E$53,Calculations!$A$3:$A$53,$B1062)</f>
        <v>0</v>
      </c>
      <c r="P1062" s="44">
        <f>P336/SUMIFS(P$3:P$722,$B$3:$B$722,$B1062)*SUMIFS(Calculations!$E$3:$E$53,Calculations!$A$3:$A$53,$B1062)</f>
        <v>0</v>
      </c>
      <c r="Q1062" s="44">
        <f>Q336/SUMIFS(Q$3:Q$722,$B$3:$B$722,$B1062)*SUMIFS(Calculations!$E$3:$E$53,Calculations!$A$3:$A$53,$B1062)</f>
        <v>0</v>
      </c>
      <c r="R1062" s="44">
        <f>R336/SUMIFS(R$3:R$722,$B$3:$B$722,$B1062)*SUMIFS(Calculations!$E$3:$E$53,Calculations!$A$3:$A$53,$B1062)</f>
        <v>0</v>
      </c>
    </row>
    <row r="1063" spans="2:18" ht="15.75" customHeight="1">
      <c r="B1063" s="44" t="s">
        <v>78</v>
      </c>
      <c r="C1063" s="44" t="s">
        <v>519</v>
      </c>
      <c r="D1063" s="44" t="s">
        <v>526</v>
      </c>
      <c r="E1063" s="44" t="str">
        <f t="shared" si="305"/>
        <v>hydro</v>
      </c>
      <c r="F1063" s="44">
        <f>F337/SUMIFS(F$3:F$722,$B$3:$B$722,$B1063)*SUMIFS(Calculations!$E$3:$E$53,Calculations!$A$3:$A$53,$B1063)</f>
        <v>0</v>
      </c>
      <c r="G1063" s="44">
        <f>G337/SUMIFS(G$3:G$722,$B$3:$B$722,$B1063)*SUMIFS(Calculations!$E$3:$E$53,Calculations!$A$3:$A$53,$B1063)</f>
        <v>0</v>
      </c>
      <c r="H1063" s="44">
        <f>H337/SUMIFS(H$3:H$722,$B$3:$B$722,$B1063)*SUMIFS(Calculations!$E$3:$E$53,Calculations!$A$3:$A$53,$B1063)</f>
        <v>0</v>
      </c>
      <c r="I1063" s="44">
        <f>I337/SUMIFS(I$3:I$722,$B$3:$B$722,$B1063)*SUMIFS(Calculations!$E$3:$E$53,Calculations!$A$3:$A$53,$B1063)</f>
        <v>0</v>
      </c>
      <c r="J1063" s="44">
        <f>J337/SUMIFS(J$3:J$722,$B$3:$B$722,$B1063)*SUMIFS(Calculations!$E$3:$E$53,Calculations!$A$3:$A$53,$B1063)</f>
        <v>0</v>
      </c>
      <c r="K1063" s="44">
        <f>K337/SUMIFS(K$3:K$722,$B$3:$B$722,$B1063)*SUMIFS(Calculations!$E$3:$E$53,Calculations!$A$3:$A$53,$B1063)</f>
        <v>0</v>
      </c>
      <c r="L1063" s="44">
        <f>L337/SUMIFS(L$3:L$722,$B$3:$B$722,$B1063)*SUMIFS(Calculations!$E$3:$E$53,Calculations!$A$3:$A$53,$B1063)</f>
        <v>0</v>
      </c>
      <c r="M1063" s="44">
        <f>M337/SUMIFS(M$3:M$722,$B$3:$B$722,$B1063)*SUMIFS(Calculations!$E$3:$E$53,Calculations!$A$3:$A$53,$B1063)</f>
        <v>0</v>
      </c>
      <c r="N1063" s="44">
        <f>N337/SUMIFS(N$3:N$722,$B$3:$B$722,$B1063)*SUMIFS(Calculations!$E$3:$E$53,Calculations!$A$3:$A$53,$B1063)</f>
        <v>0</v>
      </c>
      <c r="O1063" s="44">
        <f>O337/SUMIFS(O$3:O$722,$B$3:$B$722,$B1063)*SUMIFS(Calculations!$E$3:$E$53,Calculations!$A$3:$A$53,$B1063)</f>
        <v>0</v>
      </c>
      <c r="P1063" s="44">
        <f>P337/SUMIFS(P$3:P$722,$B$3:$B$722,$B1063)*SUMIFS(Calculations!$E$3:$E$53,Calculations!$A$3:$A$53,$B1063)</f>
        <v>0</v>
      </c>
      <c r="Q1063" s="44">
        <f>Q337/SUMIFS(Q$3:Q$722,$B$3:$B$722,$B1063)*SUMIFS(Calculations!$E$3:$E$53,Calculations!$A$3:$A$53,$B1063)</f>
        <v>0</v>
      </c>
      <c r="R1063" s="44">
        <f>R337/SUMIFS(R$3:R$722,$B$3:$B$722,$B1063)*SUMIFS(Calculations!$E$3:$E$53,Calculations!$A$3:$A$53,$B1063)</f>
        <v>0</v>
      </c>
    </row>
    <row r="1064" spans="2:18" ht="15.75" customHeight="1">
      <c r="B1064" s="44" t="s">
        <v>78</v>
      </c>
      <c r="C1064" s="44" t="s">
        <v>519</v>
      </c>
      <c r="D1064" s="44" t="s">
        <v>528</v>
      </c>
      <c r="E1064" s="44" t="str">
        <f t="shared" si="305"/>
        <v>hydro</v>
      </c>
      <c r="F1064" s="44">
        <f>F338/SUMIFS(F$3:F$722,$B$3:$B$722,$B1064)*SUMIFS(Calculations!$E$3:$E$53,Calculations!$A$3:$A$53,$B1064)</f>
        <v>0</v>
      </c>
      <c r="G1064" s="44">
        <f>G338/SUMIFS(G$3:G$722,$B$3:$B$722,$B1064)*SUMIFS(Calculations!$E$3:$E$53,Calculations!$A$3:$A$53,$B1064)</f>
        <v>0</v>
      </c>
      <c r="H1064" s="44">
        <f>H338/SUMIFS(H$3:H$722,$B$3:$B$722,$B1064)*SUMIFS(Calculations!$E$3:$E$53,Calculations!$A$3:$A$53,$B1064)</f>
        <v>0</v>
      </c>
      <c r="I1064" s="44">
        <f>I338/SUMIFS(I$3:I$722,$B$3:$B$722,$B1064)*SUMIFS(Calculations!$E$3:$E$53,Calculations!$A$3:$A$53,$B1064)</f>
        <v>0</v>
      </c>
      <c r="J1064" s="44">
        <f>J338/SUMIFS(J$3:J$722,$B$3:$B$722,$B1064)*SUMIFS(Calculations!$E$3:$E$53,Calculations!$A$3:$A$53,$B1064)</f>
        <v>0</v>
      </c>
      <c r="K1064" s="44">
        <f>K338/SUMIFS(K$3:K$722,$B$3:$B$722,$B1064)*SUMIFS(Calculations!$E$3:$E$53,Calculations!$A$3:$A$53,$B1064)</f>
        <v>0</v>
      </c>
      <c r="L1064" s="44">
        <f>L338/SUMIFS(L$3:L$722,$B$3:$B$722,$B1064)*SUMIFS(Calculations!$E$3:$E$53,Calculations!$A$3:$A$53,$B1064)</f>
        <v>0</v>
      </c>
      <c r="M1064" s="44">
        <f>M338/SUMIFS(M$3:M$722,$B$3:$B$722,$B1064)*SUMIFS(Calculations!$E$3:$E$53,Calculations!$A$3:$A$53,$B1064)</f>
        <v>0</v>
      </c>
      <c r="N1064" s="44">
        <f>N338/SUMIFS(N$3:N$722,$B$3:$B$722,$B1064)*SUMIFS(Calculations!$E$3:$E$53,Calculations!$A$3:$A$53,$B1064)</f>
        <v>0</v>
      </c>
      <c r="O1064" s="44">
        <f>O338/SUMIFS(O$3:O$722,$B$3:$B$722,$B1064)*SUMIFS(Calculations!$E$3:$E$53,Calculations!$A$3:$A$53,$B1064)</f>
        <v>0</v>
      </c>
      <c r="P1064" s="44">
        <f>P338/SUMIFS(P$3:P$722,$B$3:$B$722,$B1064)*SUMIFS(Calculations!$E$3:$E$53,Calculations!$A$3:$A$53,$B1064)</f>
        <v>0</v>
      </c>
      <c r="Q1064" s="44">
        <f>Q338/SUMIFS(Q$3:Q$722,$B$3:$B$722,$B1064)*SUMIFS(Calculations!$E$3:$E$53,Calculations!$A$3:$A$53,$B1064)</f>
        <v>0</v>
      </c>
      <c r="R1064" s="44">
        <f>R338/SUMIFS(R$3:R$722,$B$3:$B$722,$B1064)*SUMIFS(Calculations!$E$3:$E$53,Calculations!$A$3:$A$53,$B1064)</f>
        <v>0</v>
      </c>
    </row>
    <row r="1065" spans="2:18" ht="15.75" customHeight="1">
      <c r="B1065" s="44" t="s">
        <v>78</v>
      </c>
      <c r="C1065" s="44" t="s">
        <v>519</v>
      </c>
      <c r="D1065" s="44" t="s">
        <v>527</v>
      </c>
      <c r="E1065" s="44" t="str">
        <f t="shared" si="305"/>
        <v>onshore wind</v>
      </c>
      <c r="F1065" s="44">
        <f>F339/SUMIFS(F$3:F$722,$B$3:$B$722,$B1065)*SUMIFS(Calculations!$E$3:$E$53,Calculations!$A$3:$A$53,$B1065)</f>
        <v>0</v>
      </c>
      <c r="G1065" s="44">
        <f>G339/SUMIFS(G$3:G$722,$B$3:$B$722,$B1065)*SUMIFS(Calculations!$E$3:$E$53,Calculations!$A$3:$A$53,$B1065)</f>
        <v>0</v>
      </c>
      <c r="H1065" s="44">
        <f>H339/SUMIFS(H$3:H$722,$B$3:$B$722,$B1065)*SUMIFS(Calculations!$E$3:$E$53,Calculations!$A$3:$A$53,$B1065)</f>
        <v>0</v>
      </c>
      <c r="I1065" s="44">
        <f>I339/SUMIFS(I$3:I$722,$B$3:$B$722,$B1065)*SUMIFS(Calculations!$E$3:$E$53,Calculations!$A$3:$A$53,$B1065)</f>
        <v>0</v>
      </c>
      <c r="J1065" s="44">
        <f>J339/SUMIFS(J$3:J$722,$B$3:$B$722,$B1065)*SUMIFS(Calculations!$E$3:$E$53,Calculations!$A$3:$A$53,$B1065)</f>
        <v>0</v>
      </c>
      <c r="K1065" s="44">
        <f>K339/SUMIFS(K$3:K$722,$B$3:$B$722,$B1065)*SUMIFS(Calculations!$E$3:$E$53,Calculations!$A$3:$A$53,$B1065)</f>
        <v>0</v>
      </c>
      <c r="L1065" s="44">
        <f>L339/SUMIFS(L$3:L$722,$B$3:$B$722,$B1065)*SUMIFS(Calculations!$E$3:$E$53,Calculations!$A$3:$A$53,$B1065)</f>
        <v>0</v>
      </c>
      <c r="M1065" s="44">
        <f>M339/SUMIFS(M$3:M$722,$B$3:$B$722,$B1065)*SUMIFS(Calculations!$E$3:$E$53,Calculations!$A$3:$A$53,$B1065)</f>
        <v>0</v>
      </c>
      <c r="N1065" s="44">
        <f>N339/SUMIFS(N$3:N$722,$B$3:$B$722,$B1065)*SUMIFS(Calculations!$E$3:$E$53,Calculations!$A$3:$A$53,$B1065)</f>
        <v>0</v>
      </c>
      <c r="O1065" s="44">
        <f>O339/SUMIFS(O$3:O$722,$B$3:$B$722,$B1065)*SUMIFS(Calculations!$E$3:$E$53,Calculations!$A$3:$A$53,$B1065)</f>
        <v>0</v>
      </c>
      <c r="P1065" s="44">
        <f>P339/SUMIFS(P$3:P$722,$B$3:$B$722,$B1065)*SUMIFS(Calculations!$E$3:$E$53,Calculations!$A$3:$A$53,$B1065)</f>
        <v>0</v>
      </c>
      <c r="Q1065" s="44">
        <f>Q339/SUMIFS(Q$3:Q$722,$B$3:$B$722,$B1065)*SUMIFS(Calculations!$E$3:$E$53,Calculations!$A$3:$A$53,$B1065)</f>
        <v>0</v>
      </c>
      <c r="R1065" s="44">
        <f>R339/SUMIFS(R$3:R$722,$B$3:$B$722,$B1065)*SUMIFS(Calculations!$E$3:$E$53,Calculations!$A$3:$A$53,$B1065)</f>
        <v>0</v>
      </c>
    </row>
    <row r="1066" spans="2:18" ht="15.75" customHeight="1">
      <c r="B1066" s="44" t="s">
        <v>78</v>
      </c>
      <c r="C1066" s="44" t="s">
        <v>519</v>
      </c>
      <c r="D1066" s="44" t="s">
        <v>529</v>
      </c>
      <c r="E1066" s="44" t="str">
        <f t="shared" si="305"/>
        <v>natural gas nonpeaker</v>
      </c>
      <c r="F1066" s="44">
        <f>F340/SUMIFS(F$3:F$722,$B$3:$B$722,$B1066)*SUMIFS(Calculations!$E$3:$E$53,Calculations!$A$3:$A$53,$B1066)</f>
        <v>0</v>
      </c>
      <c r="G1066" s="44">
        <f>G340/SUMIFS(G$3:G$722,$B$3:$B$722,$B1066)*SUMIFS(Calculations!$E$3:$E$53,Calculations!$A$3:$A$53,$B1066)</f>
        <v>0</v>
      </c>
      <c r="H1066" s="44">
        <f>H340/SUMIFS(H$3:H$722,$B$3:$B$722,$B1066)*SUMIFS(Calculations!$E$3:$E$53,Calculations!$A$3:$A$53,$B1066)</f>
        <v>0</v>
      </c>
      <c r="I1066" s="44">
        <f>I340/SUMIFS(I$3:I$722,$B$3:$B$722,$B1066)*SUMIFS(Calculations!$E$3:$E$53,Calculations!$A$3:$A$53,$B1066)</f>
        <v>0</v>
      </c>
      <c r="J1066" s="44">
        <f>J340/SUMIFS(J$3:J$722,$B$3:$B$722,$B1066)*SUMIFS(Calculations!$E$3:$E$53,Calculations!$A$3:$A$53,$B1066)</f>
        <v>0</v>
      </c>
      <c r="K1066" s="44">
        <f>K340/SUMIFS(K$3:K$722,$B$3:$B$722,$B1066)*SUMIFS(Calculations!$E$3:$E$53,Calculations!$A$3:$A$53,$B1066)</f>
        <v>0</v>
      </c>
      <c r="L1066" s="44">
        <f>L340/SUMIFS(L$3:L$722,$B$3:$B$722,$B1066)*SUMIFS(Calculations!$E$3:$E$53,Calculations!$A$3:$A$53,$B1066)</f>
        <v>0</v>
      </c>
      <c r="M1066" s="44">
        <f>M340/SUMIFS(M$3:M$722,$B$3:$B$722,$B1066)*SUMIFS(Calculations!$E$3:$E$53,Calculations!$A$3:$A$53,$B1066)</f>
        <v>0</v>
      </c>
      <c r="N1066" s="44">
        <f>N340/SUMIFS(N$3:N$722,$B$3:$B$722,$B1066)*SUMIFS(Calculations!$E$3:$E$53,Calculations!$A$3:$A$53,$B1066)</f>
        <v>0</v>
      </c>
      <c r="O1066" s="44">
        <f>O340/SUMIFS(O$3:O$722,$B$3:$B$722,$B1066)*SUMIFS(Calculations!$E$3:$E$53,Calculations!$A$3:$A$53,$B1066)</f>
        <v>0</v>
      </c>
      <c r="P1066" s="44">
        <f>P340/SUMIFS(P$3:P$722,$B$3:$B$722,$B1066)*SUMIFS(Calculations!$E$3:$E$53,Calculations!$A$3:$A$53,$B1066)</f>
        <v>0</v>
      </c>
      <c r="Q1066" s="44">
        <f>Q340/SUMIFS(Q$3:Q$722,$B$3:$B$722,$B1066)*SUMIFS(Calculations!$E$3:$E$53,Calculations!$A$3:$A$53,$B1066)</f>
        <v>0</v>
      </c>
      <c r="R1066" s="44">
        <f>R340/SUMIFS(R$3:R$722,$B$3:$B$722,$B1066)*SUMIFS(Calculations!$E$3:$E$53,Calculations!$A$3:$A$53,$B1066)</f>
        <v>0</v>
      </c>
    </row>
    <row r="1067" spans="2:18" ht="15.75" customHeight="1">
      <c r="B1067" s="44" t="s">
        <v>78</v>
      </c>
      <c r="C1067" s="44" t="s">
        <v>519</v>
      </c>
      <c r="D1067" s="44" t="s">
        <v>530</v>
      </c>
      <c r="E1067" s="44" t="str">
        <f t="shared" si="305"/>
        <v>natural gas peaker</v>
      </c>
      <c r="F1067" s="44">
        <f>F341/SUMIFS(F$3:F$722,$B$3:$B$722,$B1067)*SUMIFS(Calculations!$E$3:$E$53,Calculations!$A$3:$A$53,$B1067)</f>
        <v>0</v>
      </c>
      <c r="G1067" s="44">
        <f>G341/SUMIFS(G$3:G$722,$B$3:$B$722,$B1067)*SUMIFS(Calculations!$E$3:$E$53,Calculations!$A$3:$A$53,$B1067)</f>
        <v>0</v>
      </c>
      <c r="H1067" s="44">
        <f>H341/SUMIFS(H$3:H$722,$B$3:$B$722,$B1067)*SUMIFS(Calculations!$E$3:$E$53,Calculations!$A$3:$A$53,$B1067)</f>
        <v>0</v>
      </c>
      <c r="I1067" s="44">
        <f>I341/SUMIFS(I$3:I$722,$B$3:$B$722,$B1067)*SUMIFS(Calculations!$E$3:$E$53,Calculations!$A$3:$A$53,$B1067)</f>
        <v>0</v>
      </c>
      <c r="J1067" s="44">
        <f>J341/SUMIFS(J$3:J$722,$B$3:$B$722,$B1067)*SUMIFS(Calculations!$E$3:$E$53,Calculations!$A$3:$A$53,$B1067)</f>
        <v>0</v>
      </c>
      <c r="K1067" s="44">
        <f>K341/SUMIFS(K$3:K$722,$B$3:$B$722,$B1067)*SUMIFS(Calculations!$E$3:$E$53,Calculations!$A$3:$A$53,$B1067)</f>
        <v>0</v>
      </c>
      <c r="L1067" s="44">
        <f>L341/SUMIFS(L$3:L$722,$B$3:$B$722,$B1067)*SUMIFS(Calculations!$E$3:$E$53,Calculations!$A$3:$A$53,$B1067)</f>
        <v>0</v>
      </c>
      <c r="M1067" s="44">
        <f>M341/SUMIFS(M$3:M$722,$B$3:$B$722,$B1067)*SUMIFS(Calculations!$E$3:$E$53,Calculations!$A$3:$A$53,$B1067)</f>
        <v>0</v>
      </c>
      <c r="N1067" s="44">
        <f>N341/SUMIFS(N$3:N$722,$B$3:$B$722,$B1067)*SUMIFS(Calculations!$E$3:$E$53,Calculations!$A$3:$A$53,$B1067)</f>
        <v>0</v>
      </c>
      <c r="O1067" s="44">
        <f>O341/SUMIFS(O$3:O$722,$B$3:$B$722,$B1067)*SUMIFS(Calculations!$E$3:$E$53,Calculations!$A$3:$A$53,$B1067)</f>
        <v>0</v>
      </c>
      <c r="P1067" s="44">
        <f>P341/SUMIFS(P$3:P$722,$B$3:$B$722,$B1067)*SUMIFS(Calculations!$E$3:$E$53,Calculations!$A$3:$A$53,$B1067)</f>
        <v>0</v>
      </c>
      <c r="Q1067" s="44">
        <f>Q341/SUMIFS(Q$3:Q$722,$B$3:$B$722,$B1067)*SUMIFS(Calculations!$E$3:$E$53,Calculations!$A$3:$A$53,$B1067)</f>
        <v>0</v>
      </c>
      <c r="R1067" s="44">
        <f>R341/SUMIFS(R$3:R$722,$B$3:$B$722,$B1067)*SUMIFS(Calculations!$E$3:$E$53,Calculations!$A$3:$A$53,$B1067)</f>
        <v>0</v>
      </c>
    </row>
    <row r="1068" spans="2:18" ht="15.75" customHeight="1">
      <c r="B1068" s="44" t="s">
        <v>78</v>
      </c>
      <c r="C1068" s="44" t="s">
        <v>519</v>
      </c>
      <c r="D1068" s="44" t="s">
        <v>531</v>
      </c>
      <c r="E1068" s="44" t="str">
        <f t="shared" si="305"/>
        <v>nuclear</v>
      </c>
      <c r="F1068" s="44">
        <f>F342/SUMIFS(F$3:F$722,$B$3:$B$722,$B1068)*SUMIFS(Calculations!$E$3:$E$53,Calculations!$A$3:$A$53,$B1068)</f>
        <v>0</v>
      </c>
      <c r="G1068" s="44">
        <f>G342/SUMIFS(G$3:G$722,$B$3:$B$722,$B1068)*SUMIFS(Calculations!$E$3:$E$53,Calculations!$A$3:$A$53,$B1068)</f>
        <v>0</v>
      </c>
      <c r="H1068" s="44">
        <f>H342/SUMIFS(H$3:H$722,$B$3:$B$722,$B1068)*SUMIFS(Calculations!$E$3:$E$53,Calculations!$A$3:$A$53,$B1068)</f>
        <v>0</v>
      </c>
      <c r="I1068" s="44">
        <f>I342/SUMIFS(I$3:I$722,$B$3:$B$722,$B1068)*SUMIFS(Calculations!$E$3:$E$53,Calculations!$A$3:$A$53,$B1068)</f>
        <v>0</v>
      </c>
      <c r="J1068" s="44">
        <f>J342/SUMIFS(J$3:J$722,$B$3:$B$722,$B1068)*SUMIFS(Calculations!$E$3:$E$53,Calculations!$A$3:$A$53,$B1068)</f>
        <v>0</v>
      </c>
      <c r="K1068" s="44">
        <f>K342/SUMIFS(K$3:K$722,$B$3:$B$722,$B1068)*SUMIFS(Calculations!$E$3:$E$53,Calculations!$A$3:$A$53,$B1068)</f>
        <v>0</v>
      </c>
      <c r="L1068" s="44">
        <f>L342/SUMIFS(L$3:L$722,$B$3:$B$722,$B1068)*SUMIFS(Calculations!$E$3:$E$53,Calculations!$A$3:$A$53,$B1068)</f>
        <v>0</v>
      </c>
      <c r="M1068" s="44">
        <f>M342/SUMIFS(M$3:M$722,$B$3:$B$722,$B1068)*SUMIFS(Calculations!$E$3:$E$53,Calculations!$A$3:$A$53,$B1068)</f>
        <v>0</v>
      </c>
      <c r="N1068" s="44">
        <f>N342/SUMIFS(N$3:N$722,$B$3:$B$722,$B1068)*SUMIFS(Calculations!$E$3:$E$53,Calculations!$A$3:$A$53,$B1068)</f>
        <v>0</v>
      </c>
      <c r="O1068" s="44">
        <f>O342/SUMIFS(O$3:O$722,$B$3:$B$722,$B1068)*SUMIFS(Calculations!$E$3:$E$53,Calculations!$A$3:$A$53,$B1068)</f>
        <v>0</v>
      </c>
      <c r="P1068" s="44">
        <f>P342/SUMIFS(P$3:P$722,$B$3:$B$722,$B1068)*SUMIFS(Calculations!$E$3:$E$53,Calculations!$A$3:$A$53,$B1068)</f>
        <v>0</v>
      </c>
      <c r="Q1068" s="44">
        <f>Q342/SUMIFS(Q$3:Q$722,$B$3:$B$722,$B1068)*SUMIFS(Calculations!$E$3:$E$53,Calculations!$A$3:$A$53,$B1068)</f>
        <v>0</v>
      </c>
      <c r="R1068" s="44">
        <f>R342/SUMIFS(R$3:R$722,$B$3:$B$722,$B1068)*SUMIFS(Calculations!$E$3:$E$53,Calculations!$A$3:$A$53,$B1068)</f>
        <v>0</v>
      </c>
    </row>
    <row r="1069" spans="2:18" ht="15.75" customHeight="1">
      <c r="B1069" s="44" t="s">
        <v>78</v>
      </c>
      <c r="C1069" s="44" t="s">
        <v>519</v>
      </c>
      <c r="D1069" s="44" t="s">
        <v>532</v>
      </c>
      <c r="E1069" s="44" t="str">
        <f t="shared" si="305"/>
        <v>offshore wind</v>
      </c>
      <c r="F1069" s="44">
        <f>F343/SUMIFS(F$3:F$722,$B$3:$B$722,$B1069)*SUMIFS(Calculations!$E$3:$E$53,Calculations!$A$3:$A$53,$B1069)</f>
        <v>0</v>
      </c>
      <c r="G1069" s="44">
        <f>G343/SUMIFS(G$3:G$722,$B$3:$B$722,$B1069)*SUMIFS(Calculations!$E$3:$E$53,Calculations!$A$3:$A$53,$B1069)</f>
        <v>0</v>
      </c>
      <c r="H1069" s="44">
        <f>H343/SUMIFS(H$3:H$722,$B$3:$B$722,$B1069)*SUMIFS(Calculations!$E$3:$E$53,Calculations!$A$3:$A$53,$B1069)</f>
        <v>0</v>
      </c>
      <c r="I1069" s="44">
        <f>I343/SUMIFS(I$3:I$722,$B$3:$B$722,$B1069)*SUMIFS(Calculations!$E$3:$E$53,Calculations!$A$3:$A$53,$B1069)</f>
        <v>0</v>
      </c>
      <c r="J1069" s="44">
        <f>J343/SUMIFS(J$3:J$722,$B$3:$B$722,$B1069)*SUMIFS(Calculations!$E$3:$E$53,Calculations!$A$3:$A$53,$B1069)</f>
        <v>0</v>
      </c>
      <c r="K1069" s="44">
        <f>K343/SUMIFS(K$3:K$722,$B$3:$B$722,$B1069)*SUMIFS(Calculations!$E$3:$E$53,Calculations!$A$3:$A$53,$B1069)</f>
        <v>0</v>
      </c>
      <c r="L1069" s="44">
        <f>L343/SUMIFS(L$3:L$722,$B$3:$B$722,$B1069)*SUMIFS(Calculations!$E$3:$E$53,Calculations!$A$3:$A$53,$B1069)</f>
        <v>0</v>
      </c>
      <c r="M1069" s="44">
        <f>M343/SUMIFS(M$3:M$722,$B$3:$B$722,$B1069)*SUMIFS(Calculations!$E$3:$E$53,Calculations!$A$3:$A$53,$B1069)</f>
        <v>0</v>
      </c>
      <c r="N1069" s="44">
        <f>N343/SUMIFS(N$3:N$722,$B$3:$B$722,$B1069)*SUMIFS(Calculations!$E$3:$E$53,Calculations!$A$3:$A$53,$B1069)</f>
        <v>0</v>
      </c>
      <c r="O1069" s="44">
        <f>O343/SUMIFS(O$3:O$722,$B$3:$B$722,$B1069)*SUMIFS(Calculations!$E$3:$E$53,Calculations!$A$3:$A$53,$B1069)</f>
        <v>0</v>
      </c>
      <c r="P1069" s="44">
        <f>P343/SUMIFS(P$3:P$722,$B$3:$B$722,$B1069)*SUMIFS(Calculations!$E$3:$E$53,Calculations!$A$3:$A$53,$B1069)</f>
        <v>0</v>
      </c>
      <c r="Q1069" s="44">
        <f>Q343/SUMIFS(Q$3:Q$722,$B$3:$B$722,$B1069)*SUMIFS(Calculations!$E$3:$E$53,Calculations!$A$3:$A$53,$B1069)</f>
        <v>0</v>
      </c>
      <c r="R1069" s="44">
        <f>R343/SUMIFS(R$3:R$722,$B$3:$B$722,$B1069)*SUMIFS(Calculations!$E$3:$E$53,Calculations!$A$3:$A$53,$B1069)</f>
        <v>0</v>
      </c>
    </row>
    <row r="1070" spans="2:18" ht="15.75" customHeight="1">
      <c r="B1070" s="44" t="s">
        <v>78</v>
      </c>
      <c r="C1070" s="44" t="s">
        <v>519</v>
      </c>
      <c r="D1070" s="44" t="s">
        <v>533</v>
      </c>
      <c r="E1070" s="44" t="str">
        <f t="shared" si="305"/>
        <v>crude oil</v>
      </c>
      <c r="F1070" s="44">
        <f>F344/SUMIFS(F$3:F$722,$B$3:$B$722,$B1070)*SUMIFS(Calculations!$E$3:$E$53,Calculations!$A$3:$A$53,$B1070)</f>
        <v>0</v>
      </c>
      <c r="G1070" s="44">
        <f>G344/SUMIFS(G$3:G$722,$B$3:$B$722,$B1070)*SUMIFS(Calculations!$E$3:$E$53,Calculations!$A$3:$A$53,$B1070)</f>
        <v>0</v>
      </c>
      <c r="H1070" s="44">
        <f>H344/SUMIFS(H$3:H$722,$B$3:$B$722,$B1070)*SUMIFS(Calculations!$E$3:$E$53,Calculations!$A$3:$A$53,$B1070)</f>
        <v>0</v>
      </c>
      <c r="I1070" s="44">
        <f>I344/SUMIFS(I$3:I$722,$B$3:$B$722,$B1070)*SUMIFS(Calculations!$E$3:$E$53,Calculations!$A$3:$A$53,$B1070)</f>
        <v>0</v>
      </c>
      <c r="J1070" s="44">
        <f>J344/SUMIFS(J$3:J$722,$B$3:$B$722,$B1070)*SUMIFS(Calculations!$E$3:$E$53,Calculations!$A$3:$A$53,$B1070)</f>
        <v>0</v>
      </c>
      <c r="K1070" s="44">
        <f>K344/SUMIFS(K$3:K$722,$B$3:$B$722,$B1070)*SUMIFS(Calculations!$E$3:$E$53,Calculations!$A$3:$A$53,$B1070)</f>
        <v>0</v>
      </c>
      <c r="L1070" s="44">
        <f>L344/SUMIFS(L$3:L$722,$B$3:$B$722,$B1070)*SUMIFS(Calculations!$E$3:$E$53,Calculations!$A$3:$A$53,$B1070)</f>
        <v>0</v>
      </c>
      <c r="M1070" s="44">
        <f>M344/SUMIFS(M$3:M$722,$B$3:$B$722,$B1070)*SUMIFS(Calculations!$E$3:$E$53,Calculations!$A$3:$A$53,$B1070)</f>
        <v>0</v>
      </c>
      <c r="N1070" s="44">
        <f>N344/SUMIFS(N$3:N$722,$B$3:$B$722,$B1070)*SUMIFS(Calculations!$E$3:$E$53,Calculations!$A$3:$A$53,$B1070)</f>
        <v>0</v>
      </c>
      <c r="O1070" s="44">
        <f>O344/SUMIFS(O$3:O$722,$B$3:$B$722,$B1070)*SUMIFS(Calculations!$E$3:$E$53,Calculations!$A$3:$A$53,$B1070)</f>
        <v>0</v>
      </c>
      <c r="P1070" s="44">
        <f>P344/SUMIFS(P$3:P$722,$B$3:$B$722,$B1070)*SUMIFS(Calculations!$E$3:$E$53,Calculations!$A$3:$A$53,$B1070)</f>
        <v>0</v>
      </c>
      <c r="Q1070" s="44">
        <f>Q344/SUMIFS(Q$3:Q$722,$B$3:$B$722,$B1070)*SUMIFS(Calculations!$E$3:$E$53,Calculations!$A$3:$A$53,$B1070)</f>
        <v>0</v>
      </c>
      <c r="R1070" s="44">
        <f>R344/SUMIFS(R$3:R$722,$B$3:$B$722,$B1070)*SUMIFS(Calculations!$E$3:$E$53,Calculations!$A$3:$A$53,$B1070)</f>
        <v>0</v>
      </c>
    </row>
    <row r="1071" spans="2:18" ht="15.75" customHeight="1">
      <c r="B1071" s="44" t="s">
        <v>78</v>
      </c>
      <c r="C1071" s="44" t="s">
        <v>519</v>
      </c>
      <c r="D1071" s="44" t="s">
        <v>534</v>
      </c>
      <c r="E1071" s="44" t="str">
        <f t="shared" si="305"/>
        <v>solar PV</v>
      </c>
      <c r="F1071" s="44">
        <f>F345/SUMIFS(F$3:F$722,$B$3:$B$722,$B1071)*SUMIFS(Calculations!$E$3:$E$53,Calculations!$A$3:$A$53,$B1071)</f>
        <v>0</v>
      </c>
      <c r="G1071" s="44">
        <f>G345/SUMIFS(G$3:G$722,$B$3:$B$722,$B1071)*SUMIFS(Calculations!$E$3:$E$53,Calculations!$A$3:$A$53,$B1071)</f>
        <v>0</v>
      </c>
      <c r="H1071" s="44">
        <f>H345/SUMIFS(H$3:H$722,$B$3:$B$722,$B1071)*SUMIFS(Calculations!$E$3:$E$53,Calculations!$A$3:$A$53,$B1071)</f>
        <v>0</v>
      </c>
      <c r="I1071" s="44">
        <f>I345/SUMIFS(I$3:I$722,$B$3:$B$722,$B1071)*SUMIFS(Calculations!$E$3:$E$53,Calculations!$A$3:$A$53,$B1071)</f>
        <v>0</v>
      </c>
      <c r="J1071" s="44">
        <f>J345/SUMIFS(J$3:J$722,$B$3:$B$722,$B1071)*SUMIFS(Calculations!$E$3:$E$53,Calculations!$A$3:$A$53,$B1071)</f>
        <v>0</v>
      </c>
      <c r="K1071" s="44">
        <f>K345/SUMIFS(K$3:K$722,$B$3:$B$722,$B1071)*SUMIFS(Calculations!$E$3:$E$53,Calculations!$A$3:$A$53,$B1071)</f>
        <v>0</v>
      </c>
      <c r="L1071" s="44">
        <f>L345/SUMIFS(L$3:L$722,$B$3:$B$722,$B1071)*SUMIFS(Calculations!$E$3:$E$53,Calculations!$A$3:$A$53,$B1071)</f>
        <v>0</v>
      </c>
      <c r="M1071" s="44">
        <f>M345/SUMIFS(M$3:M$722,$B$3:$B$722,$B1071)*SUMIFS(Calculations!$E$3:$E$53,Calculations!$A$3:$A$53,$B1071)</f>
        <v>0</v>
      </c>
      <c r="N1071" s="44">
        <f>N345/SUMIFS(N$3:N$722,$B$3:$B$722,$B1071)*SUMIFS(Calculations!$E$3:$E$53,Calculations!$A$3:$A$53,$B1071)</f>
        <v>0</v>
      </c>
      <c r="O1071" s="44">
        <f>O345/SUMIFS(O$3:O$722,$B$3:$B$722,$B1071)*SUMIFS(Calculations!$E$3:$E$53,Calculations!$A$3:$A$53,$B1071)</f>
        <v>0</v>
      </c>
      <c r="P1071" s="44">
        <f>P345/SUMIFS(P$3:P$722,$B$3:$B$722,$B1071)*SUMIFS(Calculations!$E$3:$E$53,Calculations!$A$3:$A$53,$B1071)</f>
        <v>0</v>
      </c>
      <c r="Q1071" s="44">
        <f>Q345/SUMIFS(Q$3:Q$722,$B$3:$B$722,$B1071)*SUMIFS(Calculations!$E$3:$E$53,Calculations!$A$3:$A$53,$B1071)</f>
        <v>0</v>
      </c>
      <c r="R1071" s="44">
        <f>R345/SUMIFS(R$3:R$722,$B$3:$B$722,$B1071)*SUMIFS(Calculations!$E$3:$E$53,Calculations!$A$3:$A$53,$B1071)</f>
        <v>0</v>
      </c>
    </row>
    <row r="1072" spans="2:18" ht="15.75" customHeight="1">
      <c r="B1072" s="44" t="s">
        <v>78</v>
      </c>
      <c r="C1072" s="44" t="s">
        <v>519</v>
      </c>
      <c r="D1072" s="44" t="s">
        <v>535</v>
      </c>
      <c r="E1072" s="44" t="str">
        <f t="shared" si="305"/>
        <v>storage</v>
      </c>
      <c r="F1072" s="44">
        <f>F346/SUMIFS(F$3:F$722,$B$3:$B$722,$B1072)*SUMIFS(Calculations!$E$3:$E$53,Calculations!$A$3:$A$53,$B1072)</f>
        <v>0</v>
      </c>
      <c r="G1072" s="44">
        <f>G346/SUMIFS(G$3:G$722,$B$3:$B$722,$B1072)*SUMIFS(Calculations!$E$3:$E$53,Calculations!$A$3:$A$53,$B1072)</f>
        <v>0</v>
      </c>
      <c r="H1072" s="44">
        <f>H346/SUMIFS(H$3:H$722,$B$3:$B$722,$B1072)*SUMIFS(Calculations!$E$3:$E$53,Calculations!$A$3:$A$53,$B1072)</f>
        <v>0</v>
      </c>
      <c r="I1072" s="44">
        <f>I346/SUMIFS(I$3:I$722,$B$3:$B$722,$B1072)*SUMIFS(Calculations!$E$3:$E$53,Calculations!$A$3:$A$53,$B1072)</f>
        <v>0</v>
      </c>
      <c r="J1072" s="44">
        <f>J346/SUMIFS(J$3:J$722,$B$3:$B$722,$B1072)*SUMIFS(Calculations!$E$3:$E$53,Calculations!$A$3:$A$53,$B1072)</f>
        <v>0</v>
      </c>
      <c r="K1072" s="44">
        <f>K346/SUMIFS(K$3:K$722,$B$3:$B$722,$B1072)*SUMIFS(Calculations!$E$3:$E$53,Calculations!$A$3:$A$53,$B1072)</f>
        <v>0</v>
      </c>
      <c r="L1072" s="44">
        <f>L346/SUMIFS(L$3:L$722,$B$3:$B$722,$B1072)*SUMIFS(Calculations!$E$3:$E$53,Calculations!$A$3:$A$53,$B1072)</f>
        <v>0</v>
      </c>
      <c r="M1072" s="44">
        <f>M346/SUMIFS(M$3:M$722,$B$3:$B$722,$B1072)*SUMIFS(Calculations!$E$3:$E$53,Calculations!$A$3:$A$53,$B1072)</f>
        <v>0</v>
      </c>
      <c r="N1072" s="44">
        <f>N346/SUMIFS(N$3:N$722,$B$3:$B$722,$B1072)*SUMIFS(Calculations!$E$3:$E$53,Calculations!$A$3:$A$53,$B1072)</f>
        <v>0</v>
      </c>
      <c r="O1072" s="44">
        <f>O346/SUMIFS(O$3:O$722,$B$3:$B$722,$B1072)*SUMIFS(Calculations!$E$3:$E$53,Calculations!$A$3:$A$53,$B1072)</f>
        <v>0</v>
      </c>
      <c r="P1072" s="44">
        <f>P346/SUMIFS(P$3:P$722,$B$3:$B$722,$B1072)*SUMIFS(Calculations!$E$3:$E$53,Calculations!$A$3:$A$53,$B1072)</f>
        <v>0</v>
      </c>
      <c r="Q1072" s="44">
        <f>Q346/SUMIFS(Q$3:Q$722,$B$3:$B$722,$B1072)*SUMIFS(Calculations!$E$3:$E$53,Calculations!$A$3:$A$53,$B1072)</f>
        <v>0</v>
      </c>
      <c r="R1072" s="44">
        <f>R346/SUMIFS(R$3:R$722,$B$3:$B$722,$B1072)*SUMIFS(Calculations!$E$3:$E$53,Calculations!$A$3:$A$53,$B1072)</f>
        <v>0</v>
      </c>
    </row>
    <row r="1073" spans="2:18" ht="15.75" customHeight="1">
      <c r="B1073" s="44" t="s">
        <v>78</v>
      </c>
      <c r="C1073" s="44" t="s">
        <v>519</v>
      </c>
      <c r="D1073" s="44" t="s">
        <v>537</v>
      </c>
      <c r="E1073" s="44" t="str">
        <f t="shared" si="305"/>
        <v>solar PV</v>
      </c>
      <c r="F1073" s="44">
        <f>F347/SUMIFS(F$3:F$722,$B$3:$B$722,$B1073)*SUMIFS(Calculations!$E$3:$E$53,Calculations!$A$3:$A$53,$B1073)</f>
        <v>0</v>
      </c>
      <c r="G1073" s="44">
        <f>G347/SUMIFS(G$3:G$722,$B$3:$B$722,$B1073)*SUMIFS(Calculations!$E$3:$E$53,Calculations!$A$3:$A$53,$B1073)</f>
        <v>0</v>
      </c>
      <c r="H1073" s="44">
        <f>H347/SUMIFS(H$3:H$722,$B$3:$B$722,$B1073)*SUMIFS(Calculations!$E$3:$E$53,Calculations!$A$3:$A$53,$B1073)</f>
        <v>0</v>
      </c>
      <c r="I1073" s="44">
        <f>I347/SUMIFS(I$3:I$722,$B$3:$B$722,$B1073)*SUMIFS(Calculations!$E$3:$E$53,Calculations!$A$3:$A$53,$B1073)</f>
        <v>0</v>
      </c>
      <c r="J1073" s="44">
        <f>J347/SUMIFS(J$3:J$722,$B$3:$B$722,$B1073)*SUMIFS(Calculations!$E$3:$E$53,Calculations!$A$3:$A$53,$B1073)</f>
        <v>0</v>
      </c>
      <c r="K1073" s="44">
        <f>K347/SUMIFS(K$3:K$722,$B$3:$B$722,$B1073)*SUMIFS(Calculations!$E$3:$E$53,Calculations!$A$3:$A$53,$B1073)</f>
        <v>0</v>
      </c>
      <c r="L1073" s="44">
        <f>L347/SUMIFS(L$3:L$722,$B$3:$B$722,$B1073)*SUMIFS(Calculations!$E$3:$E$53,Calculations!$A$3:$A$53,$B1073)</f>
        <v>0</v>
      </c>
      <c r="M1073" s="44">
        <f>M347/SUMIFS(M$3:M$722,$B$3:$B$722,$B1073)*SUMIFS(Calculations!$E$3:$E$53,Calculations!$A$3:$A$53,$B1073)</f>
        <v>0</v>
      </c>
      <c r="N1073" s="44">
        <f>N347/SUMIFS(N$3:N$722,$B$3:$B$722,$B1073)*SUMIFS(Calculations!$E$3:$E$53,Calculations!$A$3:$A$53,$B1073)</f>
        <v>0</v>
      </c>
      <c r="O1073" s="44">
        <f>O347/SUMIFS(O$3:O$722,$B$3:$B$722,$B1073)*SUMIFS(Calculations!$E$3:$E$53,Calculations!$A$3:$A$53,$B1073)</f>
        <v>0</v>
      </c>
      <c r="P1073" s="44">
        <f>P347/SUMIFS(P$3:P$722,$B$3:$B$722,$B1073)*SUMIFS(Calculations!$E$3:$E$53,Calculations!$A$3:$A$53,$B1073)</f>
        <v>0</v>
      </c>
      <c r="Q1073" s="44">
        <f>Q347/SUMIFS(Q$3:Q$722,$B$3:$B$722,$B1073)*SUMIFS(Calculations!$E$3:$E$53,Calculations!$A$3:$A$53,$B1073)</f>
        <v>0</v>
      </c>
      <c r="R1073" s="44">
        <f>R347/SUMIFS(R$3:R$722,$B$3:$B$722,$B1073)*SUMIFS(Calculations!$E$3:$E$53,Calculations!$A$3:$A$53,$B1073)</f>
        <v>0</v>
      </c>
    </row>
    <row r="1074" spans="2:18" ht="15.75" customHeight="1">
      <c r="B1074" s="44" t="s">
        <v>84</v>
      </c>
      <c r="C1074" s="44" t="s">
        <v>519</v>
      </c>
      <c r="D1074" s="44" t="s">
        <v>522</v>
      </c>
      <c r="E1074" s="44" t="str">
        <f t="shared" si="305"/>
        <v>biomass</v>
      </c>
      <c r="F1074" s="44">
        <f>F348/SUMIFS(F$3:F$722,$B$3:$B$722,$B1074)*SUMIFS(Calculations!$E$3:$E$53,Calculations!$A$3:$A$53,$B1074)</f>
        <v>0</v>
      </c>
      <c r="G1074" s="44">
        <f>G348/SUMIFS(G$3:G$722,$B$3:$B$722,$B1074)*SUMIFS(Calculations!$E$3:$E$53,Calculations!$A$3:$A$53,$B1074)</f>
        <v>0</v>
      </c>
      <c r="H1074" s="44">
        <f>H348/SUMIFS(H$3:H$722,$B$3:$B$722,$B1074)*SUMIFS(Calculations!$E$3:$E$53,Calculations!$A$3:$A$53,$B1074)</f>
        <v>0</v>
      </c>
      <c r="I1074" s="44">
        <f>I348/SUMIFS(I$3:I$722,$B$3:$B$722,$B1074)*SUMIFS(Calculations!$E$3:$E$53,Calculations!$A$3:$A$53,$B1074)</f>
        <v>0</v>
      </c>
      <c r="J1074" s="44">
        <f>J348/SUMIFS(J$3:J$722,$B$3:$B$722,$B1074)*SUMIFS(Calculations!$E$3:$E$53,Calculations!$A$3:$A$53,$B1074)</f>
        <v>0</v>
      </c>
      <c r="K1074" s="44">
        <f>K348/SUMIFS(K$3:K$722,$B$3:$B$722,$B1074)*SUMIFS(Calculations!$E$3:$E$53,Calculations!$A$3:$A$53,$B1074)</f>
        <v>0</v>
      </c>
      <c r="L1074" s="44">
        <f>L348/SUMIFS(L$3:L$722,$B$3:$B$722,$B1074)*SUMIFS(Calculations!$E$3:$E$53,Calculations!$A$3:$A$53,$B1074)</f>
        <v>0</v>
      </c>
      <c r="M1074" s="44">
        <f>M348/SUMIFS(M$3:M$722,$B$3:$B$722,$B1074)*SUMIFS(Calculations!$E$3:$E$53,Calculations!$A$3:$A$53,$B1074)</f>
        <v>0</v>
      </c>
      <c r="N1074" s="44">
        <f>N348/SUMIFS(N$3:N$722,$B$3:$B$722,$B1074)*SUMIFS(Calculations!$E$3:$E$53,Calculations!$A$3:$A$53,$B1074)</f>
        <v>0</v>
      </c>
      <c r="O1074" s="44">
        <f>O348/SUMIFS(O$3:O$722,$B$3:$B$722,$B1074)*SUMIFS(Calculations!$E$3:$E$53,Calculations!$A$3:$A$53,$B1074)</f>
        <v>0</v>
      </c>
      <c r="P1074" s="44">
        <f>P348/SUMIFS(P$3:P$722,$B$3:$B$722,$B1074)*SUMIFS(Calculations!$E$3:$E$53,Calculations!$A$3:$A$53,$B1074)</f>
        <v>0</v>
      </c>
      <c r="Q1074" s="44">
        <f>Q348/SUMIFS(Q$3:Q$722,$B$3:$B$722,$B1074)*SUMIFS(Calculations!$E$3:$E$53,Calculations!$A$3:$A$53,$B1074)</f>
        <v>0</v>
      </c>
      <c r="R1074" s="44">
        <f>R348/SUMIFS(R$3:R$722,$B$3:$B$722,$B1074)*SUMIFS(Calculations!$E$3:$E$53,Calculations!$A$3:$A$53,$B1074)</f>
        <v>0</v>
      </c>
    </row>
    <row r="1075" spans="2:18" ht="15.75" customHeight="1">
      <c r="B1075" s="44" t="s">
        <v>84</v>
      </c>
      <c r="C1075" s="44" t="s">
        <v>519</v>
      </c>
      <c r="D1075" s="44" t="s">
        <v>523</v>
      </c>
      <c r="E1075" s="44" t="str">
        <f t="shared" si="305"/>
        <v>hard coal</v>
      </c>
      <c r="F1075" s="44">
        <f>F349/SUMIFS(F$3:F$722,$B$3:$B$722,$B1075)*SUMIFS(Calculations!$E$3:$E$53,Calculations!$A$3:$A$53,$B1075)</f>
        <v>0</v>
      </c>
      <c r="G1075" s="44">
        <f>G349/SUMIFS(G$3:G$722,$B$3:$B$722,$B1075)*SUMIFS(Calculations!$E$3:$E$53,Calculations!$A$3:$A$53,$B1075)</f>
        <v>0</v>
      </c>
      <c r="H1075" s="44">
        <f>H349/SUMIFS(H$3:H$722,$B$3:$B$722,$B1075)*SUMIFS(Calculations!$E$3:$E$53,Calculations!$A$3:$A$53,$B1075)</f>
        <v>0</v>
      </c>
      <c r="I1075" s="44">
        <f>I349/SUMIFS(I$3:I$722,$B$3:$B$722,$B1075)*SUMIFS(Calculations!$E$3:$E$53,Calculations!$A$3:$A$53,$B1075)</f>
        <v>0</v>
      </c>
      <c r="J1075" s="44">
        <f>J349/SUMIFS(J$3:J$722,$B$3:$B$722,$B1075)*SUMIFS(Calculations!$E$3:$E$53,Calculations!$A$3:$A$53,$B1075)</f>
        <v>0</v>
      </c>
      <c r="K1075" s="44">
        <f>K349/SUMIFS(K$3:K$722,$B$3:$B$722,$B1075)*SUMIFS(Calculations!$E$3:$E$53,Calculations!$A$3:$A$53,$B1075)</f>
        <v>0</v>
      </c>
      <c r="L1075" s="44">
        <f>L349/SUMIFS(L$3:L$722,$B$3:$B$722,$B1075)*SUMIFS(Calculations!$E$3:$E$53,Calculations!$A$3:$A$53,$B1075)</f>
        <v>0</v>
      </c>
      <c r="M1075" s="44">
        <f>M349/SUMIFS(M$3:M$722,$B$3:$B$722,$B1075)*SUMIFS(Calculations!$E$3:$E$53,Calculations!$A$3:$A$53,$B1075)</f>
        <v>0</v>
      </c>
      <c r="N1075" s="44">
        <f>N349/SUMIFS(N$3:N$722,$B$3:$B$722,$B1075)*SUMIFS(Calculations!$E$3:$E$53,Calculations!$A$3:$A$53,$B1075)</f>
        <v>0</v>
      </c>
      <c r="O1075" s="44">
        <f>O349/SUMIFS(O$3:O$722,$B$3:$B$722,$B1075)*SUMIFS(Calculations!$E$3:$E$53,Calculations!$A$3:$A$53,$B1075)</f>
        <v>0</v>
      </c>
      <c r="P1075" s="44">
        <f>P349/SUMIFS(P$3:P$722,$B$3:$B$722,$B1075)*SUMIFS(Calculations!$E$3:$E$53,Calculations!$A$3:$A$53,$B1075)</f>
        <v>0</v>
      </c>
      <c r="Q1075" s="44">
        <f>Q349/SUMIFS(Q$3:Q$722,$B$3:$B$722,$B1075)*SUMIFS(Calculations!$E$3:$E$53,Calculations!$A$3:$A$53,$B1075)</f>
        <v>0</v>
      </c>
      <c r="R1075" s="44">
        <f>R349/SUMIFS(R$3:R$722,$B$3:$B$722,$B1075)*SUMIFS(Calculations!$E$3:$E$53,Calculations!$A$3:$A$53,$B1075)</f>
        <v>0</v>
      </c>
    </row>
    <row r="1076" spans="2:18" ht="15.75" customHeight="1">
      <c r="B1076" s="44" t="s">
        <v>84</v>
      </c>
      <c r="C1076" s="44" t="s">
        <v>519</v>
      </c>
      <c r="D1076" s="44" t="s">
        <v>524</v>
      </c>
      <c r="E1076" s="44" t="str">
        <f t="shared" si="305"/>
        <v>solar thermal</v>
      </c>
      <c r="F1076" s="44">
        <f>F350/SUMIFS(F$3:F$722,$B$3:$B$722,$B1076)*SUMIFS(Calculations!$E$3:$E$53,Calculations!$A$3:$A$53,$B1076)</f>
        <v>0</v>
      </c>
      <c r="G1076" s="44">
        <f>G350/SUMIFS(G$3:G$722,$B$3:$B$722,$B1076)*SUMIFS(Calculations!$E$3:$E$53,Calculations!$A$3:$A$53,$B1076)</f>
        <v>0</v>
      </c>
      <c r="H1076" s="44">
        <f>H350/SUMIFS(H$3:H$722,$B$3:$B$722,$B1076)*SUMIFS(Calculations!$E$3:$E$53,Calculations!$A$3:$A$53,$B1076)</f>
        <v>0</v>
      </c>
      <c r="I1076" s="44">
        <f>I350/SUMIFS(I$3:I$722,$B$3:$B$722,$B1076)*SUMIFS(Calculations!$E$3:$E$53,Calculations!$A$3:$A$53,$B1076)</f>
        <v>0</v>
      </c>
      <c r="J1076" s="44">
        <f>J350/SUMIFS(J$3:J$722,$B$3:$B$722,$B1076)*SUMIFS(Calculations!$E$3:$E$53,Calculations!$A$3:$A$53,$B1076)</f>
        <v>0</v>
      </c>
      <c r="K1076" s="44">
        <f>K350/SUMIFS(K$3:K$722,$B$3:$B$722,$B1076)*SUMIFS(Calculations!$E$3:$E$53,Calculations!$A$3:$A$53,$B1076)</f>
        <v>0</v>
      </c>
      <c r="L1076" s="44">
        <f>L350/SUMIFS(L$3:L$722,$B$3:$B$722,$B1076)*SUMIFS(Calculations!$E$3:$E$53,Calculations!$A$3:$A$53,$B1076)</f>
        <v>0</v>
      </c>
      <c r="M1076" s="44">
        <f>M350/SUMIFS(M$3:M$722,$B$3:$B$722,$B1076)*SUMIFS(Calculations!$E$3:$E$53,Calculations!$A$3:$A$53,$B1076)</f>
        <v>0</v>
      </c>
      <c r="N1076" s="44">
        <f>N350/SUMIFS(N$3:N$722,$B$3:$B$722,$B1076)*SUMIFS(Calculations!$E$3:$E$53,Calculations!$A$3:$A$53,$B1076)</f>
        <v>0</v>
      </c>
      <c r="O1076" s="44">
        <f>O350/SUMIFS(O$3:O$722,$B$3:$B$722,$B1076)*SUMIFS(Calculations!$E$3:$E$53,Calculations!$A$3:$A$53,$B1076)</f>
        <v>0</v>
      </c>
      <c r="P1076" s="44">
        <f>P350/SUMIFS(P$3:P$722,$B$3:$B$722,$B1076)*SUMIFS(Calculations!$E$3:$E$53,Calculations!$A$3:$A$53,$B1076)</f>
        <v>0</v>
      </c>
      <c r="Q1076" s="44">
        <f>Q350/SUMIFS(Q$3:Q$722,$B$3:$B$722,$B1076)*SUMIFS(Calculations!$E$3:$E$53,Calculations!$A$3:$A$53,$B1076)</f>
        <v>0</v>
      </c>
      <c r="R1076" s="44">
        <f>R350/SUMIFS(R$3:R$722,$B$3:$B$722,$B1076)*SUMIFS(Calculations!$E$3:$E$53,Calculations!$A$3:$A$53,$B1076)</f>
        <v>0</v>
      </c>
    </row>
    <row r="1077" spans="2:18" ht="15.75" customHeight="1">
      <c r="B1077" s="44" t="s">
        <v>84</v>
      </c>
      <c r="C1077" s="44" t="s">
        <v>519</v>
      </c>
      <c r="D1077" s="44" t="s">
        <v>525</v>
      </c>
      <c r="E1077" s="44" t="str">
        <f t="shared" si="305"/>
        <v>geothermal</v>
      </c>
      <c r="F1077" s="44">
        <f>F351/SUMIFS(F$3:F$722,$B$3:$B$722,$B1077)*SUMIFS(Calculations!$E$3:$E$53,Calculations!$A$3:$A$53,$B1077)</f>
        <v>0</v>
      </c>
      <c r="G1077" s="44">
        <f>G351/SUMIFS(G$3:G$722,$B$3:$B$722,$B1077)*SUMIFS(Calculations!$E$3:$E$53,Calculations!$A$3:$A$53,$B1077)</f>
        <v>0</v>
      </c>
      <c r="H1077" s="44">
        <f>H351/SUMIFS(H$3:H$722,$B$3:$B$722,$B1077)*SUMIFS(Calculations!$E$3:$E$53,Calculations!$A$3:$A$53,$B1077)</f>
        <v>0</v>
      </c>
      <c r="I1077" s="44">
        <f>I351/SUMIFS(I$3:I$722,$B$3:$B$722,$B1077)*SUMIFS(Calculations!$E$3:$E$53,Calculations!$A$3:$A$53,$B1077)</f>
        <v>0</v>
      </c>
      <c r="J1077" s="44">
        <f>J351/SUMIFS(J$3:J$722,$B$3:$B$722,$B1077)*SUMIFS(Calculations!$E$3:$E$53,Calculations!$A$3:$A$53,$B1077)</f>
        <v>0</v>
      </c>
      <c r="K1077" s="44">
        <f>K351/SUMIFS(K$3:K$722,$B$3:$B$722,$B1077)*SUMIFS(Calculations!$E$3:$E$53,Calculations!$A$3:$A$53,$B1077)</f>
        <v>0</v>
      </c>
      <c r="L1077" s="44">
        <f>L351/SUMIFS(L$3:L$722,$B$3:$B$722,$B1077)*SUMIFS(Calculations!$E$3:$E$53,Calculations!$A$3:$A$53,$B1077)</f>
        <v>0</v>
      </c>
      <c r="M1077" s="44">
        <f>M351/SUMIFS(M$3:M$722,$B$3:$B$722,$B1077)*SUMIFS(Calculations!$E$3:$E$53,Calculations!$A$3:$A$53,$B1077)</f>
        <v>0</v>
      </c>
      <c r="N1077" s="44">
        <f>N351/SUMIFS(N$3:N$722,$B$3:$B$722,$B1077)*SUMIFS(Calculations!$E$3:$E$53,Calculations!$A$3:$A$53,$B1077)</f>
        <v>0</v>
      </c>
      <c r="O1077" s="44">
        <f>O351/SUMIFS(O$3:O$722,$B$3:$B$722,$B1077)*SUMIFS(Calculations!$E$3:$E$53,Calculations!$A$3:$A$53,$B1077)</f>
        <v>0</v>
      </c>
      <c r="P1077" s="44">
        <f>P351/SUMIFS(P$3:P$722,$B$3:$B$722,$B1077)*SUMIFS(Calculations!$E$3:$E$53,Calculations!$A$3:$A$53,$B1077)</f>
        <v>0</v>
      </c>
      <c r="Q1077" s="44">
        <f>Q351/SUMIFS(Q$3:Q$722,$B$3:$B$722,$B1077)*SUMIFS(Calculations!$E$3:$E$53,Calculations!$A$3:$A$53,$B1077)</f>
        <v>0</v>
      </c>
      <c r="R1077" s="44">
        <f>R351/SUMIFS(R$3:R$722,$B$3:$B$722,$B1077)*SUMIFS(Calculations!$E$3:$E$53,Calculations!$A$3:$A$53,$B1077)</f>
        <v>0</v>
      </c>
    </row>
    <row r="1078" spans="2:18" ht="15.75" customHeight="1">
      <c r="B1078" s="44" t="s">
        <v>84</v>
      </c>
      <c r="C1078" s="44" t="s">
        <v>519</v>
      </c>
      <c r="D1078" s="44" t="s">
        <v>526</v>
      </c>
      <c r="E1078" s="44" t="str">
        <f t="shared" si="305"/>
        <v>hydro</v>
      </c>
      <c r="F1078" s="44">
        <f>F352/SUMIFS(F$3:F$722,$B$3:$B$722,$B1078)*SUMIFS(Calculations!$E$3:$E$53,Calculations!$A$3:$A$53,$B1078)</f>
        <v>0</v>
      </c>
      <c r="G1078" s="44">
        <f>G352/SUMIFS(G$3:G$722,$B$3:$B$722,$B1078)*SUMIFS(Calculations!$E$3:$E$53,Calculations!$A$3:$A$53,$B1078)</f>
        <v>0</v>
      </c>
      <c r="H1078" s="44">
        <f>H352/SUMIFS(H$3:H$722,$B$3:$B$722,$B1078)*SUMIFS(Calculations!$E$3:$E$53,Calculations!$A$3:$A$53,$B1078)</f>
        <v>0</v>
      </c>
      <c r="I1078" s="44">
        <f>I352/SUMIFS(I$3:I$722,$B$3:$B$722,$B1078)*SUMIFS(Calculations!$E$3:$E$53,Calculations!$A$3:$A$53,$B1078)</f>
        <v>0</v>
      </c>
      <c r="J1078" s="44">
        <f>J352/SUMIFS(J$3:J$722,$B$3:$B$722,$B1078)*SUMIFS(Calculations!$E$3:$E$53,Calculations!$A$3:$A$53,$B1078)</f>
        <v>0</v>
      </c>
      <c r="K1078" s="44">
        <f>K352/SUMIFS(K$3:K$722,$B$3:$B$722,$B1078)*SUMIFS(Calculations!$E$3:$E$53,Calculations!$A$3:$A$53,$B1078)</f>
        <v>0</v>
      </c>
      <c r="L1078" s="44">
        <f>L352/SUMIFS(L$3:L$722,$B$3:$B$722,$B1078)*SUMIFS(Calculations!$E$3:$E$53,Calculations!$A$3:$A$53,$B1078)</f>
        <v>0</v>
      </c>
      <c r="M1078" s="44">
        <f>M352/SUMIFS(M$3:M$722,$B$3:$B$722,$B1078)*SUMIFS(Calculations!$E$3:$E$53,Calculations!$A$3:$A$53,$B1078)</f>
        <v>0</v>
      </c>
      <c r="N1078" s="44">
        <f>N352/SUMIFS(N$3:N$722,$B$3:$B$722,$B1078)*SUMIFS(Calculations!$E$3:$E$53,Calculations!$A$3:$A$53,$B1078)</f>
        <v>0</v>
      </c>
      <c r="O1078" s="44">
        <f>O352/SUMIFS(O$3:O$722,$B$3:$B$722,$B1078)*SUMIFS(Calculations!$E$3:$E$53,Calculations!$A$3:$A$53,$B1078)</f>
        <v>0</v>
      </c>
      <c r="P1078" s="44">
        <f>P352/SUMIFS(P$3:P$722,$B$3:$B$722,$B1078)*SUMIFS(Calculations!$E$3:$E$53,Calculations!$A$3:$A$53,$B1078)</f>
        <v>0</v>
      </c>
      <c r="Q1078" s="44">
        <f>Q352/SUMIFS(Q$3:Q$722,$B$3:$B$722,$B1078)*SUMIFS(Calculations!$E$3:$E$53,Calculations!$A$3:$A$53,$B1078)</f>
        <v>0</v>
      </c>
      <c r="R1078" s="44">
        <f>R352/SUMIFS(R$3:R$722,$B$3:$B$722,$B1078)*SUMIFS(Calculations!$E$3:$E$53,Calculations!$A$3:$A$53,$B1078)</f>
        <v>0</v>
      </c>
    </row>
    <row r="1079" spans="2:18" ht="15.75" customHeight="1">
      <c r="B1079" s="44" t="s">
        <v>84</v>
      </c>
      <c r="C1079" s="44" t="s">
        <v>519</v>
      </c>
      <c r="D1079" s="44" t="s">
        <v>528</v>
      </c>
      <c r="E1079" s="44" t="str">
        <f t="shared" si="305"/>
        <v>hydro</v>
      </c>
      <c r="F1079" s="44">
        <f>F353/SUMIFS(F$3:F$722,$B$3:$B$722,$B1079)*SUMIFS(Calculations!$E$3:$E$53,Calculations!$A$3:$A$53,$B1079)</f>
        <v>0</v>
      </c>
      <c r="G1079" s="44">
        <f>G353/SUMIFS(G$3:G$722,$B$3:$B$722,$B1079)*SUMIFS(Calculations!$E$3:$E$53,Calculations!$A$3:$A$53,$B1079)</f>
        <v>0</v>
      </c>
      <c r="H1079" s="44">
        <f>H353/SUMIFS(H$3:H$722,$B$3:$B$722,$B1079)*SUMIFS(Calculations!$E$3:$E$53,Calculations!$A$3:$A$53,$B1079)</f>
        <v>0</v>
      </c>
      <c r="I1079" s="44">
        <f>I353/SUMIFS(I$3:I$722,$B$3:$B$722,$B1079)*SUMIFS(Calculations!$E$3:$E$53,Calculations!$A$3:$A$53,$B1079)</f>
        <v>0</v>
      </c>
      <c r="J1079" s="44">
        <f>J353/SUMIFS(J$3:J$722,$B$3:$B$722,$B1079)*SUMIFS(Calculations!$E$3:$E$53,Calculations!$A$3:$A$53,$B1079)</f>
        <v>0</v>
      </c>
      <c r="K1079" s="44">
        <f>K353/SUMIFS(K$3:K$722,$B$3:$B$722,$B1079)*SUMIFS(Calculations!$E$3:$E$53,Calculations!$A$3:$A$53,$B1079)</f>
        <v>0</v>
      </c>
      <c r="L1079" s="44">
        <f>L353/SUMIFS(L$3:L$722,$B$3:$B$722,$B1079)*SUMIFS(Calculations!$E$3:$E$53,Calculations!$A$3:$A$53,$B1079)</f>
        <v>0</v>
      </c>
      <c r="M1079" s="44">
        <f>M353/SUMIFS(M$3:M$722,$B$3:$B$722,$B1079)*SUMIFS(Calculations!$E$3:$E$53,Calculations!$A$3:$A$53,$B1079)</f>
        <v>0</v>
      </c>
      <c r="N1079" s="44">
        <f>N353/SUMIFS(N$3:N$722,$B$3:$B$722,$B1079)*SUMIFS(Calculations!$E$3:$E$53,Calculations!$A$3:$A$53,$B1079)</f>
        <v>0</v>
      </c>
      <c r="O1079" s="44">
        <f>O353/SUMIFS(O$3:O$722,$B$3:$B$722,$B1079)*SUMIFS(Calculations!$E$3:$E$53,Calculations!$A$3:$A$53,$B1079)</f>
        <v>0</v>
      </c>
      <c r="P1079" s="44">
        <f>P353/SUMIFS(P$3:P$722,$B$3:$B$722,$B1079)*SUMIFS(Calculations!$E$3:$E$53,Calculations!$A$3:$A$53,$B1079)</f>
        <v>0</v>
      </c>
      <c r="Q1079" s="44">
        <f>Q353/SUMIFS(Q$3:Q$722,$B$3:$B$722,$B1079)*SUMIFS(Calculations!$E$3:$E$53,Calculations!$A$3:$A$53,$B1079)</f>
        <v>0</v>
      </c>
      <c r="R1079" s="44">
        <f>R353/SUMIFS(R$3:R$722,$B$3:$B$722,$B1079)*SUMIFS(Calculations!$E$3:$E$53,Calculations!$A$3:$A$53,$B1079)</f>
        <v>0</v>
      </c>
    </row>
    <row r="1080" spans="2:18" ht="15.75" customHeight="1">
      <c r="B1080" s="44" t="s">
        <v>84</v>
      </c>
      <c r="C1080" s="44" t="s">
        <v>519</v>
      </c>
      <c r="D1080" s="44" t="s">
        <v>527</v>
      </c>
      <c r="E1080" s="44" t="str">
        <f t="shared" si="305"/>
        <v>onshore wind</v>
      </c>
      <c r="F1080" s="44">
        <f>F354/SUMIFS(F$3:F$722,$B$3:$B$722,$B1080)*SUMIFS(Calculations!$E$3:$E$53,Calculations!$A$3:$A$53,$B1080)</f>
        <v>0</v>
      </c>
      <c r="G1080" s="44">
        <f>G354/SUMIFS(G$3:G$722,$B$3:$B$722,$B1080)*SUMIFS(Calculations!$E$3:$E$53,Calculations!$A$3:$A$53,$B1080)</f>
        <v>0</v>
      </c>
      <c r="H1080" s="44">
        <f>H354/SUMIFS(H$3:H$722,$B$3:$B$722,$B1080)*SUMIFS(Calculations!$E$3:$E$53,Calculations!$A$3:$A$53,$B1080)</f>
        <v>0</v>
      </c>
      <c r="I1080" s="44">
        <f>I354/SUMIFS(I$3:I$722,$B$3:$B$722,$B1080)*SUMIFS(Calculations!$E$3:$E$53,Calculations!$A$3:$A$53,$B1080)</f>
        <v>0</v>
      </c>
      <c r="J1080" s="44">
        <f>J354/SUMIFS(J$3:J$722,$B$3:$B$722,$B1080)*SUMIFS(Calculations!$E$3:$E$53,Calculations!$A$3:$A$53,$B1080)</f>
        <v>0</v>
      </c>
      <c r="K1080" s="44">
        <f>K354/SUMIFS(K$3:K$722,$B$3:$B$722,$B1080)*SUMIFS(Calculations!$E$3:$E$53,Calculations!$A$3:$A$53,$B1080)</f>
        <v>0</v>
      </c>
      <c r="L1080" s="44">
        <f>L354/SUMIFS(L$3:L$722,$B$3:$B$722,$B1080)*SUMIFS(Calculations!$E$3:$E$53,Calculations!$A$3:$A$53,$B1080)</f>
        <v>0</v>
      </c>
      <c r="M1080" s="44">
        <f>M354/SUMIFS(M$3:M$722,$B$3:$B$722,$B1080)*SUMIFS(Calculations!$E$3:$E$53,Calculations!$A$3:$A$53,$B1080)</f>
        <v>0</v>
      </c>
      <c r="N1080" s="44">
        <f>N354/SUMIFS(N$3:N$722,$B$3:$B$722,$B1080)*SUMIFS(Calculations!$E$3:$E$53,Calculations!$A$3:$A$53,$B1080)</f>
        <v>0</v>
      </c>
      <c r="O1080" s="44">
        <f>O354/SUMIFS(O$3:O$722,$B$3:$B$722,$B1080)*SUMIFS(Calculations!$E$3:$E$53,Calculations!$A$3:$A$53,$B1080)</f>
        <v>0</v>
      </c>
      <c r="P1080" s="44">
        <f>P354/SUMIFS(P$3:P$722,$B$3:$B$722,$B1080)*SUMIFS(Calculations!$E$3:$E$53,Calculations!$A$3:$A$53,$B1080)</f>
        <v>0</v>
      </c>
      <c r="Q1080" s="44">
        <f>Q354/SUMIFS(Q$3:Q$722,$B$3:$B$722,$B1080)*SUMIFS(Calculations!$E$3:$E$53,Calculations!$A$3:$A$53,$B1080)</f>
        <v>0</v>
      </c>
      <c r="R1080" s="44">
        <f>R354/SUMIFS(R$3:R$722,$B$3:$B$722,$B1080)*SUMIFS(Calculations!$E$3:$E$53,Calculations!$A$3:$A$53,$B1080)</f>
        <v>0</v>
      </c>
    </row>
    <row r="1081" spans="2:18" ht="15.75" customHeight="1">
      <c r="B1081" s="44" t="s">
        <v>84</v>
      </c>
      <c r="C1081" s="44" t="s">
        <v>519</v>
      </c>
      <c r="D1081" s="44" t="s">
        <v>529</v>
      </c>
      <c r="E1081" s="44" t="str">
        <f t="shared" si="305"/>
        <v>natural gas nonpeaker</v>
      </c>
      <c r="F1081" s="44">
        <f>F355/SUMIFS(F$3:F$722,$B$3:$B$722,$B1081)*SUMIFS(Calculations!$E$3:$E$53,Calculations!$A$3:$A$53,$B1081)</f>
        <v>0</v>
      </c>
      <c r="G1081" s="44">
        <f>G355/SUMIFS(G$3:G$722,$B$3:$B$722,$B1081)*SUMIFS(Calculations!$E$3:$E$53,Calculations!$A$3:$A$53,$B1081)</f>
        <v>0</v>
      </c>
      <c r="H1081" s="44">
        <f>H355/SUMIFS(H$3:H$722,$B$3:$B$722,$B1081)*SUMIFS(Calculations!$E$3:$E$53,Calculations!$A$3:$A$53,$B1081)</f>
        <v>0</v>
      </c>
      <c r="I1081" s="44">
        <f>I355/SUMIFS(I$3:I$722,$B$3:$B$722,$B1081)*SUMIFS(Calculations!$E$3:$E$53,Calculations!$A$3:$A$53,$B1081)</f>
        <v>0</v>
      </c>
      <c r="J1081" s="44">
        <f>J355/SUMIFS(J$3:J$722,$B$3:$B$722,$B1081)*SUMIFS(Calculations!$E$3:$E$53,Calculations!$A$3:$A$53,$B1081)</f>
        <v>0</v>
      </c>
      <c r="K1081" s="44">
        <f>K355/SUMIFS(K$3:K$722,$B$3:$B$722,$B1081)*SUMIFS(Calculations!$E$3:$E$53,Calculations!$A$3:$A$53,$B1081)</f>
        <v>0</v>
      </c>
      <c r="L1081" s="44">
        <f>L355/SUMIFS(L$3:L$722,$B$3:$B$722,$B1081)*SUMIFS(Calculations!$E$3:$E$53,Calculations!$A$3:$A$53,$B1081)</f>
        <v>0</v>
      </c>
      <c r="M1081" s="44">
        <f>M355/SUMIFS(M$3:M$722,$B$3:$B$722,$B1081)*SUMIFS(Calculations!$E$3:$E$53,Calculations!$A$3:$A$53,$B1081)</f>
        <v>0</v>
      </c>
      <c r="N1081" s="44">
        <f>N355/SUMIFS(N$3:N$722,$B$3:$B$722,$B1081)*SUMIFS(Calculations!$E$3:$E$53,Calculations!$A$3:$A$53,$B1081)</f>
        <v>0</v>
      </c>
      <c r="O1081" s="44">
        <f>O355/SUMIFS(O$3:O$722,$B$3:$B$722,$B1081)*SUMIFS(Calculations!$E$3:$E$53,Calculations!$A$3:$A$53,$B1081)</f>
        <v>0</v>
      </c>
      <c r="P1081" s="44">
        <f>P355/SUMIFS(P$3:P$722,$B$3:$B$722,$B1081)*SUMIFS(Calculations!$E$3:$E$53,Calculations!$A$3:$A$53,$B1081)</f>
        <v>0</v>
      </c>
      <c r="Q1081" s="44">
        <f>Q355/SUMIFS(Q$3:Q$722,$B$3:$B$722,$B1081)*SUMIFS(Calculations!$E$3:$E$53,Calculations!$A$3:$A$53,$B1081)</f>
        <v>0</v>
      </c>
      <c r="R1081" s="44">
        <f>R355/SUMIFS(R$3:R$722,$B$3:$B$722,$B1081)*SUMIFS(Calculations!$E$3:$E$53,Calculations!$A$3:$A$53,$B1081)</f>
        <v>0</v>
      </c>
    </row>
    <row r="1082" spans="2:18" ht="15.75" customHeight="1">
      <c r="B1082" s="44" t="s">
        <v>84</v>
      </c>
      <c r="C1082" s="44" t="s">
        <v>519</v>
      </c>
      <c r="D1082" s="44" t="s">
        <v>530</v>
      </c>
      <c r="E1082" s="44" t="str">
        <f t="shared" si="305"/>
        <v>natural gas peaker</v>
      </c>
      <c r="F1082" s="44">
        <f>F356/SUMIFS(F$3:F$722,$B$3:$B$722,$B1082)*SUMIFS(Calculations!$E$3:$E$53,Calculations!$A$3:$A$53,$B1082)</f>
        <v>0</v>
      </c>
      <c r="G1082" s="44">
        <f>G356/SUMIFS(G$3:G$722,$B$3:$B$722,$B1082)*SUMIFS(Calculations!$E$3:$E$53,Calculations!$A$3:$A$53,$B1082)</f>
        <v>0</v>
      </c>
      <c r="H1082" s="44">
        <f>H356/SUMIFS(H$3:H$722,$B$3:$B$722,$B1082)*SUMIFS(Calculations!$E$3:$E$53,Calculations!$A$3:$A$53,$B1082)</f>
        <v>0</v>
      </c>
      <c r="I1082" s="44">
        <f>I356/SUMIFS(I$3:I$722,$B$3:$B$722,$B1082)*SUMIFS(Calculations!$E$3:$E$53,Calculations!$A$3:$A$53,$B1082)</f>
        <v>0</v>
      </c>
      <c r="J1082" s="44">
        <f>J356/SUMIFS(J$3:J$722,$B$3:$B$722,$B1082)*SUMIFS(Calculations!$E$3:$E$53,Calculations!$A$3:$A$53,$B1082)</f>
        <v>0</v>
      </c>
      <c r="K1082" s="44">
        <f>K356/SUMIFS(K$3:K$722,$B$3:$B$722,$B1082)*SUMIFS(Calculations!$E$3:$E$53,Calculations!$A$3:$A$53,$B1082)</f>
        <v>0</v>
      </c>
      <c r="L1082" s="44">
        <f>L356/SUMIFS(L$3:L$722,$B$3:$B$722,$B1082)*SUMIFS(Calculations!$E$3:$E$53,Calculations!$A$3:$A$53,$B1082)</f>
        <v>0</v>
      </c>
      <c r="M1082" s="44">
        <f>M356/SUMIFS(M$3:M$722,$B$3:$B$722,$B1082)*SUMIFS(Calculations!$E$3:$E$53,Calculations!$A$3:$A$53,$B1082)</f>
        <v>0</v>
      </c>
      <c r="N1082" s="44">
        <f>N356/SUMIFS(N$3:N$722,$B$3:$B$722,$B1082)*SUMIFS(Calculations!$E$3:$E$53,Calculations!$A$3:$A$53,$B1082)</f>
        <v>0</v>
      </c>
      <c r="O1082" s="44">
        <f>O356/SUMIFS(O$3:O$722,$B$3:$B$722,$B1082)*SUMIFS(Calculations!$E$3:$E$53,Calculations!$A$3:$A$53,$B1082)</f>
        <v>0</v>
      </c>
      <c r="P1082" s="44">
        <f>P356/SUMIFS(P$3:P$722,$B$3:$B$722,$B1082)*SUMIFS(Calculations!$E$3:$E$53,Calculations!$A$3:$A$53,$B1082)</f>
        <v>0</v>
      </c>
      <c r="Q1082" s="44">
        <f>Q356/SUMIFS(Q$3:Q$722,$B$3:$B$722,$B1082)*SUMIFS(Calculations!$E$3:$E$53,Calculations!$A$3:$A$53,$B1082)</f>
        <v>0</v>
      </c>
      <c r="R1082" s="44">
        <f>R356/SUMIFS(R$3:R$722,$B$3:$B$722,$B1082)*SUMIFS(Calculations!$E$3:$E$53,Calculations!$A$3:$A$53,$B1082)</f>
        <v>0</v>
      </c>
    </row>
    <row r="1083" spans="2:18" ht="15.75" customHeight="1">
      <c r="B1083" s="44" t="s">
        <v>84</v>
      </c>
      <c r="C1083" s="44" t="s">
        <v>519</v>
      </c>
      <c r="D1083" s="44" t="s">
        <v>531</v>
      </c>
      <c r="E1083" s="44" t="str">
        <f t="shared" si="305"/>
        <v>nuclear</v>
      </c>
      <c r="F1083" s="44">
        <f>F357/SUMIFS(F$3:F$722,$B$3:$B$722,$B1083)*SUMIFS(Calculations!$E$3:$E$53,Calculations!$A$3:$A$53,$B1083)</f>
        <v>0</v>
      </c>
      <c r="G1083" s="44">
        <f>G357/SUMIFS(G$3:G$722,$B$3:$B$722,$B1083)*SUMIFS(Calculations!$E$3:$E$53,Calculations!$A$3:$A$53,$B1083)</f>
        <v>0</v>
      </c>
      <c r="H1083" s="44">
        <f>H357/SUMIFS(H$3:H$722,$B$3:$B$722,$B1083)*SUMIFS(Calculations!$E$3:$E$53,Calculations!$A$3:$A$53,$B1083)</f>
        <v>0</v>
      </c>
      <c r="I1083" s="44">
        <f>I357/SUMIFS(I$3:I$722,$B$3:$B$722,$B1083)*SUMIFS(Calculations!$E$3:$E$53,Calculations!$A$3:$A$53,$B1083)</f>
        <v>0</v>
      </c>
      <c r="J1083" s="44">
        <f>J357/SUMIFS(J$3:J$722,$B$3:$B$722,$B1083)*SUMIFS(Calculations!$E$3:$E$53,Calculations!$A$3:$A$53,$B1083)</f>
        <v>0</v>
      </c>
      <c r="K1083" s="44">
        <f>K357/SUMIFS(K$3:K$722,$B$3:$B$722,$B1083)*SUMIFS(Calculations!$E$3:$E$53,Calculations!$A$3:$A$53,$B1083)</f>
        <v>0</v>
      </c>
      <c r="L1083" s="44">
        <f>L357/SUMIFS(L$3:L$722,$B$3:$B$722,$B1083)*SUMIFS(Calculations!$E$3:$E$53,Calculations!$A$3:$A$53,$B1083)</f>
        <v>0</v>
      </c>
      <c r="M1083" s="44">
        <f>M357/SUMIFS(M$3:M$722,$B$3:$B$722,$B1083)*SUMIFS(Calculations!$E$3:$E$53,Calculations!$A$3:$A$53,$B1083)</f>
        <v>0</v>
      </c>
      <c r="N1083" s="44">
        <f>N357/SUMIFS(N$3:N$722,$B$3:$B$722,$B1083)*SUMIFS(Calculations!$E$3:$E$53,Calculations!$A$3:$A$53,$B1083)</f>
        <v>0</v>
      </c>
      <c r="O1083" s="44">
        <f>O357/SUMIFS(O$3:O$722,$B$3:$B$722,$B1083)*SUMIFS(Calculations!$E$3:$E$53,Calculations!$A$3:$A$53,$B1083)</f>
        <v>0</v>
      </c>
      <c r="P1083" s="44">
        <f>P357/SUMIFS(P$3:P$722,$B$3:$B$722,$B1083)*SUMIFS(Calculations!$E$3:$E$53,Calculations!$A$3:$A$53,$B1083)</f>
        <v>0</v>
      </c>
      <c r="Q1083" s="44">
        <f>Q357/SUMIFS(Q$3:Q$722,$B$3:$B$722,$B1083)*SUMIFS(Calculations!$E$3:$E$53,Calculations!$A$3:$A$53,$B1083)</f>
        <v>0</v>
      </c>
      <c r="R1083" s="44">
        <f>R357/SUMIFS(R$3:R$722,$B$3:$B$722,$B1083)*SUMIFS(Calculations!$E$3:$E$53,Calculations!$A$3:$A$53,$B1083)</f>
        <v>0</v>
      </c>
    </row>
    <row r="1084" spans="2:18" ht="15.75" customHeight="1">
      <c r="B1084" s="44" t="s">
        <v>84</v>
      </c>
      <c r="C1084" s="44" t="s">
        <v>519</v>
      </c>
      <c r="D1084" s="44" t="s">
        <v>532</v>
      </c>
      <c r="E1084" s="44" t="str">
        <f t="shared" si="305"/>
        <v>offshore wind</v>
      </c>
      <c r="F1084" s="44">
        <f>F358/SUMIFS(F$3:F$722,$B$3:$B$722,$B1084)*SUMIFS(Calculations!$E$3:$E$53,Calculations!$A$3:$A$53,$B1084)</f>
        <v>0</v>
      </c>
      <c r="G1084" s="44">
        <f>G358/SUMIFS(G$3:G$722,$B$3:$B$722,$B1084)*SUMIFS(Calculations!$E$3:$E$53,Calculations!$A$3:$A$53,$B1084)</f>
        <v>0</v>
      </c>
      <c r="H1084" s="44">
        <f>H358/SUMIFS(H$3:H$722,$B$3:$B$722,$B1084)*SUMIFS(Calculations!$E$3:$E$53,Calculations!$A$3:$A$53,$B1084)</f>
        <v>0</v>
      </c>
      <c r="I1084" s="44">
        <f>I358/SUMIFS(I$3:I$722,$B$3:$B$722,$B1084)*SUMIFS(Calculations!$E$3:$E$53,Calculations!$A$3:$A$53,$B1084)</f>
        <v>0</v>
      </c>
      <c r="J1084" s="44">
        <f>J358/SUMIFS(J$3:J$722,$B$3:$B$722,$B1084)*SUMIFS(Calculations!$E$3:$E$53,Calculations!$A$3:$A$53,$B1084)</f>
        <v>0</v>
      </c>
      <c r="K1084" s="44">
        <f>K358/SUMIFS(K$3:K$722,$B$3:$B$722,$B1084)*SUMIFS(Calculations!$E$3:$E$53,Calculations!$A$3:$A$53,$B1084)</f>
        <v>0</v>
      </c>
      <c r="L1084" s="44">
        <f>L358/SUMIFS(L$3:L$722,$B$3:$B$722,$B1084)*SUMIFS(Calculations!$E$3:$E$53,Calculations!$A$3:$A$53,$B1084)</f>
        <v>0</v>
      </c>
      <c r="M1084" s="44">
        <f>M358/SUMIFS(M$3:M$722,$B$3:$B$722,$B1084)*SUMIFS(Calculations!$E$3:$E$53,Calculations!$A$3:$A$53,$B1084)</f>
        <v>0</v>
      </c>
      <c r="N1084" s="44">
        <f>N358/SUMIFS(N$3:N$722,$B$3:$B$722,$B1084)*SUMIFS(Calculations!$E$3:$E$53,Calculations!$A$3:$A$53,$B1084)</f>
        <v>0</v>
      </c>
      <c r="O1084" s="44">
        <f>O358/SUMIFS(O$3:O$722,$B$3:$B$722,$B1084)*SUMIFS(Calculations!$E$3:$E$53,Calculations!$A$3:$A$53,$B1084)</f>
        <v>0</v>
      </c>
      <c r="P1084" s="44">
        <f>P358/SUMIFS(P$3:P$722,$B$3:$B$722,$B1084)*SUMIFS(Calculations!$E$3:$E$53,Calculations!$A$3:$A$53,$B1084)</f>
        <v>0</v>
      </c>
      <c r="Q1084" s="44">
        <f>Q358/SUMIFS(Q$3:Q$722,$B$3:$B$722,$B1084)*SUMIFS(Calculations!$E$3:$E$53,Calculations!$A$3:$A$53,$B1084)</f>
        <v>0</v>
      </c>
      <c r="R1084" s="44">
        <f>R358/SUMIFS(R$3:R$722,$B$3:$B$722,$B1084)*SUMIFS(Calculations!$E$3:$E$53,Calculations!$A$3:$A$53,$B1084)</f>
        <v>0</v>
      </c>
    </row>
    <row r="1085" spans="2:18" ht="15.75" customHeight="1">
      <c r="B1085" s="44" t="s">
        <v>84</v>
      </c>
      <c r="C1085" s="44" t="s">
        <v>519</v>
      </c>
      <c r="D1085" s="44" t="s">
        <v>533</v>
      </c>
      <c r="E1085" s="44" t="str">
        <f t="shared" si="305"/>
        <v>crude oil</v>
      </c>
      <c r="F1085" s="44">
        <f>F359/SUMIFS(F$3:F$722,$B$3:$B$722,$B1085)*SUMIFS(Calculations!$E$3:$E$53,Calculations!$A$3:$A$53,$B1085)</f>
        <v>0</v>
      </c>
      <c r="G1085" s="44">
        <f>G359/SUMIFS(G$3:G$722,$B$3:$B$722,$B1085)*SUMIFS(Calculations!$E$3:$E$53,Calculations!$A$3:$A$53,$B1085)</f>
        <v>0</v>
      </c>
      <c r="H1085" s="44">
        <f>H359/SUMIFS(H$3:H$722,$B$3:$B$722,$B1085)*SUMIFS(Calculations!$E$3:$E$53,Calculations!$A$3:$A$53,$B1085)</f>
        <v>0</v>
      </c>
      <c r="I1085" s="44">
        <f>I359/SUMIFS(I$3:I$722,$B$3:$B$722,$B1085)*SUMIFS(Calculations!$E$3:$E$53,Calculations!$A$3:$A$53,$B1085)</f>
        <v>0</v>
      </c>
      <c r="J1085" s="44">
        <f>J359/SUMIFS(J$3:J$722,$B$3:$B$722,$B1085)*SUMIFS(Calculations!$E$3:$E$53,Calculations!$A$3:$A$53,$B1085)</f>
        <v>0</v>
      </c>
      <c r="K1085" s="44">
        <f>K359/SUMIFS(K$3:K$722,$B$3:$B$722,$B1085)*SUMIFS(Calculations!$E$3:$E$53,Calculations!$A$3:$A$53,$B1085)</f>
        <v>0</v>
      </c>
      <c r="L1085" s="44">
        <f>L359/SUMIFS(L$3:L$722,$B$3:$B$722,$B1085)*SUMIFS(Calculations!$E$3:$E$53,Calculations!$A$3:$A$53,$B1085)</f>
        <v>0</v>
      </c>
      <c r="M1085" s="44">
        <f>M359/SUMIFS(M$3:M$722,$B$3:$B$722,$B1085)*SUMIFS(Calculations!$E$3:$E$53,Calculations!$A$3:$A$53,$B1085)</f>
        <v>0</v>
      </c>
      <c r="N1085" s="44">
        <f>N359/SUMIFS(N$3:N$722,$B$3:$B$722,$B1085)*SUMIFS(Calculations!$E$3:$E$53,Calculations!$A$3:$A$53,$B1085)</f>
        <v>0</v>
      </c>
      <c r="O1085" s="44">
        <f>O359/SUMIFS(O$3:O$722,$B$3:$B$722,$B1085)*SUMIFS(Calculations!$E$3:$E$53,Calculations!$A$3:$A$53,$B1085)</f>
        <v>0</v>
      </c>
      <c r="P1085" s="44">
        <f>P359/SUMIFS(P$3:P$722,$B$3:$B$722,$B1085)*SUMIFS(Calculations!$E$3:$E$53,Calculations!$A$3:$A$53,$B1085)</f>
        <v>0</v>
      </c>
      <c r="Q1085" s="44">
        <f>Q359/SUMIFS(Q$3:Q$722,$B$3:$B$722,$B1085)*SUMIFS(Calculations!$E$3:$E$53,Calculations!$A$3:$A$53,$B1085)</f>
        <v>0</v>
      </c>
      <c r="R1085" s="44">
        <f>R359/SUMIFS(R$3:R$722,$B$3:$B$722,$B1085)*SUMIFS(Calculations!$E$3:$E$53,Calculations!$A$3:$A$53,$B1085)</f>
        <v>0</v>
      </c>
    </row>
    <row r="1086" spans="2:18" ht="15.75" customHeight="1">
      <c r="B1086" s="44" t="s">
        <v>84</v>
      </c>
      <c r="C1086" s="44" t="s">
        <v>519</v>
      </c>
      <c r="D1086" s="44" t="s">
        <v>534</v>
      </c>
      <c r="E1086" s="44" t="str">
        <f t="shared" si="305"/>
        <v>solar PV</v>
      </c>
      <c r="F1086" s="44">
        <f>F360/SUMIFS(F$3:F$722,$B$3:$B$722,$B1086)*SUMIFS(Calculations!$E$3:$E$53,Calculations!$A$3:$A$53,$B1086)</f>
        <v>0</v>
      </c>
      <c r="G1086" s="44">
        <f>G360/SUMIFS(G$3:G$722,$B$3:$B$722,$B1086)*SUMIFS(Calculations!$E$3:$E$53,Calculations!$A$3:$A$53,$B1086)</f>
        <v>0</v>
      </c>
      <c r="H1086" s="44">
        <f>H360/SUMIFS(H$3:H$722,$B$3:$B$722,$B1086)*SUMIFS(Calculations!$E$3:$E$53,Calculations!$A$3:$A$53,$B1086)</f>
        <v>0</v>
      </c>
      <c r="I1086" s="44">
        <f>I360/SUMIFS(I$3:I$722,$B$3:$B$722,$B1086)*SUMIFS(Calculations!$E$3:$E$53,Calculations!$A$3:$A$53,$B1086)</f>
        <v>0</v>
      </c>
      <c r="J1086" s="44">
        <f>J360/SUMIFS(J$3:J$722,$B$3:$B$722,$B1086)*SUMIFS(Calculations!$E$3:$E$53,Calculations!$A$3:$A$53,$B1086)</f>
        <v>0</v>
      </c>
      <c r="K1086" s="44">
        <f>K360/SUMIFS(K$3:K$722,$B$3:$B$722,$B1086)*SUMIFS(Calculations!$E$3:$E$53,Calculations!$A$3:$A$53,$B1086)</f>
        <v>0</v>
      </c>
      <c r="L1086" s="44">
        <f>L360/SUMIFS(L$3:L$722,$B$3:$B$722,$B1086)*SUMIFS(Calculations!$E$3:$E$53,Calculations!$A$3:$A$53,$B1086)</f>
        <v>0</v>
      </c>
      <c r="M1086" s="44">
        <f>M360/SUMIFS(M$3:M$722,$B$3:$B$722,$B1086)*SUMIFS(Calculations!$E$3:$E$53,Calculations!$A$3:$A$53,$B1086)</f>
        <v>0</v>
      </c>
      <c r="N1086" s="44">
        <f>N360/SUMIFS(N$3:N$722,$B$3:$B$722,$B1086)*SUMIFS(Calculations!$E$3:$E$53,Calculations!$A$3:$A$53,$B1086)</f>
        <v>0</v>
      </c>
      <c r="O1086" s="44">
        <f>O360/SUMIFS(O$3:O$722,$B$3:$B$722,$B1086)*SUMIFS(Calculations!$E$3:$E$53,Calculations!$A$3:$A$53,$B1086)</f>
        <v>0</v>
      </c>
      <c r="P1086" s="44">
        <f>P360/SUMIFS(P$3:P$722,$B$3:$B$722,$B1086)*SUMIFS(Calculations!$E$3:$E$53,Calculations!$A$3:$A$53,$B1086)</f>
        <v>0</v>
      </c>
      <c r="Q1086" s="44">
        <f>Q360/SUMIFS(Q$3:Q$722,$B$3:$B$722,$B1086)*SUMIFS(Calculations!$E$3:$E$53,Calculations!$A$3:$A$53,$B1086)</f>
        <v>0</v>
      </c>
      <c r="R1086" s="44">
        <f>R360/SUMIFS(R$3:R$722,$B$3:$B$722,$B1086)*SUMIFS(Calculations!$E$3:$E$53,Calculations!$A$3:$A$53,$B1086)</f>
        <v>0</v>
      </c>
    </row>
    <row r="1087" spans="2:18" ht="15.75" customHeight="1">
      <c r="B1087" s="44" t="s">
        <v>84</v>
      </c>
      <c r="C1087" s="44" t="s">
        <v>519</v>
      </c>
      <c r="D1087" s="44" t="s">
        <v>535</v>
      </c>
      <c r="E1087" s="44" t="str">
        <f t="shared" si="305"/>
        <v>storage</v>
      </c>
      <c r="F1087" s="44">
        <f>F361/SUMIFS(F$3:F$722,$B$3:$B$722,$B1087)*SUMIFS(Calculations!$E$3:$E$53,Calculations!$A$3:$A$53,$B1087)</f>
        <v>0</v>
      </c>
      <c r="G1087" s="44">
        <f>G361/SUMIFS(G$3:G$722,$B$3:$B$722,$B1087)*SUMIFS(Calculations!$E$3:$E$53,Calculations!$A$3:$A$53,$B1087)</f>
        <v>0</v>
      </c>
      <c r="H1087" s="44">
        <f>H361/SUMIFS(H$3:H$722,$B$3:$B$722,$B1087)*SUMIFS(Calculations!$E$3:$E$53,Calculations!$A$3:$A$53,$B1087)</f>
        <v>0</v>
      </c>
      <c r="I1087" s="44">
        <f>I361/SUMIFS(I$3:I$722,$B$3:$B$722,$B1087)*SUMIFS(Calculations!$E$3:$E$53,Calculations!$A$3:$A$53,$B1087)</f>
        <v>0</v>
      </c>
      <c r="J1087" s="44">
        <f>J361/SUMIFS(J$3:J$722,$B$3:$B$722,$B1087)*SUMIFS(Calculations!$E$3:$E$53,Calculations!$A$3:$A$53,$B1087)</f>
        <v>0</v>
      </c>
      <c r="K1087" s="44">
        <f>K361/SUMIFS(K$3:K$722,$B$3:$B$722,$B1087)*SUMIFS(Calculations!$E$3:$E$53,Calculations!$A$3:$A$53,$B1087)</f>
        <v>0</v>
      </c>
      <c r="L1087" s="44">
        <f>L361/SUMIFS(L$3:L$722,$B$3:$B$722,$B1087)*SUMIFS(Calculations!$E$3:$E$53,Calculations!$A$3:$A$53,$B1087)</f>
        <v>0</v>
      </c>
      <c r="M1087" s="44">
        <f>M361/SUMIFS(M$3:M$722,$B$3:$B$722,$B1087)*SUMIFS(Calculations!$E$3:$E$53,Calculations!$A$3:$A$53,$B1087)</f>
        <v>0</v>
      </c>
      <c r="N1087" s="44">
        <f>N361/SUMIFS(N$3:N$722,$B$3:$B$722,$B1087)*SUMIFS(Calculations!$E$3:$E$53,Calculations!$A$3:$A$53,$B1087)</f>
        <v>0</v>
      </c>
      <c r="O1087" s="44">
        <f>O361/SUMIFS(O$3:O$722,$B$3:$B$722,$B1087)*SUMIFS(Calculations!$E$3:$E$53,Calculations!$A$3:$A$53,$B1087)</f>
        <v>0</v>
      </c>
      <c r="P1087" s="44">
        <f>P361/SUMIFS(P$3:P$722,$B$3:$B$722,$B1087)*SUMIFS(Calculations!$E$3:$E$53,Calculations!$A$3:$A$53,$B1087)</f>
        <v>0</v>
      </c>
      <c r="Q1087" s="44">
        <f>Q361/SUMIFS(Q$3:Q$722,$B$3:$B$722,$B1087)*SUMIFS(Calculations!$E$3:$E$53,Calculations!$A$3:$A$53,$B1087)</f>
        <v>0</v>
      </c>
      <c r="R1087" s="44">
        <f>R361/SUMIFS(R$3:R$722,$B$3:$B$722,$B1087)*SUMIFS(Calculations!$E$3:$E$53,Calculations!$A$3:$A$53,$B1087)</f>
        <v>0</v>
      </c>
    </row>
    <row r="1088" spans="2:18" ht="15.75" customHeight="1">
      <c r="B1088" s="44" t="s">
        <v>84</v>
      </c>
      <c r="C1088" s="44" t="s">
        <v>519</v>
      </c>
      <c r="D1088" s="44" t="s">
        <v>537</v>
      </c>
      <c r="E1088" s="44" t="str">
        <f t="shared" si="305"/>
        <v>solar PV</v>
      </c>
      <c r="F1088" s="44">
        <f>F362/SUMIFS(F$3:F$722,$B$3:$B$722,$B1088)*SUMIFS(Calculations!$E$3:$E$53,Calculations!$A$3:$A$53,$B1088)</f>
        <v>0</v>
      </c>
      <c r="G1088" s="44">
        <f>G362/SUMIFS(G$3:G$722,$B$3:$B$722,$B1088)*SUMIFS(Calculations!$E$3:$E$53,Calculations!$A$3:$A$53,$B1088)</f>
        <v>0</v>
      </c>
      <c r="H1088" s="44">
        <f>H362/SUMIFS(H$3:H$722,$B$3:$B$722,$B1088)*SUMIFS(Calculations!$E$3:$E$53,Calculations!$A$3:$A$53,$B1088)</f>
        <v>0</v>
      </c>
      <c r="I1088" s="44">
        <f>I362/SUMIFS(I$3:I$722,$B$3:$B$722,$B1088)*SUMIFS(Calculations!$E$3:$E$53,Calculations!$A$3:$A$53,$B1088)</f>
        <v>0</v>
      </c>
      <c r="J1088" s="44">
        <f>J362/SUMIFS(J$3:J$722,$B$3:$B$722,$B1088)*SUMIFS(Calculations!$E$3:$E$53,Calculations!$A$3:$A$53,$B1088)</f>
        <v>0</v>
      </c>
      <c r="K1088" s="44">
        <f>K362/SUMIFS(K$3:K$722,$B$3:$B$722,$B1088)*SUMIFS(Calculations!$E$3:$E$53,Calculations!$A$3:$A$53,$B1088)</f>
        <v>0</v>
      </c>
      <c r="L1088" s="44">
        <f>L362/SUMIFS(L$3:L$722,$B$3:$B$722,$B1088)*SUMIFS(Calculations!$E$3:$E$53,Calculations!$A$3:$A$53,$B1088)</f>
        <v>0</v>
      </c>
      <c r="M1088" s="44">
        <f>M362/SUMIFS(M$3:M$722,$B$3:$B$722,$B1088)*SUMIFS(Calculations!$E$3:$E$53,Calculations!$A$3:$A$53,$B1088)</f>
        <v>0</v>
      </c>
      <c r="N1088" s="44">
        <f>N362/SUMIFS(N$3:N$722,$B$3:$B$722,$B1088)*SUMIFS(Calculations!$E$3:$E$53,Calculations!$A$3:$A$53,$B1088)</f>
        <v>0</v>
      </c>
      <c r="O1088" s="44">
        <f>O362/SUMIFS(O$3:O$722,$B$3:$B$722,$B1088)*SUMIFS(Calculations!$E$3:$E$53,Calculations!$A$3:$A$53,$B1088)</f>
        <v>0</v>
      </c>
      <c r="P1088" s="44">
        <f>P362/SUMIFS(P$3:P$722,$B$3:$B$722,$B1088)*SUMIFS(Calculations!$E$3:$E$53,Calculations!$A$3:$A$53,$B1088)</f>
        <v>0</v>
      </c>
      <c r="Q1088" s="44">
        <f>Q362/SUMIFS(Q$3:Q$722,$B$3:$B$722,$B1088)*SUMIFS(Calculations!$E$3:$E$53,Calculations!$A$3:$A$53,$B1088)</f>
        <v>0</v>
      </c>
      <c r="R1088" s="44">
        <f>R362/SUMIFS(R$3:R$722,$B$3:$B$722,$B1088)*SUMIFS(Calculations!$E$3:$E$53,Calculations!$A$3:$A$53,$B1088)</f>
        <v>0</v>
      </c>
    </row>
    <row r="1089" spans="2:18" ht="15.75" customHeight="1">
      <c r="B1089" s="44" t="s">
        <v>102</v>
      </c>
      <c r="C1089" s="44" t="s">
        <v>519</v>
      </c>
      <c r="D1089" s="44" t="s">
        <v>522</v>
      </c>
      <c r="E1089" s="44" t="str">
        <f t="shared" si="305"/>
        <v>biomass</v>
      </c>
      <c r="F1089" s="44">
        <f>F363/SUMIFS(F$3:F$722,$B$3:$B$722,$B1089)*SUMIFS(Calculations!$E$3:$E$53,Calculations!$A$3:$A$53,$B1089)</f>
        <v>0</v>
      </c>
      <c r="G1089" s="44">
        <f>G363/SUMIFS(G$3:G$722,$B$3:$B$722,$B1089)*SUMIFS(Calculations!$E$3:$E$53,Calculations!$A$3:$A$53,$B1089)</f>
        <v>0</v>
      </c>
      <c r="H1089" s="44">
        <f>H363/SUMIFS(H$3:H$722,$B$3:$B$722,$B1089)*SUMIFS(Calculations!$E$3:$E$53,Calculations!$A$3:$A$53,$B1089)</f>
        <v>0</v>
      </c>
      <c r="I1089" s="44">
        <f>I363/SUMIFS(I$3:I$722,$B$3:$B$722,$B1089)*SUMIFS(Calculations!$E$3:$E$53,Calculations!$A$3:$A$53,$B1089)</f>
        <v>0</v>
      </c>
      <c r="J1089" s="44">
        <f>J363/SUMIFS(J$3:J$722,$B$3:$B$722,$B1089)*SUMIFS(Calculations!$E$3:$E$53,Calculations!$A$3:$A$53,$B1089)</f>
        <v>0</v>
      </c>
      <c r="K1089" s="44">
        <f>K363/SUMIFS(K$3:K$722,$B$3:$B$722,$B1089)*SUMIFS(Calculations!$E$3:$E$53,Calculations!$A$3:$A$53,$B1089)</f>
        <v>0</v>
      </c>
      <c r="L1089" s="44">
        <f>L363/SUMIFS(L$3:L$722,$B$3:$B$722,$B1089)*SUMIFS(Calculations!$E$3:$E$53,Calculations!$A$3:$A$53,$B1089)</f>
        <v>0</v>
      </c>
      <c r="M1089" s="44">
        <f>M363/SUMIFS(M$3:M$722,$B$3:$B$722,$B1089)*SUMIFS(Calculations!$E$3:$E$53,Calculations!$A$3:$A$53,$B1089)</f>
        <v>0</v>
      </c>
      <c r="N1089" s="44">
        <f>N363/SUMIFS(N$3:N$722,$B$3:$B$722,$B1089)*SUMIFS(Calculations!$E$3:$E$53,Calculations!$A$3:$A$53,$B1089)</f>
        <v>0</v>
      </c>
      <c r="O1089" s="44">
        <f>O363/SUMIFS(O$3:O$722,$B$3:$B$722,$B1089)*SUMIFS(Calculations!$E$3:$E$53,Calculations!$A$3:$A$53,$B1089)</f>
        <v>0</v>
      </c>
      <c r="P1089" s="44">
        <f>P363/SUMIFS(P$3:P$722,$B$3:$B$722,$B1089)*SUMIFS(Calculations!$E$3:$E$53,Calculations!$A$3:$A$53,$B1089)</f>
        <v>0</v>
      </c>
      <c r="Q1089" s="44">
        <f>Q363/SUMIFS(Q$3:Q$722,$B$3:$B$722,$B1089)*SUMIFS(Calculations!$E$3:$E$53,Calculations!$A$3:$A$53,$B1089)</f>
        <v>0</v>
      </c>
      <c r="R1089" s="44">
        <f>R363/SUMIFS(R$3:R$722,$B$3:$B$722,$B1089)*SUMIFS(Calculations!$E$3:$E$53,Calculations!$A$3:$A$53,$B1089)</f>
        <v>0</v>
      </c>
    </row>
    <row r="1090" spans="2:18" ht="15.75" customHeight="1">
      <c r="B1090" s="44" t="s">
        <v>102</v>
      </c>
      <c r="C1090" s="44" t="s">
        <v>519</v>
      </c>
      <c r="D1090" s="44" t="s">
        <v>523</v>
      </c>
      <c r="E1090" s="44" t="str">
        <f t="shared" si="305"/>
        <v>hard coal</v>
      </c>
      <c r="F1090" s="44">
        <f>F364/SUMIFS(F$3:F$722,$B$3:$B$722,$B1090)*SUMIFS(Calculations!$E$3:$E$53,Calculations!$A$3:$A$53,$B1090)</f>
        <v>0</v>
      </c>
      <c r="G1090" s="44">
        <f>G364/SUMIFS(G$3:G$722,$B$3:$B$722,$B1090)*SUMIFS(Calculations!$E$3:$E$53,Calculations!$A$3:$A$53,$B1090)</f>
        <v>0</v>
      </c>
      <c r="H1090" s="44">
        <f>H364/SUMIFS(H$3:H$722,$B$3:$B$722,$B1090)*SUMIFS(Calculations!$E$3:$E$53,Calculations!$A$3:$A$53,$B1090)</f>
        <v>0</v>
      </c>
      <c r="I1090" s="44">
        <f>I364/SUMIFS(I$3:I$722,$B$3:$B$722,$B1090)*SUMIFS(Calculations!$E$3:$E$53,Calculations!$A$3:$A$53,$B1090)</f>
        <v>0</v>
      </c>
      <c r="J1090" s="44">
        <f>J364/SUMIFS(J$3:J$722,$B$3:$B$722,$B1090)*SUMIFS(Calculations!$E$3:$E$53,Calculations!$A$3:$A$53,$B1090)</f>
        <v>0</v>
      </c>
      <c r="K1090" s="44">
        <f>K364/SUMIFS(K$3:K$722,$B$3:$B$722,$B1090)*SUMIFS(Calculations!$E$3:$E$53,Calculations!$A$3:$A$53,$B1090)</f>
        <v>0</v>
      </c>
      <c r="L1090" s="44">
        <f>L364/SUMIFS(L$3:L$722,$B$3:$B$722,$B1090)*SUMIFS(Calculations!$E$3:$E$53,Calculations!$A$3:$A$53,$B1090)</f>
        <v>0</v>
      </c>
      <c r="M1090" s="44">
        <f>M364/SUMIFS(M$3:M$722,$B$3:$B$722,$B1090)*SUMIFS(Calculations!$E$3:$E$53,Calculations!$A$3:$A$53,$B1090)</f>
        <v>0</v>
      </c>
      <c r="N1090" s="44">
        <f>N364/SUMIFS(N$3:N$722,$B$3:$B$722,$B1090)*SUMIFS(Calculations!$E$3:$E$53,Calculations!$A$3:$A$53,$B1090)</f>
        <v>0</v>
      </c>
      <c r="O1090" s="44">
        <f>O364/SUMIFS(O$3:O$722,$B$3:$B$722,$B1090)*SUMIFS(Calculations!$E$3:$E$53,Calculations!$A$3:$A$53,$B1090)</f>
        <v>0</v>
      </c>
      <c r="P1090" s="44">
        <f>P364/SUMIFS(P$3:P$722,$B$3:$B$722,$B1090)*SUMIFS(Calculations!$E$3:$E$53,Calculations!$A$3:$A$53,$B1090)</f>
        <v>0</v>
      </c>
      <c r="Q1090" s="44">
        <f>Q364/SUMIFS(Q$3:Q$722,$B$3:$B$722,$B1090)*SUMIFS(Calculations!$E$3:$E$53,Calculations!$A$3:$A$53,$B1090)</f>
        <v>0</v>
      </c>
      <c r="R1090" s="44">
        <f>R364/SUMIFS(R$3:R$722,$B$3:$B$722,$B1090)*SUMIFS(Calculations!$E$3:$E$53,Calculations!$A$3:$A$53,$B1090)</f>
        <v>0</v>
      </c>
    </row>
    <row r="1091" spans="2:18" ht="15.75" customHeight="1">
      <c r="B1091" s="44" t="s">
        <v>102</v>
      </c>
      <c r="C1091" s="44" t="s">
        <v>519</v>
      </c>
      <c r="D1091" s="44" t="s">
        <v>524</v>
      </c>
      <c r="E1091" s="44" t="str">
        <f t="shared" si="305"/>
        <v>solar thermal</v>
      </c>
      <c r="F1091" s="44">
        <f>F365/SUMIFS(F$3:F$722,$B$3:$B$722,$B1091)*SUMIFS(Calculations!$E$3:$E$53,Calculations!$A$3:$A$53,$B1091)</f>
        <v>0</v>
      </c>
      <c r="G1091" s="44">
        <f>G365/SUMIFS(G$3:G$722,$B$3:$B$722,$B1091)*SUMIFS(Calculations!$E$3:$E$53,Calculations!$A$3:$A$53,$B1091)</f>
        <v>0</v>
      </c>
      <c r="H1091" s="44">
        <f>H365/SUMIFS(H$3:H$722,$B$3:$B$722,$B1091)*SUMIFS(Calculations!$E$3:$E$53,Calculations!$A$3:$A$53,$B1091)</f>
        <v>0</v>
      </c>
      <c r="I1091" s="44">
        <f>I365/SUMIFS(I$3:I$722,$B$3:$B$722,$B1091)*SUMIFS(Calculations!$E$3:$E$53,Calculations!$A$3:$A$53,$B1091)</f>
        <v>0</v>
      </c>
      <c r="J1091" s="44">
        <f>J365/SUMIFS(J$3:J$722,$B$3:$B$722,$B1091)*SUMIFS(Calculations!$E$3:$E$53,Calculations!$A$3:$A$53,$B1091)</f>
        <v>0</v>
      </c>
      <c r="K1091" s="44">
        <f>K365/SUMIFS(K$3:K$722,$B$3:$B$722,$B1091)*SUMIFS(Calculations!$E$3:$E$53,Calculations!$A$3:$A$53,$B1091)</f>
        <v>0</v>
      </c>
      <c r="L1091" s="44">
        <f>L365/SUMIFS(L$3:L$722,$B$3:$B$722,$B1091)*SUMIFS(Calculations!$E$3:$E$53,Calculations!$A$3:$A$53,$B1091)</f>
        <v>0</v>
      </c>
      <c r="M1091" s="44">
        <f>M365/SUMIFS(M$3:M$722,$B$3:$B$722,$B1091)*SUMIFS(Calculations!$E$3:$E$53,Calculations!$A$3:$A$53,$B1091)</f>
        <v>0</v>
      </c>
      <c r="N1091" s="44">
        <f>N365/SUMIFS(N$3:N$722,$B$3:$B$722,$B1091)*SUMIFS(Calculations!$E$3:$E$53,Calculations!$A$3:$A$53,$B1091)</f>
        <v>0</v>
      </c>
      <c r="O1091" s="44">
        <f>O365/SUMIFS(O$3:O$722,$B$3:$B$722,$B1091)*SUMIFS(Calculations!$E$3:$E$53,Calculations!$A$3:$A$53,$B1091)</f>
        <v>0</v>
      </c>
      <c r="P1091" s="44">
        <f>P365/SUMIFS(P$3:P$722,$B$3:$B$722,$B1091)*SUMIFS(Calculations!$E$3:$E$53,Calculations!$A$3:$A$53,$B1091)</f>
        <v>0</v>
      </c>
      <c r="Q1091" s="44">
        <f>Q365/SUMIFS(Q$3:Q$722,$B$3:$B$722,$B1091)*SUMIFS(Calculations!$E$3:$E$53,Calculations!$A$3:$A$53,$B1091)</f>
        <v>0</v>
      </c>
      <c r="R1091" s="44">
        <f>R365/SUMIFS(R$3:R$722,$B$3:$B$722,$B1091)*SUMIFS(Calculations!$E$3:$E$53,Calculations!$A$3:$A$53,$B1091)</f>
        <v>0</v>
      </c>
    </row>
    <row r="1092" spans="2:18" ht="15.75" customHeight="1">
      <c r="B1092" s="44" t="s">
        <v>102</v>
      </c>
      <c r="C1092" s="44" t="s">
        <v>519</v>
      </c>
      <c r="D1092" s="44" t="s">
        <v>525</v>
      </c>
      <c r="E1092" s="44" t="str">
        <f t="shared" si="305"/>
        <v>geothermal</v>
      </c>
      <c r="F1092" s="44">
        <f>F366/SUMIFS(F$3:F$722,$B$3:$B$722,$B1092)*SUMIFS(Calculations!$E$3:$E$53,Calculations!$A$3:$A$53,$B1092)</f>
        <v>0</v>
      </c>
      <c r="G1092" s="44">
        <f>G366/SUMIFS(G$3:G$722,$B$3:$B$722,$B1092)*SUMIFS(Calculations!$E$3:$E$53,Calculations!$A$3:$A$53,$B1092)</f>
        <v>0</v>
      </c>
      <c r="H1092" s="44">
        <f>H366/SUMIFS(H$3:H$722,$B$3:$B$722,$B1092)*SUMIFS(Calculations!$E$3:$E$53,Calculations!$A$3:$A$53,$B1092)</f>
        <v>0</v>
      </c>
      <c r="I1092" s="44">
        <f>I366/SUMIFS(I$3:I$722,$B$3:$B$722,$B1092)*SUMIFS(Calculations!$E$3:$E$53,Calculations!$A$3:$A$53,$B1092)</f>
        <v>0</v>
      </c>
      <c r="J1092" s="44">
        <f>J366/SUMIFS(J$3:J$722,$B$3:$B$722,$B1092)*SUMIFS(Calculations!$E$3:$E$53,Calculations!$A$3:$A$53,$B1092)</f>
        <v>0</v>
      </c>
      <c r="K1092" s="44">
        <f>K366/SUMIFS(K$3:K$722,$B$3:$B$722,$B1092)*SUMIFS(Calculations!$E$3:$E$53,Calculations!$A$3:$A$53,$B1092)</f>
        <v>0</v>
      </c>
      <c r="L1092" s="44">
        <f>L366/SUMIFS(L$3:L$722,$B$3:$B$722,$B1092)*SUMIFS(Calculations!$E$3:$E$53,Calculations!$A$3:$A$53,$B1092)</f>
        <v>0</v>
      </c>
      <c r="M1092" s="44">
        <f>M366/SUMIFS(M$3:M$722,$B$3:$B$722,$B1092)*SUMIFS(Calculations!$E$3:$E$53,Calculations!$A$3:$A$53,$B1092)</f>
        <v>0</v>
      </c>
      <c r="N1092" s="44">
        <f>N366/SUMIFS(N$3:N$722,$B$3:$B$722,$B1092)*SUMIFS(Calculations!$E$3:$E$53,Calculations!$A$3:$A$53,$B1092)</f>
        <v>0</v>
      </c>
      <c r="O1092" s="44">
        <f>O366/SUMIFS(O$3:O$722,$B$3:$B$722,$B1092)*SUMIFS(Calculations!$E$3:$E$53,Calculations!$A$3:$A$53,$B1092)</f>
        <v>0</v>
      </c>
      <c r="P1092" s="44">
        <f>P366/SUMIFS(P$3:P$722,$B$3:$B$722,$B1092)*SUMIFS(Calculations!$E$3:$E$53,Calculations!$A$3:$A$53,$B1092)</f>
        <v>0</v>
      </c>
      <c r="Q1092" s="44">
        <f>Q366/SUMIFS(Q$3:Q$722,$B$3:$B$722,$B1092)*SUMIFS(Calculations!$E$3:$E$53,Calculations!$A$3:$A$53,$B1092)</f>
        <v>0</v>
      </c>
      <c r="R1092" s="44">
        <f>R366/SUMIFS(R$3:R$722,$B$3:$B$722,$B1092)*SUMIFS(Calculations!$E$3:$E$53,Calculations!$A$3:$A$53,$B1092)</f>
        <v>0</v>
      </c>
    </row>
    <row r="1093" spans="2:18" ht="15.75" customHeight="1">
      <c r="B1093" s="44" t="s">
        <v>102</v>
      </c>
      <c r="C1093" s="44" t="s">
        <v>519</v>
      </c>
      <c r="D1093" s="44" t="s">
        <v>526</v>
      </c>
      <c r="E1093" s="44" t="str">
        <f t="shared" si="305"/>
        <v>hydro</v>
      </c>
      <c r="F1093" s="44">
        <f>F367/SUMIFS(F$3:F$722,$B$3:$B$722,$B1093)*SUMIFS(Calculations!$E$3:$E$53,Calculations!$A$3:$A$53,$B1093)</f>
        <v>0</v>
      </c>
      <c r="G1093" s="44">
        <f>G367/SUMIFS(G$3:G$722,$B$3:$B$722,$B1093)*SUMIFS(Calculations!$E$3:$E$53,Calculations!$A$3:$A$53,$B1093)</f>
        <v>0</v>
      </c>
      <c r="H1093" s="44">
        <f>H367/SUMIFS(H$3:H$722,$B$3:$B$722,$B1093)*SUMIFS(Calculations!$E$3:$E$53,Calculations!$A$3:$A$53,$B1093)</f>
        <v>0</v>
      </c>
      <c r="I1093" s="44">
        <f>I367/SUMIFS(I$3:I$722,$B$3:$B$722,$B1093)*SUMIFS(Calculations!$E$3:$E$53,Calculations!$A$3:$A$53,$B1093)</f>
        <v>0</v>
      </c>
      <c r="J1093" s="44">
        <f>J367/SUMIFS(J$3:J$722,$B$3:$B$722,$B1093)*SUMIFS(Calculations!$E$3:$E$53,Calculations!$A$3:$A$53,$B1093)</f>
        <v>0</v>
      </c>
      <c r="K1093" s="44">
        <f>K367/SUMIFS(K$3:K$722,$B$3:$B$722,$B1093)*SUMIFS(Calculations!$E$3:$E$53,Calculations!$A$3:$A$53,$B1093)</f>
        <v>0</v>
      </c>
      <c r="L1093" s="44">
        <f>L367/SUMIFS(L$3:L$722,$B$3:$B$722,$B1093)*SUMIFS(Calculations!$E$3:$E$53,Calculations!$A$3:$A$53,$B1093)</f>
        <v>0</v>
      </c>
      <c r="M1093" s="44">
        <f>M367/SUMIFS(M$3:M$722,$B$3:$B$722,$B1093)*SUMIFS(Calculations!$E$3:$E$53,Calculations!$A$3:$A$53,$B1093)</f>
        <v>0</v>
      </c>
      <c r="N1093" s="44">
        <f>N367/SUMIFS(N$3:N$722,$B$3:$B$722,$B1093)*SUMIFS(Calculations!$E$3:$E$53,Calculations!$A$3:$A$53,$B1093)</f>
        <v>0</v>
      </c>
      <c r="O1093" s="44">
        <f>O367/SUMIFS(O$3:O$722,$B$3:$B$722,$B1093)*SUMIFS(Calculations!$E$3:$E$53,Calculations!$A$3:$A$53,$B1093)</f>
        <v>0</v>
      </c>
      <c r="P1093" s="44">
        <f>P367/SUMIFS(P$3:P$722,$B$3:$B$722,$B1093)*SUMIFS(Calculations!$E$3:$E$53,Calculations!$A$3:$A$53,$B1093)</f>
        <v>0</v>
      </c>
      <c r="Q1093" s="44">
        <f>Q367/SUMIFS(Q$3:Q$722,$B$3:$B$722,$B1093)*SUMIFS(Calculations!$E$3:$E$53,Calculations!$A$3:$A$53,$B1093)</f>
        <v>0</v>
      </c>
      <c r="R1093" s="44">
        <f>R367/SUMIFS(R$3:R$722,$B$3:$B$722,$B1093)*SUMIFS(Calculations!$E$3:$E$53,Calculations!$A$3:$A$53,$B1093)</f>
        <v>0</v>
      </c>
    </row>
    <row r="1094" spans="2:18" ht="15.75" customHeight="1">
      <c r="B1094" s="44" t="s">
        <v>102</v>
      </c>
      <c r="C1094" s="44" t="s">
        <v>519</v>
      </c>
      <c r="D1094" s="44" t="s">
        <v>528</v>
      </c>
      <c r="E1094" s="44" t="str">
        <f t="shared" si="305"/>
        <v>hydro</v>
      </c>
      <c r="F1094" s="44">
        <f>F368/SUMIFS(F$3:F$722,$B$3:$B$722,$B1094)*SUMIFS(Calculations!$E$3:$E$53,Calculations!$A$3:$A$53,$B1094)</f>
        <v>0</v>
      </c>
      <c r="G1094" s="44">
        <f>G368/SUMIFS(G$3:G$722,$B$3:$B$722,$B1094)*SUMIFS(Calculations!$E$3:$E$53,Calculations!$A$3:$A$53,$B1094)</f>
        <v>0</v>
      </c>
      <c r="H1094" s="44">
        <f>H368/SUMIFS(H$3:H$722,$B$3:$B$722,$B1094)*SUMIFS(Calculations!$E$3:$E$53,Calculations!$A$3:$A$53,$B1094)</f>
        <v>0</v>
      </c>
      <c r="I1094" s="44">
        <f>I368/SUMIFS(I$3:I$722,$B$3:$B$722,$B1094)*SUMIFS(Calculations!$E$3:$E$53,Calculations!$A$3:$A$53,$B1094)</f>
        <v>0</v>
      </c>
      <c r="J1094" s="44">
        <f>J368/SUMIFS(J$3:J$722,$B$3:$B$722,$B1094)*SUMIFS(Calculations!$E$3:$E$53,Calculations!$A$3:$A$53,$B1094)</f>
        <v>0</v>
      </c>
      <c r="K1094" s="44">
        <f>K368/SUMIFS(K$3:K$722,$B$3:$B$722,$B1094)*SUMIFS(Calculations!$E$3:$E$53,Calculations!$A$3:$A$53,$B1094)</f>
        <v>0</v>
      </c>
      <c r="L1094" s="44">
        <f>L368/SUMIFS(L$3:L$722,$B$3:$B$722,$B1094)*SUMIFS(Calculations!$E$3:$E$53,Calculations!$A$3:$A$53,$B1094)</f>
        <v>0</v>
      </c>
      <c r="M1094" s="44">
        <f>M368/SUMIFS(M$3:M$722,$B$3:$B$722,$B1094)*SUMIFS(Calculations!$E$3:$E$53,Calculations!$A$3:$A$53,$B1094)</f>
        <v>0</v>
      </c>
      <c r="N1094" s="44">
        <f>N368/SUMIFS(N$3:N$722,$B$3:$B$722,$B1094)*SUMIFS(Calculations!$E$3:$E$53,Calculations!$A$3:$A$53,$B1094)</f>
        <v>0</v>
      </c>
      <c r="O1094" s="44">
        <f>O368/SUMIFS(O$3:O$722,$B$3:$B$722,$B1094)*SUMIFS(Calculations!$E$3:$E$53,Calculations!$A$3:$A$53,$B1094)</f>
        <v>0</v>
      </c>
      <c r="P1094" s="44">
        <f>P368/SUMIFS(P$3:P$722,$B$3:$B$722,$B1094)*SUMIFS(Calculations!$E$3:$E$53,Calculations!$A$3:$A$53,$B1094)</f>
        <v>0</v>
      </c>
      <c r="Q1094" s="44">
        <f>Q368/SUMIFS(Q$3:Q$722,$B$3:$B$722,$B1094)*SUMIFS(Calculations!$E$3:$E$53,Calculations!$A$3:$A$53,$B1094)</f>
        <v>0</v>
      </c>
      <c r="R1094" s="44">
        <f>R368/SUMIFS(R$3:R$722,$B$3:$B$722,$B1094)*SUMIFS(Calculations!$E$3:$E$53,Calculations!$A$3:$A$53,$B1094)</f>
        <v>0</v>
      </c>
    </row>
    <row r="1095" spans="2:18" ht="15.75" customHeight="1">
      <c r="B1095" s="44" t="s">
        <v>102</v>
      </c>
      <c r="C1095" s="44" t="s">
        <v>519</v>
      </c>
      <c r="D1095" s="44" t="s">
        <v>527</v>
      </c>
      <c r="E1095" s="44" t="str">
        <f t="shared" si="305"/>
        <v>onshore wind</v>
      </c>
      <c r="F1095" s="44">
        <f>F369/SUMIFS(F$3:F$722,$B$3:$B$722,$B1095)*SUMIFS(Calculations!$E$3:$E$53,Calculations!$A$3:$A$53,$B1095)</f>
        <v>0</v>
      </c>
      <c r="G1095" s="44">
        <f>G369/SUMIFS(G$3:G$722,$B$3:$B$722,$B1095)*SUMIFS(Calculations!$E$3:$E$53,Calculations!$A$3:$A$53,$B1095)</f>
        <v>0</v>
      </c>
      <c r="H1095" s="44">
        <f>H369/SUMIFS(H$3:H$722,$B$3:$B$722,$B1095)*SUMIFS(Calculations!$E$3:$E$53,Calculations!$A$3:$A$53,$B1095)</f>
        <v>0</v>
      </c>
      <c r="I1095" s="44">
        <f>I369/SUMIFS(I$3:I$722,$B$3:$B$722,$B1095)*SUMIFS(Calculations!$E$3:$E$53,Calculations!$A$3:$A$53,$B1095)</f>
        <v>0</v>
      </c>
      <c r="J1095" s="44">
        <f>J369/SUMIFS(J$3:J$722,$B$3:$B$722,$B1095)*SUMIFS(Calculations!$E$3:$E$53,Calculations!$A$3:$A$53,$B1095)</f>
        <v>0</v>
      </c>
      <c r="K1095" s="44">
        <f>K369/SUMIFS(K$3:K$722,$B$3:$B$722,$B1095)*SUMIFS(Calculations!$E$3:$E$53,Calculations!$A$3:$A$53,$B1095)</f>
        <v>0</v>
      </c>
      <c r="L1095" s="44">
        <f>L369/SUMIFS(L$3:L$722,$B$3:$B$722,$B1095)*SUMIFS(Calculations!$E$3:$E$53,Calculations!$A$3:$A$53,$B1095)</f>
        <v>0</v>
      </c>
      <c r="M1095" s="44">
        <f>M369/SUMIFS(M$3:M$722,$B$3:$B$722,$B1095)*SUMIFS(Calculations!$E$3:$E$53,Calculations!$A$3:$A$53,$B1095)</f>
        <v>0</v>
      </c>
      <c r="N1095" s="44">
        <f>N369/SUMIFS(N$3:N$722,$B$3:$B$722,$B1095)*SUMIFS(Calculations!$E$3:$E$53,Calculations!$A$3:$A$53,$B1095)</f>
        <v>0</v>
      </c>
      <c r="O1095" s="44">
        <f>O369/SUMIFS(O$3:O$722,$B$3:$B$722,$B1095)*SUMIFS(Calculations!$E$3:$E$53,Calculations!$A$3:$A$53,$B1095)</f>
        <v>0</v>
      </c>
      <c r="P1095" s="44">
        <f>P369/SUMIFS(P$3:P$722,$B$3:$B$722,$B1095)*SUMIFS(Calculations!$E$3:$E$53,Calculations!$A$3:$A$53,$B1095)</f>
        <v>0</v>
      </c>
      <c r="Q1095" s="44">
        <f>Q369/SUMIFS(Q$3:Q$722,$B$3:$B$722,$B1095)*SUMIFS(Calculations!$E$3:$E$53,Calculations!$A$3:$A$53,$B1095)</f>
        <v>0</v>
      </c>
      <c r="R1095" s="44">
        <f>R369/SUMIFS(R$3:R$722,$B$3:$B$722,$B1095)*SUMIFS(Calculations!$E$3:$E$53,Calculations!$A$3:$A$53,$B1095)</f>
        <v>0</v>
      </c>
    </row>
    <row r="1096" spans="2:18" ht="15.75" customHeight="1">
      <c r="B1096" s="44" t="s">
        <v>102</v>
      </c>
      <c r="C1096" s="44" t="s">
        <v>519</v>
      </c>
      <c r="D1096" s="44" t="s">
        <v>529</v>
      </c>
      <c r="E1096" s="44" t="str">
        <f t="shared" si="305"/>
        <v>natural gas nonpeaker</v>
      </c>
      <c r="F1096" s="44">
        <f>F370/SUMIFS(F$3:F$722,$B$3:$B$722,$B1096)*SUMIFS(Calculations!$E$3:$E$53,Calculations!$A$3:$A$53,$B1096)</f>
        <v>0</v>
      </c>
      <c r="G1096" s="44">
        <f>G370/SUMIFS(G$3:G$722,$B$3:$B$722,$B1096)*SUMIFS(Calculations!$E$3:$E$53,Calculations!$A$3:$A$53,$B1096)</f>
        <v>0</v>
      </c>
      <c r="H1096" s="44">
        <f>H370/SUMIFS(H$3:H$722,$B$3:$B$722,$B1096)*SUMIFS(Calculations!$E$3:$E$53,Calculations!$A$3:$A$53,$B1096)</f>
        <v>0</v>
      </c>
      <c r="I1096" s="44">
        <f>I370/SUMIFS(I$3:I$722,$B$3:$B$722,$B1096)*SUMIFS(Calculations!$E$3:$E$53,Calculations!$A$3:$A$53,$B1096)</f>
        <v>0</v>
      </c>
      <c r="J1096" s="44">
        <f>J370/SUMIFS(J$3:J$722,$B$3:$B$722,$B1096)*SUMIFS(Calculations!$E$3:$E$53,Calculations!$A$3:$A$53,$B1096)</f>
        <v>0</v>
      </c>
      <c r="K1096" s="44">
        <f>K370/SUMIFS(K$3:K$722,$B$3:$B$722,$B1096)*SUMIFS(Calculations!$E$3:$E$53,Calculations!$A$3:$A$53,$B1096)</f>
        <v>0</v>
      </c>
      <c r="L1096" s="44">
        <f>L370/SUMIFS(L$3:L$722,$B$3:$B$722,$B1096)*SUMIFS(Calculations!$E$3:$E$53,Calculations!$A$3:$A$53,$B1096)</f>
        <v>0</v>
      </c>
      <c r="M1096" s="44">
        <f>M370/SUMIFS(M$3:M$722,$B$3:$B$722,$B1096)*SUMIFS(Calculations!$E$3:$E$53,Calculations!$A$3:$A$53,$B1096)</f>
        <v>0</v>
      </c>
      <c r="N1096" s="44">
        <f>N370/SUMIFS(N$3:N$722,$B$3:$B$722,$B1096)*SUMIFS(Calculations!$E$3:$E$53,Calculations!$A$3:$A$53,$B1096)</f>
        <v>0</v>
      </c>
      <c r="O1096" s="44">
        <f>O370/SUMIFS(O$3:O$722,$B$3:$B$722,$B1096)*SUMIFS(Calculations!$E$3:$E$53,Calculations!$A$3:$A$53,$B1096)</f>
        <v>0</v>
      </c>
      <c r="P1096" s="44">
        <f>P370/SUMIFS(P$3:P$722,$B$3:$B$722,$B1096)*SUMIFS(Calculations!$E$3:$E$53,Calculations!$A$3:$A$53,$B1096)</f>
        <v>0</v>
      </c>
      <c r="Q1096" s="44">
        <f>Q370/SUMIFS(Q$3:Q$722,$B$3:$B$722,$B1096)*SUMIFS(Calculations!$E$3:$E$53,Calculations!$A$3:$A$53,$B1096)</f>
        <v>0</v>
      </c>
      <c r="R1096" s="44">
        <f>R370/SUMIFS(R$3:R$722,$B$3:$B$722,$B1096)*SUMIFS(Calculations!$E$3:$E$53,Calculations!$A$3:$A$53,$B1096)</f>
        <v>0</v>
      </c>
    </row>
    <row r="1097" spans="2:18" ht="15.75" customHeight="1">
      <c r="B1097" s="44" t="s">
        <v>102</v>
      </c>
      <c r="C1097" s="44" t="s">
        <v>519</v>
      </c>
      <c r="D1097" s="44" t="s">
        <v>530</v>
      </c>
      <c r="E1097" s="44" t="str">
        <f t="shared" si="305"/>
        <v>natural gas peaker</v>
      </c>
      <c r="F1097" s="44">
        <f>F371/SUMIFS(F$3:F$722,$B$3:$B$722,$B1097)*SUMIFS(Calculations!$E$3:$E$53,Calculations!$A$3:$A$53,$B1097)</f>
        <v>0</v>
      </c>
      <c r="G1097" s="44">
        <f>G371/SUMIFS(G$3:G$722,$B$3:$B$722,$B1097)*SUMIFS(Calculations!$E$3:$E$53,Calculations!$A$3:$A$53,$B1097)</f>
        <v>0</v>
      </c>
      <c r="H1097" s="44">
        <f>H371/SUMIFS(H$3:H$722,$B$3:$B$722,$B1097)*SUMIFS(Calculations!$E$3:$E$53,Calculations!$A$3:$A$53,$B1097)</f>
        <v>0</v>
      </c>
      <c r="I1097" s="44">
        <f>I371/SUMIFS(I$3:I$722,$B$3:$B$722,$B1097)*SUMIFS(Calculations!$E$3:$E$53,Calculations!$A$3:$A$53,$B1097)</f>
        <v>0</v>
      </c>
      <c r="J1097" s="44">
        <f>J371/SUMIFS(J$3:J$722,$B$3:$B$722,$B1097)*SUMIFS(Calculations!$E$3:$E$53,Calculations!$A$3:$A$53,$B1097)</f>
        <v>0</v>
      </c>
      <c r="K1097" s="44">
        <f>K371/SUMIFS(K$3:K$722,$B$3:$B$722,$B1097)*SUMIFS(Calculations!$E$3:$E$53,Calculations!$A$3:$A$53,$B1097)</f>
        <v>0</v>
      </c>
      <c r="L1097" s="44">
        <f>L371/SUMIFS(L$3:L$722,$B$3:$B$722,$B1097)*SUMIFS(Calculations!$E$3:$E$53,Calculations!$A$3:$A$53,$B1097)</f>
        <v>0</v>
      </c>
      <c r="M1097" s="44">
        <f>M371/SUMIFS(M$3:M$722,$B$3:$B$722,$B1097)*SUMIFS(Calculations!$E$3:$E$53,Calculations!$A$3:$A$53,$B1097)</f>
        <v>0</v>
      </c>
      <c r="N1097" s="44">
        <f>N371/SUMIFS(N$3:N$722,$B$3:$B$722,$B1097)*SUMIFS(Calculations!$E$3:$E$53,Calculations!$A$3:$A$53,$B1097)</f>
        <v>0</v>
      </c>
      <c r="O1097" s="44">
        <f>O371/SUMIFS(O$3:O$722,$B$3:$B$722,$B1097)*SUMIFS(Calculations!$E$3:$E$53,Calculations!$A$3:$A$53,$B1097)</f>
        <v>0</v>
      </c>
      <c r="P1097" s="44">
        <f>P371/SUMIFS(P$3:P$722,$B$3:$B$722,$B1097)*SUMIFS(Calculations!$E$3:$E$53,Calculations!$A$3:$A$53,$B1097)</f>
        <v>0</v>
      </c>
      <c r="Q1097" s="44">
        <f>Q371/SUMIFS(Q$3:Q$722,$B$3:$B$722,$B1097)*SUMIFS(Calculations!$E$3:$E$53,Calculations!$A$3:$A$53,$B1097)</f>
        <v>0</v>
      </c>
      <c r="R1097" s="44">
        <f>R371/SUMIFS(R$3:R$722,$B$3:$B$722,$B1097)*SUMIFS(Calculations!$E$3:$E$53,Calculations!$A$3:$A$53,$B1097)</f>
        <v>0</v>
      </c>
    </row>
    <row r="1098" spans="2:18" ht="15.75" customHeight="1">
      <c r="B1098" s="44" t="s">
        <v>102</v>
      </c>
      <c r="C1098" s="44" t="s">
        <v>519</v>
      </c>
      <c r="D1098" s="44" t="s">
        <v>531</v>
      </c>
      <c r="E1098" s="44" t="str">
        <f t="shared" si="305"/>
        <v>nuclear</v>
      </c>
      <c r="F1098" s="44">
        <f>F372/SUMIFS(F$3:F$722,$B$3:$B$722,$B1098)*SUMIFS(Calculations!$E$3:$E$53,Calculations!$A$3:$A$53,$B1098)</f>
        <v>0</v>
      </c>
      <c r="G1098" s="44">
        <f>G372/SUMIFS(G$3:G$722,$B$3:$B$722,$B1098)*SUMIFS(Calculations!$E$3:$E$53,Calculations!$A$3:$A$53,$B1098)</f>
        <v>0</v>
      </c>
      <c r="H1098" s="44">
        <f>H372/SUMIFS(H$3:H$722,$B$3:$B$722,$B1098)*SUMIFS(Calculations!$E$3:$E$53,Calculations!$A$3:$A$53,$B1098)</f>
        <v>0</v>
      </c>
      <c r="I1098" s="44">
        <f>I372/SUMIFS(I$3:I$722,$B$3:$B$722,$B1098)*SUMIFS(Calculations!$E$3:$E$53,Calculations!$A$3:$A$53,$B1098)</f>
        <v>0</v>
      </c>
      <c r="J1098" s="44">
        <f>J372/SUMIFS(J$3:J$722,$B$3:$B$722,$B1098)*SUMIFS(Calculations!$E$3:$E$53,Calculations!$A$3:$A$53,$B1098)</f>
        <v>0</v>
      </c>
      <c r="K1098" s="44">
        <f>K372/SUMIFS(K$3:K$722,$B$3:$B$722,$B1098)*SUMIFS(Calculations!$E$3:$E$53,Calculations!$A$3:$A$53,$B1098)</f>
        <v>0</v>
      </c>
      <c r="L1098" s="44">
        <f>L372/SUMIFS(L$3:L$722,$B$3:$B$722,$B1098)*SUMIFS(Calculations!$E$3:$E$53,Calculations!$A$3:$A$53,$B1098)</f>
        <v>0</v>
      </c>
      <c r="M1098" s="44">
        <f>M372/SUMIFS(M$3:M$722,$B$3:$B$722,$B1098)*SUMIFS(Calculations!$E$3:$E$53,Calculations!$A$3:$A$53,$B1098)</f>
        <v>0</v>
      </c>
      <c r="N1098" s="44">
        <f>N372/SUMIFS(N$3:N$722,$B$3:$B$722,$B1098)*SUMIFS(Calculations!$E$3:$E$53,Calculations!$A$3:$A$53,$B1098)</f>
        <v>0</v>
      </c>
      <c r="O1098" s="44">
        <f>O372/SUMIFS(O$3:O$722,$B$3:$B$722,$B1098)*SUMIFS(Calculations!$E$3:$E$53,Calculations!$A$3:$A$53,$B1098)</f>
        <v>0</v>
      </c>
      <c r="P1098" s="44">
        <f>P372/SUMIFS(P$3:P$722,$B$3:$B$722,$B1098)*SUMIFS(Calculations!$E$3:$E$53,Calculations!$A$3:$A$53,$B1098)</f>
        <v>0</v>
      </c>
      <c r="Q1098" s="44">
        <f>Q372/SUMIFS(Q$3:Q$722,$B$3:$B$722,$B1098)*SUMIFS(Calculations!$E$3:$E$53,Calculations!$A$3:$A$53,$B1098)</f>
        <v>0</v>
      </c>
      <c r="R1098" s="44">
        <f>R372/SUMIFS(R$3:R$722,$B$3:$B$722,$B1098)*SUMIFS(Calculations!$E$3:$E$53,Calculations!$A$3:$A$53,$B1098)</f>
        <v>0</v>
      </c>
    </row>
    <row r="1099" spans="2:18" ht="15.75" customHeight="1">
      <c r="B1099" s="44" t="s">
        <v>102</v>
      </c>
      <c r="C1099" s="44" t="s">
        <v>519</v>
      </c>
      <c r="D1099" s="44" t="s">
        <v>532</v>
      </c>
      <c r="E1099" s="44" t="str">
        <f t="shared" si="305"/>
        <v>offshore wind</v>
      </c>
      <c r="F1099" s="44">
        <f>F373/SUMIFS(F$3:F$722,$B$3:$B$722,$B1099)*SUMIFS(Calculations!$E$3:$E$53,Calculations!$A$3:$A$53,$B1099)</f>
        <v>0</v>
      </c>
      <c r="G1099" s="44">
        <f>G373/SUMIFS(G$3:G$722,$B$3:$B$722,$B1099)*SUMIFS(Calculations!$E$3:$E$53,Calculations!$A$3:$A$53,$B1099)</f>
        <v>0</v>
      </c>
      <c r="H1099" s="44">
        <f>H373/SUMIFS(H$3:H$722,$B$3:$B$722,$B1099)*SUMIFS(Calculations!$E$3:$E$53,Calculations!$A$3:$A$53,$B1099)</f>
        <v>0</v>
      </c>
      <c r="I1099" s="44">
        <f>I373/SUMIFS(I$3:I$722,$B$3:$B$722,$B1099)*SUMIFS(Calculations!$E$3:$E$53,Calculations!$A$3:$A$53,$B1099)</f>
        <v>0</v>
      </c>
      <c r="J1099" s="44">
        <f>J373/SUMIFS(J$3:J$722,$B$3:$B$722,$B1099)*SUMIFS(Calculations!$E$3:$E$53,Calculations!$A$3:$A$53,$B1099)</f>
        <v>0</v>
      </c>
      <c r="K1099" s="44">
        <f>K373/SUMIFS(K$3:K$722,$B$3:$B$722,$B1099)*SUMIFS(Calculations!$E$3:$E$53,Calculations!$A$3:$A$53,$B1099)</f>
        <v>0</v>
      </c>
      <c r="L1099" s="44">
        <f>L373/SUMIFS(L$3:L$722,$B$3:$B$722,$B1099)*SUMIFS(Calculations!$E$3:$E$53,Calculations!$A$3:$A$53,$B1099)</f>
        <v>0</v>
      </c>
      <c r="M1099" s="44">
        <f>M373/SUMIFS(M$3:M$722,$B$3:$B$722,$B1099)*SUMIFS(Calculations!$E$3:$E$53,Calculations!$A$3:$A$53,$B1099)</f>
        <v>0</v>
      </c>
      <c r="N1099" s="44">
        <f>N373/SUMIFS(N$3:N$722,$B$3:$B$722,$B1099)*SUMIFS(Calculations!$E$3:$E$53,Calculations!$A$3:$A$53,$B1099)</f>
        <v>0</v>
      </c>
      <c r="O1099" s="44">
        <f>O373/SUMIFS(O$3:O$722,$B$3:$B$722,$B1099)*SUMIFS(Calculations!$E$3:$E$53,Calculations!$A$3:$A$53,$B1099)</f>
        <v>0</v>
      </c>
      <c r="P1099" s="44">
        <f>P373/SUMIFS(P$3:P$722,$B$3:$B$722,$B1099)*SUMIFS(Calculations!$E$3:$E$53,Calculations!$A$3:$A$53,$B1099)</f>
        <v>0</v>
      </c>
      <c r="Q1099" s="44">
        <f>Q373/SUMIFS(Q$3:Q$722,$B$3:$B$722,$B1099)*SUMIFS(Calculations!$E$3:$E$53,Calculations!$A$3:$A$53,$B1099)</f>
        <v>0</v>
      </c>
      <c r="R1099" s="44">
        <f>R373/SUMIFS(R$3:R$722,$B$3:$B$722,$B1099)*SUMIFS(Calculations!$E$3:$E$53,Calculations!$A$3:$A$53,$B1099)</f>
        <v>0</v>
      </c>
    </row>
    <row r="1100" spans="2:18" ht="15.75" customHeight="1">
      <c r="B1100" s="44" t="s">
        <v>102</v>
      </c>
      <c r="C1100" s="44" t="s">
        <v>519</v>
      </c>
      <c r="D1100" s="44" t="s">
        <v>533</v>
      </c>
      <c r="E1100" s="44" t="str">
        <f t="shared" si="305"/>
        <v>crude oil</v>
      </c>
      <c r="F1100" s="44">
        <f>F374/SUMIFS(F$3:F$722,$B$3:$B$722,$B1100)*SUMIFS(Calculations!$E$3:$E$53,Calculations!$A$3:$A$53,$B1100)</f>
        <v>0</v>
      </c>
      <c r="G1100" s="44">
        <f>G374/SUMIFS(G$3:G$722,$B$3:$B$722,$B1100)*SUMIFS(Calculations!$E$3:$E$53,Calculations!$A$3:$A$53,$B1100)</f>
        <v>0</v>
      </c>
      <c r="H1100" s="44">
        <f>H374/SUMIFS(H$3:H$722,$B$3:$B$722,$B1100)*SUMIFS(Calculations!$E$3:$E$53,Calculations!$A$3:$A$53,$B1100)</f>
        <v>0</v>
      </c>
      <c r="I1100" s="44">
        <f>I374/SUMIFS(I$3:I$722,$B$3:$B$722,$B1100)*SUMIFS(Calculations!$E$3:$E$53,Calculations!$A$3:$A$53,$B1100)</f>
        <v>0</v>
      </c>
      <c r="J1100" s="44">
        <f>J374/SUMIFS(J$3:J$722,$B$3:$B$722,$B1100)*SUMIFS(Calculations!$E$3:$E$53,Calculations!$A$3:$A$53,$B1100)</f>
        <v>0</v>
      </c>
      <c r="K1100" s="44">
        <f>K374/SUMIFS(K$3:K$722,$B$3:$B$722,$B1100)*SUMIFS(Calculations!$E$3:$E$53,Calculations!$A$3:$A$53,$B1100)</f>
        <v>0</v>
      </c>
      <c r="L1100" s="44">
        <f>L374/SUMIFS(L$3:L$722,$B$3:$B$722,$B1100)*SUMIFS(Calculations!$E$3:$E$53,Calculations!$A$3:$A$53,$B1100)</f>
        <v>0</v>
      </c>
      <c r="M1100" s="44">
        <f>M374/SUMIFS(M$3:M$722,$B$3:$B$722,$B1100)*SUMIFS(Calculations!$E$3:$E$53,Calculations!$A$3:$A$53,$B1100)</f>
        <v>0</v>
      </c>
      <c r="N1100" s="44">
        <f>N374/SUMIFS(N$3:N$722,$B$3:$B$722,$B1100)*SUMIFS(Calculations!$E$3:$E$53,Calculations!$A$3:$A$53,$B1100)</f>
        <v>0</v>
      </c>
      <c r="O1100" s="44">
        <f>O374/SUMIFS(O$3:O$722,$B$3:$B$722,$B1100)*SUMIFS(Calculations!$E$3:$E$53,Calculations!$A$3:$A$53,$B1100)</f>
        <v>0</v>
      </c>
      <c r="P1100" s="44">
        <f>P374/SUMIFS(P$3:P$722,$B$3:$B$722,$B1100)*SUMIFS(Calculations!$E$3:$E$53,Calculations!$A$3:$A$53,$B1100)</f>
        <v>0</v>
      </c>
      <c r="Q1100" s="44">
        <f>Q374/SUMIFS(Q$3:Q$722,$B$3:$B$722,$B1100)*SUMIFS(Calculations!$E$3:$E$53,Calculations!$A$3:$A$53,$B1100)</f>
        <v>0</v>
      </c>
      <c r="R1100" s="44">
        <f>R374/SUMIFS(R$3:R$722,$B$3:$B$722,$B1100)*SUMIFS(Calculations!$E$3:$E$53,Calculations!$A$3:$A$53,$B1100)</f>
        <v>0</v>
      </c>
    </row>
    <row r="1101" spans="2:18" ht="15.75" customHeight="1">
      <c r="B1101" s="44" t="s">
        <v>102</v>
      </c>
      <c r="C1101" s="44" t="s">
        <v>519</v>
      </c>
      <c r="D1101" s="44" t="s">
        <v>534</v>
      </c>
      <c r="E1101" s="44" t="str">
        <f t="shared" si="305"/>
        <v>solar PV</v>
      </c>
      <c r="F1101" s="44">
        <f>F375/SUMIFS(F$3:F$722,$B$3:$B$722,$B1101)*SUMIFS(Calculations!$E$3:$E$53,Calculations!$A$3:$A$53,$B1101)</f>
        <v>0</v>
      </c>
      <c r="G1101" s="44">
        <f>G375/SUMIFS(G$3:G$722,$B$3:$B$722,$B1101)*SUMIFS(Calculations!$E$3:$E$53,Calculations!$A$3:$A$53,$B1101)</f>
        <v>0</v>
      </c>
      <c r="H1101" s="44">
        <f>H375/SUMIFS(H$3:H$722,$B$3:$B$722,$B1101)*SUMIFS(Calculations!$E$3:$E$53,Calculations!$A$3:$A$53,$B1101)</f>
        <v>0</v>
      </c>
      <c r="I1101" s="44">
        <f>I375/SUMIFS(I$3:I$722,$B$3:$B$722,$B1101)*SUMIFS(Calculations!$E$3:$E$53,Calculations!$A$3:$A$53,$B1101)</f>
        <v>0</v>
      </c>
      <c r="J1101" s="44">
        <f>J375/SUMIFS(J$3:J$722,$B$3:$B$722,$B1101)*SUMIFS(Calculations!$E$3:$E$53,Calculations!$A$3:$A$53,$B1101)</f>
        <v>0</v>
      </c>
      <c r="K1101" s="44">
        <f>K375/SUMIFS(K$3:K$722,$B$3:$B$722,$B1101)*SUMIFS(Calculations!$E$3:$E$53,Calculations!$A$3:$A$53,$B1101)</f>
        <v>0</v>
      </c>
      <c r="L1101" s="44">
        <f>L375/SUMIFS(L$3:L$722,$B$3:$B$722,$B1101)*SUMIFS(Calculations!$E$3:$E$53,Calculations!$A$3:$A$53,$B1101)</f>
        <v>0</v>
      </c>
      <c r="M1101" s="44">
        <f>M375/SUMIFS(M$3:M$722,$B$3:$B$722,$B1101)*SUMIFS(Calculations!$E$3:$E$53,Calculations!$A$3:$A$53,$B1101)</f>
        <v>0</v>
      </c>
      <c r="N1101" s="44">
        <f>N375/SUMIFS(N$3:N$722,$B$3:$B$722,$B1101)*SUMIFS(Calculations!$E$3:$E$53,Calculations!$A$3:$A$53,$B1101)</f>
        <v>0</v>
      </c>
      <c r="O1101" s="44">
        <f>O375/SUMIFS(O$3:O$722,$B$3:$B$722,$B1101)*SUMIFS(Calculations!$E$3:$E$53,Calculations!$A$3:$A$53,$B1101)</f>
        <v>0</v>
      </c>
      <c r="P1101" s="44">
        <f>P375/SUMIFS(P$3:P$722,$B$3:$B$722,$B1101)*SUMIFS(Calculations!$E$3:$E$53,Calculations!$A$3:$A$53,$B1101)</f>
        <v>0</v>
      </c>
      <c r="Q1101" s="44">
        <f>Q375/SUMIFS(Q$3:Q$722,$B$3:$B$722,$B1101)*SUMIFS(Calculations!$E$3:$E$53,Calculations!$A$3:$A$53,$B1101)</f>
        <v>0</v>
      </c>
      <c r="R1101" s="44">
        <f>R375/SUMIFS(R$3:R$722,$B$3:$B$722,$B1101)*SUMIFS(Calculations!$E$3:$E$53,Calculations!$A$3:$A$53,$B1101)</f>
        <v>0</v>
      </c>
    </row>
    <row r="1102" spans="2:18" ht="15.75" customHeight="1">
      <c r="B1102" s="44" t="s">
        <v>102</v>
      </c>
      <c r="C1102" s="44" t="s">
        <v>519</v>
      </c>
      <c r="D1102" s="44" t="s">
        <v>535</v>
      </c>
      <c r="E1102" s="44" t="str">
        <f t="shared" si="305"/>
        <v>storage</v>
      </c>
      <c r="F1102" s="44">
        <f>F376/SUMIFS(F$3:F$722,$B$3:$B$722,$B1102)*SUMIFS(Calculations!$E$3:$E$53,Calculations!$A$3:$A$53,$B1102)</f>
        <v>0</v>
      </c>
      <c r="G1102" s="44">
        <f>G376/SUMIFS(G$3:G$722,$B$3:$B$722,$B1102)*SUMIFS(Calculations!$E$3:$E$53,Calculations!$A$3:$A$53,$B1102)</f>
        <v>0</v>
      </c>
      <c r="H1102" s="44">
        <f>H376/SUMIFS(H$3:H$722,$B$3:$B$722,$B1102)*SUMIFS(Calculations!$E$3:$E$53,Calculations!$A$3:$A$53,$B1102)</f>
        <v>0</v>
      </c>
      <c r="I1102" s="44">
        <f>I376/SUMIFS(I$3:I$722,$B$3:$B$722,$B1102)*SUMIFS(Calculations!$E$3:$E$53,Calculations!$A$3:$A$53,$B1102)</f>
        <v>0</v>
      </c>
      <c r="J1102" s="44">
        <f>J376/SUMIFS(J$3:J$722,$B$3:$B$722,$B1102)*SUMIFS(Calculations!$E$3:$E$53,Calculations!$A$3:$A$53,$B1102)</f>
        <v>0</v>
      </c>
      <c r="K1102" s="44">
        <f>K376/SUMIFS(K$3:K$722,$B$3:$B$722,$B1102)*SUMIFS(Calculations!$E$3:$E$53,Calculations!$A$3:$A$53,$B1102)</f>
        <v>0</v>
      </c>
      <c r="L1102" s="44">
        <f>L376/SUMIFS(L$3:L$722,$B$3:$B$722,$B1102)*SUMIFS(Calculations!$E$3:$E$53,Calculations!$A$3:$A$53,$B1102)</f>
        <v>0</v>
      </c>
      <c r="M1102" s="44">
        <f>M376/SUMIFS(M$3:M$722,$B$3:$B$722,$B1102)*SUMIFS(Calculations!$E$3:$E$53,Calculations!$A$3:$A$53,$B1102)</f>
        <v>0</v>
      </c>
      <c r="N1102" s="44">
        <f>N376/SUMIFS(N$3:N$722,$B$3:$B$722,$B1102)*SUMIFS(Calculations!$E$3:$E$53,Calculations!$A$3:$A$53,$B1102)</f>
        <v>0</v>
      </c>
      <c r="O1102" s="44">
        <f>O376/SUMIFS(O$3:O$722,$B$3:$B$722,$B1102)*SUMIFS(Calculations!$E$3:$E$53,Calculations!$A$3:$A$53,$B1102)</f>
        <v>0</v>
      </c>
      <c r="P1102" s="44">
        <f>P376/SUMIFS(P$3:P$722,$B$3:$B$722,$B1102)*SUMIFS(Calculations!$E$3:$E$53,Calculations!$A$3:$A$53,$B1102)</f>
        <v>0</v>
      </c>
      <c r="Q1102" s="44">
        <f>Q376/SUMIFS(Q$3:Q$722,$B$3:$B$722,$B1102)*SUMIFS(Calculations!$E$3:$E$53,Calculations!$A$3:$A$53,$B1102)</f>
        <v>0</v>
      </c>
      <c r="R1102" s="44">
        <f>R376/SUMIFS(R$3:R$722,$B$3:$B$722,$B1102)*SUMIFS(Calculations!$E$3:$E$53,Calculations!$A$3:$A$53,$B1102)</f>
        <v>0</v>
      </c>
    </row>
    <row r="1103" spans="2:18" ht="15.75" customHeight="1">
      <c r="B1103" s="44" t="s">
        <v>102</v>
      </c>
      <c r="C1103" s="44" t="s">
        <v>519</v>
      </c>
      <c r="D1103" s="44" t="s">
        <v>537</v>
      </c>
      <c r="E1103" s="44" t="str">
        <f t="shared" si="305"/>
        <v>solar PV</v>
      </c>
      <c r="F1103" s="44">
        <f>F377/SUMIFS(F$3:F$722,$B$3:$B$722,$B1103)*SUMIFS(Calculations!$E$3:$E$53,Calculations!$A$3:$A$53,$B1103)</f>
        <v>0</v>
      </c>
      <c r="G1103" s="44">
        <f>G377/SUMIFS(G$3:G$722,$B$3:$B$722,$B1103)*SUMIFS(Calculations!$E$3:$E$53,Calculations!$A$3:$A$53,$B1103)</f>
        <v>0</v>
      </c>
      <c r="H1103" s="44">
        <f>H377/SUMIFS(H$3:H$722,$B$3:$B$722,$B1103)*SUMIFS(Calculations!$E$3:$E$53,Calculations!$A$3:$A$53,$B1103)</f>
        <v>0</v>
      </c>
      <c r="I1103" s="44">
        <f>I377/SUMIFS(I$3:I$722,$B$3:$B$722,$B1103)*SUMIFS(Calculations!$E$3:$E$53,Calculations!$A$3:$A$53,$B1103)</f>
        <v>0</v>
      </c>
      <c r="J1103" s="44">
        <f>J377/SUMIFS(J$3:J$722,$B$3:$B$722,$B1103)*SUMIFS(Calculations!$E$3:$E$53,Calculations!$A$3:$A$53,$B1103)</f>
        <v>0</v>
      </c>
      <c r="K1103" s="44">
        <f>K377/SUMIFS(K$3:K$722,$B$3:$B$722,$B1103)*SUMIFS(Calculations!$E$3:$E$53,Calculations!$A$3:$A$53,$B1103)</f>
        <v>0</v>
      </c>
      <c r="L1103" s="44">
        <f>L377/SUMIFS(L$3:L$722,$B$3:$B$722,$B1103)*SUMIFS(Calculations!$E$3:$E$53,Calculations!$A$3:$A$53,$B1103)</f>
        <v>0</v>
      </c>
      <c r="M1103" s="44">
        <f>M377/SUMIFS(M$3:M$722,$B$3:$B$722,$B1103)*SUMIFS(Calculations!$E$3:$E$53,Calculations!$A$3:$A$53,$B1103)</f>
        <v>0</v>
      </c>
      <c r="N1103" s="44">
        <f>N377/SUMIFS(N$3:N$722,$B$3:$B$722,$B1103)*SUMIFS(Calculations!$E$3:$E$53,Calculations!$A$3:$A$53,$B1103)</f>
        <v>0</v>
      </c>
      <c r="O1103" s="44">
        <f>O377/SUMIFS(O$3:O$722,$B$3:$B$722,$B1103)*SUMIFS(Calculations!$E$3:$E$53,Calculations!$A$3:$A$53,$B1103)</f>
        <v>0</v>
      </c>
      <c r="P1103" s="44">
        <f>P377/SUMIFS(P$3:P$722,$B$3:$B$722,$B1103)*SUMIFS(Calculations!$E$3:$E$53,Calculations!$A$3:$A$53,$B1103)</f>
        <v>0</v>
      </c>
      <c r="Q1103" s="44">
        <f>Q377/SUMIFS(Q$3:Q$722,$B$3:$B$722,$B1103)*SUMIFS(Calculations!$E$3:$E$53,Calculations!$A$3:$A$53,$B1103)</f>
        <v>0</v>
      </c>
      <c r="R1103" s="44">
        <f>R377/SUMIFS(R$3:R$722,$B$3:$B$722,$B1103)*SUMIFS(Calculations!$E$3:$E$53,Calculations!$A$3:$A$53,$B1103)</f>
        <v>0</v>
      </c>
    </row>
    <row r="1104" spans="2:18" ht="15.75" customHeight="1">
      <c r="B1104" s="44" t="s">
        <v>105</v>
      </c>
      <c r="C1104" s="44" t="s">
        <v>519</v>
      </c>
      <c r="D1104" s="44" t="s">
        <v>522</v>
      </c>
      <c r="E1104" s="44" t="str">
        <f t="shared" si="305"/>
        <v>biomass</v>
      </c>
      <c r="F1104" s="44">
        <f>F378/SUMIFS(F$3:F$722,$B$3:$B$722,$B1104)*SUMIFS(Calculations!$E$3:$E$53,Calculations!$A$3:$A$53,$B1104)</f>
        <v>0</v>
      </c>
      <c r="G1104" s="44">
        <f>G378/SUMIFS(G$3:G$722,$B$3:$B$722,$B1104)*SUMIFS(Calculations!$E$3:$E$53,Calculations!$A$3:$A$53,$B1104)</f>
        <v>0</v>
      </c>
      <c r="H1104" s="44">
        <f>H378/SUMIFS(H$3:H$722,$B$3:$B$722,$B1104)*SUMIFS(Calculations!$E$3:$E$53,Calculations!$A$3:$A$53,$B1104)</f>
        <v>0</v>
      </c>
      <c r="I1104" s="44">
        <f>I378/SUMIFS(I$3:I$722,$B$3:$B$722,$B1104)*SUMIFS(Calculations!$E$3:$E$53,Calculations!$A$3:$A$53,$B1104)</f>
        <v>0</v>
      </c>
      <c r="J1104" s="44">
        <f>J378/SUMIFS(J$3:J$722,$B$3:$B$722,$B1104)*SUMIFS(Calculations!$E$3:$E$53,Calculations!$A$3:$A$53,$B1104)</f>
        <v>0</v>
      </c>
      <c r="K1104" s="44">
        <f>K378/SUMIFS(K$3:K$722,$B$3:$B$722,$B1104)*SUMIFS(Calculations!$E$3:$E$53,Calculations!$A$3:$A$53,$B1104)</f>
        <v>0</v>
      </c>
      <c r="L1104" s="44">
        <f>L378/SUMIFS(L$3:L$722,$B$3:$B$722,$B1104)*SUMIFS(Calculations!$E$3:$E$53,Calculations!$A$3:$A$53,$B1104)</f>
        <v>0</v>
      </c>
      <c r="M1104" s="44">
        <f>M378/SUMIFS(M$3:M$722,$B$3:$B$722,$B1104)*SUMIFS(Calculations!$E$3:$E$53,Calculations!$A$3:$A$53,$B1104)</f>
        <v>0</v>
      </c>
      <c r="N1104" s="44">
        <f>N378/SUMIFS(N$3:N$722,$B$3:$B$722,$B1104)*SUMIFS(Calculations!$E$3:$E$53,Calculations!$A$3:$A$53,$B1104)</f>
        <v>0</v>
      </c>
      <c r="O1104" s="44">
        <f>O378/SUMIFS(O$3:O$722,$B$3:$B$722,$B1104)*SUMIFS(Calculations!$E$3:$E$53,Calculations!$A$3:$A$53,$B1104)</f>
        <v>0</v>
      </c>
      <c r="P1104" s="44">
        <f>P378/SUMIFS(P$3:P$722,$B$3:$B$722,$B1104)*SUMIFS(Calculations!$E$3:$E$53,Calculations!$A$3:$A$53,$B1104)</f>
        <v>0</v>
      </c>
      <c r="Q1104" s="44">
        <f>Q378/SUMIFS(Q$3:Q$722,$B$3:$B$722,$B1104)*SUMIFS(Calculations!$E$3:$E$53,Calculations!$A$3:$A$53,$B1104)</f>
        <v>0</v>
      </c>
      <c r="R1104" s="44">
        <f>R378/SUMIFS(R$3:R$722,$B$3:$B$722,$B1104)*SUMIFS(Calculations!$E$3:$E$53,Calculations!$A$3:$A$53,$B1104)</f>
        <v>0</v>
      </c>
    </row>
    <row r="1105" spans="2:18" ht="15.75" customHeight="1">
      <c r="B1105" s="44" t="s">
        <v>105</v>
      </c>
      <c r="C1105" s="44" t="s">
        <v>519</v>
      </c>
      <c r="D1105" s="44" t="s">
        <v>523</v>
      </c>
      <c r="E1105" s="44" t="str">
        <f t="shared" si="305"/>
        <v>hard coal</v>
      </c>
      <c r="F1105" s="44">
        <f>F379/SUMIFS(F$3:F$722,$B$3:$B$722,$B1105)*SUMIFS(Calculations!$E$3:$E$53,Calculations!$A$3:$A$53,$B1105)</f>
        <v>0</v>
      </c>
      <c r="G1105" s="44">
        <f>G379/SUMIFS(G$3:G$722,$B$3:$B$722,$B1105)*SUMIFS(Calculations!$E$3:$E$53,Calculations!$A$3:$A$53,$B1105)</f>
        <v>0</v>
      </c>
      <c r="H1105" s="44">
        <f>H379/SUMIFS(H$3:H$722,$B$3:$B$722,$B1105)*SUMIFS(Calculations!$E$3:$E$53,Calculations!$A$3:$A$53,$B1105)</f>
        <v>0</v>
      </c>
      <c r="I1105" s="44">
        <f>I379/SUMIFS(I$3:I$722,$B$3:$B$722,$B1105)*SUMIFS(Calculations!$E$3:$E$53,Calculations!$A$3:$A$53,$B1105)</f>
        <v>0</v>
      </c>
      <c r="J1105" s="44">
        <f>J379/SUMIFS(J$3:J$722,$B$3:$B$722,$B1105)*SUMIFS(Calculations!$E$3:$E$53,Calculations!$A$3:$A$53,$B1105)</f>
        <v>0</v>
      </c>
      <c r="K1105" s="44">
        <f>K379/SUMIFS(K$3:K$722,$B$3:$B$722,$B1105)*SUMIFS(Calculations!$E$3:$E$53,Calculations!$A$3:$A$53,$B1105)</f>
        <v>0</v>
      </c>
      <c r="L1105" s="44">
        <f>L379/SUMIFS(L$3:L$722,$B$3:$B$722,$B1105)*SUMIFS(Calculations!$E$3:$E$53,Calculations!$A$3:$A$53,$B1105)</f>
        <v>0</v>
      </c>
      <c r="M1105" s="44">
        <f>M379/SUMIFS(M$3:M$722,$B$3:$B$722,$B1105)*SUMIFS(Calculations!$E$3:$E$53,Calculations!$A$3:$A$53,$B1105)</f>
        <v>0</v>
      </c>
      <c r="N1105" s="44">
        <f>N379/SUMIFS(N$3:N$722,$B$3:$B$722,$B1105)*SUMIFS(Calculations!$E$3:$E$53,Calculations!$A$3:$A$53,$B1105)</f>
        <v>0</v>
      </c>
      <c r="O1105" s="44">
        <f>O379/SUMIFS(O$3:O$722,$B$3:$B$722,$B1105)*SUMIFS(Calculations!$E$3:$E$53,Calculations!$A$3:$A$53,$B1105)</f>
        <v>0</v>
      </c>
      <c r="P1105" s="44">
        <f>P379/SUMIFS(P$3:P$722,$B$3:$B$722,$B1105)*SUMIFS(Calculations!$E$3:$E$53,Calculations!$A$3:$A$53,$B1105)</f>
        <v>0</v>
      </c>
      <c r="Q1105" s="44">
        <f>Q379/SUMIFS(Q$3:Q$722,$B$3:$B$722,$B1105)*SUMIFS(Calculations!$E$3:$E$53,Calculations!$A$3:$A$53,$B1105)</f>
        <v>0</v>
      </c>
      <c r="R1105" s="44">
        <f>R379/SUMIFS(R$3:R$722,$B$3:$B$722,$B1105)*SUMIFS(Calculations!$E$3:$E$53,Calculations!$A$3:$A$53,$B1105)</f>
        <v>0</v>
      </c>
    </row>
    <row r="1106" spans="2:18" ht="15.75" customHeight="1">
      <c r="B1106" s="44" t="s">
        <v>105</v>
      </c>
      <c r="C1106" s="44" t="s">
        <v>519</v>
      </c>
      <c r="D1106" s="44" t="s">
        <v>524</v>
      </c>
      <c r="E1106" s="44" t="str">
        <f t="shared" si="305"/>
        <v>solar thermal</v>
      </c>
      <c r="F1106" s="44">
        <f>F380/SUMIFS(F$3:F$722,$B$3:$B$722,$B1106)*SUMIFS(Calculations!$E$3:$E$53,Calculations!$A$3:$A$53,$B1106)</f>
        <v>0</v>
      </c>
      <c r="G1106" s="44">
        <f>G380/SUMIFS(G$3:G$722,$B$3:$B$722,$B1106)*SUMIFS(Calculations!$E$3:$E$53,Calculations!$A$3:$A$53,$B1106)</f>
        <v>0</v>
      </c>
      <c r="H1106" s="44">
        <f>H380/SUMIFS(H$3:H$722,$B$3:$B$722,$B1106)*SUMIFS(Calculations!$E$3:$E$53,Calculations!$A$3:$A$53,$B1106)</f>
        <v>0</v>
      </c>
      <c r="I1106" s="44">
        <f>I380/SUMIFS(I$3:I$722,$B$3:$B$722,$B1106)*SUMIFS(Calculations!$E$3:$E$53,Calculations!$A$3:$A$53,$B1106)</f>
        <v>0</v>
      </c>
      <c r="J1106" s="44">
        <f>J380/SUMIFS(J$3:J$722,$B$3:$B$722,$B1106)*SUMIFS(Calculations!$E$3:$E$53,Calculations!$A$3:$A$53,$B1106)</f>
        <v>0</v>
      </c>
      <c r="K1106" s="44">
        <f>K380/SUMIFS(K$3:K$722,$B$3:$B$722,$B1106)*SUMIFS(Calculations!$E$3:$E$53,Calculations!$A$3:$A$53,$B1106)</f>
        <v>0</v>
      </c>
      <c r="L1106" s="44">
        <f>L380/SUMIFS(L$3:L$722,$B$3:$B$722,$B1106)*SUMIFS(Calculations!$E$3:$E$53,Calculations!$A$3:$A$53,$B1106)</f>
        <v>0</v>
      </c>
      <c r="M1106" s="44">
        <f>M380/SUMIFS(M$3:M$722,$B$3:$B$722,$B1106)*SUMIFS(Calculations!$E$3:$E$53,Calculations!$A$3:$A$53,$B1106)</f>
        <v>0</v>
      </c>
      <c r="N1106" s="44">
        <f>N380/SUMIFS(N$3:N$722,$B$3:$B$722,$B1106)*SUMIFS(Calculations!$E$3:$E$53,Calculations!$A$3:$A$53,$B1106)</f>
        <v>0</v>
      </c>
      <c r="O1106" s="44">
        <f>O380/SUMIFS(O$3:O$722,$B$3:$B$722,$B1106)*SUMIFS(Calculations!$E$3:$E$53,Calculations!$A$3:$A$53,$B1106)</f>
        <v>0</v>
      </c>
      <c r="P1106" s="44">
        <f>P380/SUMIFS(P$3:P$722,$B$3:$B$722,$B1106)*SUMIFS(Calculations!$E$3:$E$53,Calculations!$A$3:$A$53,$B1106)</f>
        <v>0</v>
      </c>
      <c r="Q1106" s="44">
        <f>Q380/SUMIFS(Q$3:Q$722,$B$3:$B$722,$B1106)*SUMIFS(Calculations!$E$3:$E$53,Calculations!$A$3:$A$53,$B1106)</f>
        <v>0</v>
      </c>
      <c r="R1106" s="44">
        <f>R380/SUMIFS(R$3:R$722,$B$3:$B$722,$B1106)*SUMIFS(Calculations!$E$3:$E$53,Calculations!$A$3:$A$53,$B1106)</f>
        <v>0</v>
      </c>
    </row>
    <row r="1107" spans="2:18" ht="15.75" customHeight="1">
      <c r="B1107" s="44" t="s">
        <v>105</v>
      </c>
      <c r="C1107" s="44" t="s">
        <v>519</v>
      </c>
      <c r="D1107" s="44" t="s">
        <v>525</v>
      </c>
      <c r="E1107" s="44" t="str">
        <f t="shared" si="305"/>
        <v>geothermal</v>
      </c>
      <c r="F1107" s="44">
        <f>F381/SUMIFS(F$3:F$722,$B$3:$B$722,$B1107)*SUMIFS(Calculations!$E$3:$E$53,Calculations!$A$3:$A$53,$B1107)</f>
        <v>0</v>
      </c>
      <c r="G1107" s="44">
        <f>G381/SUMIFS(G$3:G$722,$B$3:$B$722,$B1107)*SUMIFS(Calculations!$E$3:$E$53,Calculations!$A$3:$A$53,$B1107)</f>
        <v>0</v>
      </c>
      <c r="H1107" s="44">
        <f>H381/SUMIFS(H$3:H$722,$B$3:$B$722,$B1107)*SUMIFS(Calculations!$E$3:$E$53,Calculations!$A$3:$A$53,$B1107)</f>
        <v>0</v>
      </c>
      <c r="I1107" s="44">
        <f>I381/SUMIFS(I$3:I$722,$B$3:$B$722,$B1107)*SUMIFS(Calculations!$E$3:$E$53,Calculations!$A$3:$A$53,$B1107)</f>
        <v>0</v>
      </c>
      <c r="J1107" s="44">
        <f>J381/SUMIFS(J$3:J$722,$B$3:$B$722,$B1107)*SUMIFS(Calculations!$E$3:$E$53,Calculations!$A$3:$A$53,$B1107)</f>
        <v>0</v>
      </c>
      <c r="K1107" s="44">
        <f>K381/SUMIFS(K$3:K$722,$B$3:$B$722,$B1107)*SUMIFS(Calculations!$E$3:$E$53,Calculations!$A$3:$A$53,$B1107)</f>
        <v>0</v>
      </c>
      <c r="L1107" s="44">
        <f>L381/SUMIFS(L$3:L$722,$B$3:$B$722,$B1107)*SUMIFS(Calculations!$E$3:$E$53,Calculations!$A$3:$A$53,$B1107)</f>
        <v>0</v>
      </c>
      <c r="M1107" s="44">
        <f>M381/SUMIFS(M$3:M$722,$B$3:$B$722,$B1107)*SUMIFS(Calculations!$E$3:$E$53,Calculations!$A$3:$A$53,$B1107)</f>
        <v>0</v>
      </c>
      <c r="N1107" s="44">
        <f>N381/SUMIFS(N$3:N$722,$B$3:$B$722,$B1107)*SUMIFS(Calculations!$E$3:$E$53,Calculations!$A$3:$A$53,$B1107)</f>
        <v>0</v>
      </c>
      <c r="O1107" s="44">
        <f>O381/SUMIFS(O$3:O$722,$B$3:$B$722,$B1107)*SUMIFS(Calculations!$E$3:$E$53,Calculations!$A$3:$A$53,$B1107)</f>
        <v>0</v>
      </c>
      <c r="P1107" s="44">
        <f>P381/SUMIFS(P$3:P$722,$B$3:$B$722,$B1107)*SUMIFS(Calculations!$E$3:$E$53,Calculations!$A$3:$A$53,$B1107)</f>
        <v>0</v>
      </c>
      <c r="Q1107" s="44">
        <f>Q381/SUMIFS(Q$3:Q$722,$B$3:$B$722,$B1107)*SUMIFS(Calculations!$E$3:$E$53,Calculations!$A$3:$A$53,$B1107)</f>
        <v>0</v>
      </c>
      <c r="R1107" s="44">
        <f>R381/SUMIFS(R$3:R$722,$B$3:$B$722,$B1107)*SUMIFS(Calculations!$E$3:$E$53,Calculations!$A$3:$A$53,$B1107)</f>
        <v>0</v>
      </c>
    </row>
    <row r="1108" spans="2:18" ht="15.75" customHeight="1">
      <c r="B1108" s="44" t="s">
        <v>105</v>
      </c>
      <c r="C1108" s="44" t="s">
        <v>519</v>
      </c>
      <c r="D1108" s="44" t="s">
        <v>526</v>
      </c>
      <c r="E1108" s="44" t="str">
        <f t="shared" si="305"/>
        <v>hydro</v>
      </c>
      <c r="F1108" s="44">
        <f>F382/SUMIFS(F$3:F$722,$B$3:$B$722,$B1108)*SUMIFS(Calculations!$E$3:$E$53,Calculations!$A$3:$A$53,$B1108)</f>
        <v>0</v>
      </c>
      <c r="G1108" s="44">
        <f>G382/SUMIFS(G$3:G$722,$B$3:$B$722,$B1108)*SUMIFS(Calculations!$E$3:$E$53,Calculations!$A$3:$A$53,$B1108)</f>
        <v>0</v>
      </c>
      <c r="H1108" s="44">
        <f>H382/SUMIFS(H$3:H$722,$B$3:$B$722,$B1108)*SUMIFS(Calculations!$E$3:$E$53,Calculations!$A$3:$A$53,$B1108)</f>
        <v>0</v>
      </c>
      <c r="I1108" s="44">
        <f>I382/SUMIFS(I$3:I$722,$B$3:$B$722,$B1108)*SUMIFS(Calculations!$E$3:$E$53,Calculations!$A$3:$A$53,$B1108)</f>
        <v>0</v>
      </c>
      <c r="J1108" s="44">
        <f>J382/SUMIFS(J$3:J$722,$B$3:$B$722,$B1108)*SUMIFS(Calculations!$E$3:$E$53,Calculations!$A$3:$A$53,$B1108)</f>
        <v>0</v>
      </c>
      <c r="K1108" s="44">
        <f>K382/SUMIFS(K$3:K$722,$B$3:$B$722,$B1108)*SUMIFS(Calculations!$E$3:$E$53,Calculations!$A$3:$A$53,$B1108)</f>
        <v>0</v>
      </c>
      <c r="L1108" s="44">
        <f>L382/SUMIFS(L$3:L$722,$B$3:$B$722,$B1108)*SUMIFS(Calculations!$E$3:$E$53,Calculations!$A$3:$A$53,$B1108)</f>
        <v>0</v>
      </c>
      <c r="M1108" s="44">
        <f>M382/SUMIFS(M$3:M$722,$B$3:$B$722,$B1108)*SUMIFS(Calculations!$E$3:$E$53,Calculations!$A$3:$A$53,$B1108)</f>
        <v>0</v>
      </c>
      <c r="N1108" s="44">
        <f>N382/SUMIFS(N$3:N$722,$B$3:$B$722,$B1108)*SUMIFS(Calculations!$E$3:$E$53,Calculations!$A$3:$A$53,$B1108)</f>
        <v>0</v>
      </c>
      <c r="O1108" s="44">
        <f>O382/SUMIFS(O$3:O$722,$B$3:$B$722,$B1108)*SUMIFS(Calculations!$E$3:$E$53,Calculations!$A$3:$A$53,$B1108)</f>
        <v>0</v>
      </c>
      <c r="P1108" s="44">
        <f>P382/SUMIFS(P$3:P$722,$B$3:$B$722,$B1108)*SUMIFS(Calculations!$E$3:$E$53,Calculations!$A$3:$A$53,$B1108)</f>
        <v>0</v>
      </c>
      <c r="Q1108" s="44">
        <f>Q382/SUMIFS(Q$3:Q$722,$B$3:$B$722,$B1108)*SUMIFS(Calculations!$E$3:$E$53,Calculations!$A$3:$A$53,$B1108)</f>
        <v>0</v>
      </c>
      <c r="R1108" s="44">
        <f>R382/SUMIFS(R$3:R$722,$B$3:$B$722,$B1108)*SUMIFS(Calculations!$E$3:$E$53,Calculations!$A$3:$A$53,$B1108)</f>
        <v>0</v>
      </c>
    </row>
    <row r="1109" spans="2:18" ht="15.75" customHeight="1">
      <c r="B1109" s="44" t="s">
        <v>105</v>
      </c>
      <c r="C1109" s="44" t="s">
        <v>519</v>
      </c>
      <c r="D1109" s="44" t="s">
        <v>528</v>
      </c>
      <c r="E1109" s="44" t="str">
        <f t="shared" si="305"/>
        <v>hydro</v>
      </c>
      <c r="F1109" s="44">
        <f>F383/SUMIFS(F$3:F$722,$B$3:$B$722,$B1109)*SUMIFS(Calculations!$E$3:$E$53,Calculations!$A$3:$A$53,$B1109)</f>
        <v>0</v>
      </c>
      <c r="G1109" s="44">
        <f>G383/SUMIFS(G$3:G$722,$B$3:$B$722,$B1109)*SUMIFS(Calculations!$E$3:$E$53,Calculations!$A$3:$A$53,$B1109)</f>
        <v>0</v>
      </c>
      <c r="H1109" s="44">
        <f>H383/SUMIFS(H$3:H$722,$B$3:$B$722,$B1109)*SUMIFS(Calculations!$E$3:$E$53,Calculations!$A$3:$A$53,$B1109)</f>
        <v>0</v>
      </c>
      <c r="I1109" s="44">
        <f>I383/SUMIFS(I$3:I$722,$B$3:$B$722,$B1109)*SUMIFS(Calculations!$E$3:$E$53,Calculations!$A$3:$A$53,$B1109)</f>
        <v>0</v>
      </c>
      <c r="J1109" s="44">
        <f>J383/SUMIFS(J$3:J$722,$B$3:$B$722,$B1109)*SUMIFS(Calculations!$E$3:$E$53,Calculations!$A$3:$A$53,$B1109)</f>
        <v>0</v>
      </c>
      <c r="K1109" s="44">
        <f>K383/SUMIFS(K$3:K$722,$B$3:$B$722,$B1109)*SUMIFS(Calculations!$E$3:$E$53,Calculations!$A$3:$A$53,$B1109)</f>
        <v>0</v>
      </c>
      <c r="L1109" s="44">
        <f>L383/SUMIFS(L$3:L$722,$B$3:$B$722,$B1109)*SUMIFS(Calculations!$E$3:$E$53,Calculations!$A$3:$A$53,$B1109)</f>
        <v>0</v>
      </c>
      <c r="M1109" s="44">
        <f>M383/SUMIFS(M$3:M$722,$B$3:$B$722,$B1109)*SUMIFS(Calculations!$E$3:$E$53,Calculations!$A$3:$A$53,$B1109)</f>
        <v>0</v>
      </c>
      <c r="N1109" s="44">
        <f>N383/SUMIFS(N$3:N$722,$B$3:$B$722,$B1109)*SUMIFS(Calculations!$E$3:$E$53,Calculations!$A$3:$A$53,$B1109)</f>
        <v>0</v>
      </c>
      <c r="O1109" s="44">
        <f>O383/SUMIFS(O$3:O$722,$B$3:$B$722,$B1109)*SUMIFS(Calculations!$E$3:$E$53,Calculations!$A$3:$A$53,$B1109)</f>
        <v>0</v>
      </c>
      <c r="P1109" s="44">
        <f>P383/SUMIFS(P$3:P$722,$B$3:$B$722,$B1109)*SUMIFS(Calculations!$E$3:$E$53,Calculations!$A$3:$A$53,$B1109)</f>
        <v>0</v>
      </c>
      <c r="Q1109" s="44">
        <f>Q383/SUMIFS(Q$3:Q$722,$B$3:$B$722,$B1109)*SUMIFS(Calculations!$E$3:$E$53,Calculations!$A$3:$A$53,$B1109)</f>
        <v>0</v>
      </c>
      <c r="R1109" s="44">
        <f>R383/SUMIFS(R$3:R$722,$B$3:$B$722,$B1109)*SUMIFS(Calculations!$E$3:$E$53,Calculations!$A$3:$A$53,$B1109)</f>
        <v>0</v>
      </c>
    </row>
    <row r="1110" spans="2:18" ht="15.75" customHeight="1">
      <c r="B1110" s="44" t="s">
        <v>105</v>
      </c>
      <c r="C1110" s="44" t="s">
        <v>519</v>
      </c>
      <c r="D1110" s="44" t="s">
        <v>527</v>
      </c>
      <c r="E1110" s="44" t="str">
        <f t="shared" si="305"/>
        <v>onshore wind</v>
      </c>
      <c r="F1110" s="44">
        <f>F384/SUMIFS(F$3:F$722,$B$3:$B$722,$B1110)*SUMIFS(Calculations!$E$3:$E$53,Calculations!$A$3:$A$53,$B1110)</f>
        <v>0</v>
      </c>
      <c r="G1110" s="44">
        <f>G384/SUMIFS(G$3:G$722,$B$3:$B$722,$B1110)*SUMIFS(Calculations!$E$3:$E$53,Calculations!$A$3:$A$53,$B1110)</f>
        <v>0</v>
      </c>
      <c r="H1110" s="44">
        <f>H384/SUMIFS(H$3:H$722,$B$3:$B$722,$B1110)*SUMIFS(Calculations!$E$3:$E$53,Calculations!$A$3:$A$53,$B1110)</f>
        <v>0</v>
      </c>
      <c r="I1110" s="44">
        <f>I384/SUMIFS(I$3:I$722,$B$3:$B$722,$B1110)*SUMIFS(Calculations!$E$3:$E$53,Calculations!$A$3:$A$53,$B1110)</f>
        <v>0</v>
      </c>
      <c r="J1110" s="44">
        <f>J384/SUMIFS(J$3:J$722,$B$3:$B$722,$B1110)*SUMIFS(Calculations!$E$3:$E$53,Calculations!$A$3:$A$53,$B1110)</f>
        <v>0</v>
      </c>
      <c r="K1110" s="44">
        <f>K384/SUMIFS(K$3:K$722,$B$3:$B$722,$B1110)*SUMIFS(Calculations!$E$3:$E$53,Calculations!$A$3:$A$53,$B1110)</f>
        <v>0</v>
      </c>
      <c r="L1110" s="44">
        <f>L384/SUMIFS(L$3:L$722,$B$3:$B$722,$B1110)*SUMIFS(Calculations!$E$3:$E$53,Calculations!$A$3:$A$53,$B1110)</f>
        <v>0</v>
      </c>
      <c r="M1110" s="44">
        <f>M384/SUMIFS(M$3:M$722,$B$3:$B$722,$B1110)*SUMIFS(Calculations!$E$3:$E$53,Calculations!$A$3:$A$53,$B1110)</f>
        <v>0</v>
      </c>
      <c r="N1110" s="44">
        <f>N384/SUMIFS(N$3:N$722,$B$3:$B$722,$B1110)*SUMIFS(Calculations!$E$3:$E$53,Calculations!$A$3:$A$53,$B1110)</f>
        <v>0</v>
      </c>
      <c r="O1110" s="44">
        <f>O384/SUMIFS(O$3:O$722,$B$3:$B$722,$B1110)*SUMIFS(Calculations!$E$3:$E$53,Calculations!$A$3:$A$53,$B1110)</f>
        <v>0</v>
      </c>
      <c r="P1110" s="44">
        <f>P384/SUMIFS(P$3:P$722,$B$3:$B$722,$B1110)*SUMIFS(Calculations!$E$3:$E$53,Calculations!$A$3:$A$53,$B1110)</f>
        <v>0</v>
      </c>
      <c r="Q1110" s="44">
        <f>Q384/SUMIFS(Q$3:Q$722,$B$3:$B$722,$B1110)*SUMIFS(Calculations!$E$3:$E$53,Calculations!$A$3:$A$53,$B1110)</f>
        <v>0</v>
      </c>
      <c r="R1110" s="44">
        <f>R384/SUMIFS(R$3:R$722,$B$3:$B$722,$B1110)*SUMIFS(Calculations!$E$3:$E$53,Calculations!$A$3:$A$53,$B1110)</f>
        <v>0</v>
      </c>
    </row>
    <row r="1111" spans="2:18" ht="15.75" customHeight="1">
      <c r="B1111" s="44" t="s">
        <v>105</v>
      </c>
      <c r="C1111" s="44" t="s">
        <v>519</v>
      </c>
      <c r="D1111" s="44" t="s">
        <v>529</v>
      </c>
      <c r="E1111" s="44" t="str">
        <f t="shared" si="305"/>
        <v>natural gas nonpeaker</v>
      </c>
      <c r="F1111" s="44">
        <f>F385/SUMIFS(F$3:F$722,$B$3:$B$722,$B1111)*SUMIFS(Calculations!$E$3:$E$53,Calculations!$A$3:$A$53,$B1111)</f>
        <v>0</v>
      </c>
      <c r="G1111" s="44">
        <f>G385/SUMIFS(G$3:G$722,$B$3:$B$722,$B1111)*SUMIFS(Calculations!$E$3:$E$53,Calculations!$A$3:$A$53,$B1111)</f>
        <v>0</v>
      </c>
      <c r="H1111" s="44">
        <f>H385/SUMIFS(H$3:H$722,$B$3:$B$722,$B1111)*SUMIFS(Calculations!$E$3:$E$53,Calculations!$A$3:$A$53,$B1111)</f>
        <v>0</v>
      </c>
      <c r="I1111" s="44">
        <f>I385/SUMIFS(I$3:I$722,$B$3:$B$722,$B1111)*SUMIFS(Calculations!$E$3:$E$53,Calculations!$A$3:$A$53,$B1111)</f>
        <v>0</v>
      </c>
      <c r="J1111" s="44">
        <f>J385/SUMIFS(J$3:J$722,$B$3:$B$722,$B1111)*SUMIFS(Calculations!$E$3:$E$53,Calculations!$A$3:$A$53,$B1111)</f>
        <v>0</v>
      </c>
      <c r="K1111" s="44">
        <f>K385/SUMIFS(K$3:K$722,$B$3:$B$722,$B1111)*SUMIFS(Calculations!$E$3:$E$53,Calculations!$A$3:$A$53,$B1111)</f>
        <v>0</v>
      </c>
      <c r="L1111" s="44">
        <f>L385/SUMIFS(L$3:L$722,$B$3:$B$722,$B1111)*SUMIFS(Calculations!$E$3:$E$53,Calculations!$A$3:$A$53,$B1111)</f>
        <v>0</v>
      </c>
      <c r="M1111" s="44">
        <f>M385/SUMIFS(M$3:M$722,$B$3:$B$722,$B1111)*SUMIFS(Calculations!$E$3:$E$53,Calculations!$A$3:$A$53,$B1111)</f>
        <v>0</v>
      </c>
      <c r="N1111" s="44">
        <f>N385/SUMIFS(N$3:N$722,$B$3:$B$722,$B1111)*SUMIFS(Calculations!$E$3:$E$53,Calculations!$A$3:$A$53,$B1111)</f>
        <v>0</v>
      </c>
      <c r="O1111" s="44">
        <f>O385/SUMIFS(O$3:O$722,$B$3:$B$722,$B1111)*SUMIFS(Calculations!$E$3:$E$53,Calculations!$A$3:$A$53,$B1111)</f>
        <v>0</v>
      </c>
      <c r="P1111" s="44">
        <f>P385/SUMIFS(P$3:P$722,$B$3:$B$722,$B1111)*SUMIFS(Calculations!$E$3:$E$53,Calculations!$A$3:$A$53,$B1111)</f>
        <v>0</v>
      </c>
      <c r="Q1111" s="44">
        <f>Q385/SUMIFS(Q$3:Q$722,$B$3:$B$722,$B1111)*SUMIFS(Calculations!$E$3:$E$53,Calculations!$A$3:$A$53,$B1111)</f>
        <v>0</v>
      </c>
      <c r="R1111" s="44">
        <f>R385/SUMIFS(R$3:R$722,$B$3:$B$722,$B1111)*SUMIFS(Calculations!$E$3:$E$53,Calculations!$A$3:$A$53,$B1111)</f>
        <v>0</v>
      </c>
    </row>
    <row r="1112" spans="2:18" ht="15.75" customHeight="1">
      <c r="B1112" s="44" t="s">
        <v>105</v>
      </c>
      <c r="C1112" s="44" t="s">
        <v>519</v>
      </c>
      <c r="D1112" s="44" t="s">
        <v>530</v>
      </c>
      <c r="E1112" s="44" t="str">
        <f t="shared" si="305"/>
        <v>natural gas peaker</v>
      </c>
      <c r="F1112" s="44">
        <f>F386/SUMIFS(F$3:F$722,$B$3:$B$722,$B1112)*SUMIFS(Calculations!$E$3:$E$53,Calculations!$A$3:$A$53,$B1112)</f>
        <v>0</v>
      </c>
      <c r="G1112" s="44">
        <f>G386/SUMIFS(G$3:G$722,$B$3:$B$722,$B1112)*SUMIFS(Calculations!$E$3:$E$53,Calculations!$A$3:$A$53,$B1112)</f>
        <v>0</v>
      </c>
      <c r="H1112" s="44">
        <f>H386/SUMIFS(H$3:H$722,$B$3:$B$722,$B1112)*SUMIFS(Calculations!$E$3:$E$53,Calculations!$A$3:$A$53,$B1112)</f>
        <v>0</v>
      </c>
      <c r="I1112" s="44">
        <f>I386/SUMIFS(I$3:I$722,$B$3:$B$722,$B1112)*SUMIFS(Calculations!$E$3:$E$53,Calculations!$A$3:$A$53,$B1112)</f>
        <v>0</v>
      </c>
      <c r="J1112" s="44">
        <f>J386/SUMIFS(J$3:J$722,$B$3:$B$722,$B1112)*SUMIFS(Calculations!$E$3:$E$53,Calculations!$A$3:$A$53,$B1112)</f>
        <v>0</v>
      </c>
      <c r="K1112" s="44">
        <f>K386/SUMIFS(K$3:K$722,$B$3:$B$722,$B1112)*SUMIFS(Calculations!$E$3:$E$53,Calculations!$A$3:$A$53,$B1112)</f>
        <v>0</v>
      </c>
      <c r="L1112" s="44">
        <f>L386/SUMIFS(L$3:L$722,$B$3:$B$722,$B1112)*SUMIFS(Calculations!$E$3:$E$53,Calculations!$A$3:$A$53,$B1112)</f>
        <v>0</v>
      </c>
      <c r="M1112" s="44">
        <f>M386/SUMIFS(M$3:M$722,$B$3:$B$722,$B1112)*SUMIFS(Calculations!$E$3:$E$53,Calculations!$A$3:$A$53,$B1112)</f>
        <v>0</v>
      </c>
      <c r="N1112" s="44">
        <f>N386/SUMIFS(N$3:N$722,$B$3:$B$722,$B1112)*SUMIFS(Calculations!$E$3:$E$53,Calculations!$A$3:$A$53,$B1112)</f>
        <v>0</v>
      </c>
      <c r="O1112" s="44">
        <f>O386/SUMIFS(O$3:O$722,$B$3:$B$722,$B1112)*SUMIFS(Calculations!$E$3:$E$53,Calculations!$A$3:$A$53,$B1112)</f>
        <v>0</v>
      </c>
      <c r="P1112" s="44">
        <f>P386/SUMIFS(P$3:P$722,$B$3:$B$722,$B1112)*SUMIFS(Calculations!$E$3:$E$53,Calculations!$A$3:$A$53,$B1112)</f>
        <v>0</v>
      </c>
      <c r="Q1112" s="44">
        <f>Q386/SUMIFS(Q$3:Q$722,$B$3:$B$722,$B1112)*SUMIFS(Calculations!$E$3:$E$53,Calculations!$A$3:$A$53,$B1112)</f>
        <v>0</v>
      </c>
      <c r="R1112" s="44">
        <f>R386/SUMIFS(R$3:R$722,$B$3:$B$722,$B1112)*SUMIFS(Calculations!$E$3:$E$53,Calculations!$A$3:$A$53,$B1112)</f>
        <v>0</v>
      </c>
    </row>
    <row r="1113" spans="2:18" ht="15.75" customHeight="1">
      <c r="B1113" s="44" t="s">
        <v>105</v>
      </c>
      <c r="C1113" s="44" t="s">
        <v>519</v>
      </c>
      <c r="D1113" s="44" t="s">
        <v>531</v>
      </c>
      <c r="E1113" s="44" t="str">
        <f t="shared" ref="E1113:E1176" si="306">LOOKUP(D1113,$U$2:$V$15,$V$2:$V$15)</f>
        <v>nuclear</v>
      </c>
      <c r="F1113" s="44">
        <f>F387/SUMIFS(F$3:F$722,$B$3:$B$722,$B1113)*SUMIFS(Calculations!$E$3:$E$53,Calculations!$A$3:$A$53,$B1113)</f>
        <v>0</v>
      </c>
      <c r="G1113" s="44">
        <f>G387/SUMIFS(G$3:G$722,$B$3:$B$722,$B1113)*SUMIFS(Calculations!$E$3:$E$53,Calculations!$A$3:$A$53,$B1113)</f>
        <v>0</v>
      </c>
      <c r="H1113" s="44">
        <f>H387/SUMIFS(H$3:H$722,$B$3:$B$722,$B1113)*SUMIFS(Calculations!$E$3:$E$53,Calculations!$A$3:$A$53,$B1113)</f>
        <v>0</v>
      </c>
      <c r="I1113" s="44">
        <f>I387/SUMIFS(I$3:I$722,$B$3:$B$722,$B1113)*SUMIFS(Calculations!$E$3:$E$53,Calculations!$A$3:$A$53,$B1113)</f>
        <v>0</v>
      </c>
      <c r="J1113" s="44">
        <f>J387/SUMIFS(J$3:J$722,$B$3:$B$722,$B1113)*SUMIFS(Calculations!$E$3:$E$53,Calculations!$A$3:$A$53,$B1113)</f>
        <v>0</v>
      </c>
      <c r="K1113" s="44">
        <f>K387/SUMIFS(K$3:K$722,$B$3:$B$722,$B1113)*SUMIFS(Calculations!$E$3:$E$53,Calculations!$A$3:$A$53,$B1113)</f>
        <v>0</v>
      </c>
      <c r="L1113" s="44">
        <f>L387/SUMIFS(L$3:L$722,$B$3:$B$722,$B1113)*SUMIFS(Calculations!$E$3:$E$53,Calculations!$A$3:$A$53,$B1113)</f>
        <v>0</v>
      </c>
      <c r="M1113" s="44">
        <f>M387/SUMIFS(M$3:M$722,$B$3:$B$722,$B1113)*SUMIFS(Calculations!$E$3:$E$53,Calculations!$A$3:$A$53,$B1113)</f>
        <v>0</v>
      </c>
      <c r="N1113" s="44">
        <f>N387/SUMIFS(N$3:N$722,$B$3:$B$722,$B1113)*SUMIFS(Calculations!$E$3:$E$53,Calculations!$A$3:$A$53,$B1113)</f>
        <v>0</v>
      </c>
      <c r="O1113" s="44">
        <f>O387/SUMIFS(O$3:O$722,$B$3:$B$722,$B1113)*SUMIFS(Calculations!$E$3:$E$53,Calculations!$A$3:$A$53,$B1113)</f>
        <v>0</v>
      </c>
      <c r="P1113" s="44">
        <f>P387/SUMIFS(P$3:P$722,$B$3:$B$722,$B1113)*SUMIFS(Calculations!$E$3:$E$53,Calculations!$A$3:$A$53,$B1113)</f>
        <v>0</v>
      </c>
      <c r="Q1113" s="44">
        <f>Q387/SUMIFS(Q$3:Q$722,$B$3:$B$722,$B1113)*SUMIFS(Calculations!$E$3:$E$53,Calculations!$A$3:$A$53,$B1113)</f>
        <v>0</v>
      </c>
      <c r="R1113" s="44">
        <f>R387/SUMIFS(R$3:R$722,$B$3:$B$722,$B1113)*SUMIFS(Calculations!$E$3:$E$53,Calculations!$A$3:$A$53,$B1113)</f>
        <v>0</v>
      </c>
    </row>
    <row r="1114" spans="2:18" ht="15.75" customHeight="1">
      <c r="B1114" s="44" t="s">
        <v>105</v>
      </c>
      <c r="C1114" s="44" t="s">
        <v>519</v>
      </c>
      <c r="D1114" s="44" t="s">
        <v>532</v>
      </c>
      <c r="E1114" s="44" t="str">
        <f t="shared" si="306"/>
        <v>offshore wind</v>
      </c>
      <c r="F1114" s="44">
        <f>F388/SUMIFS(F$3:F$722,$B$3:$B$722,$B1114)*SUMIFS(Calculations!$E$3:$E$53,Calculations!$A$3:$A$53,$B1114)</f>
        <v>0</v>
      </c>
      <c r="G1114" s="44">
        <f>G388/SUMIFS(G$3:G$722,$B$3:$B$722,$B1114)*SUMIFS(Calculations!$E$3:$E$53,Calculations!$A$3:$A$53,$B1114)</f>
        <v>0</v>
      </c>
      <c r="H1114" s="44">
        <f>H388/SUMIFS(H$3:H$722,$B$3:$B$722,$B1114)*SUMIFS(Calculations!$E$3:$E$53,Calculations!$A$3:$A$53,$B1114)</f>
        <v>0</v>
      </c>
      <c r="I1114" s="44">
        <f>I388/SUMIFS(I$3:I$722,$B$3:$B$722,$B1114)*SUMIFS(Calculations!$E$3:$E$53,Calculations!$A$3:$A$53,$B1114)</f>
        <v>0</v>
      </c>
      <c r="J1114" s="44">
        <f>J388/SUMIFS(J$3:J$722,$B$3:$B$722,$B1114)*SUMIFS(Calculations!$E$3:$E$53,Calculations!$A$3:$A$53,$B1114)</f>
        <v>0</v>
      </c>
      <c r="K1114" s="44">
        <f>K388/SUMIFS(K$3:K$722,$B$3:$B$722,$B1114)*SUMIFS(Calculations!$E$3:$E$53,Calculations!$A$3:$A$53,$B1114)</f>
        <v>0</v>
      </c>
      <c r="L1114" s="44">
        <f>L388/SUMIFS(L$3:L$722,$B$3:$B$722,$B1114)*SUMIFS(Calculations!$E$3:$E$53,Calculations!$A$3:$A$53,$B1114)</f>
        <v>0</v>
      </c>
      <c r="M1114" s="44">
        <f>M388/SUMIFS(M$3:M$722,$B$3:$B$722,$B1114)*SUMIFS(Calculations!$E$3:$E$53,Calculations!$A$3:$A$53,$B1114)</f>
        <v>0</v>
      </c>
      <c r="N1114" s="44">
        <f>N388/SUMIFS(N$3:N$722,$B$3:$B$722,$B1114)*SUMIFS(Calculations!$E$3:$E$53,Calculations!$A$3:$A$53,$B1114)</f>
        <v>0</v>
      </c>
      <c r="O1114" s="44">
        <f>O388/SUMIFS(O$3:O$722,$B$3:$B$722,$B1114)*SUMIFS(Calculations!$E$3:$E$53,Calculations!$A$3:$A$53,$B1114)</f>
        <v>0</v>
      </c>
      <c r="P1114" s="44">
        <f>P388/SUMIFS(P$3:P$722,$B$3:$B$722,$B1114)*SUMIFS(Calculations!$E$3:$E$53,Calculations!$A$3:$A$53,$B1114)</f>
        <v>0</v>
      </c>
      <c r="Q1114" s="44">
        <f>Q388/SUMIFS(Q$3:Q$722,$B$3:$B$722,$B1114)*SUMIFS(Calculations!$E$3:$E$53,Calculations!$A$3:$A$53,$B1114)</f>
        <v>0</v>
      </c>
      <c r="R1114" s="44">
        <f>R388/SUMIFS(R$3:R$722,$B$3:$B$722,$B1114)*SUMIFS(Calculations!$E$3:$E$53,Calculations!$A$3:$A$53,$B1114)</f>
        <v>0</v>
      </c>
    </row>
    <row r="1115" spans="2:18" ht="15.75" customHeight="1">
      <c r="B1115" s="44" t="s">
        <v>105</v>
      </c>
      <c r="C1115" s="44" t="s">
        <v>519</v>
      </c>
      <c r="D1115" s="44" t="s">
        <v>533</v>
      </c>
      <c r="E1115" s="44" t="str">
        <f t="shared" si="306"/>
        <v>crude oil</v>
      </c>
      <c r="F1115" s="44">
        <f>F389/SUMIFS(F$3:F$722,$B$3:$B$722,$B1115)*SUMIFS(Calculations!$E$3:$E$53,Calculations!$A$3:$A$53,$B1115)</f>
        <v>0</v>
      </c>
      <c r="G1115" s="44">
        <f>G389/SUMIFS(G$3:G$722,$B$3:$B$722,$B1115)*SUMIFS(Calculations!$E$3:$E$53,Calculations!$A$3:$A$53,$B1115)</f>
        <v>0</v>
      </c>
      <c r="H1115" s="44">
        <f>H389/SUMIFS(H$3:H$722,$B$3:$B$722,$B1115)*SUMIFS(Calculations!$E$3:$E$53,Calculations!$A$3:$A$53,$B1115)</f>
        <v>0</v>
      </c>
      <c r="I1115" s="44">
        <f>I389/SUMIFS(I$3:I$722,$B$3:$B$722,$B1115)*SUMIFS(Calculations!$E$3:$E$53,Calculations!$A$3:$A$53,$B1115)</f>
        <v>0</v>
      </c>
      <c r="J1115" s="44">
        <f>J389/SUMIFS(J$3:J$722,$B$3:$B$722,$B1115)*SUMIFS(Calculations!$E$3:$E$53,Calculations!$A$3:$A$53,$B1115)</f>
        <v>0</v>
      </c>
      <c r="K1115" s="44">
        <f>K389/SUMIFS(K$3:K$722,$B$3:$B$722,$B1115)*SUMIFS(Calculations!$E$3:$E$53,Calculations!$A$3:$A$53,$B1115)</f>
        <v>0</v>
      </c>
      <c r="L1115" s="44">
        <f>L389/SUMIFS(L$3:L$722,$B$3:$B$722,$B1115)*SUMIFS(Calculations!$E$3:$E$53,Calculations!$A$3:$A$53,$B1115)</f>
        <v>0</v>
      </c>
      <c r="M1115" s="44">
        <f>M389/SUMIFS(M$3:M$722,$B$3:$B$722,$B1115)*SUMIFS(Calculations!$E$3:$E$53,Calculations!$A$3:$A$53,$B1115)</f>
        <v>0</v>
      </c>
      <c r="N1115" s="44">
        <f>N389/SUMIFS(N$3:N$722,$B$3:$B$722,$B1115)*SUMIFS(Calculations!$E$3:$E$53,Calculations!$A$3:$A$53,$B1115)</f>
        <v>0</v>
      </c>
      <c r="O1115" s="44">
        <f>O389/SUMIFS(O$3:O$722,$B$3:$B$722,$B1115)*SUMIFS(Calculations!$E$3:$E$53,Calculations!$A$3:$A$53,$B1115)</f>
        <v>0</v>
      </c>
      <c r="P1115" s="44">
        <f>P389/SUMIFS(P$3:P$722,$B$3:$B$722,$B1115)*SUMIFS(Calculations!$E$3:$E$53,Calculations!$A$3:$A$53,$B1115)</f>
        <v>0</v>
      </c>
      <c r="Q1115" s="44">
        <f>Q389/SUMIFS(Q$3:Q$722,$B$3:$B$722,$B1115)*SUMIFS(Calculations!$E$3:$E$53,Calculations!$A$3:$A$53,$B1115)</f>
        <v>0</v>
      </c>
      <c r="R1115" s="44">
        <f>R389/SUMIFS(R$3:R$722,$B$3:$B$722,$B1115)*SUMIFS(Calculations!$E$3:$E$53,Calculations!$A$3:$A$53,$B1115)</f>
        <v>0</v>
      </c>
    </row>
    <row r="1116" spans="2:18" ht="15.75" customHeight="1">
      <c r="B1116" s="44" t="s">
        <v>105</v>
      </c>
      <c r="C1116" s="44" t="s">
        <v>519</v>
      </c>
      <c r="D1116" s="44" t="s">
        <v>534</v>
      </c>
      <c r="E1116" s="44" t="str">
        <f t="shared" si="306"/>
        <v>solar PV</v>
      </c>
      <c r="F1116" s="44">
        <f>F390/SUMIFS(F$3:F$722,$B$3:$B$722,$B1116)*SUMIFS(Calculations!$E$3:$E$53,Calculations!$A$3:$A$53,$B1116)</f>
        <v>0</v>
      </c>
      <c r="G1116" s="44">
        <f>G390/SUMIFS(G$3:G$722,$B$3:$B$722,$B1116)*SUMIFS(Calculations!$E$3:$E$53,Calculations!$A$3:$A$53,$B1116)</f>
        <v>0</v>
      </c>
      <c r="H1116" s="44">
        <f>H390/SUMIFS(H$3:H$722,$B$3:$B$722,$B1116)*SUMIFS(Calculations!$E$3:$E$53,Calculations!$A$3:$A$53,$B1116)</f>
        <v>0</v>
      </c>
      <c r="I1116" s="44">
        <f>I390/SUMIFS(I$3:I$722,$B$3:$B$722,$B1116)*SUMIFS(Calculations!$E$3:$E$53,Calculations!$A$3:$A$53,$B1116)</f>
        <v>0</v>
      </c>
      <c r="J1116" s="44">
        <f>J390/SUMIFS(J$3:J$722,$B$3:$B$722,$B1116)*SUMIFS(Calculations!$E$3:$E$53,Calculations!$A$3:$A$53,$B1116)</f>
        <v>0</v>
      </c>
      <c r="K1116" s="44">
        <f>K390/SUMIFS(K$3:K$722,$B$3:$B$722,$B1116)*SUMIFS(Calculations!$E$3:$E$53,Calculations!$A$3:$A$53,$B1116)</f>
        <v>0</v>
      </c>
      <c r="L1116" s="44">
        <f>L390/SUMIFS(L$3:L$722,$B$3:$B$722,$B1116)*SUMIFS(Calculations!$E$3:$E$53,Calculations!$A$3:$A$53,$B1116)</f>
        <v>0</v>
      </c>
      <c r="M1116" s="44">
        <f>M390/SUMIFS(M$3:M$722,$B$3:$B$722,$B1116)*SUMIFS(Calculations!$E$3:$E$53,Calculations!$A$3:$A$53,$B1116)</f>
        <v>0</v>
      </c>
      <c r="N1116" s="44">
        <f>N390/SUMIFS(N$3:N$722,$B$3:$B$722,$B1116)*SUMIFS(Calculations!$E$3:$E$53,Calculations!$A$3:$A$53,$B1116)</f>
        <v>0</v>
      </c>
      <c r="O1116" s="44">
        <f>O390/SUMIFS(O$3:O$722,$B$3:$B$722,$B1116)*SUMIFS(Calculations!$E$3:$E$53,Calculations!$A$3:$A$53,$B1116)</f>
        <v>0</v>
      </c>
      <c r="P1116" s="44">
        <f>P390/SUMIFS(P$3:P$722,$B$3:$B$722,$B1116)*SUMIFS(Calculations!$E$3:$E$53,Calculations!$A$3:$A$53,$B1116)</f>
        <v>0</v>
      </c>
      <c r="Q1116" s="44">
        <f>Q390/SUMIFS(Q$3:Q$722,$B$3:$B$722,$B1116)*SUMIFS(Calculations!$E$3:$E$53,Calculations!$A$3:$A$53,$B1116)</f>
        <v>0</v>
      </c>
      <c r="R1116" s="44">
        <f>R390/SUMIFS(R$3:R$722,$B$3:$B$722,$B1116)*SUMIFS(Calculations!$E$3:$E$53,Calculations!$A$3:$A$53,$B1116)</f>
        <v>0</v>
      </c>
    </row>
    <row r="1117" spans="2:18" ht="15.75" customHeight="1">
      <c r="B1117" s="44" t="s">
        <v>105</v>
      </c>
      <c r="C1117" s="44" t="s">
        <v>519</v>
      </c>
      <c r="D1117" s="44" t="s">
        <v>535</v>
      </c>
      <c r="E1117" s="44" t="str">
        <f t="shared" si="306"/>
        <v>storage</v>
      </c>
      <c r="F1117" s="44">
        <f>F391/SUMIFS(F$3:F$722,$B$3:$B$722,$B1117)*SUMIFS(Calculations!$E$3:$E$53,Calculations!$A$3:$A$53,$B1117)</f>
        <v>0</v>
      </c>
      <c r="G1117" s="44">
        <f>G391/SUMIFS(G$3:G$722,$B$3:$B$722,$B1117)*SUMIFS(Calculations!$E$3:$E$53,Calculations!$A$3:$A$53,$B1117)</f>
        <v>0</v>
      </c>
      <c r="H1117" s="44">
        <f>H391/SUMIFS(H$3:H$722,$B$3:$B$722,$B1117)*SUMIFS(Calculations!$E$3:$E$53,Calculations!$A$3:$A$53,$B1117)</f>
        <v>0</v>
      </c>
      <c r="I1117" s="44">
        <f>I391/SUMIFS(I$3:I$722,$B$3:$B$722,$B1117)*SUMIFS(Calculations!$E$3:$E$53,Calculations!$A$3:$A$53,$B1117)</f>
        <v>0</v>
      </c>
      <c r="J1117" s="44">
        <f>J391/SUMIFS(J$3:J$722,$B$3:$B$722,$B1117)*SUMIFS(Calculations!$E$3:$E$53,Calculations!$A$3:$A$53,$B1117)</f>
        <v>0</v>
      </c>
      <c r="K1117" s="44">
        <f>K391/SUMIFS(K$3:K$722,$B$3:$B$722,$B1117)*SUMIFS(Calculations!$E$3:$E$53,Calculations!$A$3:$A$53,$B1117)</f>
        <v>0</v>
      </c>
      <c r="L1117" s="44">
        <f>L391/SUMIFS(L$3:L$722,$B$3:$B$722,$B1117)*SUMIFS(Calculations!$E$3:$E$53,Calculations!$A$3:$A$53,$B1117)</f>
        <v>0</v>
      </c>
      <c r="M1117" s="44">
        <f>M391/SUMIFS(M$3:M$722,$B$3:$B$722,$B1117)*SUMIFS(Calculations!$E$3:$E$53,Calculations!$A$3:$A$53,$B1117)</f>
        <v>0</v>
      </c>
      <c r="N1117" s="44">
        <f>N391/SUMIFS(N$3:N$722,$B$3:$B$722,$B1117)*SUMIFS(Calculations!$E$3:$E$53,Calculations!$A$3:$A$53,$B1117)</f>
        <v>0</v>
      </c>
      <c r="O1117" s="44">
        <f>O391/SUMIFS(O$3:O$722,$B$3:$B$722,$B1117)*SUMIFS(Calculations!$E$3:$E$53,Calculations!$A$3:$A$53,$B1117)</f>
        <v>0</v>
      </c>
      <c r="P1117" s="44">
        <f>P391/SUMIFS(P$3:P$722,$B$3:$B$722,$B1117)*SUMIFS(Calculations!$E$3:$E$53,Calculations!$A$3:$A$53,$B1117)</f>
        <v>0</v>
      </c>
      <c r="Q1117" s="44">
        <f>Q391/SUMIFS(Q$3:Q$722,$B$3:$B$722,$B1117)*SUMIFS(Calculations!$E$3:$E$53,Calculations!$A$3:$A$53,$B1117)</f>
        <v>0</v>
      </c>
      <c r="R1117" s="44">
        <f>R391/SUMIFS(R$3:R$722,$B$3:$B$722,$B1117)*SUMIFS(Calculations!$E$3:$E$53,Calculations!$A$3:$A$53,$B1117)</f>
        <v>0</v>
      </c>
    </row>
    <row r="1118" spans="2:18" ht="15.75" customHeight="1">
      <c r="B1118" s="44" t="s">
        <v>105</v>
      </c>
      <c r="C1118" s="44" t="s">
        <v>519</v>
      </c>
      <c r="D1118" s="44" t="s">
        <v>537</v>
      </c>
      <c r="E1118" s="44" t="str">
        <f t="shared" si="306"/>
        <v>solar PV</v>
      </c>
      <c r="F1118" s="44">
        <f>F392/SUMIFS(F$3:F$722,$B$3:$B$722,$B1118)*SUMIFS(Calculations!$E$3:$E$53,Calculations!$A$3:$A$53,$B1118)</f>
        <v>0</v>
      </c>
      <c r="G1118" s="44">
        <f>G392/SUMIFS(G$3:G$722,$B$3:$B$722,$B1118)*SUMIFS(Calculations!$E$3:$E$53,Calculations!$A$3:$A$53,$B1118)</f>
        <v>0</v>
      </c>
      <c r="H1118" s="44">
        <f>H392/SUMIFS(H$3:H$722,$B$3:$B$722,$B1118)*SUMIFS(Calculations!$E$3:$E$53,Calculations!$A$3:$A$53,$B1118)</f>
        <v>0</v>
      </c>
      <c r="I1118" s="44">
        <f>I392/SUMIFS(I$3:I$722,$B$3:$B$722,$B1118)*SUMIFS(Calculations!$E$3:$E$53,Calculations!$A$3:$A$53,$B1118)</f>
        <v>0</v>
      </c>
      <c r="J1118" s="44">
        <f>J392/SUMIFS(J$3:J$722,$B$3:$B$722,$B1118)*SUMIFS(Calculations!$E$3:$E$53,Calculations!$A$3:$A$53,$B1118)</f>
        <v>0</v>
      </c>
      <c r="K1118" s="44">
        <f>K392/SUMIFS(K$3:K$722,$B$3:$B$722,$B1118)*SUMIFS(Calculations!$E$3:$E$53,Calculations!$A$3:$A$53,$B1118)</f>
        <v>0</v>
      </c>
      <c r="L1118" s="44">
        <f>L392/SUMIFS(L$3:L$722,$B$3:$B$722,$B1118)*SUMIFS(Calculations!$E$3:$E$53,Calculations!$A$3:$A$53,$B1118)</f>
        <v>0</v>
      </c>
      <c r="M1118" s="44">
        <f>M392/SUMIFS(M$3:M$722,$B$3:$B$722,$B1118)*SUMIFS(Calculations!$E$3:$E$53,Calculations!$A$3:$A$53,$B1118)</f>
        <v>0</v>
      </c>
      <c r="N1118" s="44">
        <f>N392/SUMIFS(N$3:N$722,$B$3:$B$722,$B1118)*SUMIFS(Calculations!$E$3:$E$53,Calculations!$A$3:$A$53,$B1118)</f>
        <v>0</v>
      </c>
      <c r="O1118" s="44">
        <f>O392/SUMIFS(O$3:O$722,$B$3:$B$722,$B1118)*SUMIFS(Calculations!$E$3:$E$53,Calculations!$A$3:$A$53,$B1118)</f>
        <v>0</v>
      </c>
      <c r="P1118" s="44">
        <f>P392/SUMIFS(P$3:P$722,$B$3:$B$722,$B1118)*SUMIFS(Calculations!$E$3:$E$53,Calculations!$A$3:$A$53,$B1118)</f>
        <v>0</v>
      </c>
      <c r="Q1118" s="44">
        <f>Q392/SUMIFS(Q$3:Q$722,$B$3:$B$722,$B1118)*SUMIFS(Calculations!$E$3:$E$53,Calculations!$A$3:$A$53,$B1118)</f>
        <v>0</v>
      </c>
      <c r="R1118" s="44">
        <f>R392/SUMIFS(R$3:R$722,$B$3:$B$722,$B1118)*SUMIFS(Calculations!$E$3:$E$53,Calculations!$A$3:$A$53,$B1118)</f>
        <v>0</v>
      </c>
    </row>
    <row r="1119" spans="2:18" ht="15.75" customHeight="1">
      <c r="B1119" s="44" t="s">
        <v>87</v>
      </c>
      <c r="C1119" s="44" t="s">
        <v>519</v>
      </c>
      <c r="D1119" s="44" t="s">
        <v>522</v>
      </c>
      <c r="E1119" s="44" t="str">
        <f t="shared" si="306"/>
        <v>biomass</v>
      </c>
      <c r="F1119" s="44">
        <f>F393/SUMIFS(F$3:F$722,$B$3:$B$722,$B1119)*SUMIFS(Calculations!$E$3:$E$53,Calculations!$A$3:$A$53,$B1119)</f>
        <v>0</v>
      </c>
      <c r="G1119" s="44">
        <f>G393/SUMIFS(G$3:G$722,$B$3:$B$722,$B1119)*SUMIFS(Calculations!$E$3:$E$53,Calculations!$A$3:$A$53,$B1119)</f>
        <v>0</v>
      </c>
      <c r="H1119" s="44">
        <f>H393/SUMIFS(H$3:H$722,$B$3:$B$722,$B1119)*SUMIFS(Calculations!$E$3:$E$53,Calculations!$A$3:$A$53,$B1119)</f>
        <v>0</v>
      </c>
      <c r="I1119" s="44">
        <f>I393/SUMIFS(I$3:I$722,$B$3:$B$722,$B1119)*SUMIFS(Calculations!$E$3:$E$53,Calculations!$A$3:$A$53,$B1119)</f>
        <v>0</v>
      </c>
      <c r="J1119" s="44">
        <f>J393/SUMIFS(J$3:J$722,$B$3:$B$722,$B1119)*SUMIFS(Calculations!$E$3:$E$53,Calculations!$A$3:$A$53,$B1119)</f>
        <v>0</v>
      </c>
      <c r="K1119" s="44">
        <f>K393/SUMIFS(K$3:K$722,$B$3:$B$722,$B1119)*SUMIFS(Calculations!$E$3:$E$53,Calculations!$A$3:$A$53,$B1119)</f>
        <v>0</v>
      </c>
      <c r="L1119" s="44">
        <f>L393/SUMIFS(L$3:L$722,$B$3:$B$722,$B1119)*SUMIFS(Calculations!$E$3:$E$53,Calculations!$A$3:$A$53,$B1119)</f>
        <v>0</v>
      </c>
      <c r="M1119" s="44">
        <f>M393/SUMIFS(M$3:M$722,$B$3:$B$722,$B1119)*SUMIFS(Calculations!$E$3:$E$53,Calculations!$A$3:$A$53,$B1119)</f>
        <v>0</v>
      </c>
      <c r="N1119" s="44">
        <f>N393/SUMIFS(N$3:N$722,$B$3:$B$722,$B1119)*SUMIFS(Calculations!$E$3:$E$53,Calculations!$A$3:$A$53,$B1119)</f>
        <v>0</v>
      </c>
      <c r="O1119" s="44">
        <f>O393/SUMIFS(O$3:O$722,$B$3:$B$722,$B1119)*SUMIFS(Calculations!$E$3:$E$53,Calculations!$A$3:$A$53,$B1119)</f>
        <v>0</v>
      </c>
      <c r="P1119" s="44">
        <f>P393/SUMIFS(P$3:P$722,$B$3:$B$722,$B1119)*SUMIFS(Calculations!$E$3:$E$53,Calculations!$A$3:$A$53,$B1119)</f>
        <v>0</v>
      </c>
      <c r="Q1119" s="44">
        <f>Q393/SUMIFS(Q$3:Q$722,$B$3:$B$722,$B1119)*SUMIFS(Calculations!$E$3:$E$53,Calculations!$A$3:$A$53,$B1119)</f>
        <v>0</v>
      </c>
      <c r="R1119" s="44">
        <f>R393/SUMIFS(R$3:R$722,$B$3:$B$722,$B1119)*SUMIFS(Calculations!$E$3:$E$53,Calculations!$A$3:$A$53,$B1119)</f>
        <v>0</v>
      </c>
    </row>
    <row r="1120" spans="2:18" ht="15.75" customHeight="1">
      <c r="B1120" s="44" t="s">
        <v>87</v>
      </c>
      <c r="C1120" s="44" t="s">
        <v>519</v>
      </c>
      <c r="D1120" s="44" t="s">
        <v>523</v>
      </c>
      <c r="E1120" s="44" t="str">
        <f t="shared" si="306"/>
        <v>hard coal</v>
      </c>
      <c r="F1120" s="44">
        <f>F394/SUMIFS(F$3:F$722,$B$3:$B$722,$B1120)*SUMIFS(Calculations!$E$3:$E$53,Calculations!$A$3:$A$53,$B1120)</f>
        <v>0</v>
      </c>
      <c r="G1120" s="44">
        <f>G394/SUMIFS(G$3:G$722,$B$3:$B$722,$B1120)*SUMIFS(Calculations!$E$3:$E$53,Calculations!$A$3:$A$53,$B1120)</f>
        <v>0</v>
      </c>
      <c r="H1120" s="44">
        <f>H394/SUMIFS(H$3:H$722,$B$3:$B$722,$B1120)*SUMIFS(Calculations!$E$3:$E$53,Calculations!$A$3:$A$53,$B1120)</f>
        <v>0</v>
      </c>
      <c r="I1120" s="44">
        <f>I394/SUMIFS(I$3:I$722,$B$3:$B$722,$B1120)*SUMIFS(Calculations!$E$3:$E$53,Calculations!$A$3:$A$53,$B1120)</f>
        <v>0</v>
      </c>
      <c r="J1120" s="44">
        <f>J394/SUMIFS(J$3:J$722,$B$3:$B$722,$B1120)*SUMIFS(Calculations!$E$3:$E$53,Calculations!$A$3:$A$53,$B1120)</f>
        <v>0</v>
      </c>
      <c r="K1120" s="44">
        <f>K394/SUMIFS(K$3:K$722,$B$3:$B$722,$B1120)*SUMIFS(Calculations!$E$3:$E$53,Calculations!$A$3:$A$53,$B1120)</f>
        <v>0</v>
      </c>
      <c r="L1120" s="44">
        <f>L394/SUMIFS(L$3:L$722,$B$3:$B$722,$B1120)*SUMIFS(Calculations!$E$3:$E$53,Calculations!$A$3:$A$53,$B1120)</f>
        <v>0</v>
      </c>
      <c r="M1120" s="44">
        <f>M394/SUMIFS(M$3:M$722,$B$3:$B$722,$B1120)*SUMIFS(Calculations!$E$3:$E$53,Calculations!$A$3:$A$53,$B1120)</f>
        <v>0</v>
      </c>
      <c r="N1120" s="44">
        <f>N394/SUMIFS(N$3:N$722,$B$3:$B$722,$B1120)*SUMIFS(Calculations!$E$3:$E$53,Calculations!$A$3:$A$53,$B1120)</f>
        <v>0</v>
      </c>
      <c r="O1120" s="44">
        <f>O394/SUMIFS(O$3:O$722,$B$3:$B$722,$B1120)*SUMIFS(Calculations!$E$3:$E$53,Calculations!$A$3:$A$53,$B1120)</f>
        <v>0</v>
      </c>
      <c r="P1120" s="44">
        <f>P394/SUMIFS(P$3:P$722,$B$3:$B$722,$B1120)*SUMIFS(Calculations!$E$3:$E$53,Calculations!$A$3:$A$53,$B1120)</f>
        <v>0</v>
      </c>
      <c r="Q1120" s="44">
        <f>Q394/SUMIFS(Q$3:Q$722,$B$3:$B$722,$B1120)*SUMIFS(Calculations!$E$3:$E$53,Calculations!$A$3:$A$53,$B1120)</f>
        <v>0</v>
      </c>
      <c r="R1120" s="44">
        <f>R394/SUMIFS(R$3:R$722,$B$3:$B$722,$B1120)*SUMIFS(Calculations!$E$3:$E$53,Calculations!$A$3:$A$53,$B1120)</f>
        <v>0</v>
      </c>
    </row>
    <row r="1121" spans="2:18" ht="15.75" customHeight="1">
      <c r="B1121" s="44" t="s">
        <v>87</v>
      </c>
      <c r="C1121" s="44" t="s">
        <v>519</v>
      </c>
      <c r="D1121" s="44" t="s">
        <v>524</v>
      </c>
      <c r="E1121" s="44" t="str">
        <f t="shared" si="306"/>
        <v>solar thermal</v>
      </c>
      <c r="F1121" s="44">
        <f>F395/SUMIFS(F$3:F$722,$B$3:$B$722,$B1121)*SUMIFS(Calculations!$E$3:$E$53,Calculations!$A$3:$A$53,$B1121)</f>
        <v>0</v>
      </c>
      <c r="G1121" s="44">
        <f>G395/SUMIFS(G$3:G$722,$B$3:$B$722,$B1121)*SUMIFS(Calculations!$E$3:$E$53,Calculations!$A$3:$A$53,$B1121)</f>
        <v>0</v>
      </c>
      <c r="H1121" s="44">
        <f>H395/SUMIFS(H$3:H$722,$B$3:$B$722,$B1121)*SUMIFS(Calculations!$E$3:$E$53,Calculations!$A$3:$A$53,$B1121)</f>
        <v>0</v>
      </c>
      <c r="I1121" s="44">
        <f>I395/SUMIFS(I$3:I$722,$B$3:$B$722,$B1121)*SUMIFS(Calculations!$E$3:$E$53,Calculations!$A$3:$A$53,$B1121)</f>
        <v>0</v>
      </c>
      <c r="J1121" s="44">
        <f>J395/SUMIFS(J$3:J$722,$B$3:$B$722,$B1121)*SUMIFS(Calculations!$E$3:$E$53,Calculations!$A$3:$A$53,$B1121)</f>
        <v>0</v>
      </c>
      <c r="K1121" s="44">
        <f>K395/SUMIFS(K$3:K$722,$B$3:$B$722,$B1121)*SUMIFS(Calculations!$E$3:$E$53,Calculations!$A$3:$A$53,$B1121)</f>
        <v>0</v>
      </c>
      <c r="L1121" s="44">
        <f>L395/SUMIFS(L$3:L$722,$B$3:$B$722,$B1121)*SUMIFS(Calculations!$E$3:$E$53,Calculations!$A$3:$A$53,$B1121)</f>
        <v>0</v>
      </c>
      <c r="M1121" s="44">
        <f>M395/SUMIFS(M$3:M$722,$B$3:$B$722,$B1121)*SUMIFS(Calculations!$E$3:$E$53,Calculations!$A$3:$A$53,$B1121)</f>
        <v>0</v>
      </c>
      <c r="N1121" s="44">
        <f>N395/SUMIFS(N$3:N$722,$B$3:$B$722,$B1121)*SUMIFS(Calculations!$E$3:$E$53,Calculations!$A$3:$A$53,$B1121)</f>
        <v>0</v>
      </c>
      <c r="O1121" s="44">
        <f>O395/SUMIFS(O$3:O$722,$B$3:$B$722,$B1121)*SUMIFS(Calculations!$E$3:$E$53,Calculations!$A$3:$A$53,$B1121)</f>
        <v>0</v>
      </c>
      <c r="P1121" s="44">
        <f>P395/SUMIFS(P$3:P$722,$B$3:$B$722,$B1121)*SUMIFS(Calculations!$E$3:$E$53,Calculations!$A$3:$A$53,$B1121)</f>
        <v>0</v>
      </c>
      <c r="Q1121" s="44">
        <f>Q395/SUMIFS(Q$3:Q$722,$B$3:$B$722,$B1121)*SUMIFS(Calculations!$E$3:$E$53,Calculations!$A$3:$A$53,$B1121)</f>
        <v>0</v>
      </c>
      <c r="R1121" s="44">
        <f>R395/SUMIFS(R$3:R$722,$B$3:$B$722,$B1121)*SUMIFS(Calculations!$E$3:$E$53,Calculations!$A$3:$A$53,$B1121)</f>
        <v>0</v>
      </c>
    </row>
    <row r="1122" spans="2:18" ht="15.75" customHeight="1">
      <c r="B1122" s="44" t="s">
        <v>87</v>
      </c>
      <c r="C1122" s="44" t="s">
        <v>519</v>
      </c>
      <c r="D1122" s="44" t="s">
        <v>525</v>
      </c>
      <c r="E1122" s="44" t="str">
        <f t="shared" si="306"/>
        <v>geothermal</v>
      </c>
      <c r="F1122" s="44">
        <f>F396/SUMIFS(F$3:F$722,$B$3:$B$722,$B1122)*SUMIFS(Calculations!$E$3:$E$53,Calculations!$A$3:$A$53,$B1122)</f>
        <v>0</v>
      </c>
      <c r="G1122" s="44">
        <f>G396/SUMIFS(G$3:G$722,$B$3:$B$722,$B1122)*SUMIFS(Calculations!$E$3:$E$53,Calculations!$A$3:$A$53,$B1122)</f>
        <v>0</v>
      </c>
      <c r="H1122" s="44">
        <f>H396/SUMIFS(H$3:H$722,$B$3:$B$722,$B1122)*SUMIFS(Calculations!$E$3:$E$53,Calculations!$A$3:$A$53,$B1122)</f>
        <v>0</v>
      </c>
      <c r="I1122" s="44">
        <f>I396/SUMIFS(I$3:I$722,$B$3:$B$722,$B1122)*SUMIFS(Calculations!$E$3:$E$53,Calculations!$A$3:$A$53,$B1122)</f>
        <v>0</v>
      </c>
      <c r="J1122" s="44">
        <f>J396/SUMIFS(J$3:J$722,$B$3:$B$722,$B1122)*SUMIFS(Calculations!$E$3:$E$53,Calculations!$A$3:$A$53,$B1122)</f>
        <v>0</v>
      </c>
      <c r="K1122" s="44">
        <f>K396/SUMIFS(K$3:K$722,$B$3:$B$722,$B1122)*SUMIFS(Calculations!$E$3:$E$53,Calculations!$A$3:$A$53,$B1122)</f>
        <v>0</v>
      </c>
      <c r="L1122" s="44">
        <f>L396/SUMIFS(L$3:L$722,$B$3:$B$722,$B1122)*SUMIFS(Calculations!$E$3:$E$53,Calculations!$A$3:$A$53,$B1122)</f>
        <v>0</v>
      </c>
      <c r="M1122" s="44">
        <f>M396/SUMIFS(M$3:M$722,$B$3:$B$722,$B1122)*SUMIFS(Calculations!$E$3:$E$53,Calculations!$A$3:$A$53,$B1122)</f>
        <v>0</v>
      </c>
      <c r="N1122" s="44">
        <f>N396/SUMIFS(N$3:N$722,$B$3:$B$722,$B1122)*SUMIFS(Calculations!$E$3:$E$53,Calculations!$A$3:$A$53,$B1122)</f>
        <v>0</v>
      </c>
      <c r="O1122" s="44">
        <f>O396/SUMIFS(O$3:O$722,$B$3:$B$722,$B1122)*SUMIFS(Calculations!$E$3:$E$53,Calculations!$A$3:$A$53,$B1122)</f>
        <v>0</v>
      </c>
      <c r="P1122" s="44">
        <f>P396/SUMIFS(P$3:P$722,$B$3:$B$722,$B1122)*SUMIFS(Calculations!$E$3:$E$53,Calculations!$A$3:$A$53,$B1122)</f>
        <v>0</v>
      </c>
      <c r="Q1122" s="44">
        <f>Q396/SUMIFS(Q$3:Q$722,$B$3:$B$722,$B1122)*SUMIFS(Calculations!$E$3:$E$53,Calculations!$A$3:$A$53,$B1122)</f>
        <v>0</v>
      </c>
      <c r="R1122" s="44">
        <f>R396/SUMIFS(R$3:R$722,$B$3:$B$722,$B1122)*SUMIFS(Calculations!$E$3:$E$53,Calculations!$A$3:$A$53,$B1122)</f>
        <v>0</v>
      </c>
    </row>
    <row r="1123" spans="2:18" ht="15.75" customHeight="1">
      <c r="B1123" s="44" t="s">
        <v>87</v>
      </c>
      <c r="C1123" s="44" t="s">
        <v>519</v>
      </c>
      <c r="D1123" s="44" t="s">
        <v>526</v>
      </c>
      <c r="E1123" s="44" t="str">
        <f t="shared" si="306"/>
        <v>hydro</v>
      </c>
      <c r="F1123" s="44">
        <f>F397/SUMIFS(F$3:F$722,$B$3:$B$722,$B1123)*SUMIFS(Calculations!$E$3:$E$53,Calculations!$A$3:$A$53,$B1123)</f>
        <v>0</v>
      </c>
      <c r="G1123" s="44">
        <f>G397/SUMIFS(G$3:G$722,$B$3:$B$722,$B1123)*SUMIFS(Calculations!$E$3:$E$53,Calculations!$A$3:$A$53,$B1123)</f>
        <v>0</v>
      </c>
      <c r="H1123" s="44">
        <f>H397/SUMIFS(H$3:H$722,$B$3:$B$722,$B1123)*SUMIFS(Calculations!$E$3:$E$53,Calculations!$A$3:$A$53,$B1123)</f>
        <v>0</v>
      </c>
      <c r="I1123" s="44">
        <f>I397/SUMIFS(I$3:I$722,$B$3:$B$722,$B1123)*SUMIFS(Calculations!$E$3:$E$53,Calculations!$A$3:$A$53,$B1123)</f>
        <v>0</v>
      </c>
      <c r="J1123" s="44">
        <f>J397/SUMIFS(J$3:J$722,$B$3:$B$722,$B1123)*SUMIFS(Calculations!$E$3:$E$53,Calculations!$A$3:$A$53,$B1123)</f>
        <v>0</v>
      </c>
      <c r="K1123" s="44">
        <f>K397/SUMIFS(K$3:K$722,$B$3:$B$722,$B1123)*SUMIFS(Calculations!$E$3:$E$53,Calculations!$A$3:$A$53,$B1123)</f>
        <v>0</v>
      </c>
      <c r="L1123" s="44">
        <f>L397/SUMIFS(L$3:L$722,$B$3:$B$722,$B1123)*SUMIFS(Calculations!$E$3:$E$53,Calculations!$A$3:$A$53,$B1123)</f>
        <v>0</v>
      </c>
      <c r="M1123" s="44">
        <f>M397/SUMIFS(M$3:M$722,$B$3:$B$722,$B1123)*SUMIFS(Calculations!$E$3:$E$53,Calculations!$A$3:$A$53,$B1123)</f>
        <v>0</v>
      </c>
      <c r="N1123" s="44">
        <f>N397/SUMIFS(N$3:N$722,$B$3:$B$722,$B1123)*SUMIFS(Calculations!$E$3:$E$53,Calculations!$A$3:$A$53,$B1123)</f>
        <v>0</v>
      </c>
      <c r="O1123" s="44">
        <f>O397/SUMIFS(O$3:O$722,$B$3:$B$722,$B1123)*SUMIFS(Calculations!$E$3:$E$53,Calculations!$A$3:$A$53,$B1123)</f>
        <v>0</v>
      </c>
      <c r="P1123" s="44">
        <f>P397/SUMIFS(P$3:P$722,$B$3:$B$722,$B1123)*SUMIFS(Calculations!$E$3:$E$53,Calculations!$A$3:$A$53,$B1123)</f>
        <v>0</v>
      </c>
      <c r="Q1123" s="44">
        <f>Q397/SUMIFS(Q$3:Q$722,$B$3:$B$722,$B1123)*SUMIFS(Calculations!$E$3:$E$53,Calculations!$A$3:$A$53,$B1123)</f>
        <v>0</v>
      </c>
      <c r="R1123" s="44">
        <f>R397/SUMIFS(R$3:R$722,$B$3:$B$722,$B1123)*SUMIFS(Calculations!$E$3:$E$53,Calculations!$A$3:$A$53,$B1123)</f>
        <v>0</v>
      </c>
    </row>
    <row r="1124" spans="2:18" ht="15.75" customHeight="1">
      <c r="B1124" s="44" t="s">
        <v>87</v>
      </c>
      <c r="C1124" s="44" t="s">
        <v>519</v>
      </c>
      <c r="D1124" s="44" t="s">
        <v>528</v>
      </c>
      <c r="E1124" s="44" t="str">
        <f t="shared" si="306"/>
        <v>hydro</v>
      </c>
      <c r="F1124" s="44">
        <f>F398/SUMIFS(F$3:F$722,$B$3:$B$722,$B1124)*SUMIFS(Calculations!$E$3:$E$53,Calculations!$A$3:$A$53,$B1124)</f>
        <v>0</v>
      </c>
      <c r="G1124" s="44">
        <f>G398/SUMIFS(G$3:G$722,$B$3:$B$722,$B1124)*SUMIFS(Calculations!$E$3:$E$53,Calculations!$A$3:$A$53,$B1124)</f>
        <v>0</v>
      </c>
      <c r="H1124" s="44">
        <f>H398/SUMIFS(H$3:H$722,$B$3:$B$722,$B1124)*SUMIFS(Calculations!$E$3:$E$53,Calculations!$A$3:$A$53,$B1124)</f>
        <v>0</v>
      </c>
      <c r="I1124" s="44">
        <f>I398/SUMIFS(I$3:I$722,$B$3:$B$722,$B1124)*SUMIFS(Calculations!$E$3:$E$53,Calculations!$A$3:$A$53,$B1124)</f>
        <v>0</v>
      </c>
      <c r="J1124" s="44">
        <f>J398/SUMIFS(J$3:J$722,$B$3:$B$722,$B1124)*SUMIFS(Calculations!$E$3:$E$53,Calculations!$A$3:$A$53,$B1124)</f>
        <v>0</v>
      </c>
      <c r="K1124" s="44">
        <f>K398/SUMIFS(K$3:K$722,$B$3:$B$722,$B1124)*SUMIFS(Calculations!$E$3:$E$53,Calculations!$A$3:$A$53,$B1124)</f>
        <v>0</v>
      </c>
      <c r="L1124" s="44">
        <f>L398/SUMIFS(L$3:L$722,$B$3:$B$722,$B1124)*SUMIFS(Calculations!$E$3:$E$53,Calculations!$A$3:$A$53,$B1124)</f>
        <v>0</v>
      </c>
      <c r="M1124" s="44">
        <f>M398/SUMIFS(M$3:M$722,$B$3:$B$722,$B1124)*SUMIFS(Calculations!$E$3:$E$53,Calculations!$A$3:$A$53,$B1124)</f>
        <v>0</v>
      </c>
      <c r="N1124" s="44">
        <f>N398/SUMIFS(N$3:N$722,$B$3:$B$722,$B1124)*SUMIFS(Calculations!$E$3:$E$53,Calculations!$A$3:$A$53,$B1124)</f>
        <v>0</v>
      </c>
      <c r="O1124" s="44">
        <f>O398/SUMIFS(O$3:O$722,$B$3:$B$722,$B1124)*SUMIFS(Calculations!$E$3:$E$53,Calculations!$A$3:$A$53,$B1124)</f>
        <v>0</v>
      </c>
      <c r="P1124" s="44">
        <f>P398/SUMIFS(P$3:P$722,$B$3:$B$722,$B1124)*SUMIFS(Calculations!$E$3:$E$53,Calculations!$A$3:$A$53,$B1124)</f>
        <v>0</v>
      </c>
      <c r="Q1124" s="44">
        <f>Q398/SUMIFS(Q$3:Q$722,$B$3:$B$722,$B1124)*SUMIFS(Calculations!$E$3:$E$53,Calculations!$A$3:$A$53,$B1124)</f>
        <v>0</v>
      </c>
      <c r="R1124" s="44">
        <f>R398/SUMIFS(R$3:R$722,$B$3:$B$722,$B1124)*SUMIFS(Calculations!$E$3:$E$53,Calculations!$A$3:$A$53,$B1124)</f>
        <v>0</v>
      </c>
    </row>
    <row r="1125" spans="2:18" ht="15.75" customHeight="1">
      <c r="B1125" s="44" t="s">
        <v>87</v>
      </c>
      <c r="C1125" s="44" t="s">
        <v>519</v>
      </c>
      <c r="D1125" s="44" t="s">
        <v>527</v>
      </c>
      <c r="E1125" s="44" t="str">
        <f t="shared" si="306"/>
        <v>onshore wind</v>
      </c>
      <c r="F1125" s="44">
        <f>F399/SUMIFS(F$3:F$722,$B$3:$B$722,$B1125)*SUMIFS(Calculations!$E$3:$E$53,Calculations!$A$3:$A$53,$B1125)</f>
        <v>0</v>
      </c>
      <c r="G1125" s="44">
        <f>G399/SUMIFS(G$3:G$722,$B$3:$B$722,$B1125)*SUMIFS(Calculations!$E$3:$E$53,Calculations!$A$3:$A$53,$B1125)</f>
        <v>0</v>
      </c>
      <c r="H1125" s="44">
        <f>H399/SUMIFS(H$3:H$722,$B$3:$B$722,$B1125)*SUMIFS(Calculations!$E$3:$E$53,Calculations!$A$3:$A$53,$B1125)</f>
        <v>0</v>
      </c>
      <c r="I1125" s="44">
        <f>I399/SUMIFS(I$3:I$722,$B$3:$B$722,$B1125)*SUMIFS(Calculations!$E$3:$E$53,Calculations!$A$3:$A$53,$B1125)</f>
        <v>0</v>
      </c>
      <c r="J1125" s="44">
        <f>J399/SUMIFS(J$3:J$722,$B$3:$B$722,$B1125)*SUMIFS(Calculations!$E$3:$E$53,Calculations!$A$3:$A$53,$B1125)</f>
        <v>0</v>
      </c>
      <c r="K1125" s="44">
        <f>K399/SUMIFS(K$3:K$722,$B$3:$B$722,$B1125)*SUMIFS(Calculations!$E$3:$E$53,Calculations!$A$3:$A$53,$B1125)</f>
        <v>0</v>
      </c>
      <c r="L1125" s="44">
        <f>L399/SUMIFS(L$3:L$722,$B$3:$B$722,$B1125)*SUMIFS(Calculations!$E$3:$E$53,Calculations!$A$3:$A$53,$B1125)</f>
        <v>0</v>
      </c>
      <c r="M1125" s="44">
        <f>M399/SUMIFS(M$3:M$722,$B$3:$B$722,$B1125)*SUMIFS(Calculations!$E$3:$E$53,Calculations!$A$3:$A$53,$B1125)</f>
        <v>0</v>
      </c>
      <c r="N1125" s="44">
        <f>N399/SUMIFS(N$3:N$722,$B$3:$B$722,$B1125)*SUMIFS(Calculations!$E$3:$E$53,Calculations!$A$3:$A$53,$B1125)</f>
        <v>0</v>
      </c>
      <c r="O1125" s="44">
        <f>O399/SUMIFS(O$3:O$722,$B$3:$B$722,$B1125)*SUMIFS(Calculations!$E$3:$E$53,Calculations!$A$3:$A$53,$B1125)</f>
        <v>0</v>
      </c>
      <c r="P1125" s="44">
        <f>P399/SUMIFS(P$3:P$722,$B$3:$B$722,$B1125)*SUMIFS(Calculations!$E$3:$E$53,Calculations!$A$3:$A$53,$B1125)</f>
        <v>0</v>
      </c>
      <c r="Q1125" s="44">
        <f>Q399/SUMIFS(Q$3:Q$722,$B$3:$B$722,$B1125)*SUMIFS(Calculations!$E$3:$E$53,Calculations!$A$3:$A$53,$B1125)</f>
        <v>0</v>
      </c>
      <c r="R1125" s="44">
        <f>R399/SUMIFS(R$3:R$722,$B$3:$B$722,$B1125)*SUMIFS(Calculations!$E$3:$E$53,Calculations!$A$3:$A$53,$B1125)</f>
        <v>0</v>
      </c>
    </row>
    <row r="1126" spans="2:18" ht="15.75" customHeight="1">
      <c r="B1126" s="44" t="s">
        <v>87</v>
      </c>
      <c r="C1126" s="44" t="s">
        <v>519</v>
      </c>
      <c r="D1126" s="44" t="s">
        <v>529</v>
      </c>
      <c r="E1126" s="44" t="str">
        <f t="shared" si="306"/>
        <v>natural gas nonpeaker</v>
      </c>
      <c r="F1126" s="44">
        <f>F400/SUMIFS(F$3:F$722,$B$3:$B$722,$B1126)*SUMIFS(Calculations!$E$3:$E$53,Calculations!$A$3:$A$53,$B1126)</f>
        <v>0</v>
      </c>
      <c r="G1126" s="44">
        <f>G400/SUMIFS(G$3:G$722,$B$3:$B$722,$B1126)*SUMIFS(Calculations!$E$3:$E$53,Calculations!$A$3:$A$53,$B1126)</f>
        <v>0</v>
      </c>
      <c r="H1126" s="44">
        <f>H400/SUMIFS(H$3:H$722,$B$3:$B$722,$B1126)*SUMIFS(Calculations!$E$3:$E$53,Calculations!$A$3:$A$53,$B1126)</f>
        <v>0</v>
      </c>
      <c r="I1126" s="44">
        <f>I400/SUMIFS(I$3:I$722,$B$3:$B$722,$B1126)*SUMIFS(Calculations!$E$3:$E$53,Calculations!$A$3:$A$53,$B1126)</f>
        <v>0</v>
      </c>
      <c r="J1126" s="44">
        <f>J400/SUMIFS(J$3:J$722,$B$3:$B$722,$B1126)*SUMIFS(Calculations!$E$3:$E$53,Calculations!$A$3:$A$53,$B1126)</f>
        <v>0</v>
      </c>
      <c r="K1126" s="44">
        <f>K400/SUMIFS(K$3:K$722,$B$3:$B$722,$B1126)*SUMIFS(Calculations!$E$3:$E$53,Calculations!$A$3:$A$53,$B1126)</f>
        <v>0</v>
      </c>
      <c r="L1126" s="44">
        <f>L400/SUMIFS(L$3:L$722,$B$3:$B$722,$B1126)*SUMIFS(Calculations!$E$3:$E$53,Calculations!$A$3:$A$53,$B1126)</f>
        <v>0</v>
      </c>
      <c r="M1126" s="44">
        <f>M400/SUMIFS(M$3:M$722,$B$3:$B$722,$B1126)*SUMIFS(Calculations!$E$3:$E$53,Calculations!$A$3:$A$53,$B1126)</f>
        <v>0</v>
      </c>
      <c r="N1126" s="44">
        <f>N400/SUMIFS(N$3:N$722,$B$3:$B$722,$B1126)*SUMIFS(Calculations!$E$3:$E$53,Calculations!$A$3:$A$53,$B1126)</f>
        <v>0</v>
      </c>
      <c r="O1126" s="44">
        <f>O400/SUMIFS(O$3:O$722,$B$3:$B$722,$B1126)*SUMIFS(Calculations!$E$3:$E$53,Calculations!$A$3:$A$53,$B1126)</f>
        <v>0</v>
      </c>
      <c r="P1126" s="44">
        <f>P400/SUMIFS(P$3:P$722,$B$3:$B$722,$B1126)*SUMIFS(Calculations!$E$3:$E$53,Calculations!$A$3:$A$53,$B1126)</f>
        <v>0</v>
      </c>
      <c r="Q1126" s="44">
        <f>Q400/SUMIFS(Q$3:Q$722,$B$3:$B$722,$B1126)*SUMIFS(Calculations!$E$3:$E$53,Calculations!$A$3:$A$53,$B1126)</f>
        <v>0</v>
      </c>
      <c r="R1126" s="44">
        <f>R400/SUMIFS(R$3:R$722,$B$3:$B$722,$B1126)*SUMIFS(Calculations!$E$3:$E$53,Calculations!$A$3:$A$53,$B1126)</f>
        <v>0</v>
      </c>
    </row>
    <row r="1127" spans="2:18" ht="15.75" customHeight="1">
      <c r="B1127" s="44" t="s">
        <v>87</v>
      </c>
      <c r="C1127" s="44" t="s">
        <v>519</v>
      </c>
      <c r="D1127" s="44" t="s">
        <v>530</v>
      </c>
      <c r="E1127" s="44" t="str">
        <f t="shared" si="306"/>
        <v>natural gas peaker</v>
      </c>
      <c r="F1127" s="44">
        <f>F401/SUMIFS(F$3:F$722,$B$3:$B$722,$B1127)*SUMIFS(Calculations!$E$3:$E$53,Calculations!$A$3:$A$53,$B1127)</f>
        <v>0</v>
      </c>
      <c r="G1127" s="44">
        <f>G401/SUMIFS(G$3:G$722,$B$3:$B$722,$B1127)*SUMIFS(Calculations!$E$3:$E$53,Calculations!$A$3:$A$53,$B1127)</f>
        <v>0</v>
      </c>
      <c r="H1127" s="44">
        <f>H401/SUMIFS(H$3:H$722,$B$3:$B$722,$B1127)*SUMIFS(Calculations!$E$3:$E$53,Calculations!$A$3:$A$53,$B1127)</f>
        <v>0</v>
      </c>
      <c r="I1127" s="44">
        <f>I401/SUMIFS(I$3:I$722,$B$3:$B$722,$B1127)*SUMIFS(Calculations!$E$3:$E$53,Calculations!$A$3:$A$53,$B1127)</f>
        <v>0</v>
      </c>
      <c r="J1127" s="44">
        <f>J401/SUMIFS(J$3:J$722,$B$3:$B$722,$B1127)*SUMIFS(Calculations!$E$3:$E$53,Calculations!$A$3:$A$53,$B1127)</f>
        <v>0</v>
      </c>
      <c r="K1127" s="44">
        <f>K401/SUMIFS(K$3:K$722,$B$3:$B$722,$B1127)*SUMIFS(Calculations!$E$3:$E$53,Calculations!$A$3:$A$53,$B1127)</f>
        <v>0</v>
      </c>
      <c r="L1127" s="44">
        <f>L401/SUMIFS(L$3:L$722,$B$3:$B$722,$B1127)*SUMIFS(Calculations!$E$3:$E$53,Calculations!$A$3:$A$53,$B1127)</f>
        <v>0</v>
      </c>
      <c r="M1127" s="44">
        <f>M401/SUMIFS(M$3:M$722,$B$3:$B$722,$B1127)*SUMIFS(Calculations!$E$3:$E$53,Calculations!$A$3:$A$53,$B1127)</f>
        <v>0</v>
      </c>
      <c r="N1127" s="44">
        <f>N401/SUMIFS(N$3:N$722,$B$3:$B$722,$B1127)*SUMIFS(Calculations!$E$3:$E$53,Calculations!$A$3:$A$53,$B1127)</f>
        <v>0</v>
      </c>
      <c r="O1127" s="44">
        <f>O401/SUMIFS(O$3:O$722,$B$3:$B$722,$B1127)*SUMIFS(Calculations!$E$3:$E$53,Calculations!$A$3:$A$53,$B1127)</f>
        <v>0</v>
      </c>
      <c r="P1127" s="44">
        <f>P401/SUMIFS(P$3:P$722,$B$3:$B$722,$B1127)*SUMIFS(Calculations!$E$3:$E$53,Calculations!$A$3:$A$53,$B1127)</f>
        <v>0</v>
      </c>
      <c r="Q1127" s="44">
        <f>Q401/SUMIFS(Q$3:Q$722,$B$3:$B$722,$B1127)*SUMIFS(Calculations!$E$3:$E$53,Calculations!$A$3:$A$53,$B1127)</f>
        <v>0</v>
      </c>
      <c r="R1127" s="44">
        <f>R401/SUMIFS(R$3:R$722,$B$3:$B$722,$B1127)*SUMIFS(Calculations!$E$3:$E$53,Calculations!$A$3:$A$53,$B1127)</f>
        <v>0</v>
      </c>
    </row>
    <row r="1128" spans="2:18" ht="15.75" customHeight="1">
      <c r="B1128" s="44" t="s">
        <v>87</v>
      </c>
      <c r="C1128" s="44" t="s">
        <v>519</v>
      </c>
      <c r="D1128" s="44" t="s">
        <v>531</v>
      </c>
      <c r="E1128" s="44" t="str">
        <f t="shared" si="306"/>
        <v>nuclear</v>
      </c>
      <c r="F1128" s="44">
        <f>F402/SUMIFS(F$3:F$722,$B$3:$B$722,$B1128)*SUMIFS(Calculations!$E$3:$E$53,Calculations!$A$3:$A$53,$B1128)</f>
        <v>0</v>
      </c>
      <c r="G1128" s="44">
        <f>G402/SUMIFS(G$3:G$722,$B$3:$B$722,$B1128)*SUMIFS(Calculations!$E$3:$E$53,Calculations!$A$3:$A$53,$B1128)</f>
        <v>0</v>
      </c>
      <c r="H1128" s="44">
        <f>H402/SUMIFS(H$3:H$722,$B$3:$B$722,$B1128)*SUMIFS(Calculations!$E$3:$E$53,Calculations!$A$3:$A$53,$B1128)</f>
        <v>0</v>
      </c>
      <c r="I1128" s="44">
        <f>I402/SUMIFS(I$3:I$722,$B$3:$B$722,$B1128)*SUMIFS(Calculations!$E$3:$E$53,Calculations!$A$3:$A$53,$B1128)</f>
        <v>0</v>
      </c>
      <c r="J1128" s="44">
        <f>J402/SUMIFS(J$3:J$722,$B$3:$B$722,$B1128)*SUMIFS(Calculations!$E$3:$E$53,Calculations!$A$3:$A$53,$B1128)</f>
        <v>0</v>
      </c>
      <c r="K1128" s="44">
        <f>K402/SUMIFS(K$3:K$722,$B$3:$B$722,$B1128)*SUMIFS(Calculations!$E$3:$E$53,Calculations!$A$3:$A$53,$B1128)</f>
        <v>0</v>
      </c>
      <c r="L1128" s="44">
        <f>L402/SUMIFS(L$3:L$722,$B$3:$B$722,$B1128)*SUMIFS(Calculations!$E$3:$E$53,Calculations!$A$3:$A$53,$B1128)</f>
        <v>0</v>
      </c>
      <c r="M1128" s="44">
        <f>M402/SUMIFS(M$3:M$722,$B$3:$B$722,$B1128)*SUMIFS(Calculations!$E$3:$E$53,Calculations!$A$3:$A$53,$B1128)</f>
        <v>0</v>
      </c>
      <c r="N1128" s="44">
        <f>N402/SUMIFS(N$3:N$722,$B$3:$B$722,$B1128)*SUMIFS(Calculations!$E$3:$E$53,Calculations!$A$3:$A$53,$B1128)</f>
        <v>0</v>
      </c>
      <c r="O1128" s="44">
        <f>O402/SUMIFS(O$3:O$722,$B$3:$B$722,$B1128)*SUMIFS(Calculations!$E$3:$E$53,Calculations!$A$3:$A$53,$B1128)</f>
        <v>0</v>
      </c>
      <c r="P1128" s="44">
        <f>P402/SUMIFS(P$3:P$722,$B$3:$B$722,$B1128)*SUMIFS(Calculations!$E$3:$E$53,Calculations!$A$3:$A$53,$B1128)</f>
        <v>0</v>
      </c>
      <c r="Q1128" s="44">
        <f>Q402/SUMIFS(Q$3:Q$722,$B$3:$B$722,$B1128)*SUMIFS(Calculations!$E$3:$E$53,Calculations!$A$3:$A$53,$B1128)</f>
        <v>0</v>
      </c>
      <c r="R1128" s="44">
        <f>R402/SUMIFS(R$3:R$722,$B$3:$B$722,$B1128)*SUMIFS(Calculations!$E$3:$E$53,Calculations!$A$3:$A$53,$B1128)</f>
        <v>0</v>
      </c>
    </row>
    <row r="1129" spans="2:18" ht="15.75" customHeight="1">
      <c r="B1129" s="44" t="s">
        <v>87</v>
      </c>
      <c r="C1129" s="44" t="s">
        <v>519</v>
      </c>
      <c r="D1129" s="44" t="s">
        <v>532</v>
      </c>
      <c r="E1129" s="44" t="str">
        <f t="shared" si="306"/>
        <v>offshore wind</v>
      </c>
      <c r="F1129" s="44">
        <f>F403/SUMIFS(F$3:F$722,$B$3:$B$722,$B1129)*SUMIFS(Calculations!$E$3:$E$53,Calculations!$A$3:$A$53,$B1129)</f>
        <v>0</v>
      </c>
      <c r="G1129" s="44">
        <f>G403/SUMIFS(G$3:G$722,$B$3:$B$722,$B1129)*SUMIFS(Calculations!$E$3:$E$53,Calculations!$A$3:$A$53,$B1129)</f>
        <v>0</v>
      </c>
      <c r="H1129" s="44">
        <f>H403/SUMIFS(H$3:H$722,$B$3:$B$722,$B1129)*SUMIFS(Calculations!$E$3:$E$53,Calculations!$A$3:$A$53,$B1129)</f>
        <v>0</v>
      </c>
      <c r="I1129" s="44">
        <f>I403/SUMIFS(I$3:I$722,$B$3:$B$722,$B1129)*SUMIFS(Calculations!$E$3:$E$53,Calculations!$A$3:$A$53,$B1129)</f>
        <v>0</v>
      </c>
      <c r="J1129" s="44">
        <f>J403/SUMIFS(J$3:J$722,$B$3:$B$722,$B1129)*SUMIFS(Calculations!$E$3:$E$53,Calculations!$A$3:$A$53,$B1129)</f>
        <v>0</v>
      </c>
      <c r="K1129" s="44">
        <f>K403/SUMIFS(K$3:K$722,$B$3:$B$722,$B1129)*SUMIFS(Calculations!$E$3:$E$53,Calculations!$A$3:$A$53,$B1129)</f>
        <v>0</v>
      </c>
      <c r="L1129" s="44">
        <f>L403/SUMIFS(L$3:L$722,$B$3:$B$722,$B1129)*SUMIFS(Calculations!$E$3:$E$53,Calculations!$A$3:$A$53,$B1129)</f>
        <v>0</v>
      </c>
      <c r="M1129" s="44">
        <f>M403/SUMIFS(M$3:M$722,$B$3:$B$722,$B1129)*SUMIFS(Calculations!$E$3:$E$53,Calculations!$A$3:$A$53,$B1129)</f>
        <v>0</v>
      </c>
      <c r="N1129" s="44">
        <f>N403/SUMIFS(N$3:N$722,$B$3:$B$722,$B1129)*SUMIFS(Calculations!$E$3:$E$53,Calculations!$A$3:$A$53,$B1129)</f>
        <v>0</v>
      </c>
      <c r="O1129" s="44">
        <f>O403/SUMIFS(O$3:O$722,$B$3:$B$722,$B1129)*SUMIFS(Calculations!$E$3:$E$53,Calculations!$A$3:$A$53,$B1129)</f>
        <v>0</v>
      </c>
      <c r="P1129" s="44">
        <f>P403/SUMIFS(P$3:P$722,$B$3:$B$722,$B1129)*SUMIFS(Calculations!$E$3:$E$53,Calculations!$A$3:$A$53,$B1129)</f>
        <v>0</v>
      </c>
      <c r="Q1129" s="44">
        <f>Q403/SUMIFS(Q$3:Q$722,$B$3:$B$722,$B1129)*SUMIFS(Calculations!$E$3:$E$53,Calculations!$A$3:$A$53,$B1129)</f>
        <v>0</v>
      </c>
      <c r="R1129" s="44">
        <f>R403/SUMIFS(R$3:R$722,$B$3:$B$722,$B1129)*SUMIFS(Calculations!$E$3:$E$53,Calculations!$A$3:$A$53,$B1129)</f>
        <v>0</v>
      </c>
    </row>
    <row r="1130" spans="2:18" ht="15.75" customHeight="1">
      <c r="B1130" s="44" t="s">
        <v>87</v>
      </c>
      <c r="C1130" s="44" t="s">
        <v>519</v>
      </c>
      <c r="D1130" s="44" t="s">
        <v>533</v>
      </c>
      <c r="E1130" s="44" t="str">
        <f t="shared" si="306"/>
        <v>crude oil</v>
      </c>
      <c r="F1130" s="44">
        <f>F404/SUMIFS(F$3:F$722,$B$3:$B$722,$B1130)*SUMIFS(Calculations!$E$3:$E$53,Calculations!$A$3:$A$53,$B1130)</f>
        <v>0</v>
      </c>
      <c r="G1130" s="44">
        <f>G404/SUMIFS(G$3:G$722,$B$3:$B$722,$B1130)*SUMIFS(Calculations!$E$3:$E$53,Calculations!$A$3:$A$53,$B1130)</f>
        <v>0</v>
      </c>
      <c r="H1130" s="44">
        <f>H404/SUMIFS(H$3:H$722,$B$3:$B$722,$B1130)*SUMIFS(Calculations!$E$3:$E$53,Calculations!$A$3:$A$53,$B1130)</f>
        <v>0</v>
      </c>
      <c r="I1130" s="44">
        <f>I404/SUMIFS(I$3:I$722,$B$3:$B$722,$B1130)*SUMIFS(Calculations!$E$3:$E$53,Calculations!$A$3:$A$53,$B1130)</f>
        <v>0</v>
      </c>
      <c r="J1130" s="44">
        <f>J404/SUMIFS(J$3:J$722,$B$3:$B$722,$B1130)*SUMIFS(Calculations!$E$3:$E$53,Calculations!$A$3:$A$53,$B1130)</f>
        <v>0</v>
      </c>
      <c r="K1130" s="44">
        <f>K404/SUMIFS(K$3:K$722,$B$3:$B$722,$B1130)*SUMIFS(Calculations!$E$3:$E$53,Calculations!$A$3:$A$53,$B1130)</f>
        <v>0</v>
      </c>
      <c r="L1130" s="44">
        <f>L404/SUMIFS(L$3:L$722,$B$3:$B$722,$B1130)*SUMIFS(Calculations!$E$3:$E$53,Calculations!$A$3:$A$53,$B1130)</f>
        <v>0</v>
      </c>
      <c r="M1130" s="44">
        <f>M404/SUMIFS(M$3:M$722,$B$3:$B$722,$B1130)*SUMIFS(Calculations!$E$3:$E$53,Calculations!$A$3:$A$53,$B1130)</f>
        <v>0</v>
      </c>
      <c r="N1130" s="44">
        <f>N404/SUMIFS(N$3:N$722,$B$3:$B$722,$B1130)*SUMIFS(Calculations!$E$3:$E$53,Calculations!$A$3:$A$53,$B1130)</f>
        <v>0</v>
      </c>
      <c r="O1130" s="44">
        <f>O404/SUMIFS(O$3:O$722,$B$3:$B$722,$B1130)*SUMIFS(Calculations!$E$3:$E$53,Calculations!$A$3:$A$53,$B1130)</f>
        <v>0</v>
      </c>
      <c r="P1130" s="44">
        <f>P404/SUMIFS(P$3:P$722,$B$3:$B$722,$B1130)*SUMIFS(Calculations!$E$3:$E$53,Calculations!$A$3:$A$53,$B1130)</f>
        <v>0</v>
      </c>
      <c r="Q1130" s="44">
        <f>Q404/SUMIFS(Q$3:Q$722,$B$3:$B$722,$B1130)*SUMIFS(Calculations!$E$3:$E$53,Calculations!$A$3:$A$53,$B1130)</f>
        <v>0</v>
      </c>
      <c r="R1130" s="44">
        <f>R404/SUMIFS(R$3:R$722,$B$3:$B$722,$B1130)*SUMIFS(Calculations!$E$3:$E$53,Calculations!$A$3:$A$53,$B1130)</f>
        <v>0</v>
      </c>
    </row>
    <row r="1131" spans="2:18" ht="15.75" customHeight="1">
      <c r="B1131" s="44" t="s">
        <v>87</v>
      </c>
      <c r="C1131" s="44" t="s">
        <v>519</v>
      </c>
      <c r="D1131" s="44" t="s">
        <v>534</v>
      </c>
      <c r="E1131" s="44" t="str">
        <f t="shared" si="306"/>
        <v>solar PV</v>
      </c>
      <c r="F1131" s="44">
        <f>F405/SUMIFS(F$3:F$722,$B$3:$B$722,$B1131)*SUMIFS(Calculations!$E$3:$E$53,Calculations!$A$3:$A$53,$B1131)</f>
        <v>0</v>
      </c>
      <c r="G1131" s="44">
        <f>G405/SUMIFS(G$3:G$722,$B$3:$B$722,$B1131)*SUMIFS(Calculations!$E$3:$E$53,Calculations!$A$3:$A$53,$B1131)</f>
        <v>0</v>
      </c>
      <c r="H1131" s="44">
        <f>H405/SUMIFS(H$3:H$722,$B$3:$B$722,$B1131)*SUMIFS(Calculations!$E$3:$E$53,Calculations!$A$3:$A$53,$B1131)</f>
        <v>0</v>
      </c>
      <c r="I1131" s="44">
        <f>I405/SUMIFS(I$3:I$722,$B$3:$B$722,$B1131)*SUMIFS(Calculations!$E$3:$E$53,Calculations!$A$3:$A$53,$B1131)</f>
        <v>0</v>
      </c>
      <c r="J1131" s="44">
        <f>J405/SUMIFS(J$3:J$722,$B$3:$B$722,$B1131)*SUMIFS(Calculations!$E$3:$E$53,Calculations!$A$3:$A$53,$B1131)</f>
        <v>0</v>
      </c>
      <c r="K1131" s="44">
        <f>K405/SUMIFS(K$3:K$722,$B$3:$B$722,$B1131)*SUMIFS(Calculations!$E$3:$E$53,Calculations!$A$3:$A$53,$B1131)</f>
        <v>0</v>
      </c>
      <c r="L1131" s="44">
        <f>L405/SUMIFS(L$3:L$722,$B$3:$B$722,$B1131)*SUMIFS(Calculations!$E$3:$E$53,Calculations!$A$3:$A$53,$B1131)</f>
        <v>0</v>
      </c>
      <c r="M1131" s="44">
        <f>M405/SUMIFS(M$3:M$722,$B$3:$B$722,$B1131)*SUMIFS(Calculations!$E$3:$E$53,Calculations!$A$3:$A$53,$B1131)</f>
        <v>0</v>
      </c>
      <c r="N1131" s="44">
        <f>N405/SUMIFS(N$3:N$722,$B$3:$B$722,$B1131)*SUMIFS(Calculations!$E$3:$E$53,Calculations!$A$3:$A$53,$B1131)</f>
        <v>0</v>
      </c>
      <c r="O1131" s="44">
        <f>O405/SUMIFS(O$3:O$722,$B$3:$B$722,$B1131)*SUMIFS(Calculations!$E$3:$E$53,Calculations!$A$3:$A$53,$B1131)</f>
        <v>0</v>
      </c>
      <c r="P1131" s="44">
        <f>P405/SUMIFS(P$3:P$722,$B$3:$B$722,$B1131)*SUMIFS(Calculations!$E$3:$E$53,Calculations!$A$3:$A$53,$B1131)</f>
        <v>0</v>
      </c>
      <c r="Q1131" s="44">
        <f>Q405/SUMIFS(Q$3:Q$722,$B$3:$B$722,$B1131)*SUMIFS(Calculations!$E$3:$E$53,Calculations!$A$3:$A$53,$B1131)</f>
        <v>0</v>
      </c>
      <c r="R1131" s="44">
        <f>R405/SUMIFS(R$3:R$722,$B$3:$B$722,$B1131)*SUMIFS(Calculations!$E$3:$E$53,Calculations!$A$3:$A$53,$B1131)</f>
        <v>0</v>
      </c>
    </row>
    <row r="1132" spans="2:18" ht="15.75" customHeight="1">
      <c r="B1132" s="44" t="s">
        <v>87</v>
      </c>
      <c r="C1132" s="44" t="s">
        <v>519</v>
      </c>
      <c r="D1132" s="44" t="s">
        <v>535</v>
      </c>
      <c r="E1132" s="44" t="str">
        <f t="shared" si="306"/>
        <v>storage</v>
      </c>
      <c r="F1132" s="44">
        <f>F406/SUMIFS(F$3:F$722,$B$3:$B$722,$B1132)*SUMIFS(Calculations!$E$3:$E$53,Calculations!$A$3:$A$53,$B1132)</f>
        <v>0</v>
      </c>
      <c r="G1132" s="44">
        <f>G406/SUMIFS(G$3:G$722,$B$3:$B$722,$B1132)*SUMIFS(Calculations!$E$3:$E$53,Calculations!$A$3:$A$53,$B1132)</f>
        <v>0</v>
      </c>
      <c r="H1132" s="44">
        <f>H406/SUMIFS(H$3:H$722,$B$3:$B$722,$B1132)*SUMIFS(Calculations!$E$3:$E$53,Calculations!$A$3:$A$53,$B1132)</f>
        <v>0</v>
      </c>
      <c r="I1132" s="44">
        <f>I406/SUMIFS(I$3:I$722,$B$3:$B$722,$B1132)*SUMIFS(Calculations!$E$3:$E$53,Calculations!$A$3:$A$53,$B1132)</f>
        <v>0</v>
      </c>
      <c r="J1132" s="44">
        <f>J406/SUMIFS(J$3:J$722,$B$3:$B$722,$B1132)*SUMIFS(Calculations!$E$3:$E$53,Calculations!$A$3:$A$53,$B1132)</f>
        <v>0</v>
      </c>
      <c r="K1132" s="44">
        <f>K406/SUMIFS(K$3:K$722,$B$3:$B$722,$B1132)*SUMIFS(Calculations!$E$3:$E$53,Calculations!$A$3:$A$53,$B1132)</f>
        <v>0</v>
      </c>
      <c r="L1132" s="44">
        <f>L406/SUMIFS(L$3:L$722,$B$3:$B$722,$B1132)*SUMIFS(Calculations!$E$3:$E$53,Calculations!$A$3:$A$53,$B1132)</f>
        <v>0</v>
      </c>
      <c r="M1132" s="44">
        <f>M406/SUMIFS(M$3:M$722,$B$3:$B$722,$B1132)*SUMIFS(Calculations!$E$3:$E$53,Calculations!$A$3:$A$53,$B1132)</f>
        <v>0</v>
      </c>
      <c r="N1132" s="44">
        <f>N406/SUMIFS(N$3:N$722,$B$3:$B$722,$B1132)*SUMIFS(Calculations!$E$3:$E$53,Calculations!$A$3:$A$53,$B1132)</f>
        <v>0</v>
      </c>
      <c r="O1132" s="44">
        <f>O406/SUMIFS(O$3:O$722,$B$3:$B$722,$B1132)*SUMIFS(Calculations!$E$3:$E$53,Calculations!$A$3:$A$53,$B1132)</f>
        <v>0</v>
      </c>
      <c r="P1132" s="44">
        <f>P406/SUMIFS(P$3:P$722,$B$3:$B$722,$B1132)*SUMIFS(Calculations!$E$3:$E$53,Calculations!$A$3:$A$53,$B1132)</f>
        <v>0</v>
      </c>
      <c r="Q1132" s="44">
        <f>Q406/SUMIFS(Q$3:Q$722,$B$3:$B$722,$B1132)*SUMIFS(Calculations!$E$3:$E$53,Calculations!$A$3:$A$53,$B1132)</f>
        <v>0</v>
      </c>
      <c r="R1132" s="44">
        <f>R406/SUMIFS(R$3:R$722,$B$3:$B$722,$B1132)*SUMIFS(Calculations!$E$3:$E$53,Calculations!$A$3:$A$53,$B1132)</f>
        <v>0</v>
      </c>
    </row>
    <row r="1133" spans="2:18" ht="15.75" customHeight="1">
      <c r="B1133" s="44" t="s">
        <v>87</v>
      </c>
      <c r="C1133" s="44" t="s">
        <v>519</v>
      </c>
      <c r="D1133" s="44" t="s">
        <v>537</v>
      </c>
      <c r="E1133" s="44" t="str">
        <f t="shared" si="306"/>
        <v>solar PV</v>
      </c>
      <c r="F1133" s="44">
        <f>F407/SUMIFS(F$3:F$722,$B$3:$B$722,$B1133)*SUMIFS(Calculations!$E$3:$E$53,Calculations!$A$3:$A$53,$B1133)</f>
        <v>0</v>
      </c>
      <c r="G1133" s="44">
        <f>G407/SUMIFS(G$3:G$722,$B$3:$B$722,$B1133)*SUMIFS(Calculations!$E$3:$E$53,Calculations!$A$3:$A$53,$B1133)</f>
        <v>0</v>
      </c>
      <c r="H1133" s="44">
        <f>H407/SUMIFS(H$3:H$722,$B$3:$B$722,$B1133)*SUMIFS(Calculations!$E$3:$E$53,Calculations!$A$3:$A$53,$B1133)</f>
        <v>0</v>
      </c>
      <c r="I1133" s="44">
        <f>I407/SUMIFS(I$3:I$722,$B$3:$B$722,$B1133)*SUMIFS(Calculations!$E$3:$E$53,Calculations!$A$3:$A$53,$B1133)</f>
        <v>0</v>
      </c>
      <c r="J1133" s="44">
        <f>J407/SUMIFS(J$3:J$722,$B$3:$B$722,$B1133)*SUMIFS(Calculations!$E$3:$E$53,Calculations!$A$3:$A$53,$B1133)</f>
        <v>0</v>
      </c>
      <c r="K1133" s="44">
        <f>K407/SUMIFS(K$3:K$722,$B$3:$B$722,$B1133)*SUMIFS(Calculations!$E$3:$E$53,Calculations!$A$3:$A$53,$B1133)</f>
        <v>0</v>
      </c>
      <c r="L1133" s="44">
        <f>L407/SUMIFS(L$3:L$722,$B$3:$B$722,$B1133)*SUMIFS(Calculations!$E$3:$E$53,Calculations!$A$3:$A$53,$B1133)</f>
        <v>0</v>
      </c>
      <c r="M1133" s="44">
        <f>M407/SUMIFS(M$3:M$722,$B$3:$B$722,$B1133)*SUMIFS(Calculations!$E$3:$E$53,Calculations!$A$3:$A$53,$B1133)</f>
        <v>0</v>
      </c>
      <c r="N1133" s="44">
        <f>N407/SUMIFS(N$3:N$722,$B$3:$B$722,$B1133)*SUMIFS(Calculations!$E$3:$E$53,Calculations!$A$3:$A$53,$B1133)</f>
        <v>0</v>
      </c>
      <c r="O1133" s="44">
        <f>O407/SUMIFS(O$3:O$722,$B$3:$B$722,$B1133)*SUMIFS(Calculations!$E$3:$E$53,Calculations!$A$3:$A$53,$B1133)</f>
        <v>0</v>
      </c>
      <c r="P1133" s="44">
        <f>P407/SUMIFS(P$3:P$722,$B$3:$B$722,$B1133)*SUMIFS(Calculations!$E$3:$E$53,Calculations!$A$3:$A$53,$B1133)</f>
        <v>0</v>
      </c>
      <c r="Q1133" s="44">
        <f>Q407/SUMIFS(Q$3:Q$722,$B$3:$B$722,$B1133)*SUMIFS(Calculations!$E$3:$E$53,Calculations!$A$3:$A$53,$B1133)</f>
        <v>0</v>
      </c>
      <c r="R1133" s="44">
        <f>R407/SUMIFS(R$3:R$722,$B$3:$B$722,$B1133)*SUMIFS(Calculations!$E$3:$E$53,Calculations!$A$3:$A$53,$B1133)</f>
        <v>0</v>
      </c>
    </row>
    <row r="1134" spans="2:18" ht="15.75" customHeight="1">
      <c r="B1134" s="44" t="s">
        <v>92</v>
      </c>
      <c r="C1134" s="44" t="s">
        <v>519</v>
      </c>
      <c r="D1134" s="44" t="s">
        <v>522</v>
      </c>
      <c r="E1134" s="44" t="str">
        <f t="shared" si="306"/>
        <v>biomass</v>
      </c>
      <c r="F1134" s="44">
        <f>F408/SUMIFS(F$3:F$722,$B$3:$B$722,$B1134)*SUMIFS(Calculations!$E$3:$E$53,Calculations!$A$3:$A$53,$B1134)</f>
        <v>0</v>
      </c>
      <c r="G1134" s="44">
        <f>G408/SUMIFS(G$3:G$722,$B$3:$B$722,$B1134)*SUMIFS(Calculations!$E$3:$E$53,Calculations!$A$3:$A$53,$B1134)</f>
        <v>0</v>
      </c>
      <c r="H1134" s="44">
        <f>H408/SUMIFS(H$3:H$722,$B$3:$B$722,$B1134)*SUMIFS(Calculations!$E$3:$E$53,Calculations!$A$3:$A$53,$B1134)</f>
        <v>0</v>
      </c>
      <c r="I1134" s="44">
        <f>I408/SUMIFS(I$3:I$722,$B$3:$B$722,$B1134)*SUMIFS(Calculations!$E$3:$E$53,Calculations!$A$3:$A$53,$B1134)</f>
        <v>0</v>
      </c>
      <c r="J1134" s="44">
        <f>J408/SUMIFS(J$3:J$722,$B$3:$B$722,$B1134)*SUMIFS(Calculations!$E$3:$E$53,Calculations!$A$3:$A$53,$B1134)</f>
        <v>0</v>
      </c>
      <c r="K1134" s="44">
        <f>K408/SUMIFS(K$3:K$722,$B$3:$B$722,$B1134)*SUMIFS(Calculations!$E$3:$E$53,Calculations!$A$3:$A$53,$B1134)</f>
        <v>0</v>
      </c>
      <c r="L1134" s="44">
        <f>L408/SUMIFS(L$3:L$722,$B$3:$B$722,$B1134)*SUMIFS(Calculations!$E$3:$E$53,Calculations!$A$3:$A$53,$B1134)</f>
        <v>0</v>
      </c>
      <c r="M1134" s="44">
        <f>M408/SUMIFS(M$3:M$722,$B$3:$B$722,$B1134)*SUMIFS(Calculations!$E$3:$E$53,Calculations!$A$3:$A$53,$B1134)</f>
        <v>0</v>
      </c>
      <c r="N1134" s="44">
        <f>N408/SUMIFS(N$3:N$722,$B$3:$B$722,$B1134)*SUMIFS(Calculations!$E$3:$E$53,Calculations!$A$3:$A$53,$B1134)</f>
        <v>0</v>
      </c>
      <c r="O1134" s="44">
        <f>O408/SUMIFS(O$3:O$722,$B$3:$B$722,$B1134)*SUMIFS(Calculations!$E$3:$E$53,Calculations!$A$3:$A$53,$B1134)</f>
        <v>0</v>
      </c>
      <c r="P1134" s="44">
        <f>P408/SUMIFS(P$3:P$722,$B$3:$B$722,$B1134)*SUMIFS(Calculations!$E$3:$E$53,Calculations!$A$3:$A$53,$B1134)</f>
        <v>0</v>
      </c>
      <c r="Q1134" s="44">
        <f>Q408/SUMIFS(Q$3:Q$722,$B$3:$B$722,$B1134)*SUMIFS(Calculations!$E$3:$E$53,Calculations!$A$3:$A$53,$B1134)</f>
        <v>0</v>
      </c>
      <c r="R1134" s="44">
        <f>R408/SUMIFS(R$3:R$722,$B$3:$B$722,$B1134)*SUMIFS(Calculations!$E$3:$E$53,Calculations!$A$3:$A$53,$B1134)</f>
        <v>0</v>
      </c>
    </row>
    <row r="1135" spans="2:18" ht="15.75" customHeight="1">
      <c r="B1135" s="44" t="s">
        <v>92</v>
      </c>
      <c r="C1135" s="44" t="s">
        <v>519</v>
      </c>
      <c r="D1135" s="44" t="s">
        <v>523</v>
      </c>
      <c r="E1135" s="44" t="str">
        <f t="shared" si="306"/>
        <v>hard coal</v>
      </c>
      <c r="F1135" s="44">
        <f>F409/SUMIFS(F$3:F$722,$B$3:$B$722,$B1135)*SUMIFS(Calculations!$E$3:$E$53,Calculations!$A$3:$A$53,$B1135)</f>
        <v>0</v>
      </c>
      <c r="G1135" s="44">
        <f>G409/SUMIFS(G$3:G$722,$B$3:$B$722,$B1135)*SUMIFS(Calculations!$E$3:$E$53,Calculations!$A$3:$A$53,$B1135)</f>
        <v>0</v>
      </c>
      <c r="H1135" s="44">
        <f>H409/SUMIFS(H$3:H$722,$B$3:$B$722,$B1135)*SUMIFS(Calculations!$E$3:$E$53,Calculations!$A$3:$A$53,$B1135)</f>
        <v>0</v>
      </c>
      <c r="I1135" s="44">
        <f>I409/SUMIFS(I$3:I$722,$B$3:$B$722,$B1135)*SUMIFS(Calculations!$E$3:$E$53,Calculations!$A$3:$A$53,$B1135)</f>
        <v>0</v>
      </c>
      <c r="J1135" s="44">
        <f>J409/SUMIFS(J$3:J$722,$B$3:$B$722,$B1135)*SUMIFS(Calculations!$E$3:$E$53,Calculations!$A$3:$A$53,$B1135)</f>
        <v>0</v>
      </c>
      <c r="K1135" s="44">
        <f>K409/SUMIFS(K$3:K$722,$B$3:$B$722,$B1135)*SUMIFS(Calculations!$E$3:$E$53,Calculations!$A$3:$A$53,$B1135)</f>
        <v>0</v>
      </c>
      <c r="L1135" s="44">
        <f>L409/SUMIFS(L$3:L$722,$B$3:$B$722,$B1135)*SUMIFS(Calculations!$E$3:$E$53,Calculations!$A$3:$A$53,$B1135)</f>
        <v>0</v>
      </c>
      <c r="M1135" s="44">
        <f>M409/SUMIFS(M$3:M$722,$B$3:$B$722,$B1135)*SUMIFS(Calculations!$E$3:$E$53,Calculations!$A$3:$A$53,$B1135)</f>
        <v>0</v>
      </c>
      <c r="N1135" s="44">
        <f>N409/SUMIFS(N$3:N$722,$B$3:$B$722,$B1135)*SUMIFS(Calculations!$E$3:$E$53,Calculations!$A$3:$A$53,$B1135)</f>
        <v>0</v>
      </c>
      <c r="O1135" s="44">
        <f>O409/SUMIFS(O$3:O$722,$B$3:$B$722,$B1135)*SUMIFS(Calculations!$E$3:$E$53,Calculations!$A$3:$A$53,$B1135)</f>
        <v>0</v>
      </c>
      <c r="P1135" s="44">
        <f>P409/SUMIFS(P$3:P$722,$B$3:$B$722,$B1135)*SUMIFS(Calculations!$E$3:$E$53,Calculations!$A$3:$A$53,$B1135)</f>
        <v>0</v>
      </c>
      <c r="Q1135" s="44">
        <f>Q409/SUMIFS(Q$3:Q$722,$B$3:$B$722,$B1135)*SUMIFS(Calculations!$E$3:$E$53,Calculations!$A$3:$A$53,$B1135)</f>
        <v>0</v>
      </c>
      <c r="R1135" s="44">
        <f>R409/SUMIFS(R$3:R$722,$B$3:$B$722,$B1135)*SUMIFS(Calculations!$E$3:$E$53,Calculations!$A$3:$A$53,$B1135)</f>
        <v>0</v>
      </c>
    </row>
    <row r="1136" spans="2:18" ht="15.75" customHeight="1">
      <c r="B1136" s="44" t="s">
        <v>92</v>
      </c>
      <c r="C1136" s="44" t="s">
        <v>519</v>
      </c>
      <c r="D1136" s="44" t="s">
        <v>524</v>
      </c>
      <c r="E1136" s="44" t="str">
        <f t="shared" si="306"/>
        <v>solar thermal</v>
      </c>
      <c r="F1136" s="44">
        <f>F410/SUMIFS(F$3:F$722,$B$3:$B$722,$B1136)*SUMIFS(Calculations!$E$3:$E$53,Calculations!$A$3:$A$53,$B1136)</f>
        <v>0</v>
      </c>
      <c r="G1136" s="44">
        <f>G410/SUMIFS(G$3:G$722,$B$3:$B$722,$B1136)*SUMIFS(Calculations!$E$3:$E$53,Calculations!$A$3:$A$53,$B1136)</f>
        <v>0</v>
      </c>
      <c r="H1136" s="44">
        <f>H410/SUMIFS(H$3:H$722,$B$3:$B$722,$B1136)*SUMIFS(Calculations!$E$3:$E$53,Calculations!$A$3:$A$53,$B1136)</f>
        <v>0</v>
      </c>
      <c r="I1136" s="44">
        <f>I410/SUMIFS(I$3:I$722,$B$3:$B$722,$B1136)*SUMIFS(Calculations!$E$3:$E$53,Calculations!$A$3:$A$53,$B1136)</f>
        <v>0</v>
      </c>
      <c r="J1136" s="44">
        <f>J410/SUMIFS(J$3:J$722,$B$3:$B$722,$B1136)*SUMIFS(Calculations!$E$3:$E$53,Calculations!$A$3:$A$53,$B1136)</f>
        <v>0</v>
      </c>
      <c r="K1136" s="44">
        <f>K410/SUMIFS(K$3:K$722,$B$3:$B$722,$B1136)*SUMIFS(Calculations!$E$3:$E$53,Calculations!$A$3:$A$53,$B1136)</f>
        <v>0</v>
      </c>
      <c r="L1136" s="44">
        <f>L410/SUMIFS(L$3:L$722,$B$3:$B$722,$B1136)*SUMIFS(Calculations!$E$3:$E$53,Calculations!$A$3:$A$53,$B1136)</f>
        <v>0</v>
      </c>
      <c r="M1136" s="44">
        <f>M410/SUMIFS(M$3:M$722,$B$3:$B$722,$B1136)*SUMIFS(Calculations!$E$3:$E$53,Calculations!$A$3:$A$53,$B1136)</f>
        <v>0</v>
      </c>
      <c r="N1136" s="44">
        <f>N410/SUMIFS(N$3:N$722,$B$3:$B$722,$B1136)*SUMIFS(Calculations!$E$3:$E$53,Calculations!$A$3:$A$53,$B1136)</f>
        <v>0</v>
      </c>
      <c r="O1136" s="44">
        <f>O410/SUMIFS(O$3:O$722,$B$3:$B$722,$B1136)*SUMIFS(Calculations!$E$3:$E$53,Calculations!$A$3:$A$53,$B1136)</f>
        <v>0</v>
      </c>
      <c r="P1136" s="44">
        <f>P410/SUMIFS(P$3:P$722,$B$3:$B$722,$B1136)*SUMIFS(Calculations!$E$3:$E$53,Calculations!$A$3:$A$53,$B1136)</f>
        <v>0</v>
      </c>
      <c r="Q1136" s="44">
        <f>Q410/SUMIFS(Q$3:Q$722,$B$3:$B$722,$B1136)*SUMIFS(Calculations!$E$3:$E$53,Calculations!$A$3:$A$53,$B1136)</f>
        <v>0</v>
      </c>
      <c r="R1136" s="44">
        <f>R410/SUMIFS(R$3:R$722,$B$3:$B$722,$B1136)*SUMIFS(Calculations!$E$3:$E$53,Calculations!$A$3:$A$53,$B1136)</f>
        <v>0</v>
      </c>
    </row>
    <row r="1137" spans="2:18" ht="15.75" customHeight="1">
      <c r="B1137" s="44" t="s">
        <v>92</v>
      </c>
      <c r="C1137" s="44" t="s">
        <v>519</v>
      </c>
      <c r="D1137" s="44" t="s">
        <v>525</v>
      </c>
      <c r="E1137" s="44" t="str">
        <f t="shared" si="306"/>
        <v>geothermal</v>
      </c>
      <c r="F1137" s="44">
        <f>F411/SUMIFS(F$3:F$722,$B$3:$B$722,$B1137)*SUMIFS(Calculations!$E$3:$E$53,Calculations!$A$3:$A$53,$B1137)</f>
        <v>0</v>
      </c>
      <c r="G1137" s="44">
        <f>G411/SUMIFS(G$3:G$722,$B$3:$B$722,$B1137)*SUMIFS(Calculations!$E$3:$E$53,Calculations!$A$3:$A$53,$B1137)</f>
        <v>0</v>
      </c>
      <c r="H1137" s="44">
        <f>H411/SUMIFS(H$3:H$722,$B$3:$B$722,$B1137)*SUMIFS(Calculations!$E$3:$E$53,Calculations!$A$3:$A$53,$B1137)</f>
        <v>0</v>
      </c>
      <c r="I1137" s="44">
        <f>I411/SUMIFS(I$3:I$722,$B$3:$B$722,$B1137)*SUMIFS(Calculations!$E$3:$E$53,Calculations!$A$3:$A$53,$B1137)</f>
        <v>0</v>
      </c>
      <c r="J1137" s="44">
        <f>J411/SUMIFS(J$3:J$722,$B$3:$B$722,$B1137)*SUMIFS(Calculations!$E$3:$E$53,Calculations!$A$3:$A$53,$B1137)</f>
        <v>0</v>
      </c>
      <c r="K1137" s="44">
        <f>K411/SUMIFS(K$3:K$722,$B$3:$B$722,$B1137)*SUMIFS(Calculations!$E$3:$E$53,Calculations!$A$3:$A$53,$B1137)</f>
        <v>0</v>
      </c>
      <c r="L1137" s="44">
        <f>L411/SUMIFS(L$3:L$722,$B$3:$B$722,$B1137)*SUMIFS(Calculations!$E$3:$E$53,Calculations!$A$3:$A$53,$B1137)</f>
        <v>0</v>
      </c>
      <c r="M1137" s="44">
        <f>M411/SUMIFS(M$3:M$722,$B$3:$B$722,$B1137)*SUMIFS(Calculations!$E$3:$E$53,Calculations!$A$3:$A$53,$B1137)</f>
        <v>0</v>
      </c>
      <c r="N1137" s="44">
        <f>N411/SUMIFS(N$3:N$722,$B$3:$B$722,$B1137)*SUMIFS(Calculations!$E$3:$E$53,Calculations!$A$3:$A$53,$B1137)</f>
        <v>0</v>
      </c>
      <c r="O1137" s="44">
        <f>O411/SUMIFS(O$3:O$722,$B$3:$B$722,$B1137)*SUMIFS(Calculations!$E$3:$E$53,Calculations!$A$3:$A$53,$B1137)</f>
        <v>0</v>
      </c>
      <c r="P1137" s="44">
        <f>P411/SUMIFS(P$3:P$722,$B$3:$B$722,$B1137)*SUMIFS(Calculations!$E$3:$E$53,Calculations!$A$3:$A$53,$B1137)</f>
        <v>0</v>
      </c>
      <c r="Q1137" s="44">
        <f>Q411/SUMIFS(Q$3:Q$722,$B$3:$B$722,$B1137)*SUMIFS(Calculations!$E$3:$E$53,Calculations!$A$3:$A$53,$B1137)</f>
        <v>0</v>
      </c>
      <c r="R1137" s="44">
        <f>R411/SUMIFS(R$3:R$722,$B$3:$B$722,$B1137)*SUMIFS(Calculations!$E$3:$E$53,Calculations!$A$3:$A$53,$B1137)</f>
        <v>0</v>
      </c>
    </row>
    <row r="1138" spans="2:18" ht="15.75" customHeight="1">
      <c r="B1138" s="44" t="s">
        <v>92</v>
      </c>
      <c r="C1138" s="44" t="s">
        <v>519</v>
      </c>
      <c r="D1138" s="44" t="s">
        <v>526</v>
      </c>
      <c r="E1138" s="44" t="str">
        <f t="shared" si="306"/>
        <v>hydro</v>
      </c>
      <c r="F1138" s="44">
        <f>F412/SUMIFS(F$3:F$722,$B$3:$B$722,$B1138)*SUMIFS(Calculations!$E$3:$E$53,Calculations!$A$3:$A$53,$B1138)</f>
        <v>0</v>
      </c>
      <c r="G1138" s="44">
        <f>G412/SUMIFS(G$3:G$722,$B$3:$B$722,$B1138)*SUMIFS(Calculations!$E$3:$E$53,Calculations!$A$3:$A$53,$B1138)</f>
        <v>0</v>
      </c>
      <c r="H1138" s="44">
        <f>H412/SUMIFS(H$3:H$722,$B$3:$B$722,$B1138)*SUMIFS(Calculations!$E$3:$E$53,Calculations!$A$3:$A$53,$B1138)</f>
        <v>0</v>
      </c>
      <c r="I1138" s="44">
        <f>I412/SUMIFS(I$3:I$722,$B$3:$B$722,$B1138)*SUMIFS(Calculations!$E$3:$E$53,Calculations!$A$3:$A$53,$B1138)</f>
        <v>0</v>
      </c>
      <c r="J1138" s="44">
        <f>J412/SUMIFS(J$3:J$722,$B$3:$B$722,$B1138)*SUMIFS(Calculations!$E$3:$E$53,Calculations!$A$3:$A$53,$B1138)</f>
        <v>0</v>
      </c>
      <c r="K1138" s="44">
        <f>K412/SUMIFS(K$3:K$722,$B$3:$B$722,$B1138)*SUMIFS(Calculations!$E$3:$E$53,Calculations!$A$3:$A$53,$B1138)</f>
        <v>0</v>
      </c>
      <c r="L1138" s="44">
        <f>L412/SUMIFS(L$3:L$722,$B$3:$B$722,$B1138)*SUMIFS(Calculations!$E$3:$E$53,Calculations!$A$3:$A$53,$B1138)</f>
        <v>0</v>
      </c>
      <c r="M1138" s="44">
        <f>M412/SUMIFS(M$3:M$722,$B$3:$B$722,$B1138)*SUMIFS(Calculations!$E$3:$E$53,Calculations!$A$3:$A$53,$B1138)</f>
        <v>0</v>
      </c>
      <c r="N1138" s="44">
        <f>N412/SUMIFS(N$3:N$722,$B$3:$B$722,$B1138)*SUMIFS(Calculations!$E$3:$E$53,Calculations!$A$3:$A$53,$B1138)</f>
        <v>0</v>
      </c>
      <c r="O1138" s="44">
        <f>O412/SUMIFS(O$3:O$722,$B$3:$B$722,$B1138)*SUMIFS(Calculations!$E$3:$E$53,Calculations!$A$3:$A$53,$B1138)</f>
        <v>0</v>
      </c>
      <c r="P1138" s="44">
        <f>P412/SUMIFS(P$3:P$722,$B$3:$B$722,$B1138)*SUMIFS(Calculations!$E$3:$E$53,Calculations!$A$3:$A$53,$B1138)</f>
        <v>0</v>
      </c>
      <c r="Q1138" s="44">
        <f>Q412/SUMIFS(Q$3:Q$722,$B$3:$B$722,$B1138)*SUMIFS(Calculations!$E$3:$E$53,Calculations!$A$3:$A$53,$B1138)</f>
        <v>0</v>
      </c>
      <c r="R1138" s="44">
        <f>R412/SUMIFS(R$3:R$722,$B$3:$B$722,$B1138)*SUMIFS(Calculations!$E$3:$E$53,Calculations!$A$3:$A$53,$B1138)</f>
        <v>0</v>
      </c>
    </row>
    <row r="1139" spans="2:18" ht="15.75" customHeight="1">
      <c r="B1139" s="44" t="s">
        <v>92</v>
      </c>
      <c r="C1139" s="44" t="s">
        <v>519</v>
      </c>
      <c r="D1139" s="44" t="s">
        <v>528</v>
      </c>
      <c r="E1139" s="44" t="str">
        <f t="shared" si="306"/>
        <v>hydro</v>
      </c>
      <c r="F1139" s="44">
        <f>F413/SUMIFS(F$3:F$722,$B$3:$B$722,$B1139)*SUMIFS(Calculations!$E$3:$E$53,Calculations!$A$3:$A$53,$B1139)</f>
        <v>0</v>
      </c>
      <c r="G1139" s="44">
        <f>G413/SUMIFS(G$3:G$722,$B$3:$B$722,$B1139)*SUMIFS(Calculations!$E$3:$E$53,Calculations!$A$3:$A$53,$B1139)</f>
        <v>0</v>
      </c>
      <c r="H1139" s="44">
        <f>H413/SUMIFS(H$3:H$722,$B$3:$B$722,$B1139)*SUMIFS(Calculations!$E$3:$E$53,Calculations!$A$3:$A$53,$B1139)</f>
        <v>0</v>
      </c>
      <c r="I1139" s="44">
        <f>I413/SUMIFS(I$3:I$722,$B$3:$B$722,$B1139)*SUMIFS(Calculations!$E$3:$E$53,Calculations!$A$3:$A$53,$B1139)</f>
        <v>0</v>
      </c>
      <c r="J1139" s="44">
        <f>J413/SUMIFS(J$3:J$722,$B$3:$B$722,$B1139)*SUMIFS(Calculations!$E$3:$E$53,Calculations!$A$3:$A$53,$B1139)</f>
        <v>0</v>
      </c>
      <c r="K1139" s="44">
        <f>K413/SUMIFS(K$3:K$722,$B$3:$B$722,$B1139)*SUMIFS(Calculations!$E$3:$E$53,Calculations!$A$3:$A$53,$B1139)</f>
        <v>0</v>
      </c>
      <c r="L1139" s="44">
        <f>L413/SUMIFS(L$3:L$722,$B$3:$B$722,$B1139)*SUMIFS(Calculations!$E$3:$E$53,Calculations!$A$3:$A$53,$B1139)</f>
        <v>0</v>
      </c>
      <c r="M1139" s="44">
        <f>M413/SUMIFS(M$3:M$722,$B$3:$B$722,$B1139)*SUMIFS(Calculations!$E$3:$E$53,Calculations!$A$3:$A$53,$B1139)</f>
        <v>0</v>
      </c>
      <c r="N1139" s="44">
        <f>N413/SUMIFS(N$3:N$722,$B$3:$B$722,$B1139)*SUMIFS(Calculations!$E$3:$E$53,Calculations!$A$3:$A$53,$B1139)</f>
        <v>0</v>
      </c>
      <c r="O1139" s="44">
        <f>O413/SUMIFS(O$3:O$722,$B$3:$B$722,$B1139)*SUMIFS(Calculations!$E$3:$E$53,Calculations!$A$3:$A$53,$B1139)</f>
        <v>0</v>
      </c>
      <c r="P1139" s="44">
        <f>P413/SUMIFS(P$3:P$722,$B$3:$B$722,$B1139)*SUMIFS(Calculations!$E$3:$E$53,Calculations!$A$3:$A$53,$B1139)</f>
        <v>0</v>
      </c>
      <c r="Q1139" s="44">
        <f>Q413/SUMIFS(Q$3:Q$722,$B$3:$B$722,$B1139)*SUMIFS(Calculations!$E$3:$E$53,Calculations!$A$3:$A$53,$B1139)</f>
        <v>0</v>
      </c>
      <c r="R1139" s="44">
        <f>R413/SUMIFS(R$3:R$722,$B$3:$B$722,$B1139)*SUMIFS(Calculations!$E$3:$E$53,Calculations!$A$3:$A$53,$B1139)</f>
        <v>0</v>
      </c>
    </row>
    <row r="1140" spans="2:18" ht="15.75" customHeight="1">
      <c r="B1140" s="44" t="s">
        <v>92</v>
      </c>
      <c r="C1140" s="44" t="s">
        <v>519</v>
      </c>
      <c r="D1140" s="44" t="s">
        <v>527</v>
      </c>
      <c r="E1140" s="44" t="str">
        <f t="shared" si="306"/>
        <v>onshore wind</v>
      </c>
      <c r="F1140" s="44">
        <f>F414/SUMIFS(F$3:F$722,$B$3:$B$722,$B1140)*SUMIFS(Calculations!$E$3:$E$53,Calculations!$A$3:$A$53,$B1140)</f>
        <v>0</v>
      </c>
      <c r="G1140" s="44">
        <f>G414/SUMIFS(G$3:G$722,$B$3:$B$722,$B1140)*SUMIFS(Calculations!$E$3:$E$53,Calculations!$A$3:$A$53,$B1140)</f>
        <v>0</v>
      </c>
      <c r="H1140" s="44">
        <f>H414/SUMIFS(H$3:H$722,$B$3:$B$722,$B1140)*SUMIFS(Calculations!$E$3:$E$53,Calculations!$A$3:$A$53,$B1140)</f>
        <v>0</v>
      </c>
      <c r="I1140" s="44">
        <f>I414/SUMIFS(I$3:I$722,$B$3:$B$722,$B1140)*SUMIFS(Calculations!$E$3:$E$53,Calculations!$A$3:$A$53,$B1140)</f>
        <v>0</v>
      </c>
      <c r="J1140" s="44">
        <f>J414/SUMIFS(J$3:J$722,$B$3:$B$722,$B1140)*SUMIFS(Calculations!$E$3:$E$53,Calculations!$A$3:$A$53,$B1140)</f>
        <v>0</v>
      </c>
      <c r="K1140" s="44">
        <f>K414/SUMIFS(K$3:K$722,$B$3:$B$722,$B1140)*SUMIFS(Calculations!$E$3:$E$53,Calculations!$A$3:$A$53,$B1140)</f>
        <v>0</v>
      </c>
      <c r="L1140" s="44">
        <f>L414/SUMIFS(L$3:L$722,$B$3:$B$722,$B1140)*SUMIFS(Calculations!$E$3:$E$53,Calculations!$A$3:$A$53,$B1140)</f>
        <v>0</v>
      </c>
      <c r="M1140" s="44">
        <f>M414/SUMIFS(M$3:M$722,$B$3:$B$722,$B1140)*SUMIFS(Calculations!$E$3:$E$53,Calculations!$A$3:$A$53,$B1140)</f>
        <v>0</v>
      </c>
      <c r="N1140" s="44">
        <f>N414/SUMIFS(N$3:N$722,$B$3:$B$722,$B1140)*SUMIFS(Calculations!$E$3:$E$53,Calculations!$A$3:$A$53,$B1140)</f>
        <v>0</v>
      </c>
      <c r="O1140" s="44">
        <f>O414/SUMIFS(O$3:O$722,$B$3:$B$722,$B1140)*SUMIFS(Calculations!$E$3:$E$53,Calculations!$A$3:$A$53,$B1140)</f>
        <v>0</v>
      </c>
      <c r="P1140" s="44">
        <f>P414/SUMIFS(P$3:P$722,$B$3:$B$722,$B1140)*SUMIFS(Calculations!$E$3:$E$53,Calculations!$A$3:$A$53,$B1140)</f>
        <v>0</v>
      </c>
      <c r="Q1140" s="44">
        <f>Q414/SUMIFS(Q$3:Q$722,$B$3:$B$722,$B1140)*SUMIFS(Calculations!$E$3:$E$53,Calculations!$A$3:$A$53,$B1140)</f>
        <v>0</v>
      </c>
      <c r="R1140" s="44">
        <f>R414/SUMIFS(R$3:R$722,$B$3:$B$722,$B1140)*SUMIFS(Calculations!$E$3:$E$53,Calculations!$A$3:$A$53,$B1140)</f>
        <v>0</v>
      </c>
    </row>
    <row r="1141" spans="2:18" ht="15.75" customHeight="1">
      <c r="B1141" s="44" t="s">
        <v>92</v>
      </c>
      <c r="C1141" s="44" t="s">
        <v>519</v>
      </c>
      <c r="D1141" s="44" t="s">
        <v>529</v>
      </c>
      <c r="E1141" s="44" t="str">
        <f t="shared" si="306"/>
        <v>natural gas nonpeaker</v>
      </c>
      <c r="F1141" s="44">
        <f>F415/SUMIFS(F$3:F$722,$B$3:$B$722,$B1141)*SUMIFS(Calculations!$E$3:$E$53,Calculations!$A$3:$A$53,$B1141)</f>
        <v>0</v>
      </c>
      <c r="G1141" s="44">
        <f>G415/SUMIFS(G$3:G$722,$B$3:$B$722,$B1141)*SUMIFS(Calculations!$E$3:$E$53,Calculations!$A$3:$A$53,$B1141)</f>
        <v>0</v>
      </c>
      <c r="H1141" s="44">
        <f>H415/SUMIFS(H$3:H$722,$B$3:$B$722,$B1141)*SUMIFS(Calculations!$E$3:$E$53,Calculations!$A$3:$A$53,$B1141)</f>
        <v>0</v>
      </c>
      <c r="I1141" s="44">
        <f>I415/SUMIFS(I$3:I$722,$B$3:$B$722,$B1141)*SUMIFS(Calculations!$E$3:$E$53,Calculations!$A$3:$A$53,$B1141)</f>
        <v>0</v>
      </c>
      <c r="J1141" s="44">
        <f>J415/SUMIFS(J$3:J$722,$B$3:$B$722,$B1141)*SUMIFS(Calculations!$E$3:$E$53,Calculations!$A$3:$A$53,$B1141)</f>
        <v>0</v>
      </c>
      <c r="K1141" s="44">
        <f>K415/SUMIFS(K$3:K$722,$B$3:$B$722,$B1141)*SUMIFS(Calculations!$E$3:$E$53,Calculations!$A$3:$A$53,$B1141)</f>
        <v>0</v>
      </c>
      <c r="L1141" s="44">
        <f>L415/SUMIFS(L$3:L$722,$B$3:$B$722,$B1141)*SUMIFS(Calculations!$E$3:$E$53,Calculations!$A$3:$A$53,$B1141)</f>
        <v>0</v>
      </c>
      <c r="M1141" s="44">
        <f>M415/SUMIFS(M$3:M$722,$B$3:$B$722,$B1141)*SUMIFS(Calculations!$E$3:$E$53,Calculations!$A$3:$A$53,$B1141)</f>
        <v>0</v>
      </c>
      <c r="N1141" s="44">
        <f>N415/SUMIFS(N$3:N$722,$B$3:$B$722,$B1141)*SUMIFS(Calculations!$E$3:$E$53,Calculations!$A$3:$A$53,$B1141)</f>
        <v>0</v>
      </c>
      <c r="O1141" s="44">
        <f>O415/SUMIFS(O$3:O$722,$B$3:$B$722,$B1141)*SUMIFS(Calculations!$E$3:$E$53,Calculations!$A$3:$A$53,$B1141)</f>
        <v>0</v>
      </c>
      <c r="P1141" s="44">
        <f>P415/SUMIFS(P$3:P$722,$B$3:$B$722,$B1141)*SUMIFS(Calculations!$E$3:$E$53,Calculations!$A$3:$A$53,$B1141)</f>
        <v>0</v>
      </c>
      <c r="Q1141" s="44">
        <f>Q415/SUMIFS(Q$3:Q$722,$B$3:$B$722,$B1141)*SUMIFS(Calculations!$E$3:$E$53,Calculations!$A$3:$A$53,$B1141)</f>
        <v>0</v>
      </c>
      <c r="R1141" s="44">
        <f>R415/SUMIFS(R$3:R$722,$B$3:$B$722,$B1141)*SUMIFS(Calculations!$E$3:$E$53,Calculations!$A$3:$A$53,$B1141)</f>
        <v>0</v>
      </c>
    </row>
    <row r="1142" spans="2:18" ht="15.75" customHeight="1">
      <c r="B1142" s="44" t="s">
        <v>92</v>
      </c>
      <c r="C1142" s="44" t="s">
        <v>519</v>
      </c>
      <c r="D1142" s="44" t="s">
        <v>530</v>
      </c>
      <c r="E1142" s="44" t="str">
        <f t="shared" si="306"/>
        <v>natural gas peaker</v>
      </c>
      <c r="F1142" s="44">
        <f>F416/SUMIFS(F$3:F$722,$B$3:$B$722,$B1142)*SUMIFS(Calculations!$E$3:$E$53,Calculations!$A$3:$A$53,$B1142)</f>
        <v>0</v>
      </c>
      <c r="G1142" s="44">
        <f>G416/SUMIFS(G$3:G$722,$B$3:$B$722,$B1142)*SUMIFS(Calculations!$E$3:$E$53,Calculations!$A$3:$A$53,$B1142)</f>
        <v>0</v>
      </c>
      <c r="H1142" s="44">
        <f>H416/SUMIFS(H$3:H$722,$B$3:$B$722,$B1142)*SUMIFS(Calculations!$E$3:$E$53,Calculations!$A$3:$A$53,$B1142)</f>
        <v>0</v>
      </c>
      <c r="I1142" s="44">
        <f>I416/SUMIFS(I$3:I$722,$B$3:$B$722,$B1142)*SUMIFS(Calculations!$E$3:$E$53,Calculations!$A$3:$A$53,$B1142)</f>
        <v>0</v>
      </c>
      <c r="J1142" s="44">
        <f>J416/SUMIFS(J$3:J$722,$B$3:$B$722,$B1142)*SUMIFS(Calculations!$E$3:$E$53,Calculations!$A$3:$A$53,$B1142)</f>
        <v>0</v>
      </c>
      <c r="K1142" s="44">
        <f>K416/SUMIFS(K$3:K$722,$B$3:$B$722,$B1142)*SUMIFS(Calculations!$E$3:$E$53,Calculations!$A$3:$A$53,$B1142)</f>
        <v>0</v>
      </c>
      <c r="L1142" s="44">
        <f>L416/SUMIFS(L$3:L$722,$B$3:$B$722,$B1142)*SUMIFS(Calculations!$E$3:$E$53,Calculations!$A$3:$A$53,$B1142)</f>
        <v>0</v>
      </c>
      <c r="M1142" s="44">
        <f>M416/SUMIFS(M$3:M$722,$B$3:$B$722,$B1142)*SUMIFS(Calculations!$E$3:$E$53,Calculations!$A$3:$A$53,$B1142)</f>
        <v>0</v>
      </c>
      <c r="N1142" s="44">
        <f>N416/SUMIFS(N$3:N$722,$B$3:$B$722,$B1142)*SUMIFS(Calculations!$E$3:$E$53,Calculations!$A$3:$A$53,$B1142)</f>
        <v>0</v>
      </c>
      <c r="O1142" s="44">
        <f>O416/SUMIFS(O$3:O$722,$B$3:$B$722,$B1142)*SUMIFS(Calculations!$E$3:$E$53,Calculations!$A$3:$A$53,$B1142)</f>
        <v>0</v>
      </c>
      <c r="P1142" s="44">
        <f>P416/SUMIFS(P$3:P$722,$B$3:$B$722,$B1142)*SUMIFS(Calculations!$E$3:$E$53,Calculations!$A$3:$A$53,$B1142)</f>
        <v>0</v>
      </c>
      <c r="Q1142" s="44">
        <f>Q416/SUMIFS(Q$3:Q$722,$B$3:$B$722,$B1142)*SUMIFS(Calculations!$E$3:$E$53,Calculations!$A$3:$A$53,$B1142)</f>
        <v>0</v>
      </c>
      <c r="R1142" s="44">
        <f>R416/SUMIFS(R$3:R$722,$B$3:$B$722,$B1142)*SUMIFS(Calculations!$E$3:$E$53,Calculations!$A$3:$A$53,$B1142)</f>
        <v>0</v>
      </c>
    </row>
    <row r="1143" spans="2:18" ht="15.75" customHeight="1">
      <c r="B1143" s="44" t="s">
        <v>92</v>
      </c>
      <c r="C1143" s="44" t="s">
        <v>519</v>
      </c>
      <c r="D1143" s="44" t="s">
        <v>531</v>
      </c>
      <c r="E1143" s="44" t="str">
        <f t="shared" si="306"/>
        <v>nuclear</v>
      </c>
      <c r="F1143" s="44">
        <f>F417/SUMIFS(F$3:F$722,$B$3:$B$722,$B1143)*SUMIFS(Calculations!$E$3:$E$53,Calculations!$A$3:$A$53,$B1143)</f>
        <v>0</v>
      </c>
      <c r="G1143" s="44">
        <f>G417/SUMIFS(G$3:G$722,$B$3:$B$722,$B1143)*SUMIFS(Calculations!$E$3:$E$53,Calculations!$A$3:$A$53,$B1143)</f>
        <v>0</v>
      </c>
      <c r="H1143" s="44">
        <f>H417/SUMIFS(H$3:H$722,$B$3:$B$722,$B1143)*SUMIFS(Calculations!$E$3:$E$53,Calculations!$A$3:$A$53,$B1143)</f>
        <v>0</v>
      </c>
      <c r="I1143" s="44">
        <f>I417/SUMIFS(I$3:I$722,$B$3:$B$722,$B1143)*SUMIFS(Calculations!$E$3:$E$53,Calculations!$A$3:$A$53,$B1143)</f>
        <v>0</v>
      </c>
      <c r="J1143" s="44">
        <f>J417/SUMIFS(J$3:J$722,$B$3:$B$722,$B1143)*SUMIFS(Calculations!$E$3:$E$53,Calculations!$A$3:$A$53,$B1143)</f>
        <v>0</v>
      </c>
      <c r="K1143" s="44">
        <f>K417/SUMIFS(K$3:K$722,$B$3:$B$722,$B1143)*SUMIFS(Calculations!$E$3:$E$53,Calculations!$A$3:$A$53,$B1143)</f>
        <v>0</v>
      </c>
      <c r="L1143" s="44">
        <f>L417/SUMIFS(L$3:L$722,$B$3:$B$722,$B1143)*SUMIFS(Calculations!$E$3:$E$53,Calculations!$A$3:$A$53,$B1143)</f>
        <v>0</v>
      </c>
      <c r="M1143" s="44">
        <f>M417/SUMIFS(M$3:M$722,$B$3:$B$722,$B1143)*SUMIFS(Calculations!$E$3:$E$53,Calculations!$A$3:$A$53,$B1143)</f>
        <v>0</v>
      </c>
      <c r="N1143" s="44">
        <f>N417/SUMIFS(N$3:N$722,$B$3:$B$722,$B1143)*SUMIFS(Calculations!$E$3:$E$53,Calculations!$A$3:$A$53,$B1143)</f>
        <v>0</v>
      </c>
      <c r="O1143" s="44">
        <f>O417/SUMIFS(O$3:O$722,$B$3:$B$722,$B1143)*SUMIFS(Calculations!$E$3:$E$53,Calculations!$A$3:$A$53,$B1143)</f>
        <v>0</v>
      </c>
      <c r="P1143" s="44">
        <f>P417/SUMIFS(P$3:P$722,$B$3:$B$722,$B1143)*SUMIFS(Calculations!$E$3:$E$53,Calculations!$A$3:$A$53,$B1143)</f>
        <v>0</v>
      </c>
      <c r="Q1143" s="44">
        <f>Q417/SUMIFS(Q$3:Q$722,$B$3:$B$722,$B1143)*SUMIFS(Calculations!$E$3:$E$53,Calculations!$A$3:$A$53,$B1143)</f>
        <v>0</v>
      </c>
      <c r="R1143" s="44">
        <f>R417/SUMIFS(R$3:R$722,$B$3:$B$722,$B1143)*SUMIFS(Calculations!$E$3:$E$53,Calculations!$A$3:$A$53,$B1143)</f>
        <v>0</v>
      </c>
    </row>
    <row r="1144" spans="2:18" ht="15.75" customHeight="1">
      <c r="B1144" s="44" t="s">
        <v>92</v>
      </c>
      <c r="C1144" s="44" t="s">
        <v>519</v>
      </c>
      <c r="D1144" s="44" t="s">
        <v>532</v>
      </c>
      <c r="E1144" s="44" t="str">
        <f t="shared" si="306"/>
        <v>offshore wind</v>
      </c>
      <c r="F1144" s="44">
        <f>F418/SUMIFS(F$3:F$722,$B$3:$B$722,$B1144)*SUMIFS(Calculations!$E$3:$E$53,Calculations!$A$3:$A$53,$B1144)</f>
        <v>0</v>
      </c>
      <c r="G1144" s="44">
        <f>G418/SUMIFS(G$3:G$722,$B$3:$B$722,$B1144)*SUMIFS(Calculations!$E$3:$E$53,Calculations!$A$3:$A$53,$B1144)</f>
        <v>0</v>
      </c>
      <c r="H1144" s="44">
        <f>H418/SUMIFS(H$3:H$722,$B$3:$B$722,$B1144)*SUMIFS(Calculations!$E$3:$E$53,Calculations!$A$3:$A$53,$B1144)</f>
        <v>0</v>
      </c>
      <c r="I1144" s="44">
        <f>I418/SUMIFS(I$3:I$722,$B$3:$B$722,$B1144)*SUMIFS(Calculations!$E$3:$E$53,Calculations!$A$3:$A$53,$B1144)</f>
        <v>0</v>
      </c>
      <c r="J1144" s="44">
        <f>J418/SUMIFS(J$3:J$722,$B$3:$B$722,$B1144)*SUMIFS(Calculations!$E$3:$E$53,Calculations!$A$3:$A$53,$B1144)</f>
        <v>0</v>
      </c>
      <c r="K1144" s="44">
        <f>K418/SUMIFS(K$3:K$722,$B$3:$B$722,$B1144)*SUMIFS(Calculations!$E$3:$E$53,Calculations!$A$3:$A$53,$B1144)</f>
        <v>0</v>
      </c>
      <c r="L1144" s="44">
        <f>L418/SUMIFS(L$3:L$722,$B$3:$B$722,$B1144)*SUMIFS(Calculations!$E$3:$E$53,Calculations!$A$3:$A$53,$B1144)</f>
        <v>0</v>
      </c>
      <c r="M1144" s="44">
        <f>M418/SUMIFS(M$3:M$722,$B$3:$B$722,$B1144)*SUMIFS(Calculations!$E$3:$E$53,Calculations!$A$3:$A$53,$B1144)</f>
        <v>0</v>
      </c>
      <c r="N1144" s="44">
        <f>N418/SUMIFS(N$3:N$722,$B$3:$B$722,$B1144)*SUMIFS(Calculations!$E$3:$E$53,Calculations!$A$3:$A$53,$B1144)</f>
        <v>0</v>
      </c>
      <c r="O1144" s="44">
        <f>O418/SUMIFS(O$3:O$722,$B$3:$B$722,$B1144)*SUMIFS(Calculations!$E$3:$E$53,Calculations!$A$3:$A$53,$B1144)</f>
        <v>0</v>
      </c>
      <c r="P1144" s="44">
        <f>P418/SUMIFS(P$3:P$722,$B$3:$B$722,$B1144)*SUMIFS(Calculations!$E$3:$E$53,Calculations!$A$3:$A$53,$B1144)</f>
        <v>0</v>
      </c>
      <c r="Q1144" s="44">
        <f>Q418/SUMIFS(Q$3:Q$722,$B$3:$B$722,$B1144)*SUMIFS(Calculations!$E$3:$E$53,Calculations!$A$3:$A$53,$B1144)</f>
        <v>0</v>
      </c>
      <c r="R1144" s="44">
        <f>R418/SUMIFS(R$3:R$722,$B$3:$B$722,$B1144)*SUMIFS(Calculations!$E$3:$E$53,Calculations!$A$3:$A$53,$B1144)</f>
        <v>0</v>
      </c>
    </row>
    <row r="1145" spans="2:18" ht="15.75" customHeight="1">
      <c r="B1145" s="44" t="s">
        <v>92</v>
      </c>
      <c r="C1145" s="44" t="s">
        <v>519</v>
      </c>
      <c r="D1145" s="44" t="s">
        <v>533</v>
      </c>
      <c r="E1145" s="44" t="str">
        <f t="shared" si="306"/>
        <v>crude oil</v>
      </c>
      <c r="F1145" s="44">
        <f>F419/SUMIFS(F$3:F$722,$B$3:$B$722,$B1145)*SUMIFS(Calculations!$E$3:$E$53,Calculations!$A$3:$A$53,$B1145)</f>
        <v>0</v>
      </c>
      <c r="G1145" s="44">
        <f>G419/SUMIFS(G$3:G$722,$B$3:$B$722,$B1145)*SUMIFS(Calculations!$E$3:$E$53,Calculations!$A$3:$A$53,$B1145)</f>
        <v>0</v>
      </c>
      <c r="H1145" s="44">
        <f>H419/SUMIFS(H$3:H$722,$B$3:$B$722,$B1145)*SUMIFS(Calculations!$E$3:$E$53,Calculations!$A$3:$A$53,$B1145)</f>
        <v>0</v>
      </c>
      <c r="I1145" s="44">
        <f>I419/SUMIFS(I$3:I$722,$B$3:$B$722,$B1145)*SUMIFS(Calculations!$E$3:$E$53,Calculations!$A$3:$A$53,$B1145)</f>
        <v>0</v>
      </c>
      <c r="J1145" s="44">
        <f>J419/SUMIFS(J$3:J$722,$B$3:$B$722,$B1145)*SUMIFS(Calculations!$E$3:$E$53,Calculations!$A$3:$A$53,$B1145)</f>
        <v>0</v>
      </c>
      <c r="K1145" s="44">
        <f>K419/SUMIFS(K$3:K$722,$B$3:$B$722,$B1145)*SUMIFS(Calculations!$E$3:$E$53,Calculations!$A$3:$A$53,$B1145)</f>
        <v>0</v>
      </c>
      <c r="L1145" s="44">
        <f>L419/SUMIFS(L$3:L$722,$B$3:$B$722,$B1145)*SUMIFS(Calculations!$E$3:$E$53,Calculations!$A$3:$A$53,$B1145)</f>
        <v>0</v>
      </c>
      <c r="M1145" s="44">
        <f>M419/SUMIFS(M$3:M$722,$B$3:$B$722,$B1145)*SUMIFS(Calculations!$E$3:$E$53,Calculations!$A$3:$A$53,$B1145)</f>
        <v>0</v>
      </c>
      <c r="N1145" s="44">
        <f>N419/SUMIFS(N$3:N$722,$B$3:$B$722,$B1145)*SUMIFS(Calculations!$E$3:$E$53,Calculations!$A$3:$A$53,$B1145)</f>
        <v>0</v>
      </c>
      <c r="O1145" s="44">
        <f>O419/SUMIFS(O$3:O$722,$B$3:$B$722,$B1145)*SUMIFS(Calculations!$E$3:$E$53,Calculations!$A$3:$A$53,$B1145)</f>
        <v>0</v>
      </c>
      <c r="P1145" s="44">
        <f>P419/SUMIFS(P$3:P$722,$B$3:$B$722,$B1145)*SUMIFS(Calculations!$E$3:$E$53,Calculations!$A$3:$A$53,$B1145)</f>
        <v>0</v>
      </c>
      <c r="Q1145" s="44">
        <f>Q419/SUMIFS(Q$3:Q$722,$B$3:$B$722,$B1145)*SUMIFS(Calculations!$E$3:$E$53,Calculations!$A$3:$A$53,$B1145)</f>
        <v>0</v>
      </c>
      <c r="R1145" s="44">
        <f>R419/SUMIFS(R$3:R$722,$B$3:$B$722,$B1145)*SUMIFS(Calculations!$E$3:$E$53,Calculations!$A$3:$A$53,$B1145)</f>
        <v>0</v>
      </c>
    </row>
    <row r="1146" spans="2:18" ht="15.75" customHeight="1">
      <c r="B1146" s="44" t="s">
        <v>92</v>
      </c>
      <c r="C1146" s="44" t="s">
        <v>519</v>
      </c>
      <c r="D1146" s="44" t="s">
        <v>534</v>
      </c>
      <c r="E1146" s="44" t="str">
        <f t="shared" si="306"/>
        <v>solar PV</v>
      </c>
      <c r="F1146" s="44">
        <f>F420/SUMIFS(F$3:F$722,$B$3:$B$722,$B1146)*SUMIFS(Calculations!$E$3:$E$53,Calculations!$A$3:$A$53,$B1146)</f>
        <v>0</v>
      </c>
      <c r="G1146" s="44">
        <f>G420/SUMIFS(G$3:G$722,$B$3:$B$722,$B1146)*SUMIFS(Calculations!$E$3:$E$53,Calculations!$A$3:$A$53,$B1146)</f>
        <v>0</v>
      </c>
      <c r="H1146" s="44">
        <f>H420/SUMIFS(H$3:H$722,$B$3:$B$722,$B1146)*SUMIFS(Calculations!$E$3:$E$53,Calculations!$A$3:$A$53,$B1146)</f>
        <v>0</v>
      </c>
      <c r="I1146" s="44">
        <f>I420/SUMIFS(I$3:I$722,$B$3:$B$722,$B1146)*SUMIFS(Calculations!$E$3:$E$53,Calculations!$A$3:$A$53,$B1146)</f>
        <v>0</v>
      </c>
      <c r="J1146" s="44">
        <f>J420/SUMIFS(J$3:J$722,$B$3:$B$722,$B1146)*SUMIFS(Calculations!$E$3:$E$53,Calculations!$A$3:$A$53,$B1146)</f>
        <v>0</v>
      </c>
      <c r="K1146" s="44">
        <f>K420/SUMIFS(K$3:K$722,$B$3:$B$722,$B1146)*SUMIFS(Calculations!$E$3:$E$53,Calculations!$A$3:$A$53,$B1146)</f>
        <v>0</v>
      </c>
      <c r="L1146" s="44">
        <f>L420/SUMIFS(L$3:L$722,$B$3:$B$722,$B1146)*SUMIFS(Calculations!$E$3:$E$53,Calculations!$A$3:$A$53,$B1146)</f>
        <v>0</v>
      </c>
      <c r="M1146" s="44">
        <f>M420/SUMIFS(M$3:M$722,$B$3:$B$722,$B1146)*SUMIFS(Calculations!$E$3:$E$53,Calculations!$A$3:$A$53,$B1146)</f>
        <v>0</v>
      </c>
      <c r="N1146" s="44">
        <f>N420/SUMIFS(N$3:N$722,$B$3:$B$722,$B1146)*SUMIFS(Calculations!$E$3:$E$53,Calculations!$A$3:$A$53,$B1146)</f>
        <v>0</v>
      </c>
      <c r="O1146" s="44">
        <f>O420/SUMIFS(O$3:O$722,$B$3:$B$722,$B1146)*SUMIFS(Calculations!$E$3:$E$53,Calculations!$A$3:$A$53,$B1146)</f>
        <v>0</v>
      </c>
      <c r="P1146" s="44">
        <f>P420/SUMIFS(P$3:P$722,$B$3:$B$722,$B1146)*SUMIFS(Calculations!$E$3:$E$53,Calculations!$A$3:$A$53,$B1146)</f>
        <v>0</v>
      </c>
      <c r="Q1146" s="44">
        <f>Q420/SUMIFS(Q$3:Q$722,$B$3:$B$722,$B1146)*SUMIFS(Calculations!$E$3:$E$53,Calculations!$A$3:$A$53,$B1146)</f>
        <v>0</v>
      </c>
      <c r="R1146" s="44">
        <f>R420/SUMIFS(R$3:R$722,$B$3:$B$722,$B1146)*SUMIFS(Calculations!$E$3:$E$53,Calculations!$A$3:$A$53,$B1146)</f>
        <v>0</v>
      </c>
    </row>
    <row r="1147" spans="2:18" ht="15.75" customHeight="1">
      <c r="B1147" s="44" t="s">
        <v>92</v>
      </c>
      <c r="C1147" s="44" t="s">
        <v>519</v>
      </c>
      <c r="D1147" s="44" t="s">
        <v>535</v>
      </c>
      <c r="E1147" s="44" t="str">
        <f t="shared" si="306"/>
        <v>storage</v>
      </c>
      <c r="F1147" s="44">
        <f>F421/SUMIFS(F$3:F$722,$B$3:$B$722,$B1147)*SUMIFS(Calculations!$E$3:$E$53,Calculations!$A$3:$A$53,$B1147)</f>
        <v>0</v>
      </c>
      <c r="G1147" s="44">
        <f>G421/SUMIFS(G$3:G$722,$B$3:$B$722,$B1147)*SUMIFS(Calculations!$E$3:$E$53,Calculations!$A$3:$A$53,$B1147)</f>
        <v>0</v>
      </c>
      <c r="H1147" s="44">
        <f>H421/SUMIFS(H$3:H$722,$B$3:$B$722,$B1147)*SUMIFS(Calculations!$E$3:$E$53,Calculations!$A$3:$A$53,$B1147)</f>
        <v>0</v>
      </c>
      <c r="I1147" s="44">
        <f>I421/SUMIFS(I$3:I$722,$B$3:$B$722,$B1147)*SUMIFS(Calculations!$E$3:$E$53,Calculations!$A$3:$A$53,$B1147)</f>
        <v>0</v>
      </c>
      <c r="J1147" s="44">
        <f>J421/SUMIFS(J$3:J$722,$B$3:$B$722,$B1147)*SUMIFS(Calculations!$E$3:$E$53,Calculations!$A$3:$A$53,$B1147)</f>
        <v>0</v>
      </c>
      <c r="K1147" s="44">
        <f>K421/SUMIFS(K$3:K$722,$B$3:$B$722,$B1147)*SUMIFS(Calculations!$E$3:$E$53,Calculations!$A$3:$A$53,$B1147)</f>
        <v>0</v>
      </c>
      <c r="L1147" s="44">
        <f>L421/SUMIFS(L$3:L$722,$B$3:$B$722,$B1147)*SUMIFS(Calculations!$E$3:$E$53,Calculations!$A$3:$A$53,$B1147)</f>
        <v>0</v>
      </c>
      <c r="M1147" s="44">
        <f>M421/SUMIFS(M$3:M$722,$B$3:$B$722,$B1147)*SUMIFS(Calculations!$E$3:$E$53,Calculations!$A$3:$A$53,$B1147)</f>
        <v>0</v>
      </c>
      <c r="N1147" s="44">
        <f>N421/SUMIFS(N$3:N$722,$B$3:$B$722,$B1147)*SUMIFS(Calculations!$E$3:$E$53,Calculations!$A$3:$A$53,$B1147)</f>
        <v>0</v>
      </c>
      <c r="O1147" s="44">
        <f>O421/SUMIFS(O$3:O$722,$B$3:$B$722,$B1147)*SUMIFS(Calculations!$E$3:$E$53,Calculations!$A$3:$A$53,$B1147)</f>
        <v>0</v>
      </c>
      <c r="P1147" s="44">
        <f>P421/SUMIFS(P$3:P$722,$B$3:$B$722,$B1147)*SUMIFS(Calculations!$E$3:$E$53,Calculations!$A$3:$A$53,$B1147)</f>
        <v>0</v>
      </c>
      <c r="Q1147" s="44">
        <f>Q421/SUMIFS(Q$3:Q$722,$B$3:$B$722,$B1147)*SUMIFS(Calculations!$E$3:$E$53,Calculations!$A$3:$A$53,$B1147)</f>
        <v>0</v>
      </c>
      <c r="R1147" s="44">
        <f>R421/SUMIFS(R$3:R$722,$B$3:$B$722,$B1147)*SUMIFS(Calculations!$E$3:$E$53,Calculations!$A$3:$A$53,$B1147)</f>
        <v>0</v>
      </c>
    </row>
    <row r="1148" spans="2:18" ht="15.75" customHeight="1">
      <c r="B1148" s="44" t="s">
        <v>92</v>
      </c>
      <c r="C1148" s="44" t="s">
        <v>519</v>
      </c>
      <c r="D1148" s="44" t="s">
        <v>537</v>
      </c>
      <c r="E1148" s="44" t="str">
        <f t="shared" si="306"/>
        <v>solar PV</v>
      </c>
      <c r="F1148" s="44">
        <f>F422/SUMIFS(F$3:F$722,$B$3:$B$722,$B1148)*SUMIFS(Calculations!$E$3:$E$53,Calculations!$A$3:$A$53,$B1148)</f>
        <v>0</v>
      </c>
      <c r="G1148" s="44">
        <f>G422/SUMIFS(G$3:G$722,$B$3:$B$722,$B1148)*SUMIFS(Calculations!$E$3:$E$53,Calculations!$A$3:$A$53,$B1148)</f>
        <v>0</v>
      </c>
      <c r="H1148" s="44">
        <f>H422/SUMIFS(H$3:H$722,$B$3:$B$722,$B1148)*SUMIFS(Calculations!$E$3:$E$53,Calculations!$A$3:$A$53,$B1148)</f>
        <v>0</v>
      </c>
      <c r="I1148" s="44">
        <f>I422/SUMIFS(I$3:I$722,$B$3:$B$722,$B1148)*SUMIFS(Calculations!$E$3:$E$53,Calculations!$A$3:$A$53,$B1148)</f>
        <v>0</v>
      </c>
      <c r="J1148" s="44">
        <f>J422/SUMIFS(J$3:J$722,$B$3:$B$722,$B1148)*SUMIFS(Calculations!$E$3:$E$53,Calculations!$A$3:$A$53,$B1148)</f>
        <v>0</v>
      </c>
      <c r="K1148" s="44">
        <f>K422/SUMIFS(K$3:K$722,$B$3:$B$722,$B1148)*SUMIFS(Calculations!$E$3:$E$53,Calculations!$A$3:$A$53,$B1148)</f>
        <v>0</v>
      </c>
      <c r="L1148" s="44">
        <f>L422/SUMIFS(L$3:L$722,$B$3:$B$722,$B1148)*SUMIFS(Calculations!$E$3:$E$53,Calculations!$A$3:$A$53,$B1148)</f>
        <v>0</v>
      </c>
      <c r="M1148" s="44">
        <f>M422/SUMIFS(M$3:M$722,$B$3:$B$722,$B1148)*SUMIFS(Calculations!$E$3:$E$53,Calculations!$A$3:$A$53,$B1148)</f>
        <v>0</v>
      </c>
      <c r="N1148" s="44">
        <f>N422/SUMIFS(N$3:N$722,$B$3:$B$722,$B1148)*SUMIFS(Calculations!$E$3:$E$53,Calculations!$A$3:$A$53,$B1148)</f>
        <v>0</v>
      </c>
      <c r="O1148" s="44">
        <f>O422/SUMIFS(O$3:O$722,$B$3:$B$722,$B1148)*SUMIFS(Calculations!$E$3:$E$53,Calculations!$A$3:$A$53,$B1148)</f>
        <v>0</v>
      </c>
      <c r="P1148" s="44">
        <f>P422/SUMIFS(P$3:P$722,$B$3:$B$722,$B1148)*SUMIFS(Calculations!$E$3:$E$53,Calculations!$A$3:$A$53,$B1148)</f>
        <v>0</v>
      </c>
      <c r="Q1148" s="44">
        <f>Q422/SUMIFS(Q$3:Q$722,$B$3:$B$722,$B1148)*SUMIFS(Calculations!$E$3:$E$53,Calculations!$A$3:$A$53,$B1148)</f>
        <v>0</v>
      </c>
      <c r="R1148" s="44">
        <f>R422/SUMIFS(R$3:R$722,$B$3:$B$722,$B1148)*SUMIFS(Calculations!$E$3:$E$53,Calculations!$A$3:$A$53,$B1148)</f>
        <v>0</v>
      </c>
    </row>
    <row r="1149" spans="2:18" ht="15.75" customHeight="1">
      <c r="B1149" s="44" t="s">
        <v>95</v>
      </c>
      <c r="C1149" s="44" t="s">
        <v>519</v>
      </c>
      <c r="D1149" s="44" t="s">
        <v>522</v>
      </c>
      <c r="E1149" s="44" t="str">
        <f t="shared" si="306"/>
        <v>biomass</v>
      </c>
      <c r="F1149" s="44">
        <f>F423/SUMIFS(F$3:F$722,$B$3:$B$722,$B1149)*SUMIFS(Calculations!$E$3:$E$53,Calculations!$A$3:$A$53,$B1149)</f>
        <v>0</v>
      </c>
      <c r="G1149" s="44">
        <f>G423/SUMIFS(G$3:G$722,$B$3:$B$722,$B1149)*SUMIFS(Calculations!$E$3:$E$53,Calculations!$A$3:$A$53,$B1149)</f>
        <v>0</v>
      </c>
      <c r="H1149" s="44">
        <f>H423/SUMIFS(H$3:H$722,$B$3:$B$722,$B1149)*SUMIFS(Calculations!$E$3:$E$53,Calculations!$A$3:$A$53,$B1149)</f>
        <v>0</v>
      </c>
      <c r="I1149" s="44">
        <f>I423/SUMIFS(I$3:I$722,$B$3:$B$722,$B1149)*SUMIFS(Calculations!$E$3:$E$53,Calculations!$A$3:$A$53,$B1149)</f>
        <v>0</v>
      </c>
      <c r="J1149" s="44">
        <f>J423/SUMIFS(J$3:J$722,$B$3:$B$722,$B1149)*SUMIFS(Calculations!$E$3:$E$53,Calculations!$A$3:$A$53,$B1149)</f>
        <v>0</v>
      </c>
      <c r="K1149" s="44">
        <f>K423/SUMIFS(K$3:K$722,$B$3:$B$722,$B1149)*SUMIFS(Calculations!$E$3:$E$53,Calculations!$A$3:$A$53,$B1149)</f>
        <v>0</v>
      </c>
      <c r="L1149" s="44">
        <f>L423/SUMIFS(L$3:L$722,$B$3:$B$722,$B1149)*SUMIFS(Calculations!$E$3:$E$53,Calculations!$A$3:$A$53,$B1149)</f>
        <v>0</v>
      </c>
      <c r="M1149" s="44">
        <f>M423/SUMIFS(M$3:M$722,$B$3:$B$722,$B1149)*SUMIFS(Calculations!$E$3:$E$53,Calculations!$A$3:$A$53,$B1149)</f>
        <v>0</v>
      </c>
      <c r="N1149" s="44">
        <f>N423/SUMIFS(N$3:N$722,$B$3:$B$722,$B1149)*SUMIFS(Calculations!$E$3:$E$53,Calculations!$A$3:$A$53,$B1149)</f>
        <v>0</v>
      </c>
      <c r="O1149" s="44">
        <f>O423/SUMIFS(O$3:O$722,$B$3:$B$722,$B1149)*SUMIFS(Calculations!$E$3:$E$53,Calculations!$A$3:$A$53,$B1149)</f>
        <v>0</v>
      </c>
      <c r="P1149" s="44">
        <f>P423/SUMIFS(P$3:P$722,$B$3:$B$722,$B1149)*SUMIFS(Calculations!$E$3:$E$53,Calculations!$A$3:$A$53,$B1149)</f>
        <v>0</v>
      </c>
      <c r="Q1149" s="44">
        <f>Q423/SUMIFS(Q$3:Q$722,$B$3:$B$722,$B1149)*SUMIFS(Calculations!$E$3:$E$53,Calculations!$A$3:$A$53,$B1149)</f>
        <v>0</v>
      </c>
      <c r="R1149" s="44">
        <f>R423/SUMIFS(R$3:R$722,$B$3:$B$722,$B1149)*SUMIFS(Calculations!$E$3:$E$53,Calculations!$A$3:$A$53,$B1149)</f>
        <v>0</v>
      </c>
    </row>
    <row r="1150" spans="2:18" ht="15.75" customHeight="1">
      <c r="B1150" s="44" t="s">
        <v>95</v>
      </c>
      <c r="C1150" s="44" t="s">
        <v>519</v>
      </c>
      <c r="D1150" s="44" t="s">
        <v>523</v>
      </c>
      <c r="E1150" s="44" t="str">
        <f t="shared" si="306"/>
        <v>hard coal</v>
      </c>
      <c r="F1150" s="44">
        <f>F424/SUMIFS(F$3:F$722,$B$3:$B$722,$B1150)*SUMIFS(Calculations!$E$3:$E$53,Calculations!$A$3:$A$53,$B1150)</f>
        <v>0</v>
      </c>
      <c r="G1150" s="44">
        <f>G424/SUMIFS(G$3:G$722,$B$3:$B$722,$B1150)*SUMIFS(Calculations!$E$3:$E$53,Calculations!$A$3:$A$53,$B1150)</f>
        <v>0</v>
      </c>
      <c r="H1150" s="44">
        <f>H424/SUMIFS(H$3:H$722,$B$3:$B$722,$B1150)*SUMIFS(Calculations!$E$3:$E$53,Calculations!$A$3:$A$53,$B1150)</f>
        <v>0</v>
      </c>
      <c r="I1150" s="44">
        <f>I424/SUMIFS(I$3:I$722,$B$3:$B$722,$B1150)*SUMIFS(Calculations!$E$3:$E$53,Calculations!$A$3:$A$53,$B1150)</f>
        <v>0</v>
      </c>
      <c r="J1150" s="44">
        <f>J424/SUMIFS(J$3:J$722,$B$3:$B$722,$B1150)*SUMIFS(Calculations!$E$3:$E$53,Calculations!$A$3:$A$53,$B1150)</f>
        <v>0</v>
      </c>
      <c r="K1150" s="44">
        <f>K424/SUMIFS(K$3:K$722,$B$3:$B$722,$B1150)*SUMIFS(Calculations!$E$3:$E$53,Calculations!$A$3:$A$53,$B1150)</f>
        <v>0</v>
      </c>
      <c r="L1150" s="44">
        <f>L424/SUMIFS(L$3:L$722,$B$3:$B$722,$B1150)*SUMIFS(Calculations!$E$3:$E$53,Calculations!$A$3:$A$53,$B1150)</f>
        <v>0</v>
      </c>
      <c r="M1150" s="44">
        <f>M424/SUMIFS(M$3:M$722,$B$3:$B$722,$B1150)*SUMIFS(Calculations!$E$3:$E$53,Calculations!$A$3:$A$53,$B1150)</f>
        <v>0</v>
      </c>
      <c r="N1150" s="44">
        <f>N424/SUMIFS(N$3:N$722,$B$3:$B$722,$B1150)*SUMIFS(Calculations!$E$3:$E$53,Calculations!$A$3:$A$53,$B1150)</f>
        <v>0</v>
      </c>
      <c r="O1150" s="44">
        <f>O424/SUMIFS(O$3:O$722,$B$3:$B$722,$B1150)*SUMIFS(Calculations!$E$3:$E$53,Calculations!$A$3:$A$53,$B1150)</f>
        <v>0</v>
      </c>
      <c r="P1150" s="44">
        <f>P424/SUMIFS(P$3:P$722,$B$3:$B$722,$B1150)*SUMIFS(Calculations!$E$3:$E$53,Calculations!$A$3:$A$53,$B1150)</f>
        <v>0</v>
      </c>
      <c r="Q1150" s="44">
        <f>Q424/SUMIFS(Q$3:Q$722,$B$3:$B$722,$B1150)*SUMIFS(Calculations!$E$3:$E$53,Calculations!$A$3:$A$53,$B1150)</f>
        <v>0</v>
      </c>
      <c r="R1150" s="44">
        <f>R424/SUMIFS(R$3:R$722,$B$3:$B$722,$B1150)*SUMIFS(Calculations!$E$3:$E$53,Calculations!$A$3:$A$53,$B1150)</f>
        <v>0</v>
      </c>
    </row>
    <row r="1151" spans="2:18" ht="15.75" customHeight="1">
      <c r="B1151" s="44" t="s">
        <v>95</v>
      </c>
      <c r="C1151" s="44" t="s">
        <v>519</v>
      </c>
      <c r="D1151" s="44" t="s">
        <v>524</v>
      </c>
      <c r="E1151" s="44" t="str">
        <f t="shared" si="306"/>
        <v>solar thermal</v>
      </c>
      <c r="F1151" s="44">
        <f>F425/SUMIFS(F$3:F$722,$B$3:$B$722,$B1151)*SUMIFS(Calculations!$E$3:$E$53,Calculations!$A$3:$A$53,$B1151)</f>
        <v>0</v>
      </c>
      <c r="G1151" s="44">
        <f>G425/SUMIFS(G$3:G$722,$B$3:$B$722,$B1151)*SUMIFS(Calculations!$E$3:$E$53,Calculations!$A$3:$A$53,$B1151)</f>
        <v>0</v>
      </c>
      <c r="H1151" s="44">
        <f>H425/SUMIFS(H$3:H$722,$B$3:$B$722,$B1151)*SUMIFS(Calculations!$E$3:$E$53,Calculations!$A$3:$A$53,$B1151)</f>
        <v>0</v>
      </c>
      <c r="I1151" s="44">
        <f>I425/SUMIFS(I$3:I$722,$B$3:$B$722,$B1151)*SUMIFS(Calculations!$E$3:$E$53,Calculations!$A$3:$A$53,$B1151)</f>
        <v>0</v>
      </c>
      <c r="J1151" s="44">
        <f>J425/SUMIFS(J$3:J$722,$B$3:$B$722,$B1151)*SUMIFS(Calculations!$E$3:$E$53,Calculations!$A$3:$A$53,$B1151)</f>
        <v>0</v>
      </c>
      <c r="K1151" s="44">
        <f>K425/SUMIFS(K$3:K$722,$B$3:$B$722,$B1151)*SUMIFS(Calculations!$E$3:$E$53,Calculations!$A$3:$A$53,$B1151)</f>
        <v>0</v>
      </c>
      <c r="L1151" s="44">
        <f>L425/SUMIFS(L$3:L$722,$B$3:$B$722,$B1151)*SUMIFS(Calculations!$E$3:$E$53,Calculations!$A$3:$A$53,$B1151)</f>
        <v>0</v>
      </c>
      <c r="M1151" s="44">
        <f>M425/SUMIFS(M$3:M$722,$B$3:$B$722,$B1151)*SUMIFS(Calculations!$E$3:$E$53,Calculations!$A$3:$A$53,$B1151)</f>
        <v>0</v>
      </c>
      <c r="N1151" s="44">
        <f>N425/SUMIFS(N$3:N$722,$B$3:$B$722,$B1151)*SUMIFS(Calculations!$E$3:$E$53,Calculations!$A$3:$A$53,$B1151)</f>
        <v>0</v>
      </c>
      <c r="O1151" s="44">
        <f>O425/SUMIFS(O$3:O$722,$B$3:$B$722,$B1151)*SUMIFS(Calculations!$E$3:$E$53,Calculations!$A$3:$A$53,$B1151)</f>
        <v>0</v>
      </c>
      <c r="P1151" s="44">
        <f>P425/SUMIFS(P$3:P$722,$B$3:$B$722,$B1151)*SUMIFS(Calculations!$E$3:$E$53,Calculations!$A$3:$A$53,$B1151)</f>
        <v>0</v>
      </c>
      <c r="Q1151" s="44">
        <f>Q425/SUMIFS(Q$3:Q$722,$B$3:$B$722,$B1151)*SUMIFS(Calculations!$E$3:$E$53,Calculations!$A$3:$A$53,$B1151)</f>
        <v>0</v>
      </c>
      <c r="R1151" s="44">
        <f>R425/SUMIFS(R$3:R$722,$B$3:$B$722,$B1151)*SUMIFS(Calculations!$E$3:$E$53,Calculations!$A$3:$A$53,$B1151)</f>
        <v>0</v>
      </c>
    </row>
    <row r="1152" spans="2:18" ht="15.75" customHeight="1">
      <c r="B1152" s="44" t="s">
        <v>95</v>
      </c>
      <c r="C1152" s="44" t="s">
        <v>519</v>
      </c>
      <c r="D1152" s="44" t="s">
        <v>525</v>
      </c>
      <c r="E1152" s="44" t="str">
        <f t="shared" si="306"/>
        <v>geothermal</v>
      </c>
      <c r="F1152" s="44">
        <f>F426/SUMIFS(F$3:F$722,$B$3:$B$722,$B1152)*SUMIFS(Calculations!$E$3:$E$53,Calculations!$A$3:$A$53,$B1152)</f>
        <v>0</v>
      </c>
      <c r="G1152" s="44">
        <f>G426/SUMIFS(G$3:G$722,$B$3:$B$722,$B1152)*SUMIFS(Calculations!$E$3:$E$53,Calculations!$A$3:$A$53,$B1152)</f>
        <v>0</v>
      </c>
      <c r="H1152" s="44">
        <f>H426/SUMIFS(H$3:H$722,$B$3:$B$722,$B1152)*SUMIFS(Calculations!$E$3:$E$53,Calculations!$A$3:$A$53,$B1152)</f>
        <v>0</v>
      </c>
      <c r="I1152" s="44">
        <f>I426/SUMIFS(I$3:I$722,$B$3:$B$722,$B1152)*SUMIFS(Calculations!$E$3:$E$53,Calculations!$A$3:$A$53,$B1152)</f>
        <v>0</v>
      </c>
      <c r="J1152" s="44">
        <f>J426/SUMIFS(J$3:J$722,$B$3:$B$722,$B1152)*SUMIFS(Calculations!$E$3:$E$53,Calculations!$A$3:$A$53,$B1152)</f>
        <v>0</v>
      </c>
      <c r="K1152" s="44">
        <f>K426/SUMIFS(K$3:K$722,$B$3:$B$722,$B1152)*SUMIFS(Calculations!$E$3:$E$53,Calculations!$A$3:$A$53,$B1152)</f>
        <v>0</v>
      </c>
      <c r="L1152" s="44">
        <f>L426/SUMIFS(L$3:L$722,$B$3:$B$722,$B1152)*SUMIFS(Calculations!$E$3:$E$53,Calculations!$A$3:$A$53,$B1152)</f>
        <v>0</v>
      </c>
      <c r="M1152" s="44">
        <f>M426/SUMIFS(M$3:M$722,$B$3:$B$722,$B1152)*SUMIFS(Calculations!$E$3:$E$53,Calculations!$A$3:$A$53,$B1152)</f>
        <v>0</v>
      </c>
      <c r="N1152" s="44">
        <f>N426/SUMIFS(N$3:N$722,$B$3:$B$722,$B1152)*SUMIFS(Calculations!$E$3:$E$53,Calculations!$A$3:$A$53,$B1152)</f>
        <v>0</v>
      </c>
      <c r="O1152" s="44">
        <f>O426/SUMIFS(O$3:O$722,$B$3:$B$722,$B1152)*SUMIFS(Calculations!$E$3:$E$53,Calculations!$A$3:$A$53,$B1152)</f>
        <v>0</v>
      </c>
      <c r="P1152" s="44">
        <f>P426/SUMIFS(P$3:P$722,$B$3:$B$722,$B1152)*SUMIFS(Calculations!$E$3:$E$53,Calculations!$A$3:$A$53,$B1152)</f>
        <v>0</v>
      </c>
      <c r="Q1152" s="44">
        <f>Q426/SUMIFS(Q$3:Q$722,$B$3:$B$722,$B1152)*SUMIFS(Calculations!$E$3:$E$53,Calculations!$A$3:$A$53,$B1152)</f>
        <v>0</v>
      </c>
      <c r="R1152" s="44">
        <f>R426/SUMIFS(R$3:R$722,$B$3:$B$722,$B1152)*SUMIFS(Calculations!$E$3:$E$53,Calculations!$A$3:$A$53,$B1152)</f>
        <v>0</v>
      </c>
    </row>
    <row r="1153" spans="2:18" ht="15.75" customHeight="1">
      <c r="B1153" s="44" t="s">
        <v>95</v>
      </c>
      <c r="C1153" s="44" t="s">
        <v>519</v>
      </c>
      <c r="D1153" s="44" t="s">
        <v>526</v>
      </c>
      <c r="E1153" s="44" t="str">
        <f t="shared" si="306"/>
        <v>hydro</v>
      </c>
      <c r="F1153" s="44">
        <f>F427/SUMIFS(F$3:F$722,$B$3:$B$722,$B1153)*SUMIFS(Calculations!$E$3:$E$53,Calculations!$A$3:$A$53,$B1153)</f>
        <v>0</v>
      </c>
      <c r="G1153" s="44">
        <f>G427/SUMIFS(G$3:G$722,$B$3:$B$722,$B1153)*SUMIFS(Calculations!$E$3:$E$53,Calculations!$A$3:$A$53,$B1153)</f>
        <v>0</v>
      </c>
      <c r="H1153" s="44">
        <f>H427/SUMIFS(H$3:H$722,$B$3:$B$722,$B1153)*SUMIFS(Calculations!$E$3:$E$53,Calculations!$A$3:$A$53,$B1153)</f>
        <v>0</v>
      </c>
      <c r="I1153" s="44">
        <f>I427/SUMIFS(I$3:I$722,$B$3:$B$722,$B1153)*SUMIFS(Calculations!$E$3:$E$53,Calculations!$A$3:$A$53,$B1153)</f>
        <v>0</v>
      </c>
      <c r="J1153" s="44">
        <f>J427/SUMIFS(J$3:J$722,$B$3:$B$722,$B1153)*SUMIFS(Calculations!$E$3:$E$53,Calculations!$A$3:$A$53,$B1153)</f>
        <v>0</v>
      </c>
      <c r="K1153" s="44">
        <f>K427/SUMIFS(K$3:K$722,$B$3:$B$722,$B1153)*SUMIFS(Calculations!$E$3:$E$53,Calculations!$A$3:$A$53,$B1153)</f>
        <v>0</v>
      </c>
      <c r="L1153" s="44">
        <f>L427/SUMIFS(L$3:L$722,$B$3:$B$722,$B1153)*SUMIFS(Calculations!$E$3:$E$53,Calculations!$A$3:$A$53,$B1153)</f>
        <v>0</v>
      </c>
      <c r="M1153" s="44">
        <f>M427/SUMIFS(M$3:M$722,$B$3:$B$722,$B1153)*SUMIFS(Calculations!$E$3:$E$53,Calculations!$A$3:$A$53,$B1153)</f>
        <v>0</v>
      </c>
      <c r="N1153" s="44">
        <f>N427/SUMIFS(N$3:N$722,$B$3:$B$722,$B1153)*SUMIFS(Calculations!$E$3:$E$53,Calculations!$A$3:$A$53,$B1153)</f>
        <v>0</v>
      </c>
      <c r="O1153" s="44">
        <f>O427/SUMIFS(O$3:O$722,$B$3:$B$722,$B1153)*SUMIFS(Calculations!$E$3:$E$53,Calculations!$A$3:$A$53,$B1153)</f>
        <v>0</v>
      </c>
      <c r="P1153" s="44">
        <f>P427/SUMIFS(P$3:P$722,$B$3:$B$722,$B1153)*SUMIFS(Calculations!$E$3:$E$53,Calculations!$A$3:$A$53,$B1153)</f>
        <v>0</v>
      </c>
      <c r="Q1153" s="44">
        <f>Q427/SUMIFS(Q$3:Q$722,$B$3:$B$722,$B1153)*SUMIFS(Calculations!$E$3:$E$53,Calculations!$A$3:$A$53,$B1153)</f>
        <v>0</v>
      </c>
      <c r="R1153" s="44">
        <f>R427/SUMIFS(R$3:R$722,$B$3:$B$722,$B1153)*SUMIFS(Calculations!$E$3:$E$53,Calculations!$A$3:$A$53,$B1153)</f>
        <v>0</v>
      </c>
    </row>
    <row r="1154" spans="2:18" ht="15.75" customHeight="1">
      <c r="B1154" s="44" t="s">
        <v>95</v>
      </c>
      <c r="C1154" s="44" t="s">
        <v>519</v>
      </c>
      <c r="D1154" s="44" t="s">
        <v>528</v>
      </c>
      <c r="E1154" s="44" t="str">
        <f t="shared" si="306"/>
        <v>hydro</v>
      </c>
      <c r="F1154" s="44">
        <f>F428/SUMIFS(F$3:F$722,$B$3:$B$722,$B1154)*SUMIFS(Calculations!$E$3:$E$53,Calculations!$A$3:$A$53,$B1154)</f>
        <v>0</v>
      </c>
      <c r="G1154" s="44">
        <f>G428/SUMIFS(G$3:G$722,$B$3:$B$722,$B1154)*SUMIFS(Calculations!$E$3:$E$53,Calculations!$A$3:$A$53,$B1154)</f>
        <v>0</v>
      </c>
      <c r="H1154" s="44">
        <f>H428/SUMIFS(H$3:H$722,$B$3:$B$722,$B1154)*SUMIFS(Calculations!$E$3:$E$53,Calculations!$A$3:$A$53,$B1154)</f>
        <v>0</v>
      </c>
      <c r="I1154" s="44">
        <f>I428/SUMIFS(I$3:I$722,$B$3:$B$722,$B1154)*SUMIFS(Calculations!$E$3:$E$53,Calculations!$A$3:$A$53,$B1154)</f>
        <v>0</v>
      </c>
      <c r="J1154" s="44">
        <f>J428/SUMIFS(J$3:J$722,$B$3:$B$722,$B1154)*SUMIFS(Calculations!$E$3:$E$53,Calculations!$A$3:$A$53,$B1154)</f>
        <v>0</v>
      </c>
      <c r="K1154" s="44">
        <f>K428/SUMIFS(K$3:K$722,$B$3:$B$722,$B1154)*SUMIFS(Calculations!$E$3:$E$53,Calculations!$A$3:$A$53,$B1154)</f>
        <v>0</v>
      </c>
      <c r="L1154" s="44">
        <f>L428/SUMIFS(L$3:L$722,$B$3:$B$722,$B1154)*SUMIFS(Calculations!$E$3:$E$53,Calculations!$A$3:$A$53,$B1154)</f>
        <v>0</v>
      </c>
      <c r="M1154" s="44">
        <f>M428/SUMIFS(M$3:M$722,$B$3:$B$722,$B1154)*SUMIFS(Calculations!$E$3:$E$53,Calculations!$A$3:$A$53,$B1154)</f>
        <v>0</v>
      </c>
      <c r="N1154" s="44">
        <f>N428/SUMIFS(N$3:N$722,$B$3:$B$722,$B1154)*SUMIFS(Calculations!$E$3:$E$53,Calculations!$A$3:$A$53,$B1154)</f>
        <v>0</v>
      </c>
      <c r="O1154" s="44">
        <f>O428/SUMIFS(O$3:O$722,$B$3:$B$722,$B1154)*SUMIFS(Calculations!$E$3:$E$53,Calculations!$A$3:$A$53,$B1154)</f>
        <v>0</v>
      </c>
      <c r="P1154" s="44">
        <f>P428/SUMIFS(P$3:P$722,$B$3:$B$722,$B1154)*SUMIFS(Calculations!$E$3:$E$53,Calculations!$A$3:$A$53,$B1154)</f>
        <v>0</v>
      </c>
      <c r="Q1154" s="44">
        <f>Q428/SUMIFS(Q$3:Q$722,$B$3:$B$722,$B1154)*SUMIFS(Calculations!$E$3:$E$53,Calculations!$A$3:$A$53,$B1154)</f>
        <v>0</v>
      </c>
      <c r="R1154" s="44">
        <f>R428/SUMIFS(R$3:R$722,$B$3:$B$722,$B1154)*SUMIFS(Calculations!$E$3:$E$53,Calculations!$A$3:$A$53,$B1154)</f>
        <v>0</v>
      </c>
    </row>
    <row r="1155" spans="2:18" ht="15.75" customHeight="1">
      <c r="B1155" s="44" t="s">
        <v>95</v>
      </c>
      <c r="C1155" s="44" t="s">
        <v>519</v>
      </c>
      <c r="D1155" s="44" t="s">
        <v>527</v>
      </c>
      <c r="E1155" s="44" t="str">
        <f t="shared" si="306"/>
        <v>onshore wind</v>
      </c>
      <c r="F1155" s="44">
        <f>F429/SUMIFS(F$3:F$722,$B$3:$B$722,$B1155)*SUMIFS(Calculations!$E$3:$E$53,Calculations!$A$3:$A$53,$B1155)</f>
        <v>0</v>
      </c>
      <c r="G1155" s="44">
        <f>G429/SUMIFS(G$3:G$722,$B$3:$B$722,$B1155)*SUMIFS(Calculations!$E$3:$E$53,Calculations!$A$3:$A$53,$B1155)</f>
        <v>0</v>
      </c>
      <c r="H1155" s="44">
        <f>H429/SUMIFS(H$3:H$722,$B$3:$B$722,$B1155)*SUMIFS(Calculations!$E$3:$E$53,Calculations!$A$3:$A$53,$B1155)</f>
        <v>0</v>
      </c>
      <c r="I1155" s="44">
        <f>I429/SUMIFS(I$3:I$722,$B$3:$B$722,$B1155)*SUMIFS(Calculations!$E$3:$E$53,Calculations!$A$3:$A$53,$B1155)</f>
        <v>0</v>
      </c>
      <c r="J1155" s="44">
        <f>J429/SUMIFS(J$3:J$722,$B$3:$B$722,$B1155)*SUMIFS(Calculations!$E$3:$E$53,Calculations!$A$3:$A$53,$B1155)</f>
        <v>0</v>
      </c>
      <c r="K1155" s="44">
        <f>K429/SUMIFS(K$3:K$722,$B$3:$B$722,$B1155)*SUMIFS(Calculations!$E$3:$E$53,Calculations!$A$3:$A$53,$B1155)</f>
        <v>0</v>
      </c>
      <c r="L1155" s="44">
        <f>L429/SUMIFS(L$3:L$722,$B$3:$B$722,$B1155)*SUMIFS(Calculations!$E$3:$E$53,Calculations!$A$3:$A$53,$B1155)</f>
        <v>0</v>
      </c>
      <c r="M1155" s="44">
        <f>M429/SUMIFS(M$3:M$722,$B$3:$B$722,$B1155)*SUMIFS(Calculations!$E$3:$E$53,Calculations!$A$3:$A$53,$B1155)</f>
        <v>0</v>
      </c>
      <c r="N1155" s="44">
        <f>N429/SUMIFS(N$3:N$722,$B$3:$B$722,$B1155)*SUMIFS(Calculations!$E$3:$E$53,Calculations!$A$3:$A$53,$B1155)</f>
        <v>0</v>
      </c>
      <c r="O1155" s="44">
        <f>O429/SUMIFS(O$3:O$722,$B$3:$B$722,$B1155)*SUMIFS(Calculations!$E$3:$E$53,Calculations!$A$3:$A$53,$B1155)</f>
        <v>0</v>
      </c>
      <c r="P1155" s="44">
        <f>P429/SUMIFS(P$3:P$722,$B$3:$B$722,$B1155)*SUMIFS(Calculations!$E$3:$E$53,Calculations!$A$3:$A$53,$B1155)</f>
        <v>0</v>
      </c>
      <c r="Q1155" s="44">
        <f>Q429/SUMIFS(Q$3:Q$722,$B$3:$B$722,$B1155)*SUMIFS(Calculations!$E$3:$E$53,Calculations!$A$3:$A$53,$B1155)</f>
        <v>0</v>
      </c>
      <c r="R1155" s="44">
        <f>R429/SUMIFS(R$3:R$722,$B$3:$B$722,$B1155)*SUMIFS(Calculations!$E$3:$E$53,Calculations!$A$3:$A$53,$B1155)</f>
        <v>0</v>
      </c>
    </row>
    <row r="1156" spans="2:18" ht="15.75" customHeight="1">
      <c r="B1156" s="44" t="s">
        <v>95</v>
      </c>
      <c r="C1156" s="44" t="s">
        <v>519</v>
      </c>
      <c r="D1156" s="44" t="s">
        <v>529</v>
      </c>
      <c r="E1156" s="44" t="str">
        <f t="shared" si="306"/>
        <v>natural gas nonpeaker</v>
      </c>
      <c r="F1156" s="44">
        <f>F430/SUMIFS(F$3:F$722,$B$3:$B$722,$B1156)*SUMIFS(Calculations!$E$3:$E$53,Calculations!$A$3:$A$53,$B1156)</f>
        <v>0</v>
      </c>
      <c r="G1156" s="44">
        <f>G430/SUMIFS(G$3:G$722,$B$3:$B$722,$B1156)*SUMIFS(Calculations!$E$3:$E$53,Calculations!$A$3:$A$53,$B1156)</f>
        <v>0</v>
      </c>
      <c r="H1156" s="44">
        <f>H430/SUMIFS(H$3:H$722,$B$3:$B$722,$B1156)*SUMIFS(Calculations!$E$3:$E$53,Calculations!$A$3:$A$53,$B1156)</f>
        <v>0</v>
      </c>
      <c r="I1156" s="44">
        <f>I430/SUMIFS(I$3:I$722,$B$3:$B$722,$B1156)*SUMIFS(Calculations!$E$3:$E$53,Calculations!$A$3:$A$53,$B1156)</f>
        <v>0</v>
      </c>
      <c r="J1156" s="44">
        <f>J430/SUMIFS(J$3:J$722,$B$3:$B$722,$B1156)*SUMIFS(Calculations!$E$3:$E$53,Calculations!$A$3:$A$53,$B1156)</f>
        <v>0</v>
      </c>
      <c r="K1156" s="44">
        <f>K430/SUMIFS(K$3:K$722,$B$3:$B$722,$B1156)*SUMIFS(Calculations!$E$3:$E$53,Calculations!$A$3:$A$53,$B1156)</f>
        <v>0</v>
      </c>
      <c r="L1156" s="44">
        <f>L430/SUMIFS(L$3:L$722,$B$3:$B$722,$B1156)*SUMIFS(Calculations!$E$3:$E$53,Calculations!$A$3:$A$53,$B1156)</f>
        <v>0</v>
      </c>
      <c r="M1156" s="44">
        <f>M430/SUMIFS(M$3:M$722,$B$3:$B$722,$B1156)*SUMIFS(Calculations!$E$3:$E$53,Calculations!$A$3:$A$53,$B1156)</f>
        <v>0</v>
      </c>
      <c r="N1156" s="44">
        <f>N430/SUMIFS(N$3:N$722,$B$3:$B$722,$B1156)*SUMIFS(Calculations!$E$3:$E$53,Calculations!$A$3:$A$53,$B1156)</f>
        <v>0</v>
      </c>
      <c r="O1156" s="44">
        <f>O430/SUMIFS(O$3:O$722,$B$3:$B$722,$B1156)*SUMIFS(Calculations!$E$3:$E$53,Calculations!$A$3:$A$53,$B1156)</f>
        <v>0</v>
      </c>
      <c r="P1156" s="44">
        <f>P430/SUMIFS(P$3:P$722,$B$3:$B$722,$B1156)*SUMIFS(Calculations!$E$3:$E$53,Calculations!$A$3:$A$53,$B1156)</f>
        <v>0</v>
      </c>
      <c r="Q1156" s="44">
        <f>Q430/SUMIFS(Q$3:Q$722,$B$3:$B$722,$B1156)*SUMIFS(Calculations!$E$3:$E$53,Calculations!$A$3:$A$53,$B1156)</f>
        <v>0</v>
      </c>
      <c r="R1156" s="44">
        <f>R430/SUMIFS(R$3:R$722,$B$3:$B$722,$B1156)*SUMIFS(Calculations!$E$3:$E$53,Calculations!$A$3:$A$53,$B1156)</f>
        <v>0</v>
      </c>
    </row>
    <row r="1157" spans="2:18" ht="15.75" customHeight="1">
      <c r="B1157" s="44" t="s">
        <v>95</v>
      </c>
      <c r="C1157" s="44" t="s">
        <v>519</v>
      </c>
      <c r="D1157" s="44" t="s">
        <v>530</v>
      </c>
      <c r="E1157" s="44" t="str">
        <f t="shared" si="306"/>
        <v>natural gas peaker</v>
      </c>
      <c r="F1157" s="44">
        <f>F431/SUMIFS(F$3:F$722,$B$3:$B$722,$B1157)*SUMIFS(Calculations!$E$3:$E$53,Calculations!$A$3:$A$53,$B1157)</f>
        <v>0</v>
      </c>
      <c r="G1157" s="44">
        <f>G431/SUMIFS(G$3:G$722,$B$3:$B$722,$B1157)*SUMIFS(Calculations!$E$3:$E$53,Calculations!$A$3:$A$53,$B1157)</f>
        <v>0</v>
      </c>
      <c r="H1157" s="44">
        <f>H431/SUMIFS(H$3:H$722,$B$3:$B$722,$B1157)*SUMIFS(Calculations!$E$3:$E$53,Calculations!$A$3:$A$53,$B1157)</f>
        <v>0</v>
      </c>
      <c r="I1157" s="44">
        <f>I431/SUMIFS(I$3:I$722,$B$3:$B$722,$B1157)*SUMIFS(Calculations!$E$3:$E$53,Calculations!$A$3:$A$53,$B1157)</f>
        <v>0</v>
      </c>
      <c r="J1157" s="44">
        <f>J431/SUMIFS(J$3:J$722,$B$3:$B$722,$B1157)*SUMIFS(Calculations!$E$3:$E$53,Calculations!$A$3:$A$53,$B1157)</f>
        <v>0</v>
      </c>
      <c r="K1157" s="44">
        <f>K431/SUMIFS(K$3:K$722,$B$3:$B$722,$B1157)*SUMIFS(Calculations!$E$3:$E$53,Calculations!$A$3:$A$53,$B1157)</f>
        <v>0</v>
      </c>
      <c r="L1157" s="44">
        <f>L431/SUMIFS(L$3:L$722,$B$3:$B$722,$B1157)*SUMIFS(Calculations!$E$3:$E$53,Calculations!$A$3:$A$53,$B1157)</f>
        <v>0</v>
      </c>
      <c r="M1157" s="44">
        <f>M431/SUMIFS(M$3:M$722,$B$3:$B$722,$B1157)*SUMIFS(Calculations!$E$3:$E$53,Calculations!$A$3:$A$53,$B1157)</f>
        <v>0</v>
      </c>
      <c r="N1157" s="44">
        <f>N431/SUMIFS(N$3:N$722,$B$3:$B$722,$B1157)*SUMIFS(Calculations!$E$3:$E$53,Calculations!$A$3:$A$53,$B1157)</f>
        <v>0</v>
      </c>
      <c r="O1157" s="44">
        <f>O431/SUMIFS(O$3:O$722,$B$3:$B$722,$B1157)*SUMIFS(Calculations!$E$3:$E$53,Calculations!$A$3:$A$53,$B1157)</f>
        <v>0</v>
      </c>
      <c r="P1157" s="44">
        <f>P431/SUMIFS(P$3:P$722,$B$3:$B$722,$B1157)*SUMIFS(Calculations!$E$3:$E$53,Calculations!$A$3:$A$53,$B1157)</f>
        <v>0</v>
      </c>
      <c r="Q1157" s="44">
        <f>Q431/SUMIFS(Q$3:Q$722,$B$3:$B$722,$B1157)*SUMIFS(Calculations!$E$3:$E$53,Calculations!$A$3:$A$53,$B1157)</f>
        <v>0</v>
      </c>
      <c r="R1157" s="44">
        <f>R431/SUMIFS(R$3:R$722,$B$3:$B$722,$B1157)*SUMIFS(Calculations!$E$3:$E$53,Calculations!$A$3:$A$53,$B1157)</f>
        <v>0</v>
      </c>
    </row>
    <row r="1158" spans="2:18" ht="15.75" customHeight="1">
      <c r="B1158" s="44" t="s">
        <v>95</v>
      </c>
      <c r="C1158" s="44" t="s">
        <v>519</v>
      </c>
      <c r="D1158" s="44" t="s">
        <v>531</v>
      </c>
      <c r="E1158" s="44" t="str">
        <f t="shared" si="306"/>
        <v>nuclear</v>
      </c>
      <c r="F1158" s="44">
        <f>F432/SUMIFS(F$3:F$722,$B$3:$B$722,$B1158)*SUMIFS(Calculations!$E$3:$E$53,Calculations!$A$3:$A$53,$B1158)</f>
        <v>0</v>
      </c>
      <c r="G1158" s="44">
        <f>G432/SUMIFS(G$3:G$722,$B$3:$B$722,$B1158)*SUMIFS(Calculations!$E$3:$E$53,Calculations!$A$3:$A$53,$B1158)</f>
        <v>0</v>
      </c>
      <c r="H1158" s="44">
        <f>H432/SUMIFS(H$3:H$722,$B$3:$B$722,$B1158)*SUMIFS(Calculations!$E$3:$E$53,Calculations!$A$3:$A$53,$B1158)</f>
        <v>0</v>
      </c>
      <c r="I1158" s="44">
        <f>I432/SUMIFS(I$3:I$722,$B$3:$B$722,$B1158)*SUMIFS(Calculations!$E$3:$E$53,Calculations!$A$3:$A$53,$B1158)</f>
        <v>0</v>
      </c>
      <c r="J1158" s="44">
        <f>J432/SUMIFS(J$3:J$722,$B$3:$B$722,$B1158)*SUMIFS(Calculations!$E$3:$E$53,Calculations!$A$3:$A$53,$B1158)</f>
        <v>0</v>
      </c>
      <c r="K1158" s="44">
        <f>K432/SUMIFS(K$3:K$722,$B$3:$B$722,$B1158)*SUMIFS(Calculations!$E$3:$E$53,Calculations!$A$3:$A$53,$B1158)</f>
        <v>0</v>
      </c>
      <c r="L1158" s="44">
        <f>L432/SUMIFS(L$3:L$722,$B$3:$B$722,$B1158)*SUMIFS(Calculations!$E$3:$E$53,Calculations!$A$3:$A$53,$B1158)</f>
        <v>0</v>
      </c>
      <c r="M1158" s="44">
        <f>M432/SUMIFS(M$3:M$722,$B$3:$B$722,$B1158)*SUMIFS(Calculations!$E$3:$E$53,Calculations!$A$3:$A$53,$B1158)</f>
        <v>0</v>
      </c>
      <c r="N1158" s="44">
        <f>N432/SUMIFS(N$3:N$722,$B$3:$B$722,$B1158)*SUMIFS(Calculations!$E$3:$E$53,Calculations!$A$3:$A$53,$B1158)</f>
        <v>0</v>
      </c>
      <c r="O1158" s="44">
        <f>O432/SUMIFS(O$3:O$722,$B$3:$B$722,$B1158)*SUMIFS(Calculations!$E$3:$E$53,Calculations!$A$3:$A$53,$B1158)</f>
        <v>0</v>
      </c>
      <c r="P1158" s="44">
        <f>P432/SUMIFS(P$3:P$722,$B$3:$B$722,$B1158)*SUMIFS(Calculations!$E$3:$E$53,Calculations!$A$3:$A$53,$B1158)</f>
        <v>0</v>
      </c>
      <c r="Q1158" s="44">
        <f>Q432/SUMIFS(Q$3:Q$722,$B$3:$B$722,$B1158)*SUMIFS(Calculations!$E$3:$E$53,Calculations!$A$3:$A$53,$B1158)</f>
        <v>0</v>
      </c>
      <c r="R1158" s="44">
        <f>R432/SUMIFS(R$3:R$722,$B$3:$B$722,$B1158)*SUMIFS(Calculations!$E$3:$E$53,Calculations!$A$3:$A$53,$B1158)</f>
        <v>0</v>
      </c>
    </row>
    <row r="1159" spans="2:18" ht="15.75" customHeight="1">
      <c r="B1159" s="44" t="s">
        <v>95</v>
      </c>
      <c r="C1159" s="44" t="s">
        <v>519</v>
      </c>
      <c r="D1159" s="44" t="s">
        <v>532</v>
      </c>
      <c r="E1159" s="44" t="str">
        <f t="shared" si="306"/>
        <v>offshore wind</v>
      </c>
      <c r="F1159" s="44">
        <f>F433/SUMIFS(F$3:F$722,$B$3:$B$722,$B1159)*SUMIFS(Calculations!$E$3:$E$53,Calculations!$A$3:$A$53,$B1159)</f>
        <v>0</v>
      </c>
      <c r="G1159" s="44">
        <f>G433/SUMIFS(G$3:G$722,$B$3:$B$722,$B1159)*SUMIFS(Calculations!$E$3:$E$53,Calculations!$A$3:$A$53,$B1159)</f>
        <v>0</v>
      </c>
      <c r="H1159" s="44">
        <f>H433/SUMIFS(H$3:H$722,$B$3:$B$722,$B1159)*SUMIFS(Calculations!$E$3:$E$53,Calculations!$A$3:$A$53,$B1159)</f>
        <v>0</v>
      </c>
      <c r="I1159" s="44">
        <f>I433/SUMIFS(I$3:I$722,$B$3:$B$722,$B1159)*SUMIFS(Calculations!$E$3:$E$53,Calculations!$A$3:$A$53,$B1159)</f>
        <v>0</v>
      </c>
      <c r="J1159" s="44">
        <f>J433/SUMIFS(J$3:J$722,$B$3:$B$722,$B1159)*SUMIFS(Calculations!$E$3:$E$53,Calculations!$A$3:$A$53,$B1159)</f>
        <v>0</v>
      </c>
      <c r="K1159" s="44">
        <f>K433/SUMIFS(K$3:K$722,$B$3:$B$722,$B1159)*SUMIFS(Calculations!$E$3:$E$53,Calculations!$A$3:$A$53,$B1159)</f>
        <v>0</v>
      </c>
      <c r="L1159" s="44">
        <f>L433/SUMIFS(L$3:L$722,$B$3:$B$722,$B1159)*SUMIFS(Calculations!$E$3:$E$53,Calculations!$A$3:$A$53,$B1159)</f>
        <v>0</v>
      </c>
      <c r="M1159" s="44">
        <f>M433/SUMIFS(M$3:M$722,$B$3:$B$722,$B1159)*SUMIFS(Calculations!$E$3:$E$53,Calculations!$A$3:$A$53,$B1159)</f>
        <v>0</v>
      </c>
      <c r="N1159" s="44">
        <f>N433/SUMIFS(N$3:N$722,$B$3:$B$722,$B1159)*SUMIFS(Calculations!$E$3:$E$53,Calculations!$A$3:$A$53,$B1159)</f>
        <v>0</v>
      </c>
      <c r="O1159" s="44">
        <f>O433/SUMIFS(O$3:O$722,$B$3:$B$722,$B1159)*SUMIFS(Calculations!$E$3:$E$53,Calculations!$A$3:$A$53,$B1159)</f>
        <v>0</v>
      </c>
      <c r="P1159" s="44">
        <f>P433/SUMIFS(P$3:P$722,$B$3:$B$722,$B1159)*SUMIFS(Calculations!$E$3:$E$53,Calculations!$A$3:$A$53,$B1159)</f>
        <v>0</v>
      </c>
      <c r="Q1159" s="44">
        <f>Q433/SUMIFS(Q$3:Q$722,$B$3:$B$722,$B1159)*SUMIFS(Calculations!$E$3:$E$53,Calculations!$A$3:$A$53,$B1159)</f>
        <v>0</v>
      </c>
      <c r="R1159" s="44">
        <f>R433/SUMIFS(R$3:R$722,$B$3:$B$722,$B1159)*SUMIFS(Calculations!$E$3:$E$53,Calculations!$A$3:$A$53,$B1159)</f>
        <v>0</v>
      </c>
    </row>
    <row r="1160" spans="2:18" ht="15.75" customHeight="1">
      <c r="B1160" s="44" t="s">
        <v>95</v>
      </c>
      <c r="C1160" s="44" t="s">
        <v>519</v>
      </c>
      <c r="D1160" s="44" t="s">
        <v>533</v>
      </c>
      <c r="E1160" s="44" t="str">
        <f t="shared" si="306"/>
        <v>crude oil</v>
      </c>
      <c r="F1160" s="44">
        <f>F434/SUMIFS(F$3:F$722,$B$3:$B$722,$B1160)*SUMIFS(Calculations!$E$3:$E$53,Calculations!$A$3:$A$53,$B1160)</f>
        <v>0</v>
      </c>
      <c r="G1160" s="44">
        <f>G434/SUMIFS(G$3:G$722,$B$3:$B$722,$B1160)*SUMIFS(Calculations!$E$3:$E$53,Calculations!$A$3:$A$53,$B1160)</f>
        <v>0</v>
      </c>
      <c r="H1160" s="44">
        <f>H434/SUMIFS(H$3:H$722,$B$3:$B$722,$B1160)*SUMIFS(Calculations!$E$3:$E$53,Calculations!$A$3:$A$53,$B1160)</f>
        <v>0</v>
      </c>
      <c r="I1160" s="44">
        <f>I434/SUMIFS(I$3:I$722,$B$3:$B$722,$B1160)*SUMIFS(Calculations!$E$3:$E$53,Calculations!$A$3:$A$53,$B1160)</f>
        <v>0</v>
      </c>
      <c r="J1160" s="44">
        <f>J434/SUMIFS(J$3:J$722,$B$3:$B$722,$B1160)*SUMIFS(Calculations!$E$3:$E$53,Calculations!$A$3:$A$53,$B1160)</f>
        <v>0</v>
      </c>
      <c r="K1160" s="44">
        <f>K434/SUMIFS(K$3:K$722,$B$3:$B$722,$B1160)*SUMIFS(Calculations!$E$3:$E$53,Calculations!$A$3:$A$53,$B1160)</f>
        <v>0</v>
      </c>
      <c r="L1160" s="44">
        <f>L434/SUMIFS(L$3:L$722,$B$3:$B$722,$B1160)*SUMIFS(Calculations!$E$3:$E$53,Calculations!$A$3:$A$53,$B1160)</f>
        <v>0</v>
      </c>
      <c r="M1160" s="44">
        <f>M434/SUMIFS(M$3:M$722,$B$3:$B$722,$B1160)*SUMIFS(Calculations!$E$3:$E$53,Calculations!$A$3:$A$53,$B1160)</f>
        <v>0</v>
      </c>
      <c r="N1160" s="44">
        <f>N434/SUMIFS(N$3:N$722,$B$3:$B$722,$B1160)*SUMIFS(Calculations!$E$3:$E$53,Calculations!$A$3:$A$53,$B1160)</f>
        <v>0</v>
      </c>
      <c r="O1160" s="44">
        <f>O434/SUMIFS(O$3:O$722,$B$3:$B$722,$B1160)*SUMIFS(Calculations!$E$3:$E$53,Calculations!$A$3:$A$53,$B1160)</f>
        <v>0</v>
      </c>
      <c r="P1160" s="44">
        <f>P434/SUMIFS(P$3:P$722,$B$3:$B$722,$B1160)*SUMIFS(Calculations!$E$3:$E$53,Calculations!$A$3:$A$53,$B1160)</f>
        <v>0</v>
      </c>
      <c r="Q1160" s="44">
        <f>Q434/SUMIFS(Q$3:Q$722,$B$3:$B$722,$B1160)*SUMIFS(Calculations!$E$3:$E$53,Calculations!$A$3:$A$53,$B1160)</f>
        <v>0</v>
      </c>
      <c r="R1160" s="44">
        <f>R434/SUMIFS(R$3:R$722,$B$3:$B$722,$B1160)*SUMIFS(Calculations!$E$3:$E$53,Calculations!$A$3:$A$53,$B1160)</f>
        <v>0</v>
      </c>
    </row>
    <row r="1161" spans="2:18" ht="15.75" customHeight="1">
      <c r="B1161" s="44" t="s">
        <v>95</v>
      </c>
      <c r="C1161" s="44" t="s">
        <v>519</v>
      </c>
      <c r="D1161" s="44" t="s">
        <v>534</v>
      </c>
      <c r="E1161" s="44" t="str">
        <f t="shared" si="306"/>
        <v>solar PV</v>
      </c>
      <c r="F1161" s="44">
        <f>F435/SUMIFS(F$3:F$722,$B$3:$B$722,$B1161)*SUMIFS(Calculations!$E$3:$E$53,Calculations!$A$3:$A$53,$B1161)</f>
        <v>0</v>
      </c>
      <c r="G1161" s="44">
        <f>G435/SUMIFS(G$3:G$722,$B$3:$B$722,$B1161)*SUMIFS(Calculations!$E$3:$E$53,Calculations!$A$3:$A$53,$B1161)</f>
        <v>0</v>
      </c>
      <c r="H1161" s="44">
        <f>H435/SUMIFS(H$3:H$722,$B$3:$B$722,$B1161)*SUMIFS(Calculations!$E$3:$E$53,Calculations!$A$3:$A$53,$B1161)</f>
        <v>0</v>
      </c>
      <c r="I1161" s="44">
        <f>I435/SUMIFS(I$3:I$722,$B$3:$B$722,$B1161)*SUMIFS(Calculations!$E$3:$E$53,Calculations!$A$3:$A$53,$B1161)</f>
        <v>0</v>
      </c>
      <c r="J1161" s="44">
        <f>J435/SUMIFS(J$3:J$722,$B$3:$B$722,$B1161)*SUMIFS(Calculations!$E$3:$E$53,Calculations!$A$3:$A$53,$B1161)</f>
        <v>0</v>
      </c>
      <c r="K1161" s="44">
        <f>K435/SUMIFS(K$3:K$722,$B$3:$B$722,$B1161)*SUMIFS(Calculations!$E$3:$E$53,Calculations!$A$3:$A$53,$B1161)</f>
        <v>0</v>
      </c>
      <c r="L1161" s="44">
        <f>L435/SUMIFS(L$3:L$722,$B$3:$B$722,$B1161)*SUMIFS(Calculations!$E$3:$E$53,Calculations!$A$3:$A$53,$B1161)</f>
        <v>0</v>
      </c>
      <c r="M1161" s="44">
        <f>M435/SUMIFS(M$3:M$722,$B$3:$B$722,$B1161)*SUMIFS(Calculations!$E$3:$E$53,Calculations!$A$3:$A$53,$B1161)</f>
        <v>0</v>
      </c>
      <c r="N1161" s="44">
        <f>N435/SUMIFS(N$3:N$722,$B$3:$B$722,$B1161)*SUMIFS(Calculations!$E$3:$E$53,Calculations!$A$3:$A$53,$B1161)</f>
        <v>0</v>
      </c>
      <c r="O1161" s="44">
        <f>O435/SUMIFS(O$3:O$722,$B$3:$B$722,$B1161)*SUMIFS(Calculations!$E$3:$E$53,Calculations!$A$3:$A$53,$B1161)</f>
        <v>0</v>
      </c>
      <c r="P1161" s="44">
        <f>P435/SUMIFS(P$3:P$722,$B$3:$B$722,$B1161)*SUMIFS(Calculations!$E$3:$E$53,Calculations!$A$3:$A$53,$B1161)</f>
        <v>0</v>
      </c>
      <c r="Q1161" s="44">
        <f>Q435/SUMIFS(Q$3:Q$722,$B$3:$B$722,$B1161)*SUMIFS(Calculations!$E$3:$E$53,Calculations!$A$3:$A$53,$B1161)</f>
        <v>0</v>
      </c>
      <c r="R1161" s="44">
        <f>R435/SUMIFS(R$3:R$722,$B$3:$B$722,$B1161)*SUMIFS(Calculations!$E$3:$E$53,Calculations!$A$3:$A$53,$B1161)</f>
        <v>0</v>
      </c>
    </row>
    <row r="1162" spans="2:18" ht="15.75" customHeight="1">
      <c r="B1162" s="44" t="s">
        <v>95</v>
      </c>
      <c r="C1162" s="44" t="s">
        <v>519</v>
      </c>
      <c r="D1162" s="44" t="s">
        <v>535</v>
      </c>
      <c r="E1162" s="44" t="str">
        <f t="shared" si="306"/>
        <v>storage</v>
      </c>
      <c r="F1162" s="44">
        <f>F436/SUMIFS(F$3:F$722,$B$3:$B$722,$B1162)*SUMIFS(Calculations!$E$3:$E$53,Calculations!$A$3:$A$53,$B1162)</f>
        <v>0</v>
      </c>
      <c r="G1162" s="44">
        <f>G436/SUMIFS(G$3:G$722,$B$3:$B$722,$B1162)*SUMIFS(Calculations!$E$3:$E$53,Calculations!$A$3:$A$53,$B1162)</f>
        <v>0</v>
      </c>
      <c r="H1162" s="44">
        <f>H436/SUMIFS(H$3:H$722,$B$3:$B$722,$B1162)*SUMIFS(Calculations!$E$3:$E$53,Calculations!$A$3:$A$53,$B1162)</f>
        <v>0</v>
      </c>
      <c r="I1162" s="44">
        <f>I436/SUMIFS(I$3:I$722,$B$3:$B$722,$B1162)*SUMIFS(Calculations!$E$3:$E$53,Calculations!$A$3:$A$53,$B1162)</f>
        <v>0</v>
      </c>
      <c r="J1162" s="44">
        <f>J436/SUMIFS(J$3:J$722,$B$3:$B$722,$B1162)*SUMIFS(Calculations!$E$3:$E$53,Calculations!$A$3:$A$53,$B1162)</f>
        <v>0</v>
      </c>
      <c r="K1162" s="44">
        <f>K436/SUMIFS(K$3:K$722,$B$3:$B$722,$B1162)*SUMIFS(Calculations!$E$3:$E$53,Calculations!$A$3:$A$53,$B1162)</f>
        <v>0</v>
      </c>
      <c r="L1162" s="44">
        <f>L436/SUMIFS(L$3:L$722,$B$3:$B$722,$B1162)*SUMIFS(Calculations!$E$3:$E$53,Calculations!$A$3:$A$53,$B1162)</f>
        <v>0</v>
      </c>
      <c r="M1162" s="44">
        <f>M436/SUMIFS(M$3:M$722,$B$3:$B$722,$B1162)*SUMIFS(Calculations!$E$3:$E$53,Calculations!$A$3:$A$53,$B1162)</f>
        <v>0</v>
      </c>
      <c r="N1162" s="44">
        <f>N436/SUMIFS(N$3:N$722,$B$3:$B$722,$B1162)*SUMIFS(Calculations!$E$3:$E$53,Calculations!$A$3:$A$53,$B1162)</f>
        <v>0</v>
      </c>
      <c r="O1162" s="44">
        <f>O436/SUMIFS(O$3:O$722,$B$3:$B$722,$B1162)*SUMIFS(Calculations!$E$3:$E$53,Calculations!$A$3:$A$53,$B1162)</f>
        <v>0</v>
      </c>
      <c r="P1162" s="44">
        <f>P436/SUMIFS(P$3:P$722,$B$3:$B$722,$B1162)*SUMIFS(Calculations!$E$3:$E$53,Calculations!$A$3:$A$53,$B1162)</f>
        <v>0</v>
      </c>
      <c r="Q1162" s="44">
        <f>Q436/SUMIFS(Q$3:Q$722,$B$3:$B$722,$B1162)*SUMIFS(Calculations!$E$3:$E$53,Calculations!$A$3:$A$53,$B1162)</f>
        <v>0</v>
      </c>
      <c r="R1162" s="44">
        <f>R436/SUMIFS(R$3:R$722,$B$3:$B$722,$B1162)*SUMIFS(Calculations!$E$3:$E$53,Calculations!$A$3:$A$53,$B1162)</f>
        <v>0</v>
      </c>
    </row>
    <row r="1163" spans="2:18" ht="15.75" customHeight="1">
      <c r="B1163" s="44" t="s">
        <v>95</v>
      </c>
      <c r="C1163" s="44" t="s">
        <v>519</v>
      </c>
      <c r="D1163" s="44" t="s">
        <v>537</v>
      </c>
      <c r="E1163" s="44" t="str">
        <f t="shared" si="306"/>
        <v>solar PV</v>
      </c>
      <c r="F1163" s="44">
        <f>F437/SUMIFS(F$3:F$722,$B$3:$B$722,$B1163)*SUMIFS(Calculations!$E$3:$E$53,Calculations!$A$3:$A$53,$B1163)</f>
        <v>0</v>
      </c>
      <c r="G1163" s="44">
        <f>G437/SUMIFS(G$3:G$722,$B$3:$B$722,$B1163)*SUMIFS(Calculations!$E$3:$E$53,Calculations!$A$3:$A$53,$B1163)</f>
        <v>0</v>
      </c>
      <c r="H1163" s="44">
        <f>H437/SUMIFS(H$3:H$722,$B$3:$B$722,$B1163)*SUMIFS(Calculations!$E$3:$E$53,Calculations!$A$3:$A$53,$B1163)</f>
        <v>0</v>
      </c>
      <c r="I1163" s="44">
        <f>I437/SUMIFS(I$3:I$722,$B$3:$B$722,$B1163)*SUMIFS(Calculations!$E$3:$E$53,Calculations!$A$3:$A$53,$B1163)</f>
        <v>0</v>
      </c>
      <c r="J1163" s="44">
        <f>J437/SUMIFS(J$3:J$722,$B$3:$B$722,$B1163)*SUMIFS(Calculations!$E$3:$E$53,Calculations!$A$3:$A$53,$B1163)</f>
        <v>0</v>
      </c>
      <c r="K1163" s="44">
        <f>K437/SUMIFS(K$3:K$722,$B$3:$B$722,$B1163)*SUMIFS(Calculations!$E$3:$E$53,Calculations!$A$3:$A$53,$B1163)</f>
        <v>0</v>
      </c>
      <c r="L1163" s="44">
        <f>L437/SUMIFS(L$3:L$722,$B$3:$B$722,$B1163)*SUMIFS(Calculations!$E$3:$E$53,Calculations!$A$3:$A$53,$B1163)</f>
        <v>0</v>
      </c>
      <c r="M1163" s="44">
        <f>M437/SUMIFS(M$3:M$722,$B$3:$B$722,$B1163)*SUMIFS(Calculations!$E$3:$E$53,Calculations!$A$3:$A$53,$B1163)</f>
        <v>0</v>
      </c>
      <c r="N1163" s="44">
        <f>N437/SUMIFS(N$3:N$722,$B$3:$B$722,$B1163)*SUMIFS(Calculations!$E$3:$E$53,Calculations!$A$3:$A$53,$B1163)</f>
        <v>0</v>
      </c>
      <c r="O1163" s="44">
        <f>O437/SUMIFS(O$3:O$722,$B$3:$B$722,$B1163)*SUMIFS(Calculations!$E$3:$E$53,Calculations!$A$3:$A$53,$B1163)</f>
        <v>0</v>
      </c>
      <c r="P1163" s="44">
        <f>P437/SUMIFS(P$3:P$722,$B$3:$B$722,$B1163)*SUMIFS(Calculations!$E$3:$E$53,Calculations!$A$3:$A$53,$B1163)</f>
        <v>0</v>
      </c>
      <c r="Q1163" s="44">
        <f>Q437/SUMIFS(Q$3:Q$722,$B$3:$B$722,$B1163)*SUMIFS(Calculations!$E$3:$E$53,Calculations!$A$3:$A$53,$B1163)</f>
        <v>0</v>
      </c>
      <c r="R1163" s="44">
        <f>R437/SUMIFS(R$3:R$722,$B$3:$B$722,$B1163)*SUMIFS(Calculations!$E$3:$E$53,Calculations!$A$3:$A$53,$B1163)</f>
        <v>0</v>
      </c>
    </row>
    <row r="1164" spans="2:18" ht="15.75" customHeight="1">
      <c r="B1164" s="44" t="s">
        <v>11</v>
      </c>
      <c r="C1164" s="44" t="s">
        <v>519</v>
      </c>
      <c r="D1164" s="44" t="s">
        <v>522</v>
      </c>
      <c r="E1164" s="44" t="str">
        <f t="shared" si="306"/>
        <v>biomass</v>
      </c>
      <c r="F1164" s="44">
        <f>F438/SUMIFS(F$3:F$722,$B$3:$B$722,$B1164)*SUMIFS(Calculations!$E$3:$E$53,Calculations!$A$3:$A$53,$B1164)</f>
        <v>0</v>
      </c>
      <c r="G1164" s="44">
        <f>G438/SUMIFS(G$3:G$722,$B$3:$B$722,$B1164)*SUMIFS(Calculations!$E$3:$E$53,Calculations!$A$3:$A$53,$B1164)</f>
        <v>0</v>
      </c>
      <c r="H1164" s="44">
        <f>H438/SUMIFS(H$3:H$722,$B$3:$B$722,$B1164)*SUMIFS(Calculations!$E$3:$E$53,Calculations!$A$3:$A$53,$B1164)</f>
        <v>0</v>
      </c>
      <c r="I1164" s="44">
        <f>I438/SUMIFS(I$3:I$722,$B$3:$B$722,$B1164)*SUMIFS(Calculations!$E$3:$E$53,Calculations!$A$3:$A$53,$B1164)</f>
        <v>0</v>
      </c>
      <c r="J1164" s="44">
        <f>J438/SUMIFS(J$3:J$722,$B$3:$B$722,$B1164)*SUMIFS(Calculations!$E$3:$E$53,Calculations!$A$3:$A$53,$B1164)</f>
        <v>0</v>
      </c>
      <c r="K1164" s="44">
        <f>K438/SUMIFS(K$3:K$722,$B$3:$B$722,$B1164)*SUMIFS(Calculations!$E$3:$E$53,Calculations!$A$3:$A$53,$B1164)</f>
        <v>0</v>
      </c>
      <c r="L1164" s="44">
        <f>L438/SUMIFS(L$3:L$722,$B$3:$B$722,$B1164)*SUMIFS(Calculations!$E$3:$E$53,Calculations!$A$3:$A$53,$B1164)</f>
        <v>0</v>
      </c>
      <c r="M1164" s="44">
        <f>M438/SUMIFS(M$3:M$722,$B$3:$B$722,$B1164)*SUMIFS(Calculations!$E$3:$E$53,Calculations!$A$3:$A$53,$B1164)</f>
        <v>0</v>
      </c>
      <c r="N1164" s="44">
        <f>N438/SUMIFS(N$3:N$722,$B$3:$B$722,$B1164)*SUMIFS(Calculations!$E$3:$E$53,Calculations!$A$3:$A$53,$B1164)</f>
        <v>0</v>
      </c>
      <c r="O1164" s="44">
        <f>O438/SUMIFS(O$3:O$722,$B$3:$B$722,$B1164)*SUMIFS(Calculations!$E$3:$E$53,Calculations!$A$3:$A$53,$B1164)</f>
        <v>0</v>
      </c>
      <c r="P1164" s="44">
        <f>P438/SUMIFS(P$3:P$722,$B$3:$B$722,$B1164)*SUMIFS(Calculations!$E$3:$E$53,Calculations!$A$3:$A$53,$B1164)</f>
        <v>0</v>
      </c>
      <c r="Q1164" s="44">
        <f>Q438/SUMIFS(Q$3:Q$722,$B$3:$B$722,$B1164)*SUMIFS(Calculations!$E$3:$E$53,Calculations!$A$3:$A$53,$B1164)</f>
        <v>0</v>
      </c>
      <c r="R1164" s="44">
        <f>R438/SUMIFS(R$3:R$722,$B$3:$B$722,$B1164)*SUMIFS(Calculations!$E$3:$E$53,Calculations!$A$3:$A$53,$B1164)</f>
        <v>0</v>
      </c>
    </row>
    <row r="1165" spans="2:18" ht="15.75" customHeight="1">
      <c r="B1165" s="44" t="s">
        <v>11</v>
      </c>
      <c r="C1165" s="44" t="s">
        <v>519</v>
      </c>
      <c r="D1165" s="44" t="s">
        <v>523</v>
      </c>
      <c r="E1165" s="44" t="str">
        <f t="shared" si="306"/>
        <v>hard coal</v>
      </c>
      <c r="F1165" s="44">
        <f>F439/SUMIFS(F$3:F$722,$B$3:$B$722,$B1165)*SUMIFS(Calculations!$E$3:$E$53,Calculations!$A$3:$A$53,$B1165)</f>
        <v>0</v>
      </c>
      <c r="G1165" s="44">
        <f>G439/SUMIFS(G$3:G$722,$B$3:$B$722,$B1165)*SUMIFS(Calculations!$E$3:$E$53,Calculations!$A$3:$A$53,$B1165)</f>
        <v>0</v>
      </c>
      <c r="H1165" s="44">
        <f>H439/SUMIFS(H$3:H$722,$B$3:$B$722,$B1165)*SUMIFS(Calculations!$E$3:$E$53,Calculations!$A$3:$A$53,$B1165)</f>
        <v>0</v>
      </c>
      <c r="I1165" s="44">
        <f>I439/SUMIFS(I$3:I$722,$B$3:$B$722,$B1165)*SUMIFS(Calculations!$E$3:$E$53,Calculations!$A$3:$A$53,$B1165)</f>
        <v>0</v>
      </c>
      <c r="J1165" s="44">
        <f>J439/SUMIFS(J$3:J$722,$B$3:$B$722,$B1165)*SUMIFS(Calculations!$E$3:$E$53,Calculations!$A$3:$A$53,$B1165)</f>
        <v>0</v>
      </c>
      <c r="K1165" s="44">
        <f>K439/SUMIFS(K$3:K$722,$B$3:$B$722,$B1165)*SUMIFS(Calculations!$E$3:$E$53,Calculations!$A$3:$A$53,$B1165)</f>
        <v>0</v>
      </c>
      <c r="L1165" s="44">
        <f>L439/SUMIFS(L$3:L$722,$B$3:$B$722,$B1165)*SUMIFS(Calculations!$E$3:$E$53,Calculations!$A$3:$A$53,$B1165)</f>
        <v>0</v>
      </c>
      <c r="M1165" s="44">
        <f>M439/SUMIFS(M$3:M$722,$B$3:$B$722,$B1165)*SUMIFS(Calculations!$E$3:$E$53,Calculations!$A$3:$A$53,$B1165)</f>
        <v>0</v>
      </c>
      <c r="N1165" s="44">
        <f>N439/SUMIFS(N$3:N$722,$B$3:$B$722,$B1165)*SUMIFS(Calculations!$E$3:$E$53,Calculations!$A$3:$A$53,$B1165)</f>
        <v>0</v>
      </c>
      <c r="O1165" s="44">
        <f>O439/SUMIFS(O$3:O$722,$B$3:$B$722,$B1165)*SUMIFS(Calculations!$E$3:$E$53,Calculations!$A$3:$A$53,$B1165)</f>
        <v>0</v>
      </c>
      <c r="P1165" s="44">
        <f>P439/SUMIFS(P$3:P$722,$B$3:$B$722,$B1165)*SUMIFS(Calculations!$E$3:$E$53,Calculations!$A$3:$A$53,$B1165)</f>
        <v>0</v>
      </c>
      <c r="Q1165" s="44">
        <f>Q439/SUMIFS(Q$3:Q$722,$B$3:$B$722,$B1165)*SUMIFS(Calculations!$E$3:$E$53,Calculations!$A$3:$A$53,$B1165)</f>
        <v>0</v>
      </c>
      <c r="R1165" s="44">
        <f>R439/SUMIFS(R$3:R$722,$B$3:$B$722,$B1165)*SUMIFS(Calculations!$E$3:$E$53,Calculations!$A$3:$A$53,$B1165)</f>
        <v>0</v>
      </c>
    </row>
    <row r="1166" spans="2:18" ht="15.75" customHeight="1">
      <c r="B1166" s="44" t="s">
        <v>11</v>
      </c>
      <c r="C1166" s="44" t="s">
        <v>519</v>
      </c>
      <c r="D1166" s="44" t="s">
        <v>524</v>
      </c>
      <c r="E1166" s="44" t="str">
        <f t="shared" si="306"/>
        <v>solar thermal</v>
      </c>
      <c r="F1166" s="44">
        <f>F440/SUMIFS(F$3:F$722,$B$3:$B$722,$B1166)*SUMIFS(Calculations!$E$3:$E$53,Calculations!$A$3:$A$53,$B1166)</f>
        <v>0</v>
      </c>
      <c r="G1166" s="44">
        <f>G440/SUMIFS(G$3:G$722,$B$3:$B$722,$B1166)*SUMIFS(Calculations!$E$3:$E$53,Calculations!$A$3:$A$53,$B1166)</f>
        <v>0</v>
      </c>
      <c r="H1166" s="44">
        <f>H440/SUMIFS(H$3:H$722,$B$3:$B$722,$B1166)*SUMIFS(Calculations!$E$3:$E$53,Calculations!$A$3:$A$53,$B1166)</f>
        <v>0</v>
      </c>
      <c r="I1166" s="44">
        <f>I440/SUMIFS(I$3:I$722,$B$3:$B$722,$B1166)*SUMIFS(Calculations!$E$3:$E$53,Calculations!$A$3:$A$53,$B1166)</f>
        <v>0</v>
      </c>
      <c r="J1166" s="44">
        <f>J440/SUMIFS(J$3:J$722,$B$3:$B$722,$B1166)*SUMIFS(Calculations!$E$3:$E$53,Calculations!$A$3:$A$53,$B1166)</f>
        <v>0</v>
      </c>
      <c r="K1166" s="44">
        <f>K440/SUMIFS(K$3:K$722,$B$3:$B$722,$B1166)*SUMIFS(Calculations!$E$3:$E$53,Calculations!$A$3:$A$53,$B1166)</f>
        <v>0</v>
      </c>
      <c r="L1166" s="44">
        <f>L440/SUMIFS(L$3:L$722,$B$3:$B$722,$B1166)*SUMIFS(Calculations!$E$3:$E$53,Calculations!$A$3:$A$53,$B1166)</f>
        <v>0</v>
      </c>
      <c r="M1166" s="44">
        <f>M440/SUMIFS(M$3:M$722,$B$3:$B$722,$B1166)*SUMIFS(Calculations!$E$3:$E$53,Calculations!$A$3:$A$53,$B1166)</f>
        <v>0</v>
      </c>
      <c r="N1166" s="44">
        <f>N440/SUMIFS(N$3:N$722,$B$3:$B$722,$B1166)*SUMIFS(Calculations!$E$3:$E$53,Calculations!$A$3:$A$53,$B1166)</f>
        <v>0</v>
      </c>
      <c r="O1166" s="44">
        <f>O440/SUMIFS(O$3:O$722,$B$3:$B$722,$B1166)*SUMIFS(Calculations!$E$3:$E$53,Calculations!$A$3:$A$53,$B1166)</f>
        <v>0</v>
      </c>
      <c r="P1166" s="44">
        <f>P440/SUMIFS(P$3:P$722,$B$3:$B$722,$B1166)*SUMIFS(Calculations!$E$3:$E$53,Calculations!$A$3:$A$53,$B1166)</f>
        <v>0</v>
      </c>
      <c r="Q1166" s="44">
        <f>Q440/SUMIFS(Q$3:Q$722,$B$3:$B$722,$B1166)*SUMIFS(Calculations!$E$3:$E$53,Calculations!$A$3:$A$53,$B1166)</f>
        <v>0</v>
      </c>
      <c r="R1166" s="44">
        <f>R440/SUMIFS(R$3:R$722,$B$3:$B$722,$B1166)*SUMIFS(Calculations!$E$3:$E$53,Calculations!$A$3:$A$53,$B1166)</f>
        <v>0</v>
      </c>
    </row>
    <row r="1167" spans="2:18" ht="15.75" customHeight="1">
      <c r="B1167" s="44" t="s">
        <v>11</v>
      </c>
      <c r="C1167" s="44" t="s">
        <v>519</v>
      </c>
      <c r="D1167" s="44" t="s">
        <v>525</v>
      </c>
      <c r="E1167" s="44" t="str">
        <f t="shared" si="306"/>
        <v>geothermal</v>
      </c>
      <c r="F1167" s="44">
        <f>F441/SUMIFS(F$3:F$722,$B$3:$B$722,$B1167)*SUMIFS(Calculations!$E$3:$E$53,Calculations!$A$3:$A$53,$B1167)</f>
        <v>0</v>
      </c>
      <c r="G1167" s="44">
        <f>G441/SUMIFS(G$3:G$722,$B$3:$B$722,$B1167)*SUMIFS(Calculations!$E$3:$E$53,Calculations!$A$3:$A$53,$B1167)</f>
        <v>0</v>
      </c>
      <c r="H1167" s="44">
        <f>H441/SUMIFS(H$3:H$722,$B$3:$B$722,$B1167)*SUMIFS(Calculations!$E$3:$E$53,Calculations!$A$3:$A$53,$B1167)</f>
        <v>0</v>
      </c>
      <c r="I1167" s="44">
        <f>I441/SUMIFS(I$3:I$722,$B$3:$B$722,$B1167)*SUMIFS(Calculations!$E$3:$E$53,Calculations!$A$3:$A$53,$B1167)</f>
        <v>0</v>
      </c>
      <c r="J1167" s="44">
        <f>J441/SUMIFS(J$3:J$722,$B$3:$B$722,$B1167)*SUMIFS(Calculations!$E$3:$E$53,Calculations!$A$3:$A$53,$B1167)</f>
        <v>0</v>
      </c>
      <c r="K1167" s="44">
        <f>K441/SUMIFS(K$3:K$722,$B$3:$B$722,$B1167)*SUMIFS(Calculations!$E$3:$E$53,Calculations!$A$3:$A$53,$B1167)</f>
        <v>0</v>
      </c>
      <c r="L1167" s="44">
        <f>L441/SUMIFS(L$3:L$722,$B$3:$B$722,$B1167)*SUMIFS(Calculations!$E$3:$E$53,Calculations!$A$3:$A$53,$B1167)</f>
        <v>0</v>
      </c>
      <c r="M1167" s="44">
        <f>M441/SUMIFS(M$3:M$722,$B$3:$B$722,$B1167)*SUMIFS(Calculations!$E$3:$E$53,Calculations!$A$3:$A$53,$B1167)</f>
        <v>0</v>
      </c>
      <c r="N1167" s="44">
        <f>N441/SUMIFS(N$3:N$722,$B$3:$B$722,$B1167)*SUMIFS(Calculations!$E$3:$E$53,Calculations!$A$3:$A$53,$B1167)</f>
        <v>0</v>
      </c>
      <c r="O1167" s="44">
        <f>O441/SUMIFS(O$3:O$722,$B$3:$B$722,$B1167)*SUMIFS(Calculations!$E$3:$E$53,Calculations!$A$3:$A$53,$B1167)</f>
        <v>0</v>
      </c>
      <c r="P1167" s="44">
        <f>P441/SUMIFS(P$3:P$722,$B$3:$B$722,$B1167)*SUMIFS(Calculations!$E$3:$E$53,Calculations!$A$3:$A$53,$B1167)</f>
        <v>0</v>
      </c>
      <c r="Q1167" s="44">
        <f>Q441/SUMIFS(Q$3:Q$722,$B$3:$B$722,$B1167)*SUMIFS(Calculations!$E$3:$E$53,Calculations!$A$3:$A$53,$B1167)</f>
        <v>0</v>
      </c>
      <c r="R1167" s="44">
        <f>R441/SUMIFS(R$3:R$722,$B$3:$B$722,$B1167)*SUMIFS(Calculations!$E$3:$E$53,Calculations!$A$3:$A$53,$B1167)</f>
        <v>0</v>
      </c>
    </row>
    <row r="1168" spans="2:18" ht="15.75" customHeight="1">
      <c r="B1168" s="44" t="s">
        <v>11</v>
      </c>
      <c r="C1168" s="44" t="s">
        <v>519</v>
      </c>
      <c r="D1168" s="44" t="s">
        <v>526</v>
      </c>
      <c r="E1168" s="44" t="str">
        <f t="shared" si="306"/>
        <v>hydro</v>
      </c>
      <c r="F1168" s="44">
        <f>F442/SUMIFS(F$3:F$722,$B$3:$B$722,$B1168)*SUMIFS(Calculations!$E$3:$E$53,Calculations!$A$3:$A$53,$B1168)</f>
        <v>0</v>
      </c>
      <c r="G1168" s="44">
        <f>G442/SUMIFS(G$3:G$722,$B$3:$B$722,$B1168)*SUMIFS(Calculations!$E$3:$E$53,Calculations!$A$3:$A$53,$B1168)</f>
        <v>0</v>
      </c>
      <c r="H1168" s="44">
        <f>H442/SUMIFS(H$3:H$722,$B$3:$B$722,$B1168)*SUMIFS(Calculations!$E$3:$E$53,Calculations!$A$3:$A$53,$B1168)</f>
        <v>0</v>
      </c>
      <c r="I1168" s="44">
        <f>I442/SUMIFS(I$3:I$722,$B$3:$B$722,$B1168)*SUMIFS(Calculations!$E$3:$E$53,Calculations!$A$3:$A$53,$B1168)</f>
        <v>0</v>
      </c>
      <c r="J1168" s="44">
        <f>J442/SUMIFS(J$3:J$722,$B$3:$B$722,$B1168)*SUMIFS(Calculations!$E$3:$E$53,Calculations!$A$3:$A$53,$B1168)</f>
        <v>0</v>
      </c>
      <c r="K1168" s="44">
        <f>K442/SUMIFS(K$3:K$722,$B$3:$B$722,$B1168)*SUMIFS(Calculations!$E$3:$E$53,Calculations!$A$3:$A$53,$B1168)</f>
        <v>0</v>
      </c>
      <c r="L1168" s="44">
        <f>L442/SUMIFS(L$3:L$722,$B$3:$B$722,$B1168)*SUMIFS(Calculations!$E$3:$E$53,Calculations!$A$3:$A$53,$B1168)</f>
        <v>0</v>
      </c>
      <c r="M1168" s="44">
        <f>M442/SUMIFS(M$3:M$722,$B$3:$B$722,$B1168)*SUMIFS(Calculations!$E$3:$E$53,Calculations!$A$3:$A$53,$B1168)</f>
        <v>0</v>
      </c>
      <c r="N1168" s="44">
        <f>N442/SUMIFS(N$3:N$722,$B$3:$B$722,$B1168)*SUMIFS(Calculations!$E$3:$E$53,Calculations!$A$3:$A$53,$B1168)</f>
        <v>0</v>
      </c>
      <c r="O1168" s="44">
        <f>O442/SUMIFS(O$3:O$722,$B$3:$B$722,$B1168)*SUMIFS(Calculations!$E$3:$E$53,Calculations!$A$3:$A$53,$B1168)</f>
        <v>0</v>
      </c>
      <c r="P1168" s="44">
        <f>P442/SUMIFS(P$3:P$722,$B$3:$B$722,$B1168)*SUMIFS(Calculations!$E$3:$E$53,Calculations!$A$3:$A$53,$B1168)</f>
        <v>0</v>
      </c>
      <c r="Q1168" s="44">
        <f>Q442/SUMIFS(Q$3:Q$722,$B$3:$B$722,$B1168)*SUMIFS(Calculations!$E$3:$E$53,Calculations!$A$3:$A$53,$B1168)</f>
        <v>0</v>
      </c>
      <c r="R1168" s="44">
        <f>R442/SUMIFS(R$3:R$722,$B$3:$B$722,$B1168)*SUMIFS(Calculations!$E$3:$E$53,Calculations!$A$3:$A$53,$B1168)</f>
        <v>0</v>
      </c>
    </row>
    <row r="1169" spans="2:18" ht="15.75" customHeight="1">
      <c r="B1169" s="44" t="s">
        <v>11</v>
      </c>
      <c r="C1169" s="44" t="s">
        <v>519</v>
      </c>
      <c r="D1169" s="44" t="s">
        <v>528</v>
      </c>
      <c r="E1169" s="44" t="str">
        <f t="shared" si="306"/>
        <v>hydro</v>
      </c>
      <c r="F1169" s="44">
        <f>F443/SUMIFS(F$3:F$722,$B$3:$B$722,$B1169)*SUMIFS(Calculations!$E$3:$E$53,Calculations!$A$3:$A$53,$B1169)</f>
        <v>0</v>
      </c>
      <c r="G1169" s="44">
        <f>G443/SUMIFS(G$3:G$722,$B$3:$B$722,$B1169)*SUMIFS(Calculations!$E$3:$E$53,Calculations!$A$3:$A$53,$B1169)</f>
        <v>0</v>
      </c>
      <c r="H1169" s="44">
        <f>H443/SUMIFS(H$3:H$722,$B$3:$B$722,$B1169)*SUMIFS(Calculations!$E$3:$E$53,Calculations!$A$3:$A$53,$B1169)</f>
        <v>0</v>
      </c>
      <c r="I1169" s="44">
        <f>I443/SUMIFS(I$3:I$722,$B$3:$B$722,$B1169)*SUMIFS(Calculations!$E$3:$E$53,Calculations!$A$3:$A$53,$B1169)</f>
        <v>0</v>
      </c>
      <c r="J1169" s="44">
        <f>J443/SUMIFS(J$3:J$722,$B$3:$B$722,$B1169)*SUMIFS(Calculations!$E$3:$E$53,Calculations!$A$3:$A$53,$B1169)</f>
        <v>0</v>
      </c>
      <c r="K1169" s="44">
        <f>K443/SUMIFS(K$3:K$722,$B$3:$B$722,$B1169)*SUMIFS(Calculations!$E$3:$E$53,Calculations!$A$3:$A$53,$B1169)</f>
        <v>0</v>
      </c>
      <c r="L1169" s="44">
        <f>L443/SUMIFS(L$3:L$722,$B$3:$B$722,$B1169)*SUMIFS(Calculations!$E$3:$E$53,Calculations!$A$3:$A$53,$B1169)</f>
        <v>0</v>
      </c>
      <c r="M1169" s="44">
        <f>M443/SUMIFS(M$3:M$722,$B$3:$B$722,$B1169)*SUMIFS(Calculations!$E$3:$E$53,Calculations!$A$3:$A$53,$B1169)</f>
        <v>0</v>
      </c>
      <c r="N1169" s="44">
        <f>N443/SUMIFS(N$3:N$722,$B$3:$B$722,$B1169)*SUMIFS(Calculations!$E$3:$E$53,Calculations!$A$3:$A$53,$B1169)</f>
        <v>0</v>
      </c>
      <c r="O1169" s="44">
        <f>O443/SUMIFS(O$3:O$722,$B$3:$B$722,$B1169)*SUMIFS(Calculations!$E$3:$E$53,Calculations!$A$3:$A$53,$B1169)</f>
        <v>0</v>
      </c>
      <c r="P1169" s="44">
        <f>P443/SUMIFS(P$3:P$722,$B$3:$B$722,$B1169)*SUMIFS(Calculations!$E$3:$E$53,Calculations!$A$3:$A$53,$B1169)</f>
        <v>0</v>
      </c>
      <c r="Q1169" s="44">
        <f>Q443/SUMIFS(Q$3:Q$722,$B$3:$B$722,$B1169)*SUMIFS(Calculations!$E$3:$E$53,Calculations!$A$3:$A$53,$B1169)</f>
        <v>0</v>
      </c>
      <c r="R1169" s="44">
        <f>R443/SUMIFS(R$3:R$722,$B$3:$B$722,$B1169)*SUMIFS(Calculations!$E$3:$E$53,Calculations!$A$3:$A$53,$B1169)</f>
        <v>0</v>
      </c>
    </row>
    <row r="1170" spans="2:18" ht="15.75" customHeight="1">
      <c r="B1170" s="44" t="s">
        <v>11</v>
      </c>
      <c r="C1170" s="44" t="s">
        <v>519</v>
      </c>
      <c r="D1170" s="44" t="s">
        <v>527</v>
      </c>
      <c r="E1170" s="44" t="str">
        <f t="shared" si="306"/>
        <v>onshore wind</v>
      </c>
      <c r="F1170" s="44">
        <f>F444/SUMIFS(F$3:F$722,$B$3:$B$722,$B1170)*SUMIFS(Calculations!$E$3:$E$53,Calculations!$A$3:$A$53,$B1170)</f>
        <v>0</v>
      </c>
      <c r="G1170" s="44">
        <f>G444/SUMIFS(G$3:G$722,$B$3:$B$722,$B1170)*SUMIFS(Calculations!$E$3:$E$53,Calculations!$A$3:$A$53,$B1170)</f>
        <v>0</v>
      </c>
      <c r="H1170" s="44">
        <f>H444/SUMIFS(H$3:H$722,$B$3:$B$722,$B1170)*SUMIFS(Calculations!$E$3:$E$53,Calculations!$A$3:$A$53,$B1170)</f>
        <v>0</v>
      </c>
      <c r="I1170" s="44">
        <f>I444/SUMIFS(I$3:I$722,$B$3:$B$722,$B1170)*SUMIFS(Calculations!$E$3:$E$53,Calculations!$A$3:$A$53,$B1170)</f>
        <v>0</v>
      </c>
      <c r="J1170" s="44">
        <f>J444/SUMIFS(J$3:J$722,$B$3:$B$722,$B1170)*SUMIFS(Calculations!$E$3:$E$53,Calculations!$A$3:$A$53,$B1170)</f>
        <v>0</v>
      </c>
      <c r="K1170" s="44">
        <f>K444/SUMIFS(K$3:K$722,$B$3:$B$722,$B1170)*SUMIFS(Calculations!$E$3:$E$53,Calculations!$A$3:$A$53,$B1170)</f>
        <v>0</v>
      </c>
      <c r="L1170" s="44">
        <f>L444/SUMIFS(L$3:L$722,$B$3:$B$722,$B1170)*SUMIFS(Calculations!$E$3:$E$53,Calculations!$A$3:$A$53,$B1170)</f>
        <v>0</v>
      </c>
      <c r="M1170" s="44">
        <f>M444/SUMIFS(M$3:M$722,$B$3:$B$722,$B1170)*SUMIFS(Calculations!$E$3:$E$53,Calculations!$A$3:$A$53,$B1170)</f>
        <v>0</v>
      </c>
      <c r="N1170" s="44">
        <f>N444/SUMIFS(N$3:N$722,$B$3:$B$722,$B1170)*SUMIFS(Calculations!$E$3:$E$53,Calculations!$A$3:$A$53,$B1170)</f>
        <v>0</v>
      </c>
      <c r="O1170" s="44">
        <f>O444/SUMIFS(O$3:O$722,$B$3:$B$722,$B1170)*SUMIFS(Calculations!$E$3:$E$53,Calculations!$A$3:$A$53,$B1170)</f>
        <v>0</v>
      </c>
      <c r="P1170" s="44">
        <f>P444/SUMIFS(P$3:P$722,$B$3:$B$722,$B1170)*SUMIFS(Calculations!$E$3:$E$53,Calculations!$A$3:$A$53,$B1170)</f>
        <v>0</v>
      </c>
      <c r="Q1170" s="44">
        <f>Q444/SUMIFS(Q$3:Q$722,$B$3:$B$722,$B1170)*SUMIFS(Calculations!$E$3:$E$53,Calculations!$A$3:$A$53,$B1170)</f>
        <v>0</v>
      </c>
      <c r="R1170" s="44">
        <f>R444/SUMIFS(R$3:R$722,$B$3:$B$722,$B1170)*SUMIFS(Calculations!$E$3:$E$53,Calculations!$A$3:$A$53,$B1170)</f>
        <v>0</v>
      </c>
    </row>
    <row r="1171" spans="2:18" ht="15.75" customHeight="1">
      <c r="B1171" s="44" t="s">
        <v>11</v>
      </c>
      <c r="C1171" s="44" t="s">
        <v>519</v>
      </c>
      <c r="D1171" s="44" t="s">
        <v>529</v>
      </c>
      <c r="E1171" s="44" t="str">
        <f t="shared" si="306"/>
        <v>natural gas nonpeaker</v>
      </c>
      <c r="F1171" s="44">
        <f>F445/SUMIFS(F$3:F$722,$B$3:$B$722,$B1171)*SUMIFS(Calculations!$E$3:$E$53,Calculations!$A$3:$A$53,$B1171)</f>
        <v>0</v>
      </c>
      <c r="G1171" s="44">
        <f>G445/SUMIFS(G$3:G$722,$B$3:$B$722,$B1171)*SUMIFS(Calculations!$E$3:$E$53,Calculations!$A$3:$A$53,$B1171)</f>
        <v>0</v>
      </c>
      <c r="H1171" s="44">
        <f>H445/SUMIFS(H$3:H$722,$B$3:$B$722,$B1171)*SUMIFS(Calculations!$E$3:$E$53,Calculations!$A$3:$A$53,$B1171)</f>
        <v>0</v>
      </c>
      <c r="I1171" s="44">
        <f>I445/SUMIFS(I$3:I$722,$B$3:$B$722,$B1171)*SUMIFS(Calculations!$E$3:$E$53,Calculations!$A$3:$A$53,$B1171)</f>
        <v>0</v>
      </c>
      <c r="J1171" s="44">
        <f>J445/SUMIFS(J$3:J$722,$B$3:$B$722,$B1171)*SUMIFS(Calculations!$E$3:$E$53,Calculations!$A$3:$A$53,$B1171)</f>
        <v>0</v>
      </c>
      <c r="K1171" s="44">
        <f>K445/SUMIFS(K$3:K$722,$B$3:$B$722,$B1171)*SUMIFS(Calculations!$E$3:$E$53,Calculations!$A$3:$A$53,$B1171)</f>
        <v>0</v>
      </c>
      <c r="L1171" s="44">
        <f>L445/SUMIFS(L$3:L$722,$B$3:$B$722,$B1171)*SUMIFS(Calculations!$E$3:$E$53,Calculations!$A$3:$A$53,$B1171)</f>
        <v>0</v>
      </c>
      <c r="M1171" s="44">
        <f>M445/SUMIFS(M$3:M$722,$B$3:$B$722,$B1171)*SUMIFS(Calculations!$E$3:$E$53,Calculations!$A$3:$A$53,$B1171)</f>
        <v>0</v>
      </c>
      <c r="N1171" s="44">
        <f>N445/SUMIFS(N$3:N$722,$B$3:$B$722,$B1171)*SUMIFS(Calculations!$E$3:$E$53,Calculations!$A$3:$A$53,$B1171)</f>
        <v>0</v>
      </c>
      <c r="O1171" s="44">
        <f>O445/SUMIFS(O$3:O$722,$B$3:$B$722,$B1171)*SUMIFS(Calculations!$E$3:$E$53,Calculations!$A$3:$A$53,$B1171)</f>
        <v>0</v>
      </c>
      <c r="P1171" s="44">
        <f>P445/SUMIFS(P$3:P$722,$B$3:$B$722,$B1171)*SUMIFS(Calculations!$E$3:$E$53,Calculations!$A$3:$A$53,$B1171)</f>
        <v>0</v>
      </c>
      <c r="Q1171" s="44">
        <f>Q445/SUMIFS(Q$3:Q$722,$B$3:$B$722,$B1171)*SUMIFS(Calculations!$E$3:$E$53,Calculations!$A$3:$A$53,$B1171)</f>
        <v>0</v>
      </c>
      <c r="R1171" s="44">
        <f>R445/SUMIFS(R$3:R$722,$B$3:$B$722,$B1171)*SUMIFS(Calculations!$E$3:$E$53,Calculations!$A$3:$A$53,$B1171)</f>
        <v>0</v>
      </c>
    </row>
    <row r="1172" spans="2:18" ht="15.75" customHeight="1">
      <c r="B1172" s="44" t="s">
        <v>11</v>
      </c>
      <c r="C1172" s="44" t="s">
        <v>519</v>
      </c>
      <c r="D1172" s="44" t="s">
        <v>530</v>
      </c>
      <c r="E1172" s="44" t="str">
        <f t="shared" si="306"/>
        <v>natural gas peaker</v>
      </c>
      <c r="F1172" s="44">
        <f>F446/SUMIFS(F$3:F$722,$B$3:$B$722,$B1172)*SUMIFS(Calculations!$E$3:$E$53,Calculations!$A$3:$A$53,$B1172)</f>
        <v>0</v>
      </c>
      <c r="G1172" s="44">
        <f>G446/SUMIFS(G$3:G$722,$B$3:$B$722,$B1172)*SUMIFS(Calculations!$E$3:$E$53,Calculations!$A$3:$A$53,$B1172)</f>
        <v>0</v>
      </c>
      <c r="H1172" s="44">
        <f>H446/SUMIFS(H$3:H$722,$B$3:$B$722,$B1172)*SUMIFS(Calculations!$E$3:$E$53,Calculations!$A$3:$A$53,$B1172)</f>
        <v>0</v>
      </c>
      <c r="I1172" s="44">
        <f>I446/SUMIFS(I$3:I$722,$B$3:$B$722,$B1172)*SUMIFS(Calculations!$E$3:$E$53,Calculations!$A$3:$A$53,$B1172)</f>
        <v>0</v>
      </c>
      <c r="J1172" s="44">
        <f>J446/SUMIFS(J$3:J$722,$B$3:$B$722,$B1172)*SUMIFS(Calculations!$E$3:$E$53,Calculations!$A$3:$A$53,$B1172)</f>
        <v>0</v>
      </c>
      <c r="K1172" s="44">
        <f>K446/SUMIFS(K$3:K$722,$B$3:$B$722,$B1172)*SUMIFS(Calculations!$E$3:$E$53,Calculations!$A$3:$A$53,$B1172)</f>
        <v>0</v>
      </c>
      <c r="L1172" s="44">
        <f>L446/SUMIFS(L$3:L$722,$B$3:$B$722,$B1172)*SUMIFS(Calculations!$E$3:$E$53,Calculations!$A$3:$A$53,$B1172)</f>
        <v>0</v>
      </c>
      <c r="M1172" s="44">
        <f>M446/SUMIFS(M$3:M$722,$B$3:$B$722,$B1172)*SUMIFS(Calculations!$E$3:$E$53,Calculations!$A$3:$A$53,$B1172)</f>
        <v>0</v>
      </c>
      <c r="N1172" s="44">
        <f>N446/SUMIFS(N$3:N$722,$B$3:$B$722,$B1172)*SUMIFS(Calculations!$E$3:$E$53,Calculations!$A$3:$A$53,$B1172)</f>
        <v>0</v>
      </c>
      <c r="O1172" s="44">
        <f>O446/SUMIFS(O$3:O$722,$B$3:$B$722,$B1172)*SUMIFS(Calculations!$E$3:$E$53,Calculations!$A$3:$A$53,$B1172)</f>
        <v>0</v>
      </c>
      <c r="P1172" s="44">
        <f>P446/SUMIFS(P$3:P$722,$B$3:$B$722,$B1172)*SUMIFS(Calculations!$E$3:$E$53,Calculations!$A$3:$A$53,$B1172)</f>
        <v>0</v>
      </c>
      <c r="Q1172" s="44">
        <f>Q446/SUMIFS(Q$3:Q$722,$B$3:$B$722,$B1172)*SUMIFS(Calculations!$E$3:$E$53,Calculations!$A$3:$A$53,$B1172)</f>
        <v>0</v>
      </c>
      <c r="R1172" s="44">
        <f>R446/SUMIFS(R$3:R$722,$B$3:$B$722,$B1172)*SUMIFS(Calculations!$E$3:$E$53,Calculations!$A$3:$A$53,$B1172)</f>
        <v>0</v>
      </c>
    </row>
    <row r="1173" spans="2:18" ht="15.75" customHeight="1">
      <c r="B1173" s="44" t="s">
        <v>11</v>
      </c>
      <c r="C1173" s="44" t="s">
        <v>519</v>
      </c>
      <c r="D1173" s="44" t="s">
        <v>531</v>
      </c>
      <c r="E1173" s="44" t="str">
        <f t="shared" si="306"/>
        <v>nuclear</v>
      </c>
      <c r="F1173" s="44">
        <f>F447/SUMIFS(F$3:F$722,$B$3:$B$722,$B1173)*SUMIFS(Calculations!$E$3:$E$53,Calculations!$A$3:$A$53,$B1173)</f>
        <v>0</v>
      </c>
      <c r="G1173" s="44">
        <f>G447/SUMIFS(G$3:G$722,$B$3:$B$722,$B1173)*SUMIFS(Calculations!$E$3:$E$53,Calculations!$A$3:$A$53,$B1173)</f>
        <v>0</v>
      </c>
      <c r="H1173" s="44">
        <f>H447/SUMIFS(H$3:H$722,$B$3:$B$722,$B1173)*SUMIFS(Calculations!$E$3:$E$53,Calculations!$A$3:$A$53,$B1173)</f>
        <v>0</v>
      </c>
      <c r="I1173" s="44">
        <f>I447/SUMIFS(I$3:I$722,$B$3:$B$722,$B1173)*SUMIFS(Calculations!$E$3:$E$53,Calculations!$A$3:$A$53,$B1173)</f>
        <v>0</v>
      </c>
      <c r="J1173" s="44">
        <f>J447/SUMIFS(J$3:J$722,$B$3:$B$722,$B1173)*SUMIFS(Calculations!$E$3:$E$53,Calculations!$A$3:$A$53,$B1173)</f>
        <v>0</v>
      </c>
      <c r="K1173" s="44">
        <f>K447/SUMIFS(K$3:K$722,$B$3:$B$722,$B1173)*SUMIFS(Calculations!$E$3:$E$53,Calculations!$A$3:$A$53,$B1173)</f>
        <v>0</v>
      </c>
      <c r="L1173" s="44">
        <f>L447/SUMIFS(L$3:L$722,$B$3:$B$722,$B1173)*SUMIFS(Calculations!$E$3:$E$53,Calculations!$A$3:$A$53,$B1173)</f>
        <v>0</v>
      </c>
      <c r="M1173" s="44">
        <f>M447/SUMIFS(M$3:M$722,$B$3:$B$722,$B1173)*SUMIFS(Calculations!$E$3:$E$53,Calculations!$A$3:$A$53,$B1173)</f>
        <v>0</v>
      </c>
      <c r="N1173" s="44">
        <f>N447/SUMIFS(N$3:N$722,$B$3:$B$722,$B1173)*SUMIFS(Calculations!$E$3:$E$53,Calculations!$A$3:$A$53,$B1173)</f>
        <v>0</v>
      </c>
      <c r="O1173" s="44">
        <f>O447/SUMIFS(O$3:O$722,$B$3:$B$722,$B1173)*SUMIFS(Calculations!$E$3:$E$53,Calculations!$A$3:$A$53,$B1173)</f>
        <v>0</v>
      </c>
      <c r="P1173" s="44">
        <f>P447/SUMIFS(P$3:P$722,$B$3:$B$722,$B1173)*SUMIFS(Calculations!$E$3:$E$53,Calculations!$A$3:$A$53,$B1173)</f>
        <v>0</v>
      </c>
      <c r="Q1173" s="44">
        <f>Q447/SUMIFS(Q$3:Q$722,$B$3:$B$722,$B1173)*SUMIFS(Calculations!$E$3:$E$53,Calculations!$A$3:$A$53,$B1173)</f>
        <v>0</v>
      </c>
      <c r="R1173" s="44">
        <f>R447/SUMIFS(R$3:R$722,$B$3:$B$722,$B1173)*SUMIFS(Calculations!$E$3:$E$53,Calculations!$A$3:$A$53,$B1173)</f>
        <v>0</v>
      </c>
    </row>
    <row r="1174" spans="2:18" ht="15.75" customHeight="1">
      <c r="B1174" s="44" t="s">
        <v>11</v>
      </c>
      <c r="C1174" s="44" t="s">
        <v>519</v>
      </c>
      <c r="D1174" s="44" t="s">
        <v>532</v>
      </c>
      <c r="E1174" s="44" t="str">
        <f t="shared" si="306"/>
        <v>offshore wind</v>
      </c>
      <c r="F1174" s="44">
        <f>F448/SUMIFS(F$3:F$722,$B$3:$B$722,$B1174)*SUMIFS(Calculations!$E$3:$E$53,Calculations!$A$3:$A$53,$B1174)</f>
        <v>0</v>
      </c>
      <c r="G1174" s="44">
        <f>G448/SUMIFS(G$3:G$722,$B$3:$B$722,$B1174)*SUMIFS(Calculations!$E$3:$E$53,Calculations!$A$3:$A$53,$B1174)</f>
        <v>0</v>
      </c>
      <c r="H1174" s="44">
        <f>H448/SUMIFS(H$3:H$722,$B$3:$B$722,$B1174)*SUMIFS(Calculations!$E$3:$E$53,Calculations!$A$3:$A$53,$B1174)</f>
        <v>0</v>
      </c>
      <c r="I1174" s="44">
        <f>I448/SUMIFS(I$3:I$722,$B$3:$B$722,$B1174)*SUMIFS(Calculations!$E$3:$E$53,Calculations!$A$3:$A$53,$B1174)</f>
        <v>0</v>
      </c>
      <c r="J1174" s="44">
        <f>J448/SUMIFS(J$3:J$722,$B$3:$B$722,$B1174)*SUMIFS(Calculations!$E$3:$E$53,Calculations!$A$3:$A$53,$B1174)</f>
        <v>0</v>
      </c>
      <c r="K1174" s="44">
        <f>K448/SUMIFS(K$3:K$722,$B$3:$B$722,$B1174)*SUMIFS(Calculations!$E$3:$E$53,Calculations!$A$3:$A$53,$B1174)</f>
        <v>0</v>
      </c>
      <c r="L1174" s="44">
        <f>L448/SUMIFS(L$3:L$722,$B$3:$B$722,$B1174)*SUMIFS(Calculations!$E$3:$E$53,Calculations!$A$3:$A$53,$B1174)</f>
        <v>0</v>
      </c>
      <c r="M1174" s="44">
        <f>M448/SUMIFS(M$3:M$722,$B$3:$B$722,$B1174)*SUMIFS(Calculations!$E$3:$E$53,Calculations!$A$3:$A$53,$B1174)</f>
        <v>0</v>
      </c>
      <c r="N1174" s="44">
        <f>N448/SUMIFS(N$3:N$722,$B$3:$B$722,$B1174)*SUMIFS(Calculations!$E$3:$E$53,Calculations!$A$3:$A$53,$B1174)</f>
        <v>0</v>
      </c>
      <c r="O1174" s="44">
        <f>O448/SUMIFS(O$3:O$722,$B$3:$B$722,$B1174)*SUMIFS(Calculations!$E$3:$E$53,Calculations!$A$3:$A$53,$B1174)</f>
        <v>0</v>
      </c>
      <c r="P1174" s="44">
        <f>P448/SUMIFS(P$3:P$722,$B$3:$B$722,$B1174)*SUMIFS(Calculations!$E$3:$E$53,Calculations!$A$3:$A$53,$B1174)</f>
        <v>0</v>
      </c>
      <c r="Q1174" s="44">
        <f>Q448/SUMIFS(Q$3:Q$722,$B$3:$B$722,$B1174)*SUMIFS(Calculations!$E$3:$E$53,Calculations!$A$3:$A$53,$B1174)</f>
        <v>0</v>
      </c>
      <c r="R1174" s="44">
        <f>R448/SUMIFS(R$3:R$722,$B$3:$B$722,$B1174)*SUMIFS(Calculations!$E$3:$E$53,Calculations!$A$3:$A$53,$B1174)</f>
        <v>0</v>
      </c>
    </row>
    <row r="1175" spans="2:18" ht="15.75" customHeight="1">
      <c r="B1175" s="44" t="s">
        <v>11</v>
      </c>
      <c r="C1175" s="44" t="s">
        <v>519</v>
      </c>
      <c r="D1175" s="44" t="s">
        <v>533</v>
      </c>
      <c r="E1175" s="44" t="str">
        <f t="shared" si="306"/>
        <v>crude oil</v>
      </c>
      <c r="F1175" s="44">
        <f>F449/SUMIFS(F$3:F$722,$B$3:$B$722,$B1175)*SUMIFS(Calculations!$E$3:$E$53,Calculations!$A$3:$A$53,$B1175)</f>
        <v>0</v>
      </c>
      <c r="G1175" s="44">
        <f>G449/SUMIFS(G$3:G$722,$B$3:$B$722,$B1175)*SUMIFS(Calculations!$E$3:$E$53,Calculations!$A$3:$A$53,$B1175)</f>
        <v>0</v>
      </c>
      <c r="H1175" s="44">
        <f>H449/SUMIFS(H$3:H$722,$B$3:$B$722,$B1175)*SUMIFS(Calculations!$E$3:$E$53,Calculations!$A$3:$A$53,$B1175)</f>
        <v>0</v>
      </c>
      <c r="I1175" s="44">
        <f>I449/SUMIFS(I$3:I$722,$B$3:$B$722,$B1175)*SUMIFS(Calculations!$E$3:$E$53,Calculations!$A$3:$A$53,$B1175)</f>
        <v>0</v>
      </c>
      <c r="J1175" s="44">
        <f>J449/SUMIFS(J$3:J$722,$B$3:$B$722,$B1175)*SUMIFS(Calculations!$E$3:$E$53,Calculations!$A$3:$A$53,$B1175)</f>
        <v>0</v>
      </c>
      <c r="K1175" s="44">
        <f>K449/SUMIFS(K$3:K$722,$B$3:$B$722,$B1175)*SUMIFS(Calculations!$E$3:$E$53,Calculations!$A$3:$A$53,$B1175)</f>
        <v>0</v>
      </c>
      <c r="L1175" s="44">
        <f>L449/SUMIFS(L$3:L$722,$B$3:$B$722,$B1175)*SUMIFS(Calculations!$E$3:$E$53,Calculations!$A$3:$A$53,$B1175)</f>
        <v>0</v>
      </c>
      <c r="M1175" s="44">
        <f>M449/SUMIFS(M$3:M$722,$B$3:$B$722,$B1175)*SUMIFS(Calculations!$E$3:$E$53,Calculations!$A$3:$A$53,$B1175)</f>
        <v>0</v>
      </c>
      <c r="N1175" s="44">
        <f>N449/SUMIFS(N$3:N$722,$B$3:$B$722,$B1175)*SUMIFS(Calculations!$E$3:$E$53,Calculations!$A$3:$A$53,$B1175)</f>
        <v>0</v>
      </c>
      <c r="O1175" s="44">
        <f>O449/SUMIFS(O$3:O$722,$B$3:$B$722,$B1175)*SUMIFS(Calculations!$E$3:$E$53,Calculations!$A$3:$A$53,$B1175)</f>
        <v>0</v>
      </c>
      <c r="P1175" s="44">
        <f>P449/SUMIFS(P$3:P$722,$B$3:$B$722,$B1175)*SUMIFS(Calculations!$E$3:$E$53,Calculations!$A$3:$A$53,$B1175)</f>
        <v>0</v>
      </c>
      <c r="Q1175" s="44">
        <f>Q449/SUMIFS(Q$3:Q$722,$B$3:$B$722,$B1175)*SUMIFS(Calculations!$E$3:$E$53,Calculations!$A$3:$A$53,$B1175)</f>
        <v>0</v>
      </c>
      <c r="R1175" s="44">
        <f>R449/SUMIFS(R$3:R$722,$B$3:$B$722,$B1175)*SUMIFS(Calculations!$E$3:$E$53,Calculations!$A$3:$A$53,$B1175)</f>
        <v>0</v>
      </c>
    </row>
    <row r="1176" spans="2:18" ht="15.75" customHeight="1">
      <c r="B1176" s="44" t="s">
        <v>11</v>
      </c>
      <c r="C1176" s="44" t="s">
        <v>519</v>
      </c>
      <c r="D1176" s="44" t="s">
        <v>534</v>
      </c>
      <c r="E1176" s="44" t="str">
        <f t="shared" si="306"/>
        <v>solar PV</v>
      </c>
      <c r="F1176" s="44">
        <f>F450/SUMIFS(F$3:F$722,$B$3:$B$722,$B1176)*SUMIFS(Calculations!$E$3:$E$53,Calculations!$A$3:$A$53,$B1176)</f>
        <v>0</v>
      </c>
      <c r="G1176" s="44">
        <f>G450/SUMIFS(G$3:G$722,$B$3:$B$722,$B1176)*SUMIFS(Calculations!$E$3:$E$53,Calculations!$A$3:$A$53,$B1176)</f>
        <v>0</v>
      </c>
      <c r="H1176" s="44">
        <f>H450/SUMIFS(H$3:H$722,$B$3:$B$722,$B1176)*SUMIFS(Calculations!$E$3:$E$53,Calculations!$A$3:$A$53,$B1176)</f>
        <v>0</v>
      </c>
      <c r="I1176" s="44">
        <f>I450/SUMIFS(I$3:I$722,$B$3:$B$722,$B1176)*SUMIFS(Calculations!$E$3:$E$53,Calculations!$A$3:$A$53,$B1176)</f>
        <v>0</v>
      </c>
      <c r="J1176" s="44">
        <f>J450/SUMIFS(J$3:J$722,$B$3:$B$722,$B1176)*SUMIFS(Calculations!$E$3:$E$53,Calculations!$A$3:$A$53,$B1176)</f>
        <v>0</v>
      </c>
      <c r="K1176" s="44">
        <f>K450/SUMIFS(K$3:K$722,$B$3:$B$722,$B1176)*SUMIFS(Calculations!$E$3:$E$53,Calculations!$A$3:$A$53,$B1176)</f>
        <v>0</v>
      </c>
      <c r="L1176" s="44">
        <f>L450/SUMIFS(L$3:L$722,$B$3:$B$722,$B1176)*SUMIFS(Calculations!$E$3:$E$53,Calculations!$A$3:$A$53,$B1176)</f>
        <v>0</v>
      </c>
      <c r="M1176" s="44">
        <f>M450/SUMIFS(M$3:M$722,$B$3:$B$722,$B1176)*SUMIFS(Calculations!$E$3:$E$53,Calculations!$A$3:$A$53,$B1176)</f>
        <v>0</v>
      </c>
      <c r="N1176" s="44">
        <f>N450/SUMIFS(N$3:N$722,$B$3:$B$722,$B1176)*SUMIFS(Calculations!$E$3:$E$53,Calculations!$A$3:$A$53,$B1176)</f>
        <v>0</v>
      </c>
      <c r="O1176" s="44">
        <f>O450/SUMIFS(O$3:O$722,$B$3:$B$722,$B1176)*SUMIFS(Calculations!$E$3:$E$53,Calculations!$A$3:$A$53,$B1176)</f>
        <v>0</v>
      </c>
      <c r="P1176" s="44">
        <f>P450/SUMIFS(P$3:P$722,$B$3:$B$722,$B1176)*SUMIFS(Calculations!$E$3:$E$53,Calculations!$A$3:$A$53,$B1176)</f>
        <v>0</v>
      </c>
      <c r="Q1176" s="44">
        <f>Q450/SUMIFS(Q$3:Q$722,$B$3:$B$722,$B1176)*SUMIFS(Calculations!$E$3:$E$53,Calculations!$A$3:$A$53,$B1176)</f>
        <v>0</v>
      </c>
      <c r="R1176" s="44">
        <f>R450/SUMIFS(R$3:R$722,$B$3:$B$722,$B1176)*SUMIFS(Calculations!$E$3:$E$53,Calculations!$A$3:$A$53,$B1176)</f>
        <v>0</v>
      </c>
    </row>
    <row r="1177" spans="2:18" ht="15.75" customHeight="1">
      <c r="B1177" s="44" t="s">
        <v>11</v>
      </c>
      <c r="C1177" s="44" t="s">
        <v>519</v>
      </c>
      <c r="D1177" s="44" t="s">
        <v>535</v>
      </c>
      <c r="E1177" s="44" t="str">
        <f t="shared" ref="E1177:E1240" si="307">LOOKUP(D1177,$U$2:$V$15,$V$2:$V$15)</f>
        <v>storage</v>
      </c>
      <c r="F1177" s="44">
        <f>F451/SUMIFS(F$3:F$722,$B$3:$B$722,$B1177)*SUMIFS(Calculations!$E$3:$E$53,Calculations!$A$3:$A$53,$B1177)</f>
        <v>0</v>
      </c>
      <c r="G1177" s="44">
        <f>G451/SUMIFS(G$3:G$722,$B$3:$B$722,$B1177)*SUMIFS(Calculations!$E$3:$E$53,Calculations!$A$3:$A$53,$B1177)</f>
        <v>0</v>
      </c>
      <c r="H1177" s="44">
        <f>H451/SUMIFS(H$3:H$722,$B$3:$B$722,$B1177)*SUMIFS(Calculations!$E$3:$E$53,Calculations!$A$3:$A$53,$B1177)</f>
        <v>0</v>
      </c>
      <c r="I1177" s="44">
        <f>I451/SUMIFS(I$3:I$722,$B$3:$B$722,$B1177)*SUMIFS(Calculations!$E$3:$E$53,Calculations!$A$3:$A$53,$B1177)</f>
        <v>0</v>
      </c>
      <c r="J1177" s="44">
        <f>J451/SUMIFS(J$3:J$722,$B$3:$B$722,$B1177)*SUMIFS(Calculations!$E$3:$E$53,Calculations!$A$3:$A$53,$B1177)</f>
        <v>0</v>
      </c>
      <c r="K1177" s="44">
        <f>K451/SUMIFS(K$3:K$722,$B$3:$B$722,$B1177)*SUMIFS(Calculations!$E$3:$E$53,Calculations!$A$3:$A$53,$B1177)</f>
        <v>0</v>
      </c>
      <c r="L1177" s="44">
        <f>L451/SUMIFS(L$3:L$722,$B$3:$B$722,$B1177)*SUMIFS(Calculations!$E$3:$E$53,Calculations!$A$3:$A$53,$B1177)</f>
        <v>0</v>
      </c>
      <c r="M1177" s="44">
        <f>M451/SUMIFS(M$3:M$722,$B$3:$B$722,$B1177)*SUMIFS(Calculations!$E$3:$E$53,Calculations!$A$3:$A$53,$B1177)</f>
        <v>0</v>
      </c>
      <c r="N1177" s="44">
        <f>N451/SUMIFS(N$3:N$722,$B$3:$B$722,$B1177)*SUMIFS(Calculations!$E$3:$E$53,Calculations!$A$3:$A$53,$B1177)</f>
        <v>0</v>
      </c>
      <c r="O1177" s="44">
        <f>O451/SUMIFS(O$3:O$722,$B$3:$B$722,$B1177)*SUMIFS(Calculations!$E$3:$E$53,Calculations!$A$3:$A$53,$B1177)</f>
        <v>0</v>
      </c>
      <c r="P1177" s="44">
        <f>P451/SUMIFS(P$3:P$722,$B$3:$B$722,$B1177)*SUMIFS(Calculations!$E$3:$E$53,Calculations!$A$3:$A$53,$B1177)</f>
        <v>0</v>
      </c>
      <c r="Q1177" s="44">
        <f>Q451/SUMIFS(Q$3:Q$722,$B$3:$B$722,$B1177)*SUMIFS(Calculations!$E$3:$E$53,Calculations!$A$3:$A$53,$B1177)</f>
        <v>0</v>
      </c>
      <c r="R1177" s="44">
        <f>R451/SUMIFS(R$3:R$722,$B$3:$B$722,$B1177)*SUMIFS(Calculations!$E$3:$E$53,Calculations!$A$3:$A$53,$B1177)</f>
        <v>0</v>
      </c>
    </row>
    <row r="1178" spans="2:18" ht="15.75" customHeight="1">
      <c r="B1178" s="44" t="s">
        <v>11</v>
      </c>
      <c r="C1178" s="44" t="s">
        <v>519</v>
      </c>
      <c r="D1178" s="44" t="s">
        <v>537</v>
      </c>
      <c r="E1178" s="44" t="str">
        <f t="shared" si="307"/>
        <v>solar PV</v>
      </c>
      <c r="F1178" s="44">
        <f>F452/SUMIFS(F$3:F$722,$B$3:$B$722,$B1178)*SUMIFS(Calculations!$E$3:$E$53,Calculations!$A$3:$A$53,$B1178)</f>
        <v>0</v>
      </c>
      <c r="G1178" s="44">
        <f>G452/SUMIFS(G$3:G$722,$B$3:$B$722,$B1178)*SUMIFS(Calculations!$E$3:$E$53,Calculations!$A$3:$A$53,$B1178)</f>
        <v>0</v>
      </c>
      <c r="H1178" s="44">
        <f>H452/SUMIFS(H$3:H$722,$B$3:$B$722,$B1178)*SUMIFS(Calculations!$E$3:$E$53,Calculations!$A$3:$A$53,$B1178)</f>
        <v>0</v>
      </c>
      <c r="I1178" s="44">
        <f>I452/SUMIFS(I$3:I$722,$B$3:$B$722,$B1178)*SUMIFS(Calculations!$E$3:$E$53,Calculations!$A$3:$A$53,$B1178)</f>
        <v>0</v>
      </c>
      <c r="J1178" s="44">
        <f>J452/SUMIFS(J$3:J$722,$B$3:$B$722,$B1178)*SUMIFS(Calculations!$E$3:$E$53,Calculations!$A$3:$A$53,$B1178)</f>
        <v>0</v>
      </c>
      <c r="K1178" s="44">
        <f>K452/SUMIFS(K$3:K$722,$B$3:$B$722,$B1178)*SUMIFS(Calculations!$E$3:$E$53,Calculations!$A$3:$A$53,$B1178)</f>
        <v>0</v>
      </c>
      <c r="L1178" s="44">
        <f>L452/SUMIFS(L$3:L$722,$B$3:$B$722,$B1178)*SUMIFS(Calculations!$E$3:$E$53,Calculations!$A$3:$A$53,$B1178)</f>
        <v>0</v>
      </c>
      <c r="M1178" s="44">
        <f>M452/SUMIFS(M$3:M$722,$B$3:$B$722,$B1178)*SUMIFS(Calculations!$E$3:$E$53,Calculations!$A$3:$A$53,$B1178)</f>
        <v>0</v>
      </c>
      <c r="N1178" s="44">
        <f>N452/SUMIFS(N$3:N$722,$B$3:$B$722,$B1178)*SUMIFS(Calculations!$E$3:$E$53,Calculations!$A$3:$A$53,$B1178)</f>
        <v>0</v>
      </c>
      <c r="O1178" s="44">
        <f>O452/SUMIFS(O$3:O$722,$B$3:$B$722,$B1178)*SUMIFS(Calculations!$E$3:$E$53,Calculations!$A$3:$A$53,$B1178)</f>
        <v>0</v>
      </c>
      <c r="P1178" s="44">
        <f>P452/SUMIFS(P$3:P$722,$B$3:$B$722,$B1178)*SUMIFS(Calculations!$E$3:$E$53,Calculations!$A$3:$A$53,$B1178)</f>
        <v>0</v>
      </c>
      <c r="Q1178" s="44">
        <f>Q452/SUMIFS(Q$3:Q$722,$B$3:$B$722,$B1178)*SUMIFS(Calculations!$E$3:$E$53,Calculations!$A$3:$A$53,$B1178)</f>
        <v>0</v>
      </c>
      <c r="R1178" s="44">
        <f>R452/SUMIFS(R$3:R$722,$B$3:$B$722,$B1178)*SUMIFS(Calculations!$E$3:$E$53,Calculations!$A$3:$A$53,$B1178)</f>
        <v>0</v>
      </c>
    </row>
    <row r="1179" spans="2:18" ht="15.75" customHeight="1">
      <c r="B1179" s="44" t="s">
        <v>24</v>
      </c>
      <c r="C1179" s="44" t="s">
        <v>519</v>
      </c>
      <c r="D1179" s="44" t="s">
        <v>522</v>
      </c>
      <c r="E1179" s="44" t="str">
        <f t="shared" si="307"/>
        <v>biomass</v>
      </c>
      <c r="F1179" s="44">
        <f>F453/SUMIFS(F$3:F$722,$B$3:$B$722,$B1179)*SUMIFS(Calculations!$E$3:$E$53,Calculations!$A$3:$A$53,$B1179)</f>
        <v>0</v>
      </c>
      <c r="G1179" s="44">
        <f>G453/SUMIFS(G$3:G$722,$B$3:$B$722,$B1179)*SUMIFS(Calculations!$E$3:$E$53,Calculations!$A$3:$A$53,$B1179)</f>
        <v>0</v>
      </c>
      <c r="H1179" s="44">
        <f>H453/SUMIFS(H$3:H$722,$B$3:$B$722,$B1179)*SUMIFS(Calculations!$E$3:$E$53,Calculations!$A$3:$A$53,$B1179)</f>
        <v>0</v>
      </c>
      <c r="I1179" s="44">
        <f>I453/SUMIFS(I$3:I$722,$B$3:$B$722,$B1179)*SUMIFS(Calculations!$E$3:$E$53,Calculations!$A$3:$A$53,$B1179)</f>
        <v>0</v>
      </c>
      <c r="J1179" s="44">
        <f>J453/SUMIFS(J$3:J$722,$B$3:$B$722,$B1179)*SUMIFS(Calculations!$E$3:$E$53,Calculations!$A$3:$A$53,$B1179)</f>
        <v>0</v>
      </c>
      <c r="K1179" s="44">
        <f>K453/SUMIFS(K$3:K$722,$B$3:$B$722,$B1179)*SUMIFS(Calculations!$E$3:$E$53,Calculations!$A$3:$A$53,$B1179)</f>
        <v>0</v>
      </c>
      <c r="L1179" s="44">
        <f>L453/SUMIFS(L$3:L$722,$B$3:$B$722,$B1179)*SUMIFS(Calculations!$E$3:$E$53,Calculations!$A$3:$A$53,$B1179)</f>
        <v>0</v>
      </c>
      <c r="M1179" s="44">
        <f>M453/SUMIFS(M$3:M$722,$B$3:$B$722,$B1179)*SUMIFS(Calculations!$E$3:$E$53,Calculations!$A$3:$A$53,$B1179)</f>
        <v>0</v>
      </c>
      <c r="N1179" s="44">
        <f>N453/SUMIFS(N$3:N$722,$B$3:$B$722,$B1179)*SUMIFS(Calculations!$E$3:$E$53,Calculations!$A$3:$A$53,$B1179)</f>
        <v>0</v>
      </c>
      <c r="O1179" s="44">
        <f>O453/SUMIFS(O$3:O$722,$B$3:$B$722,$B1179)*SUMIFS(Calculations!$E$3:$E$53,Calculations!$A$3:$A$53,$B1179)</f>
        <v>0</v>
      </c>
      <c r="P1179" s="44">
        <f>P453/SUMIFS(P$3:P$722,$B$3:$B$722,$B1179)*SUMIFS(Calculations!$E$3:$E$53,Calculations!$A$3:$A$53,$B1179)</f>
        <v>0</v>
      </c>
      <c r="Q1179" s="44">
        <f>Q453/SUMIFS(Q$3:Q$722,$B$3:$B$722,$B1179)*SUMIFS(Calculations!$E$3:$E$53,Calculations!$A$3:$A$53,$B1179)</f>
        <v>0</v>
      </c>
      <c r="R1179" s="44">
        <f>R453/SUMIFS(R$3:R$722,$B$3:$B$722,$B1179)*SUMIFS(Calculations!$E$3:$E$53,Calculations!$A$3:$A$53,$B1179)</f>
        <v>0</v>
      </c>
    </row>
    <row r="1180" spans="2:18" ht="15.75" customHeight="1">
      <c r="B1180" s="44" t="s">
        <v>24</v>
      </c>
      <c r="C1180" s="44" t="s">
        <v>519</v>
      </c>
      <c r="D1180" s="44" t="s">
        <v>523</v>
      </c>
      <c r="E1180" s="44" t="str">
        <f t="shared" si="307"/>
        <v>hard coal</v>
      </c>
      <c r="F1180" s="44">
        <f>F454/SUMIFS(F$3:F$722,$B$3:$B$722,$B1180)*SUMIFS(Calculations!$E$3:$E$53,Calculations!$A$3:$A$53,$B1180)</f>
        <v>0</v>
      </c>
      <c r="G1180" s="44">
        <f>G454/SUMIFS(G$3:G$722,$B$3:$B$722,$B1180)*SUMIFS(Calculations!$E$3:$E$53,Calculations!$A$3:$A$53,$B1180)</f>
        <v>0</v>
      </c>
      <c r="H1180" s="44">
        <f>H454/SUMIFS(H$3:H$722,$B$3:$B$722,$B1180)*SUMIFS(Calculations!$E$3:$E$53,Calculations!$A$3:$A$53,$B1180)</f>
        <v>0</v>
      </c>
      <c r="I1180" s="44">
        <f>I454/SUMIFS(I$3:I$722,$B$3:$B$722,$B1180)*SUMIFS(Calculations!$E$3:$E$53,Calculations!$A$3:$A$53,$B1180)</f>
        <v>0</v>
      </c>
      <c r="J1180" s="44">
        <f>J454/SUMIFS(J$3:J$722,$B$3:$B$722,$B1180)*SUMIFS(Calculations!$E$3:$E$53,Calculations!$A$3:$A$53,$B1180)</f>
        <v>0</v>
      </c>
      <c r="K1180" s="44">
        <f>K454/SUMIFS(K$3:K$722,$B$3:$B$722,$B1180)*SUMIFS(Calculations!$E$3:$E$53,Calculations!$A$3:$A$53,$B1180)</f>
        <v>0</v>
      </c>
      <c r="L1180" s="44">
        <f>L454/SUMIFS(L$3:L$722,$B$3:$B$722,$B1180)*SUMIFS(Calculations!$E$3:$E$53,Calculations!$A$3:$A$53,$B1180)</f>
        <v>0</v>
      </c>
      <c r="M1180" s="44">
        <f>M454/SUMIFS(M$3:M$722,$B$3:$B$722,$B1180)*SUMIFS(Calculations!$E$3:$E$53,Calculations!$A$3:$A$53,$B1180)</f>
        <v>0</v>
      </c>
      <c r="N1180" s="44">
        <f>N454/SUMIFS(N$3:N$722,$B$3:$B$722,$B1180)*SUMIFS(Calculations!$E$3:$E$53,Calculations!$A$3:$A$53,$B1180)</f>
        <v>0</v>
      </c>
      <c r="O1180" s="44">
        <f>O454/SUMIFS(O$3:O$722,$B$3:$B$722,$B1180)*SUMIFS(Calculations!$E$3:$E$53,Calculations!$A$3:$A$53,$B1180)</f>
        <v>0</v>
      </c>
      <c r="P1180" s="44">
        <f>P454/SUMIFS(P$3:P$722,$B$3:$B$722,$B1180)*SUMIFS(Calculations!$E$3:$E$53,Calculations!$A$3:$A$53,$B1180)</f>
        <v>0</v>
      </c>
      <c r="Q1180" s="44">
        <f>Q454/SUMIFS(Q$3:Q$722,$B$3:$B$722,$B1180)*SUMIFS(Calculations!$E$3:$E$53,Calculations!$A$3:$A$53,$B1180)</f>
        <v>0</v>
      </c>
      <c r="R1180" s="44">
        <f>R454/SUMIFS(R$3:R$722,$B$3:$B$722,$B1180)*SUMIFS(Calculations!$E$3:$E$53,Calculations!$A$3:$A$53,$B1180)</f>
        <v>0</v>
      </c>
    </row>
    <row r="1181" spans="2:18" ht="15.75" customHeight="1">
      <c r="B1181" s="44" t="s">
        <v>24</v>
      </c>
      <c r="C1181" s="44" t="s">
        <v>519</v>
      </c>
      <c r="D1181" s="44" t="s">
        <v>524</v>
      </c>
      <c r="E1181" s="44" t="str">
        <f t="shared" si="307"/>
        <v>solar thermal</v>
      </c>
      <c r="F1181" s="44">
        <f>F455/SUMIFS(F$3:F$722,$B$3:$B$722,$B1181)*SUMIFS(Calculations!$E$3:$E$53,Calculations!$A$3:$A$53,$B1181)</f>
        <v>0</v>
      </c>
      <c r="G1181" s="44">
        <f>G455/SUMIFS(G$3:G$722,$B$3:$B$722,$B1181)*SUMIFS(Calculations!$E$3:$E$53,Calculations!$A$3:$A$53,$B1181)</f>
        <v>0</v>
      </c>
      <c r="H1181" s="44">
        <f>H455/SUMIFS(H$3:H$722,$B$3:$B$722,$B1181)*SUMIFS(Calculations!$E$3:$E$53,Calculations!$A$3:$A$53,$B1181)</f>
        <v>0</v>
      </c>
      <c r="I1181" s="44">
        <f>I455/SUMIFS(I$3:I$722,$B$3:$B$722,$B1181)*SUMIFS(Calculations!$E$3:$E$53,Calculations!$A$3:$A$53,$B1181)</f>
        <v>0</v>
      </c>
      <c r="J1181" s="44">
        <f>J455/SUMIFS(J$3:J$722,$B$3:$B$722,$B1181)*SUMIFS(Calculations!$E$3:$E$53,Calculations!$A$3:$A$53,$B1181)</f>
        <v>0</v>
      </c>
      <c r="K1181" s="44">
        <f>K455/SUMIFS(K$3:K$722,$B$3:$B$722,$B1181)*SUMIFS(Calculations!$E$3:$E$53,Calculations!$A$3:$A$53,$B1181)</f>
        <v>0</v>
      </c>
      <c r="L1181" s="44">
        <f>L455/SUMIFS(L$3:L$722,$B$3:$B$722,$B1181)*SUMIFS(Calculations!$E$3:$E$53,Calculations!$A$3:$A$53,$B1181)</f>
        <v>0</v>
      </c>
      <c r="M1181" s="44">
        <f>M455/SUMIFS(M$3:M$722,$B$3:$B$722,$B1181)*SUMIFS(Calculations!$E$3:$E$53,Calculations!$A$3:$A$53,$B1181)</f>
        <v>0</v>
      </c>
      <c r="N1181" s="44">
        <f>N455/SUMIFS(N$3:N$722,$B$3:$B$722,$B1181)*SUMIFS(Calculations!$E$3:$E$53,Calculations!$A$3:$A$53,$B1181)</f>
        <v>0</v>
      </c>
      <c r="O1181" s="44">
        <f>O455/SUMIFS(O$3:O$722,$B$3:$B$722,$B1181)*SUMIFS(Calculations!$E$3:$E$53,Calculations!$A$3:$A$53,$B1181)</f>
        <v>0</v>
      </c>
      <c r="P1181" s="44">
        <f>P455/SUMIFS(P$3:P$722,$B$3:$B$722,$B1181)*SUMIFS(Calculations!$E$3:$E$53,Calculations!$A$3:$A$53,$B1181)</f>
        <v>0</v>
      </c>
      <c r="Q1181" s="44">
        <f>Q455/SUMIFS(Q$3:Q$722,$B$3:$B$722,$B1181)*SUMIFS(Calculations!$E$3:$E$53,Calculations!$A$3:$A$53,$B1181)</f>
        <v>0</v>
      </c>
      <c r="R1181" s="44">
        <f>R455/SUMIFS(R$3:R$722,$B$3:$B$722,$B1181)*SUMIFS(Calculations!$E$3:$E$53,Calculations!$A$3:$A$53,$B1181)</f>
        <v>0</v>
      </c>
    </row>
    <row r="1182" spans="2:18" ht="15.75" customHeight="1">
      <c r="B1182" s="44" t="s">
        <v>24</v>
      </c>
      <c r="C1182" s="44" t="s">
        <v>519</v>
      </c>
      <c r="D1182" s="44" t="s">
        <v>525</v>
      </c>
      <c r="E1182" s="44" t="str">
        <f t="shared" si="307"/>
        <v>geothermal</v>
      </c>
      <c r="F1182" s="44">
        <f>F456/SUMIFS(F$3:F$722,$B$3:$B$722,$B1182)*SUMIFS(Calculations!$E$3:$E$53,Calculations!$A$3:$A$53,$B1182)</f>
        <v>0</v>
      </c>
      <c r="G1182" s="44">
        <f>G456/SUMIFS(G$3:G$722,$B$3:$B$722,$B1182)*SUMIFS(Calculations!$E$3:$E$53,Calculations!$A$3:$A$53,$B1182)</f>
        <v>0</v>
      </c>
      <c r="H1182" s="44">
        <f>H456/SUMIFS(H$3:H$722,$B$3:$B$722,$B1182)*SUMIFS(Calculations!$E$3:$E$53,Calculations!$A$3:$A$53,$B1182)</f>
        <v>0</v>
      </c>
      <c r="I1182" s="44">
        <f>I456/SUMIFS(I$3:I$722,$B$3:$B$722,$B1182)*SUMIFS(Calculations!$E$3:$E$53,Calculations!$A$3:$A$53,$B1182)</f>
        <v>0</v>
      </c>
      <c r="J1182" s="44">
        <f>J456/SUMIFS(J$3:J$722,$B$3:$B$722,$B1182)*SUMIFS(Calculations!$E$3:$E$53,Calculations!$A$3:$A$53,$B1182)</f>
        <v>0</v>
      </c>
      <c r="K1182" s="44">
        <f>K456/SUMIFS(K$3:K$722,$B$3:$B$722,$B1182)*SUMIFS(Calculations!$E$3:$E$53,Calculations!$A$3:$A$53,$B1182)</f>
        <v>0</v>
      </c>
      <c r="L1182" s="44">
        <f>L456/SUMIFS(L$3:L$722,$B$3:$B$722,$B1182)*SUMIFS(Calculations!$E$3:$E$53,Calculations!$A$3:$A$53,$B1182)</f>
        <v>0</v>
      </c>
      <c r="M1182" s="44">
        <f>M456/SUMIFS(M$3:M$722,$B$3:$B$722,$B1182)*SUMIFS(Calculations!$E$3:$E$53,Calculations!$A$3:$A$53,$B1182)</f>
        <v>0</v>
      </c>
      <c r="N1182" s="44">
        <f>N456/SUMIFS(N$3:N$722,$B$3:$B$722,$B1182)*SUMIFS(Calculations!$E$3:$E$53,Calculations!$A$3:$A$53,$B1182)</f>
        <v>0</v>
      </c>
      <c r="O1182" s="44">
        <f>O456/SUMIFS(O$3:O$722,$B$3:$B$722,$B1182)*SUMIFS(Calculations!$E$3:$E$53,Calculations!$A$3:$A$53,$B1182)</f>
        <v>0</v>
      </c>
      <c r="P1182" s="44">
        <f>P456/SUMIFS(P$3:P$722,$B$3:$B$722,$B1182)*SUMIFS(Calculations!$E$3:$E$53,Calculations!$A$3:$A$53,$B1182)</f>
        <v>0</v>
      </c>
      <c r="Q1182" s="44">
        <f>Q456/SUMIFS(Q$3:Q$722,$B$3:$B$722,$B1182)*SUMIFS(Calculations!$E$3:$E$53,Calculations!$A$3:$A$53,$B1182)</f>
        <v>0</v>
      </c>
      <c r="R1182" s="44">
        <f>R456/SUMIFS(R$3:R$722,$B$3:$B$722,$B1182)*SUMIFS(Calculations!$E$3:$E$53,Calculations!$A$3:$A$53,$B1182)</f>
        <v>0</v>
      </c>
    </row>
    <row r="1183" spans="2:18" ht="15.75" customHeight="1">
      <c r="B1183" s="44" t="s">
        <v>24</v>
      </c>
      <c r="C1183" s="44" t="s">
        <v>519</v>
      </c>
      <c r="D1183" s="44" t="s">
        <v>526</v>
      </c>
      <c r="E1183" s="44" t="str">
        <f t="shared" si="307"/>
        <v>hydro</v>
      </c>
      <c r="F1183" s="44">
        <f>F457/SUMIFS(F$3:F$722,$B$3:$B$722,$B1183)*SUMIFS(Calculations!$E$3:$E$53,Calculations!$A$3:$A$53,$B1183)</f>
        <v>0</v>
      </c>
      <c r="G1183" s="44">
        <f>G457/SUMIFS(G$3:G$722,$B$3:$B$722,$B1183)*SUMIFS(Calculations!$E$3:$E$53,Calculations!$A$3:$A$53,$B1183)</f>
        <v>0</v>
      </c>
      <c r="H1183" s="44">
        <f>H457/SUMIFS(H$3:H$722,$B$3:$B$722,$B1183)*SUMIFS(Calculations!$E$3:$E$53,Calculations!$A$3:$A$53,$B1183)</f>
        <v>0</v>
      </c>
      <c r="I1183" s="44">
        <f>I457/SUMIFS(I$3:I$722,$B$3:$B$722,$B1183)*SUMIFS(Calculations!$E$3:$E$53,Calculations!$A$3:$A$53,$B1183)</f>
        <v>0</v>
      </c>
      <c r="J1183" s="44">
        <f>J457/SUMIFS(J$3:J$722,$B$3:$B$722,$B1183)*SUMIFS(Calculations!$E$3:$E$53,Calculations!$A$3:$A$53,$B1183)</f>
        <v>0</v>
      </c>
      <c r="K1183" s="44">
        <f>K457/SUMIFS(K$3:K$722,$B$3:$B$722,$B1183)*SUMIFS(Calculations!$E$3:$E$53,Calculations!$A$3:$A$53,$B1183)</f>
        <v>0</v>
      </c>
      <c r="L1183" s="44">
        <f>L457/SUMIFS(L$3:L$722,$B$3:$B$722,$B1183)*SUMIFS(Calculations!$E$3:$E$53,Calculations!$A$3:$A$53,$B1183)</f>
        <v>0</v>
      </c>
      <c r="M1183" s="44">
        <f>M457/SUMIFS(M$3:M$722,$B$3:$B$722,$B1183)*SUMIFS(Calculations!$E$3:$E$53,Calculations!$A$3:$A$53,$B1183)</f>
        <v>0</v>
      </c>
      <c r="N1183" s="44">
        <f>N457/SUMIFS(N$3:N$722,$B$3:$B$722,$B1183)*SUMIFS(Calculations!$E$3:$E$53,Calculations!$A$3:$A$53,$B1183)</f>
        <v>0</v>
      </c>
      <c r="O1183" s="44">
        <f>O457/SUMIFS(O$3:O$722,$B$3:$B$722,$B1183)*SUMIFS(Calculations!$E$3:$E$53,Calculations!$A$3:$A$53,$B1183)</f>
        <v>0</v>
      </c>
      <c r="P1183" s="44">
        <f>P457/SUMIFS(P$3:P$722,$B$3:$B$722,$B1183)*SUMIFS(Calculations!$E$3:$E$53,Calculations!$A$3:$A$53,$B1183)</f>
        <v>0</v>
      </c>
      <c r="Q1183" s="44">
        <f>Q457/SUMIFS(Q$3:Q$722,$B$3:$B$722,$B1183)*SUMIFS(Calculations!$E$3:$E$53,Calculations!$A$3:$A$53,$B1183)</f>
        <v>0</v>
      </c>
      <c r="R1183" s="44">
        <f>R457/SUMIFS(R$3:R$722,$B$3:$B$722,$B1183)*SUMIFS(Calculations!$E$3:$E$53,Calculations!$A$3:$A$53,$B1183)</f>
        <v>0</v>
      </c>
    </row>
    <row r="1184" spans="2:18" ht="15.75" customHeight="1">
      <c r="B1184" s="44" t="s">
        <v>24</v>
      </c>
      <c r="C1184" s="44" t="s">
        <v>519</v>
      </c>
      <c r="D1184" s="44" t="s">
        <v>528</v>
      </c>
      <c r="E1184" s="44" t="str">
        <f t="shared" si="307"/>
        <v>hydro</v>
      </c>
      <c r="F1184" s="44">
        <f>F458/SUMIFS(F$3:F$722,$B$3:$B$722,$B1184)*SUMIFS(Calculations!$E$3:$E$53,Calculations!$A$3:$A$53,$B1184)</f>
        <v>0</v>
      </c>
      <c r="G1184" s="44">
        <f>G458/SUMIFS(G$3:G$722,$B$3:$B$722,$B1184)*SUMIFS(Calculations!$E$3:$E$53,Calculations!$A$3:$A$53,$B1184)</f>
        <v>0</v>
      </c>
      <c r="H1184" s="44">
        <f>H458/SUMIFS(H$3:H$722,$B$3:$B$722,$B1184)*SUMIFS(Calculations!$E$3:$E$53,Calculations!$A$3:$A$53,$B1184)</f>
        <v>0</v>
      </c>
      <c r="I1184" s="44">
        <f>I458/SUMIFS(I$3:I$722,$B$3:$B$722,$B1184)*SUMIFS(Calculations!$E$3:$E$53,Calculations!$A$3:$A$53,$B1184)</f>
        <v>0</v>
      </c>
      <c r="J1184" s="44">
        <f>J458/SUMIFS(J$3:J$722,$B$3:$B$722,$B1184)*SUMIFS(Calculations!$E$3:$E$53,Calculations!$A$3:$A$53,$B1184)</f>
        <v>0</v>
      </c>
      <c r="K1184" s="44">
        <f>K458/SUMIFS(K$3:K$722,$B$3:$B$722,$B1184)*SUMIFS(Calculations!$E$3:$E$53,Calculations!$A$3:$A$53,$B1184)</f>
        <v>0</v>
      </c>
      <c r="L1184" s="44">
        <f>L458/SUMIFS(L$3:L$722,$B$3:$B$722,$B1184)*SUMIFS(Calculations!$E$3:$E$53,Calculations!$A$3:$A$53,$B1184)</f>
        <v>0</v>
      </c>
      <c r="M1184" s="44">
        <f>M458/SUMIFS(M$3:M$722,$B$3:$B$722,$B1184)*SUMIFS(Calculations!$E$3:$E$53,Calculations!$A$3:$A$53,$B1184)</f>
        <v>0</v>
      </c>
      <c r="N1184" s="44">
        <f>N458/SUMIFS(N$3:N$722,$B$3:$B$722,$B1184)*SUMIFS(Calculations!$E$3:$E$53,Calculations!$A$3:$A$53,$B1184)</f>
        <v>0</v>
      </c>
      <c r="O1184" s="44">
        <f>O458/SUMIFS(O$3:O$722,$B$3:$B$722,$B1184)*SUMIFS(Calculations!$E$3:$E$53,Calculations!$A$3:$A$53,$B1184)</f>
        <v>0</v>
      </c>
      <c r="P1184" s="44">
        <f>P458/SUMIFS(P$3:P$722,$B$3:$B$722,$B1184)*SUMIFS(Calculations!$E$3:$E$53,Calculations!$A$3:$A$53,$B1184)</f>
        <v>0</v>
      </c>
      <c r="Q1184" s="44">
        <f>Q458/SUMIFS(Q$3:Q$722,$B$3:$B$722,$B1184)*SUMIFS(Calculations!$E$3:$E$53,Calculations!$A$3:$A$53,$B1184)</f>
        <v>0</v>
      </c>
      <c r="R1184" s="44">
        <f>R458/SUMIFS(R$3:R$722,$B$3:$B$722,$B1184)*SUMIFS(Calculations!$E$3:$E$53,Calculations!$A$3:$A$53,$B1184)</f>
        <v>0</v>
      </c>
    </row>
    <row r="1185" spans="2:18" ht="15.75" customHeight="1">
      <c r="B1185" s="44" t="s">
        <v>24</v>
      </c>
      <c r="C1185" s="44" t="s">
        <v>519</v>
      </c>
      <c r="D1185" s="44" t="s">
        <v>527</v>
      </c>
      <c r="E1185" s="44" t="str">
        <f t="shared" si="307"/>
        <v>onshore wind</v>
      </c>
      <c r="F1185" s="44">
        <f>F459/SUMIFS(F$3:F$722,$B$3:$B$722,$B1185)*SUMIFS(Calculations!$E$3:$E$53,Calculations!$A$3:$A$53,$B1185)</f>
        <v>0</v>
      </c>
      <c r="G1185" s="44">
        <f>G459/SUMIFS(G$3:G$722,$B$3:$B$722,$B1185)*SUMIFS(Calculations!$E$3:$E$53,Calculations!$A$3:$A$53,$B1185)</f>
        <v>0</v>
      </c>
      <c r="H1185" s="44">
        <f>H459/SUMIFS(H$3:H$722,$B$3:$B$722,$B1185)*SUMIFS(Calculations!$E$3:$E$53,Calculations!$A$3:$A$53,$B1185)</f>
        <v>0</v>
      </c>
      <c r="I1185" s="44">
        <f>I459/SUMIFS(I$3:I$722,$B$3:$B$722,$B1185)*SUMIFS(Calculations!$E$3:$E$53,Calculations!$A$3:$A$53,$B1185)</f>
        <v>0</v>
      </c>
      <c r="J1185" s="44">
        <f>J459/SUMIFS(J$3:J$722,$B$3:$B$722,$B1185)*SUMIFS(Calculations!$E$3:$E$53,Calculations!$A$3:$A$53,$B1185)</f>
        <v>0</v>
      </c>
      <c r="K1185" s="44">
        <f>K459/SUMIFS(K$3:K$722,$B$3:$B$722,$B1185)*SUMIFS(Calculations!$E$3:$E$53,Calculations!$A$3:$A$53,$B1185)</f>
        <v>0</v>
      </c>
      <c r="L1185" s="44">
        <f>L459/SUMIFS(L$3:L$722,$B$3:$B$722,$B1185)*SUMIFS(Calculations!$E$3:$E$53,Calculations!$A$3:$A$53,$B1185)</f>
        <v>0</v>
      </c>
      <c r="M1185" s="44">
        <f>M459/SUMIFS(M$3:M$722,$B$3:$B$722,$B1185)*SUMIFS(Calculations!$E$3:$E$53,Calculations!$A$3:$A$53,$B1185)</f>
        <v>0</v>
      </c>
      <c r="N1185" s="44">
        <f>N459/SUMIFS(N$3:N$722,$B$3:$B$722,$B1185)*SUMIFS(Calculations!$E$3:$E$53,Calculations!$A$3:$A$53,$B1185)</f>
        <v>0</v>
      </c>
      <c r="O1185" s="44">
        <f>O459/SUMIFS(O$3:O$722,$B$3:$B$722,$B1185)*SUMIFS(Calculations!$E$3:$E$53,Calculations!$A$3:$A$53,$B1185)</f>
        <v>0</v>
      </c>
      <c r="P1185" s="44">
        <f>P459/SUMIFS(P$3:P$722,$B$3:$B$722,$B1185)*SUMIFS(Calculations!$E$3:$E$53,Calculations!$A$3:$A$53,$B1185)</f>
        <v>0</v>
      </c>
      <c r="Q1185" s="44">
        <f>Q459/SUMIFS(Q$3:Q$722,$B$3:$B$722,$B1185)*SUMIFS(Calculations!$E$3:$E$53,Calculations!$A$3:$A$53,$B1185)</f>
        <v>0</v>
      </c>
      <c r="R1185" s="44">
        <f>R459/SUMIFS(R$3:R$722,$B$3:$B$722,$B1185)*SUMIFS(Calculations!$E$3:$E$53,Calculations!$A$3:$A$53,$B1185)</f>
        <v>0</v>
      </c>
    </row>
    <row r="1186" spans="2:18" ht="15.75" customHeight="1">
      <c r="B1186" s="44" t="s">
        <v>24</v>
      </c>
      <c r="C1186" s="44" t="s">
        <v>519</v>
      </c>
      <c r="D1186" s="44" t="s">
        <v>529</v>
      </c>
      <c r="E1186" s="44" t="str">
        <f t="shared" si="307"/>
        <v>natural gas nonpeaker</v>
      </c>
      <c r="F1186" s="44">
        <f>F460/SUMIFS(F$3:F$722,$B$3:$B$722,$B1186)*SUMIFS(Calculations!$E$3:$E$53,Calculations!$A$3:$A$53,$B1186)</f>
        <v>0</v>
      </c>
      <c r="G1186" s="44">
        <f>G460/SUMIFS(G$3:G$722,$B$3:$B$722,$B1186)*SUMIFS(Calculations!$E$3:$E$53,Calculations!$A$3:$A$53,$B1186)</f>
        <v>0</v>
      </c>
      <c r="H1186" s="44">
        <f>H460/SUMIFS(H$3:H$722,$B$3:$B$722,$B1186)*SUMIFS(Calculations!$E$3:$E$53,Calculations!$A$3:$A$53,$B1186)</f>
        <v>0</v>
      </c>
      <c r="I1186" s="44">
        <f>I460/SUMIFS(I$3:I$722,$B$3:$B$722,$B1186)*SUMIFS(Calculations!$E$3:$E$53,Calculations!$A$3:$A$53,$B1186)</f>
        <v>0</v>
      </c>
      <c r="J1186" s="44">
        <f>J460/SUMIFS(J$3:J$722,$B$3:$B$722,$B1186)*SUMIFS(Calculations!$E$3:$E$53,Calculations!$A$3:$A$53,$B1186)</f>
        <v>0</v>
      </c>
      <c r="K1186" s="44">
        <f>K460/SUMIFS(K$3:K$722,$B$3:$B$722,$B1186)*SUMIFS(Calculations!$E$3:$E$53,Calculations!$A$3:$A$53,$B1186)</f>
        <v>0</v>
      </c>
      <c r="L1186" s="44">
        <f>L460/SUMIFS(L$3:L$722,$B$3:$B$722,$B1186)*SUMIFS(Calculations!$E$3:$E$53,Calculations!$A$3:$A$53,$B1186)</f>
        <v>0</v>
      </c>
      <c r="M1186" s="44">
        <f>M460/SUMIFS(M$3:M$722,$B$3:$B$722,$B1186)*SUMIFS(Calculations!$E$3:$E$53,Calculations!$A$3:$A$53,$B1186)</f>
        <v>0</v>
      </c>
      <c r="N1186" s="44">
        <f>N460/SUMIFS(N$3:N$722,$B$3:$B$722,$B1186)*SUMIFS(Calculations!$E$3:$E$53,Calculations!$A$3:$A$53,$B1186)</f>
        <v>0</v>
      </c>
      <c r="O1186" s="44">
        <f>O460/SUMIFS(O$3:O$722,$B$3:$B$722,$B1186)*SUMIFS(Calculations!$E$3:$E$53,Calculations!$A$3:$A$53,$B1186)</f>
        <v>0</v>
      </c>
      <c r="P1186" s="44">
        <f>P460/SUMIFS(P$3:P$722,$B$3:$B$722,$B1186)*SUMIFS(Calculations!$E$3:$E$53,Calculations!$A$3:$A$53,$B1186)</f>
        <v>0</v>
      </c>
      <c r="Q1186" s="44">
        <f>Q460/SUMIFS(Q$3:Q$722,$B$3:$B$722,$B1186)*SUMIFS(Calculations!$E$3:$E$53,Calculations!$A$3:$A$53,$B1186)</f>
        <v>0</v>
      </c>
      <c r="R1186" s="44">
        <f>R460/SUMIFS(R$3:R$722,$B$3:$B$722,$B1186)*SUMIFS(Calculations!$E$3:$E$53,Calculations!$A$3:$A$53,$B1186)</f>
        <v>0</v>
      </c>
    </row>
    <row r="1187" spans="2:18" ht="15.75" customHeight="1">
      <c r="B1187" s="44" t="s">
        <v>24</v>
      </c>
      <c r="C1187" s="44" t="s">
        <v>519</v>
      </c>
      <c r="D1187" s="44" t="s">
        <v>530</v>
      </c>
      <c r="E1187" s="44" t="str">
        <f t="shared" si="307"/>
        <v>natural gas peaker</v>
      </c>
      <c r="F1187" s="44">
        <f>F461/SUMIFS(F$3:F$722,$B$3:$B$722,$B1187)*SUMIFS(Calculations!$E$3:$E$53,Calculations!$A$3:$A$53,$B1187)</f>
        <v>0</v>
      </c>
      <c r="G1187" s="44">
        <f>G461/SUMIFS(G$3:G$722,$B$3:$B$722,$B1187)*SUMIFS(Calculations!$E$3:$E$53,Calculations!$A$3:$A$53,$B1187)</f>
        <v>0</v>
      </c>
      <c r="H1187" s="44">
        <f>H461/SUMIFS(H$3:H$722,$B$3:$B$722,$B1187)*SUMIFS(Calculations!$E$3:$E$53,Calculations!$A$3:$A$53,$B1187)</f>
        <v>0</v>
      </c>
      <c r="I1187" s="44">
        <f>I461/SUMIFS(I$3:I$722,$B$3:$B$722,$B1187)*SUMIFS(Calculations!$E$3:$E$53,Calculations!$A$3:$A$53,$B1187)</f>
        <v>0</v>
      </c>
      <c r="J1187" s="44">
        <f>J461/SUMIFS(J$3:J$722,$B$3:$B$722,$B1187)*SUMIFS(Calculations!$E$3:$E$53,Calculations!$A$3:$A$53,$B1187)</f>
        <v>0</v>
      </c>
      <c r="K1187" s="44">
        <f>K461/SUMIFS(K$3:K$722,$B$3:$B$722,$B1187)*SUMIFS(Calculations!$E$3:$E$53,Calculations!$A$3:$A$53,$B1187)</f>
        <v>0</v>
      </c>
      <c r="L1187" s="44">
        <f>L461/SUMIFS(L$3:L$722,$B$3:$B$722,$B1187)*SUMIFS(Calculations!$E$3:$E$53,Calculations!$A$3:$A$53,$B1187)</f>
        <v>0</v>
      </c>
      <c r="M1187" s="44">
        <f>M461/SUMIFS(M$3:M$722,$B$3:$B$722,$B1187)*SUMIFS(Calculations!$E$3:$E$53,Calculations!$A$3:$A$53,$B1187)</f>
        <v>0</v>
      </c>
      <c r="N1187" s="44">
        <f>N461/SUMIFS(N$3:N$722,$B$3:$B$722,$B1187)*SUMIFS(Calculations!$E$3:$E$53,Calculations!$A$3:$A$53,$B1187)</f>
        <v>0</v>
      </c>
      <c r="O1187" s="44">
        <f>O461/SUMIFS(O$3:O$722,$B$3:$B$722,$B1187)*SUMIFS(Calculations!$E$3:$E$53,Calculations!$A$3:$A$53,$B1187)</f>
        <v>0</v>
      </c>
      <c r="P1187" s="44">
        <f>P461/SUMIFS(P$3:P$722,$B$3:$B$722,$B1187)*SUMIFS(Calculations!$E$3:$E$53,Calculations!$A$3:$A$53,$B1187)</f>
        <v>0</v>
      </c>
      <c r="Q1187" s="44">
        <f>Q461/SUMIFS(Q$3:Q$722,$B$3:$B$722,$B1187)*SUMIFS(Calculations!$E$3:$E$53,Calculations!$A$3:$A$53,$B1187)</f>
        <v>0</v>
      </c>
      <c r="R1187" s="44">
        <f>R461/SUMIFS(R$3:R$722,$B$3:$B$722,$B1187)*SUMIFS(Calculations!$E$3:$E$53,Calculations!$A$3:$A$53,$B1187)</f>
        <v>0</v>
      </c>
    </row>
    <row r="1188" spans="2:18" ht="15.75" customHeight="1">
      <c r="B1188" s="44" t="s">
        <v>24</v>
      </c>
      <c r="C1188" s="44" t="s">
        <v>519</v>
      </c>
      <c r="D1188" s="44" t="s">
        <v>531</v>
      </c>
      <c r="E1188" s="44" t="str">
        <f t="shared" si="307"/>
        <v>nuclear</v>
      </c>
      <c r="F1188" s="44">
        <f>F462/SUMIFS(F$3:F$722,$B$3:$B$722,$B1188)*SUMIFS(Calculations!$E$3:$E$53,Calculations!$A$3:$A$53,$B1188)</f>
        <v>0</v>
      </c>
      <c r="G1188" s="44">
        <f>G462/SUMIFS(G$3:G$722,$B$3:$B$722,$B1188)*SUMIFS(Calculations!$E$3:$E$53,Calculations!$A$3:$A$53,$B1188)</f>
        <v>0</v>
      </c>
      <c r="H1188" s="44">
        <f>H462/SUMIFS(H$3:H$722,$B$3:$B$722,$B1188)*SUMIFS(Calculations!$E$3:$E$53,Calculations!$A$3:$A$53,$B1188)</f>
        <v>0</v>
      </c>
      <c r="I1188" s="44">
        <f>I462/SUMIFS(I$3:I$722,$B$3:$B$722,$B1188)*SUMIFS(Calculations!$E$3:$E$53,Calculations!$A$3:$A$53,$B1188)</f>
        <v>0</v>
      </c>
      <c r="J1188" s="44">
        <f>J462/SUMIFS(J$3:J$722,$B$3:$B$722,$B1188)*SUMIFS(Calculations!$E$3:$E$53,Calculations!$A$3:$A$53,$B1188)</f>
        <v>0</v>
      </c>
      <c r="K1188" s="44">
        <f>K462/SUMIFS(K$3:K$722,$B$3:$B$722,$B1188)*SUMIFS(Calculations!$E$3:$E$53,Calculations!$A$3:$A$53,$B1188)</f>
        <v>0</v>
      </c>
      <c r="L1188" s="44">
        <f>L462/SUMIFS(L$3:L$722,$B$3:$B$722,$B1188)*SUMIFS(Calculations!$E$3:$E$53,Calculations!$A$3:$A$53,$B1188)</f>
        <v>0</v>
      </c>
      <c r="M1188" s="44">
        <f>M462/SUMIFS(M$3:M$722,$B$3:$B$722,$B1188)*SUMIFS(Calculations!$E$3:$E$53,Calculations!$A$3:$A$53,$B1188)</f>
        <v>0</v>
      </c>
      <c r="N1188" s="44">
        <f>N462/SUMIFS(N$3:N$722,$B$3:$B$722,$B1188)*SUMIFS(Calculations!$E$3:$E$53,Calculations!$A$3:$A$53,$B1188)</f>
        <v>0</v>
      </c>
      <c r="O1188" s="44">
        <f>O462/SUMIFS(O$3:O$722,$B$3:$B$722,$B1188)*SUMIFS(Calculations!$E$3:$E$53,Calculations!$A$3:$A$53,$B1188)</f>
        <v>0</v>
      </c>
      <c r="P1188" s="44">
        <f>P462/SUMIFS(P$3:P$722,$B$3:$B$722,$B1188)*SUMIFS(Calculations!$E$3:$E$53,Calculations!$A$3:$A$53,$B1188)</f>
        <v>0</v>
      </c>
      <c r="Q1188" s="44">
        <f>Q462/SUMIFS(Q$3:Q$722,$B$3:$B$722,$B1188)*SUMIFS(Calculations!$E$3:$E$53,Calculations!$A$3:$A$53,$B1188)</f>
        <v>0</v>
      </c>
      <c r="R1188" s="44">
        <f>R462/SUMIFS(R$3:R$722,$B$3:$B$722,$B1188)*SUMIFS(Calculations!$E$3:$E$53,Calculations!$A$3:$A$53,$B1188)</f>
        <v>0</v>
      </c>
    </row>
    <row r="1189" spans="2:18" ht="15.75" customHeight="1">
      <c r="B1189" s="44" t="s">
        <v>24</v>
      </c>
      <c r="C1189" s="44" t="s">
        <v>519</v>
      </c>
      <c r="D1189" s="44" t="s">
        <v>532</v>
      </c>
      <c r="E1189" s="44" t="str">
        <f t="shared" si="307"/>
        <v>offshore wind</v>
      </c>
      <c r="F1189" s="44">
        <f>F463/SUMIFS(F$3:F$722,$B$3:$B$722,$B1189)*SUMIFS(Calculations!$E$3:$E$53,Calculations!$A$3:$A$53,$B1189)</f>
        <v>0</v>
      </c>
      <c r="G1189" s="44">
        <f>G463/SUMIFS(G$3:G$722,$B$3:$B$722,$B1189)*SUMIFS(Calculations!$E$3:$E$53,Calculations!$A$3:$A$53,$B1189)</f>
        <v>0</v>
      </c>
      <c r="H1189" s="44">
        <f>H463/SUMIFS(H$3:H$722,$B$3:$B$722,$B1189)*SUMIFS(Calculations!$E$3:$E$53,Calculations!$A$3:$A$53,$B1189)</f>
        <v>0</v>
      </c>
      <c r="I1189" s="44">
        <f>I463/SUMIFS(I$3:I$722,$B$3:$B$722,$B1189)*SUMIFS(Calculations!$E$3:$E$53,Calculations!$A$3:$A$53,$B1189)</f>
        <v>0</v>
      </c>
      <c r="J1189" s="44">
        <f>J463/SUMIFS(J$3:J$722,$B$3:$B$722,$B1189)*SUMIFS(Calculations!$E$3:$E$53,Calculations!$A$3:$A$53,$B1189)</f>
        <v>0</v>
      </c>
      <c r="K1189" s="44">
        <f>K463/SUMIFS(K$3:K$722,$B$3:$B$722,$B1189)*SUMIFS(Calculations!$E$3:$E$53,Calculations!$A$3:$A$53,$B1189)</f>
        <v>0</v>
      </c>
      <c r="L1189" s="44">
        <f>L463/SUMIFS(L$3:L$722,$B$3:$B$722,$B1189)*SUMIFS(Calculations!$E$3:$E$53,Calculations!$A$3:$A$53,$B1189)</f>
        <v>0</v>
      </c>
      <c r="M1189" s="44">
        <f>M463/SUMIFS(M$3:M$722,$B$3:$B$722,$B1189)*SUMIFS(Calculations!$E$3:$E$53,Calculations!$A$3:$A$53,$B1189)</f>
        <v>0</v>
      </c>
      <c r="N1189" s="44">
        <f>N463/SUMIFS(N$3:N$722,$B$3:$B$722,$B1189)*SUMIFS(Calculations!$E$3:$E$53,Calculations!$A$3:$A$53,$B1189)</f>
        <v>0</v>
      </c>
      <c r="O1189" s="44">
        <f>O463/SUMIFS(O$3:O$722,$B$3:$B$722,$B1189)*SUMIFS(Calculations!$E$3:$E$53,Calculations!$A$3:$A$53,$B1189)</f>
        <v>0</v>
      </c>
      <c r="P1189" s="44">
        <f>P463/SUMIFS(P$3:P$722,$B$3:$B$722,$B1189)*SUMIFS(Calculations!$E$3:$E$53,Calculations!$A$3:$A$53,$B1189)</f>
        <v>0</v>
      </c>
      <c r="Q1189" s="44">
        <f>Q463/SUMIFS(Q$3:Q$722,$B$3:$B$722,$B1189)*SUMIFS(Calculations!$E$3:$E$53,Calculations!$A$3:$A$53,$B1189)</f>
        <v>0</v>
      </c>
      <c r="R1189" s="44">
        <f>R463/SUMIFS(R$3:R$722,$B$3:$B$722,$B1189)*SUMIFS(Calculations!$E$3:$E$53,Calculations!$A$3:$A$53,$B1189)</f>
        <v>0</v>
      </c>
    </row>
    <row r="1190" spans="2:18" ht="15.75" customHeight="1">
      <c r="B1190" s="44" t="s">
        <v>24</v>
      </c>
      <c r="C1190" s="44" t="s">
        <v>519</v>
      </c>
      <c r="D1190" s="44" t="s">
        <v>533</v>
      </c>
      <c r="E1190" s="44" t="str">
        <f t="shared" si="307"/>
        <v>crude oil</v>
      </c>
      <c r="F1190" s="44">
        <f>F464/SUMIFS(F$3:F$722,$B$3:$B$722,$B1190)*SUMIFS(Calculations!$E$3:$E$53,Calculations!$A$3:$A$53,$B1190)</f>
        <v>0</v>
      </c>
      <c r="G1190" s="44">
        <f>G464/SUMIFS(G$3:G$722,$B$3:$B$722,$B1190)*SUMIFS(Calculations!$E$3:$E$53,Calculations!$A$3:$A$53,$B1190)</f>
        <v>0</v>
      </c>
      <c r="H1190" s="44">
        <f>H464/SUMIFS(H$3:H$722,$B$3:$B$722,$B1190)*SUMIFS(Calculations!$E$3:$E$53,Calculations!$A$3:$A$53,$B1190)</f>
        <v>0</v>
      </c>
      <c r="I1190" s="44">
        <f>I464/SUMIFS(I$3:I$722,$B$3:$B$722,$B1190)*SUMIFS(Calculations!$E$3:$E$53,Calculations!$A$3:$A$53,$B1190)</f>
        <v>0</v>
      </c>
      <c r="J1190" s="44">
        <f>J464/SUMIFS(J$3:J$722,$B$3:$B$722,$B1190)*SUMIFS(Calculations!$E$3:$E$53,Calculations!$A$3:$A$53,$B1190)</f>
        <v>0</v>
      </c>
      <c r="K1190" s="44">
        <f>K464/SUMIFS(K$3:K$722,$B$3:$B$722,$B1190)*SUMIFS(Calculations!$E$3:$E$53,Calculations!$A$3:$A$53,$B1190)</f>
        <v>0</v>
      </c>
      <c r="L1190" s="44">
        <f>L464/SUMIFS(L$3:L$722,$B$3:$B$722,$B1190)*SUMIFS(Calculations!$E$3:$E$53,Calculations!$A$3:$A$53,$B1190)</f>
        <v>0</v>
      </c>
      <c r="M1190" s="44">
        <f>M464/SUMIFS(M$3:M$722,$B$3:$B$722,$B1190)*SUMIFS(Calculations!$E$3:$E$53,Calculations!$A$3:$A$53,$B1190)</f>
        <v>0</v>
      </c>
      <c r="N1190" s="44">
        <f>N464/SUMIFS(N$3:N$722,$B$3:$B$722,$B1190)*SUMIFS(Calculations!$E$3:$E$53,Calculations!$A$3:$A$53,$B1190)</f>
        <v>0</v>
      </c>
      <c r="O1190" s="44">
        <f>O464/SUMIFS(O$3:O$722,$B$3:$B$722,$B1190)*SUMIFS(Calculations!$E$3:$E$53,Calculations!$A$3:$A$53,$B1190)</f>
        <v>0</v>
      </c>
      <c r="P1190" s="44">
        <f>P464/SUMIFS(P$3:P$722,$B$3:$B$722,$B1190)*SUMIFS(Calculations!$E$3:$E$53,Calculations!$A$3:$A$53,$B1190)</f>
        <v>0</v>
      </c>
      <c r="Q1190" s="44">
        <f>Q464/SUMIFS(Q$3:Q$722,$B$3:$B$722,$B1190)*SUMIFS(Calculations!$E$3:$E$53,Calculations!$A$3:$A$53,$B1190)</f>
        <v>0</v>
      </c>
      <c r="R1190" s="44">
        <f>R464/SUMIFS(R$3:R$722,$B$3:$B$722,$B1190)*SUMIFS(Calculations!$E$3:$E$53,Calculations!$A$3:$A$53,$B1190)</f>
        <v>0</v>
      </c>
    </row>
    <row r="1191" spans="2:18" ht="15.75" customHeight="1">
      <c r="B1191" s="44" t="s">
        <v>24</v>
      </c>
      <c r="C1191" s="44" t="s">
        <v>519</v>
      </c>
      <c r="D1191" s="44" t="s">
        <v>534</v>
      </c>
      <c r="E1191" s="44" t="str">
        <f t="shared" si="307"/>
        <v>solar PV</v>
      </c>
      <c r="F1191" s="44">
        <f>F465/SUMIFS(F$3:F$722,$B$3:$B$722,$B1191)*SUMIFS(Calculations!$E$3:$E$53,Calculations!$A$3:$A$53,$B1191)</f>
        <v>0</v>
      </c>
      <c r="G1191" s="44">
        <f>G465/SUMIFS(G$3:G$722,$B$3:$B$722,$B1191)*SUMIFS(Calculations!$E$3:$E$53,Calculations!$A$3:$A$53,$B1191)</f>
        <v>0</v>
      </c>
      <c r="H1191" s="44">
        <f>H465/SUMIFS(H$3:H$722,$B$3:$B$722,$B1191)*SUMIFS(Calculations!$E$3:$E$53,Calculations!$A$3:$A$53,$B1191)</f>
        <v>0</v>
      </c>
      <c r="I1191" s="44">
        <f>I465/SUMIFS(I$3:I$722,$B$3:$B$722,$B1191)*SUMIFS(Calculations!$E$3:$E$53,Calculations!$A$3:$A$53,$B1191)</f>
        <v>0</v>
      </c>
      <c r="J1191" s="44">
        <f>J465/SUMIFS(J$3:J$722,$B$3:$B$722,$B1191)*SUMIFS(Calculations!$E$3:$E$53,Calculations!$A$3:$A$53,$B1191)</f>
        <v>0</v>
      </c>
      <c r="K1191" s="44">
        <f>K465/SUMIFS(K$3:K$722,$B$3:$B$722,$B1191)*SUMIFS(Calculations!$E$3:$E$53,Calculations!$A$3:$A$53,$B1191)</f>
        <v>0</v>
      </c>
      <c r="L1191" s="44">
        <f>L465/SUMIFS(L$3:L$722,$B$3:$B$722,$B1191)*SUMIFS(Calculations!$E$3:$E$53,Calculations!$A$3:$A$53,$B1191)</f>
        <v>0</v>
      </c>
      <c r="M1191" s="44">
        <f>M465/SUMIFS(M$3:M$722,$B$3:$B$722,$B1191)*SUMIFS(Calculations!$E$3:$E$53,Calculations!$A$3:$A$53,$B1191)</f>
        <v>0</v>
      </c>
      <c r="N1191" s="44">
        <f>N465/SUMIFS(N$3:N$722,$B$3:$B$722,$B1191)*SUMIFS(Calculations!$E$3:$E$53,Calculations!$A$3:$A$53,$B1191)</f>
        <v>0</v>
      </c>
      <c r="O1191" s="44">
        <f>O465/SUMIFS(O$3:O$722,$B$3:$B$722,$B1191)*SUMIFS(Calculations!$E$3:$E$53,Calculations!$A$3:$A$53,$B1191)</f>
        <v>0</v>
      </c>
      <c r="P1191" s="44">
        <f>P465/SUMIFS(P$3:P$722,$B$3:$B$722,$B1191)*SUMIFS(Calculations!$E$3:$E$53,Calculations!$A$3:$A$53,$B1191)</f>
        <v>0</v>
      </c>
      <c r="Q1191" s="44">
        <f>Q465/SUMIFS(Q$3:Q$722,$B$3:$B$722,$B1191)*SUMIFS(Calculations!$E$3:$E$53,Calculations!$A$3:$A$53,$B1191)</f>
        <v>0</v>
      </c>
      <c r="R1191" s="44">
        <f>R465/SUMIFS(R$3:R$722,$B$3:$B$722,$B1191)*SUMIFS(Calculations!$E$3:$E$53,Calculations!$A$3:$A$53,$B1191)</f>
        <v>0</v>
      </c>
    </row>
    <row r="1192" spans="2:18" ht="15.75" customHeight="1">
      <c r="B1192" s="44" t="s">
        <v>24</v>
      </c>
      <c r="C1192" s="44" t="s">
        <v>519</v>
      </c>
      <c r="D1192" s="44" t="s">
        <v>535</v>
      </c>
      <c r="E1192" s="44" t="str">
        <f t="shared" si="307"/>
        <v>storage</v>
      </c>
      <c r="F1192" s="44">
        <f>F466/SUMIFS(F$3:F$722,$B$3:$B$722,$B1192)*SUMIFS(Calculations!$E$3:$E$53,Calculations!$A$3:$A$53,$B1192)</f>
        <v>0</v>
      </c>
      <c r="G1192" s="44">
        <f>G466/SUMIFS(G$3:G$722,$B$3:$B$722,$B1192)*SUMIFS(Calculations!$E$3:$E$53,Calculations!$A$3:$A$53,$B1192)</f>
        <v>0</v>
      </c>
      <c r="H1192" s="44">
        <f>H466/SUMIFS(H$3:H$722,$B$3:$B$722,$B1192)*SUMIFS(Calculations!$E$3:$E$53,Calculations!$A$3:$A$53,$B1192)</f>
        <v>0</v>
      </c>
      <c r="I1192" s="44">
        <f>I466/SUMIFS(I$3:I$722,$B$3:$B$722,$B1192)*SUMIFS(Calculations!$E$3:$E$53,Calculations!$A$3:$A$53,$B1192)</f>
        <v>0</v>
      </c>
      <c r="J1192" s="44">
        <f>J466/SUMIFS(J$3:J$722,$B$3:$B$722,$B1192)*SUMIFS(Calculations!$E$3:$E$53,Calculations!$A$3:$A$53,$B1192)</f>
        <v>0</v>
      </c>
      <c r="K1192" s="44">
        <f>K466/SUMIFS(K$3:K$722,$B$3:$B$722,$B1192)*SUMIFS(Calculations!$E$3:$E$53,Calculations!$A$3:$A$53,$B1192)</f>
        <v>0</v>
      </c>
      <c r="L1192" s="44">
        <f>L466/SUMIFS(L$3:L$722,$B$3:$B$722,$B1192)*SUMIFS(Calculations!$E$3:$E$53,Calculations!$A$3:$A$53,$B1192)</f>
        <v>0</v>
      </c>
      <c r="M1192" s="44">
        <f>M466/SUMIFS(M$3:M$722,$B$3:$B$722,$B1192)*SUMIFS(Calculations!$E$3:$E$53,Calculations!$A$3:$A$53,$B1192)</f>
        <v>0</v>
      </c>
      <c r="N1192" s="44">
        <f>N466/SUMIFS(N$3:N$722,$B$3:$B$722,$B1192)*SUMIFS(Calculations!$E$3:$E$53,Calculations!$A$3:$A$53,$B1192)</f>
        <v>0</v>
      </c>
      <c r="O1192" s="44">
        <f>O466/SUMIFS(O$3:O$722,$B$3:$B$722,$B1192)*SUMIFS(Calculations!$E$3:$E$53,Calculations!$A$3:$A$53,$B1192)</f>
        <v>0</v>
      </c>
      <c r="P1192" s="44">
        <f>P466/SUMIFS(P$3:P$722,$B$3:$B$722,$B1192)*SUMIFS(Calculations!$E$3:$E$53,Calculations!$A$3:$A$53,$B1192)</f>
        <v>0</v>
      </c>
      <c r="Q1192" s="44">
        <f>Q466/SUMIFS(Q$3:Q$722,$B$3:$B$722,$B1192)*SUMIFS(Calculations!$E$3:$E$53,Calculations!$A$3:$A$53,$B1192)</f>
        <v>0</v>
      </c>
      <c r="R1192" s="44">
        <f>R466/SUMIFS(R$3:R$722,$B$3:$B$722,$B1192)*SUMIFS(Calculations!$E$3:$E$53,Calculations!$A$3:$A$53,$B1192)</f>
        <v>0</v>
      </c>
    </row>
    <row r="1193" spans="2:18" ht="15.75" customHeight="1">
      <c r="B1193" s="44" t="s">
        <v>24</v>
      </c>
      <c r="C1193" s="44" t="s">
        <v>519</v>
      </c>
      <c r="D1193" s="44" t="s">
        <v>537</v>
      </c>
      <c r="E1193" s="44" t="str">
        <f t="shared" si="307"/>
        <v>solar PV</v>
      </c>
      <c r="F1193" s="44">
        <f>F467/SUMIFS(F$3:F$722,$B$3:$B$722,$B1193)*SUMIFS(Calculations!$E$3:$E$53,Calculations!$A$3:$A$53,$B1193)</f>
        <v>0</v>
      </c>
      <c r="G1193" s="44">
        <f>G467/SUMIFS(G$3:G$722,$B$3:$B$722,$B1193)*SUMIFS(Calculations!$E$3:$E$53,Calculations!$A$3:$A$53,$B1193)</f>
        <v>0</v>
      </c>
      <c r="H1193" s="44">
        <f>H467/SUMIFS(H$3:H$722,$B$3:$B$722,$B1193)*SUMIFS(Calculations!$E$3:$E$53,Calculations!$A$3:$A$53,$B1193)</f>
        <v>0</v>
      </c>
      <c r="I1193" s="44">
        <f>I467/SUMIFS(I$3:I$722,$B$3:$B$722,$B1193)*SUMIFS(Calculations!$E$3:$E$53,Calculations!$A$3:$A$53,$B1193)</f>
        <v>0</v>
      </c>
      <c r="J1193" s="44">
        <f>J467/SUMIFS(J$3:J$722,$B$3:$B$722,$B1193)*SUMIFS(Calculations!$E$3:$E$53,Calculations!$A$3:$A$53,$B1193)</f>
        <v>0</v>
      </c>
      <c r="K1193" s="44">
        <f>K467/SUMIFS(K$3:K$722,$B$3:$B$722,$B1193)*SUMIFS(Calculations!$E$3:$E$53,Calculations!$A$3:$A$53,$B1193)</f>
        <v>0</v>
      </c>
      <c r="L1193" s="44">
        <f>L467/SUMIFS(L$3:L$722,$B$3:$B$722,$B1193)*SUMIFS(Calculations!$E$3:$E$53,Calculations!$A$3:$A$53,$B1193)</f>
        <v>0</v>
      </c>
      <c r="M1193" s="44">
        <f>M467/SUMIFS(M$3:M$722,$B$3:$B$722,$B1193)*SUMIFS(Calculations!$E$3:$E$53,Calculations!$A$3:$A$53,$B1193)</f>
        <v>0</v>
      </c>
      <c r="N1193" s="44">
        <f>N467/SUMIFS(N$3:N$722,$B$3:$B$722,$B1193)*SUMIFS(Calculations!$E$3:$E$53,Calculations!$A$3:$A$53,$B1193)</f>
        <v>0</v>
      </c>
      <c r="O1193" s="44">
        <f>O467/SUMIFS(O$3:O$722,$B$3:$B$722,$B1193)*SUMIFS(Calculations!$E$3:$E$53,Calculations!$A$3:$A$53,$B1193)</f>
        <v>0</v>
      </c>
      <c r="P1193" s="44">
        <f>P467/SUMIFS(P$3:P$722,$B$3:$B$722,$B1193)*SUMIFS(Calculations!$E$3:$E$53,Calculations!$A$3:$A$53,$B1193)</f>
        <v>0</v>
      </c>
      <c r="Q1193" s="44">
        <f>Q467/SUMIFS(Q$3:Q$722,$B$3:$B$722,$B1193)*SUMIFS(Calculations!$E$3:$E$53,Calculations!$A$3:$A$53,$B1193)</f>
        <v>0</v>
      </c>
      <c r="R1193" s="44">
        <f>R467/SUMIFS(R$3:R$722,$B$3:$B$722,$B1193)*SUMIFS(Calculations!$E$3:$E$53,Calculations!$A$3:$A$53,$B1193)</f>
        <v>0</v>
      </c>
    </row>
    <row r="1194" spans="2:18" ht="15.75" customHeight="1">
      <c r="B1194" s="44" t="s">
        <v>100</v>
      </c>
      <c r="C1194" s="44" t="s">
        <v>519</v>
      </c>
      <c r="D1194" s="44" t="s">
        <v>522</v>
      </c>
      <c r="E1194" s="44" t="str">
        <f t="shared" si="307"/>
        <v>biomass</v>
      </c>
      <c r="F1194" s="44">
        <f>F468/SUMIFS(F$3:F$722,$B$3:$B$722,$B1194)*SUMIFS(Calculations!$E$3:$E$53,Calculations!$A$3:$A$53,$B1194)</f>
        <v>0</v>
      </c>
      <c r="G1194" s="44">
        <f>G468/SUMIFS(G$3:G$722,$B$3:$B$722,$B1194)*SUMIFS(Calculations!$E$3:$E$53,Calculations!$A$3:$A$53,$B1194)</f>
        <v>0</v>
      </c>
      <c r="H1194" s="44">
        <f>H468/SUMIFS(H$3:H$722,$B$3:$B$722,$B1194)*SUMIFS(Calculations!$E$3:$E$53,Calculations!$A$3:$A$53,$B1194)</f>
        <v>0</v>
      </c>
      <c r="I1194" s="44">
        <f>I468/SUMIFS(I$3:I$722,$B$3:$B$722,$B1194)*SUMIFS(Calculations!$E$3:$E$53,Calculations!$A$3:$A$53,$B1194)</f>
        <v>0</v>
      </c>
      <c r="J1194" s="44">
        <f>J468/SUMIFS(J$3:J$722,$B$3:$B$722,$B1194)*SUMIFS(Calculations!$E$3:$E$53,Calculations!$A$3:$A$53,$B1194)</f>
        <v>0</v>
      </c>
      <c r="K1194" s="44">
        <f>K468/SUMIFS(K$3:K$722,$B$3:$B$722,$B1194)*SUMIFS(Calculations!$E$3:$E$53,Calculations!$A$3:$A$53,$B1194)</f>
        <v>0</v>
      </c>
      <c r="L1194" s="44">
        <f>L468/SUMIFS(L$3:L$722,$B$3:$B$722,$B1194)*SUMIFS(Calculations!$E$3:$E$53,Calculations!$A$3:$A$53,$B1194)</f>
        <v>0</v>
      </c>
      <c r="M1194" s="44">
        <f>M468/SUMIFS(M$3:M$722,$B$3:$B$722,$B1194)*SUMIFS(Calculations!$E$3:$E$53,Calculations!$A$3:$A$53,$B1194)</f>
        <v>0</v>
      </c>
      <c r="N1194" s="44">
        <f>N468/SUMIFS(N$3:N$722,$B$3:$B$722,$B1194)*SUMIFS(Calculations!$E$3:$E$53,Calculations!$A$3:$A$53,$B1194)</f>
        <v>0</v>
      </c>
      <c r="O1194" s="44">
        <f>O468/SUMIFS(O$3:O$722,$B$3:$B$722,$B1194)*SUMIFS(Calculations!$E$3:$E$53,Calculations!$A$3:$A$53,$B1194)</f>
        <v>0</v>
      </c>
      <c r="P1194" s="44">
        <f>P468/SUMIFS(P$3:P$722,$B$3:$B$722,$B1194)*SUMIFS(Calculations!$E$3:$E$53,Calculations!$A$3:$A$53,$B1194)</f>
        <v>0</v>
      </c>
      <c r="Q1194" s="44">
        <f>Q468/SUMIFS(Q$3:Q$722,$B$3:$B$722,$B1194)*SUMIFS(Calculations!$E$3:$E$53,Calculations!$A$3:$A$53,$B1194)</f>
        <v>0</v>
      </c>
      <c r="R1194" s="44">
        <f>R468/SUMIFS(R$3:R$722,$B$3:$B$722,$B1194)*SUMIFS(Calculations!$E$3:$E$53,Calculations!$A$3:$A$53,$B1194)</f>
        <v>0</v>
      </c>
    </row>
    <row r="1195" spans="2:18" ht="15.75" customHeight="1">
      <c r="B1195" s="44" t="s">
        <v>100</v>
      </c>
      <c r="C1195" s="44" t="s">
        <v>519</v>
      </c>
      <c r="D1195" s="44" t="s">
        <v>523</v>
      </c>
      <c r="E1195" s="44" t="str">
        <f t="shared" si="307"/>
        <v>hard coal</v>
      </c>
      <c r="F1195" s="44">
        <f>F469/SUMIFS(F$3:F$722,$B$3:$B$722,$B1195)*SUMIFS(Calculations!$E$3:$E$53,Calculations!$A$3:$A$53,$B1195)</f>
        <v>0</v>
      </c>
      <c r="G1195" s="44">
        <f>G469/SUMIFS(G$3:G$722,$B$3:$B$722,$B1195)*SUMIFS(Calculations!$E$3:$E$53,Calculations!$A$3:$A$53,$B1195)</f>
        <v>0</v>
      </c>
      <c r="H1195" s="44">
        <f>H469/SUMIFS(H$3:H$722,$B$3:$B$722,$B1195)*SUMIFS(Calculations!$E$3:$E$53,Calculations!$A$3:$A$53,$B1195)</f>
        <v>0</v>
      </c>
      <c r="I1195" s="44">
        <f>I469/SUMIFS(I$3:I$722,$B$3:$B$722,$B1195)*SUMIFS(Calculations!$E$3:$E$53,Calculations!$A$3:$A$53,$B1195)</f>
        <v>0</v>
      </c>
      <c r="J1195" s="44">
        <f>J469/SUMIFS(J$3:J$722,$B$3:$B$722,$B1195)*SUMIFS(Calculations!$E$3:$E$53,Calculations!$A$3:$A$53,$B1195)</f>
        <v>0</v>
      </c>
      <c r="K1195" s="44">
        <f>K469/SUMIFS(K$3:K$722,$B$3:$B$722,$B1195)*SUMIFS(Calculations!$E$3:$E$53,Calculations!$A$3:$A$53,$B1195)</f>
        <v>0</v>
      </c>
      <c r="L1195" s="44">
        <f>L469/SUMIFS(L$3:L$722,$B$3:$B$722,$B1195)*SUMIFS(Calculations!$E$3:$E$53,Calculations!$A$3:$A$53,$B1195)</f>
        <v>0</v>
      </c>
      <c r="M1195" s="44">
        <f>M469/SUMIFS(M$3:M$722,$B$3:$B$722,$B1195)*SUMIFS(Calculations!$E$3:$E$53,Calculations!$A$3:$A$53,$B1195)</f>
        <v>0</v>
      </c>
      <c r="N1195" s="44">
        <f>N469/SUMIFS(N$3:N$722,$B$3:$B$722,$B1195)*SUMIFS(Calculations!$E$3:$E$53,Calculations!$A$3:$A$53,$B1195)</f>
        <v>0</v>
      </c>
      <c r="O1195" s="44">
        <f>O469/SUMIFS(O$3:O$722,$B$3:$B$722,$B1195)*SUMIFS(Calculations!$E$3:$E$53,Calculations!$A$3:$A$53,$B1195)</f>
        <v>0</v>
      </c>
      <c r="P1195" s="44">
        <f>P469/SUMIFS(P$3:P$722,$B$3:$B$722,$B1195)*SUMIFS(Calculations!$E$3:$E$53,Calculations!$A$3:$A$53,$B1195)</f>
        <v>0</v>
      </c>
      <c r="Q1195" s="44">
        <f>Q469/SUMIFS(Q$3:Q$722,$B$3:$B$722,$B1195)*SUMIFS(Calculations!$E$3:$E$53,Calculations!$A$3:$A$53,$B1195)</f>
        <v>0</v>
      </c>
      <c r="R1195" s="44">
        <f>R469/SUMIFS(R$3:R$722,$B$3:$B$722,$B1195)*SUMIFS(Calculations!$E$3:$E$53,Calculations!$A$3:$A$53,$B1195)</f>
        <v>0</v>
      </c>
    </row>
    <row r="1196" spans="2:18" ht="15.75" customHeight="1">
      <c r="B1196" s="44" t="s">
        <v>100</v>
      </c>
      <c r="C1196" s="44" t="s">
        <v>519</v>
      </c>
      <c r="D1196" s="44" t="s">
        <v>524</v>
      </c>
      <c r="E1196" s="44" t="str">
        <f t="shared" si="307"/>
        <v>solar thermal</v>
      </c>
      <c r="F1196" s="44">
        <f>F470/SUMIFS(F$3:F$722,$B$3:$B$722,$B1196)*SUMIFS(Calculations!$E$3:$E$53,Calculations!$A$3:$A$53,$B1196)</f>
        <v>0</v>
      </c>
      <c r="G1196" s="44">
        <f>G470/SUMIFS(G$3:G$722,$B$3:$B$722,$B1196)*SUMIFS(Calculations!$E$3:$E$53,Calculations!$A$3:$A$53,$B1196)</f>
        <v>0</v>
      </c>
      <c r="H1196" s="44">
        <f>H470/SUMIFS(H$3:H$722,$B$3:$B$722,$B1196)*SUMIFS(Calculations!$E$3:$E$53,Calculations!$A$3:$A$53,$B1196)</f>
        <v>0</v>
      </c>
      <c r="I1196" s="44">
        <f>I470/SUMIFS(I$3:I$722,$B$3:$B$722,$B1196)*SUMIFS(Calculations!$E$3:$E$53,Calculations!$A$3:$A$53,$B1196)</f>
        <v>0</v>
      </c>
      <c r="J1196" s="44">
        <f>J470/SUMIFS(J$3:J$722,$B$3:$B$722,$B1196)*SUMIFS(Calculations!$E$3:$E$53,Calculations!$A$3:$A$53,$B1196)</f>
        <v>0</v>
      </c>
      <c r="K1196" s="44">
        <f>K470/SUMIFS(K$3:K$722,$B$3:$B$722,$B1196)*SUMIFS(Calculations!$E$3:$E$53,Calculations!$A$3:$A$53,$B1196)</f>
        <v>0</v>
      </c>
      <c r="L1196" s="44">
        <f>L470/SUMIFS(L$3:L$722,$B$3:$B$722,$B1196)*SUMIFS(Calculations!$E$3:$E$53,Calculations!$A$3:$A$53,$B1196)</f>
        <v>0</v>
      </c>
      <c r="M1196" s="44">
        <f>M470/SUMIFS(M$3:M$722,$B$3:$B$722,$B1196)*SUMIFS(Calculations!$E$3:$E$53,Calculations!$A$3:$A$53,$B1196)</f>
        <v>0</v>
      </c>
      <c r="N1196" s="44">
        <f>N470/SUMIFS(N$3:N$722,$B$3:$B$722,$B1196)*SUMIFS(Calculations!$E$3:$E$53,Calculations!$A$3:$A$53,$B1196)</f>
        <v>0</v>
      </c>
      <c r="O1196" s="44">
        <f>O470/SUMIFS(O$3:O$722,$B$3:$B$722,$B1196)*SUMIFS(Calculations!$E$3:$E$53,Calculations!$A$3:$A$53,$B1196)</f>
        <v>0</v>
      </c>
      <c r="P1196" s="44">
        <f>P470/SUMIFS(P$3:P$722,$B$3:$B$722,$B1196)*SUMIFS(Calculations!$E$3:$E$53,Calculations!$A$3:$A$53,$B1196)</f>
        <v>0</v>
      </c>
      <c r="Q1196" s="44">
        <f>Q470/SUMIFS(Q$3:Q$722,$B$3:$B$722,$B1196)*SUMIFS(Calculations!$E$3:$E$53,Calculations!$A$3:$A$53,$B1196)</f>
        <v>0</v>
      </c>
      <c r="R1196" s="44">
        <f>R470/SUMIFS(R$3:R$722,$B$3:$B$722,$B1196)*SUMIFS(Calculations!$E$3:$E$53,Calculations!$A$3:$A$53,$B1196)</f>
        <v>0</v>
      </c>
    </row>
    <row r="1197" spans="2:18" ht="15.75" customHeight="1">
      <c r="B1197" s="44" t="s">
        <v>100</v>
      </c>
      <c r="C1197" s="44" t="s">
        <v>519</v>
      </c>
      <c r="D1197" s="44" t="s">
        <v>525</v>
      </c>
      <c r="E1197" s="44" t="str">
        <f t="shared" si="307"/>
        <v>geothermal</v>
      </c>
      <c r="F1197" s="44">
        <f>F471/SUMIFS(F$3:F$722,$B$3:$B$722,$B1197)*SUMIFS(Calculations!$E$3:$E$53,Calculations!$A$3:$A$53,$B1197)</f>
        <v>0</v>
      </c>
      <c r="G1197" s="44">
        <f>G471/SUMIFS(G$3:G$722,$B$3:$B$722,$B1197)*SUMIFS(Calculations!$E$3:$E$53,Calculations!$A$3:$A$53,$B1197)</f>
        <v>0</v>
      </c>
      <c r="H1197" s="44">
        <f>H471/SUMIFS(H$3:H$722,$B$3:$B$722,$B1197)*SUMIFS(Calculations!$E$3:$E$53,Calculations!$A$3:$A$53,$B1197)</f>
        <v>0</v>
      </c>
      <c r="I1197" s="44">
        <f>I471/SUMIFS(I$3:I$722,$B$3:$B$722,$B1197)*SUMIFS(Calculations!$E$3:$E$53,Calculations!$A$3:$A$53,$B1197)</f>
        <v>0</v>
      </c>
      <c r="J1197" s="44">
        <f>J471/SUMIFS(J$3:J$722,$B$3:$B$722,$B1197)*SUMIFS(Calculations!$E$3:$E$53,Calculations!$A$3:$A$53,$B1197)</f>
        <v>0</v>
      </c>
      <c r="K1197" s="44">
        <f>K471/SUMIFS(K$3:K$722,$B$3:$B$722,$B1197)*SUMIFS(Calculations!$E$3:$E$53,Calculations!$A$3:$A$53,$B1197)</f>
        <v>0</v>
      </c>
      <c r="L1197" s="44">
        <f>L471/SUMIFS(L$3:L$722,$B$3:$B$722,$B1197)*SUMIFS(Calculations!$E$3:$E$53,Calculations!$A$3:$A$53,$B1197)</f>
        <v>0</v>
      </c>
      <c r="M1197" s="44">
        <f>M471/SUMIFS(M$3:M$722,$B$3:$B$722,$B1197)*SUMIFS(Calculations!$E$3:$E$53,Calculations!$A$3:$A$53,$B1197)</f>
        <v>0</v>
      </c>
      <c r="N1197" s="44">
        <f>N471/SUMIFS(N$3:N$722,$B$3:$B$722,$B1197)*SUMIFS(Calculations!$E$3:$E$53,Calculations!$A$3:$A$53,$B1197)</f>
        <v>0</v>
      </c>
      <c r="O1197" s="44">
        <f>O471/SUMIFS(O$3:O$722,$B$3:$B$722,$B1197)*SUMIFS(Calculations!$E$3:$E$53,Calculations!$A$3:$A$53,$B1197)</f>
        <v>0</v>
      </c>
      <c r="P1197" s="44">
        <f>P471/SUMIFS(P$3:P$722,$B$3:$B$722,$B1197)*SUMIFS(Calculations!$E$3:$E$53,Calculations!$A$3:$A$53,$B1197)</f>
        <v>0</v>
      </c>
      <c r="Q1197" s="44">
        <f>Q471/SUMIFS(Q$3:Q$722,$B$3:$B$722,$B1197)*SUMIFS(Calculations!$E$3:$E$53,Calculations!$A$3:$A$53,$B1197)</f>
        <v>0</v>
      </c>
      <c r="R1197" s="44">
        <f>R471/SUMIFS(R$3:R$722,$B$3:$B$722,$B1197)*SUMIFS(Calculations!$E$3:$E$53,Calculations!$A$3:$A$53,$B1197)</f>
        <v>0</v>
      </c>
    </row>
    <row r="1198" spans="2:18" ht="15.75" customHeight="1">
      <c r="B1198" s="44" t="s">
        <v>100</v>
      </c>
      <c r="C1198" s="44" t="s">
        <v>519</v>
      </c>
      <c r="D1198" s="44" t="s">
        <v>526</v>
      </c>
      <c r="E1198" s="44" t="str">
        <f t="shared" si="307"/>
        <v>hydro</v>
      </c>
      <c r="F1198" s="44">
        <f>F472/SUMIFS(F$3:F$722,$B$3:$B$722,$B1198)*SUMIFS(Calculations!$E$3:$E$53,Calculations!$A$3:$A$53,$B1198)</f>
        <v>0</v>
      </c>
      <c r="G1198" s="44">
        <f>G472/SUMIFS(G$3:G$722,$B$3:$B$722,$B1198)*SUMIFS(Calculations!$E$3:$E$53,Calculations!$A$3:$A$53,$B1198)</f>
        <v>0</v>
      </c>
      <c r="H1198" s="44">
        <f>H472/SUMIFS(H$3:H$722,$B$3:$B$722,$B1198)*SUMIFS(Calculations!$E$3:$E$53,Calculations!$A$3:$A$53,$B1198)</f>
        <v>0</v>
      </c>
      <c r="I1198" s="44">
        <f>I472/SUMIFS(I$3:I$722,$B$3:$B$722,$B1198)*SUMIFS(Calculations!$E$3:$E$53,Calculations!$A$3:$A$53,$B1198)</f>
        <v>0</v>
      </c>
      <c r="J1198" s="44">
        <f>J472/SUMIFS(J$3:J$722,$B$3:$B$722,$B1198)*SUMIFS(Calculations!$E$3:$E$53,Calculations!$A$3:$A$53,$B1198)</f>
        <v>0</v>
      </c>
      <c r="K1198" s="44">
        <f>K472/SUMIFS(K$3:K$722,$B$3:$B$722,$B1198)*SUMIFS(Calculations!$E$3:$E$53,Calculations!$A$3:$A$53,$B1198)</f>
        <v>0</v>
      </c>
      <c r="L1198" s="44">
        <f>L472/SUMIFS(L$3:L$722,$B$3:$B$722,$B1198)*SUMIFS(Calculations!$E$3:$E$53,Calculations!$A$3:$A$53,$B1198)</f>
        <v>0</v>
      </c>
      <c r="M1198" s="44">
        <f>M472/SUMIFS(M$3:M$722,$B$3:$B$722,$B1198)*SUMIFS(Calculations!$E$3:$E$53,Calculations!$A$3:$A$53,$B1198)</f>
        <v>0</v>
      </c>
      <c r="N1198" s="44">
        <f>N472/SUMIFS(N$3:N$722,$B$3:$B$722,$B1198)*SUMIFS(Calculations!$E$3:$E$53,Calculations!$A$3:$A$53,$B1198)</f>
        <v>0</v>
      </c>
      <c r="O1198" s="44">
        <f>O472/SUMIFS(O$3:O$722,$B$3:$B$722,$B1198)*SUMIFS(Calculations!$E$3:$E$53,Calculations!$A$3:$A$53,$B1198)</f>
        <v>0</v>
      </c>
      <c r="P1198" s="44">
        <f>P472/SUMIFS(P$3:P$722,$B$3:$B$722,$B1198)*SUMIFS(Calculations!$E$3:$E$53,Calculations!$A$3:$A$53,$B1198)</f>
        <v>0</v>
      </c>
      <c r="Q1198" s="44">
        <f>Q472/SUMIFS(Q$3:Q$722,$B$3:$B$722,$B1198)*SUMIFS(Calculations!$E$3:$E$53,Calculations!$A$3:$A$53,$B1198)</f>
        <v>0</v>
      </c>
      <c r="R1198" s="44">
        <f>R472/SUMIFS(R$3:R$722,$B$3:$B$722,$B1198)*SUMIFS(Calculations!$E$3:$E$53,Calculations!$A$3:$A$53,$B1198)</f>
        <v>0</v>
      </c>
    </row>
    <row r="1199" spans="2:18" ht="15.75" customHeight="1">
      <c r="B1199" s="44" t="s">
        <v>100</v>
      </c>
      <c r="C1199" s="44" t="s">
        <v>519</v>
      </c>
      <c r="D1199" s="44" t="s">
        <v>528</v>
      </c>
      <c r="E1199" s="44" t="str">
        <f t="shared" si="307"/>
        <v>hydro</v>
      </c>
      <c r="F1199" s="44">
        <f>F473/SUMIFS(F$3:F$722,$B$3:$B$722,$B1199)*SUMIFS(Calculations!$E$3:$E$53,Calculations!$A$3:$A$53,$B1199)</f>
        <v>0</v>
      </c>
      <c r="G1199" s="44">
        <f>G473/SUMIFS(G$3:G$722,$B$3:$B$722,$B1199)*SUMIFS(Calculations!$E$3:$E$53,Calculations!$A$3:$A$53,$B1199)</f>
        <v>0</v>
      </c>
      <c r="H1199" s="44">
        <f>H473/SUMIFS(H$3:H$722,$B$3:$B$722,$B1199)*SUMIFS(Calculations!$E$3:$E$53,Calculations!$A$3:$A$53,$B1199)</f>
        <v>0</v>
      </c>
      <c r="I1199" s="44">
        <f>I473/SUMIFS(I$3:I$722,$B$3:$B$722,$B1199)*SUMIFS(Calculations!$E$3:$E$53,Calculations!$A$3:$A$53,$B1199)</f>
        <v>0</v>
      </c>
      <c r="J1199" s="44">
        <f>J473/SUMIFS(J$3:J$722,$B$3:$B$722,$B1199)*SUMIFS(Calculations!$E$3:$E$53,Calculations!$A$3:$A$53,$B1199)</f>
        <v>0</v>
      </c>
      <c r="K1199" s="44">
        <f>K473/SUMIFS(K$3:K$722,$B$3:$B$722,$B1199)*SUMIFS(Calculations!$E$3:$E$53,Calculations!$A$3:$A$53,$B1199)</f>
        <v>0</v>
      </c>
      <c r="L1199" s="44">
        <f>L473/SUMIFS(L$3:L$722,$B$3:$B$722,$B1199)*SUMIFS(Calculations!$E$3:$E$53,Calculations!$A$3:$A$53,$B1199)</f>
        <v>0</v>
      </c>
      <c r="M1199" s="44">
        <f>M473/SUMIFS(M$3:M$722,$B$3:$B$722,$B1199)*SUMIFS(Calculations!$E$3:$E$53,Calculations!$A$3:$A$53,$B1199)</f>
        <v>0</v>
      </c>
      <c r="N1199" s="44">
        <f>N473/SUMIFS(N$3:N$722,$B$3:$B$722,$B1199)*SUMIFS(Calculations!$E$3:$E$53,Calculations!$A$3:$A$53,$B1199)</f>
        <v>0</v>
      </c>
      <c r="O1199" s="44">
        <f>O473/SUMIFS(O$3:O$722,$B$3:$B$722,$B1199)*SUMIFS(Calculations!$E$3:$E$53,Calculations!$A$3:$A$53,$B1199)</f>
        <v>0</v>
      </c>
      <c r="P1199" s="44">
        <f>P473/SUMIFS(P$3:P$722,$B$3:$B$722,$B1199)*SUMIFS(Calculations!$E$3:$E$53,Calculations!$A$3:$A$53,$B1199)</f>
        <v>0</v>
      </c>
      <c r="Q1199" s="44">
        <f>Q473/SUMIFS(Q$3:Q$722,$B$3:$B$722,$B1199)*SUMIFS(Calculations!$E$3:$E$53,Calculations!$A$3:$A$53,$B1199)</f>
        <v>0</v>
      </c>
      <c r="R1199" s="44">
        <f>R473/SUMIFS(R$3:R$722,$B$3:$B$722,$B1199)*SUMIFS(Calculations!$E$3:$E$53,Calculations!$A$3:$A$53,$B1199)</f>
        <v>0</v>
      </c>
    </row>
    <row r="1200" spans="2:18" ht="15.75" customHeight="1">
      <c r="B1200" s="44" t="s">
        <v>100</v>
      </c>
      <c r="C1200" s="44" t="s">
        <v>519</v>
      </c>
      <c r="D1200" s="44" t="s">
        <v>527</v>
      </c>
      <c r="E1200" s="44" t="str">
        <f t="shared" si="307"/>
        <v>onshore wind</v>
      </c>
      <c r="F1200" s="44">
        <f>F474/SUMIFS(F$3:F$722,$B$3:$B$722,$B1200)*SUMIFS(Calculations!$E$3:$E$53,Calculations!$A$3:$A$53,$B1200)</f>
        <v>0</v>
      </c>
      <c r="G1200" s="44">
        <f>G474/SUMIFS(G$3:G$722,$B$3:$B$722,$B1200)*SUMIFS(Calculations!$E$3:$E$53,Calculations!$A$3:$A$53,$B1200)</f>
        <v>0</v>
      </c>
      <c r="H1200" s="44">
        <f>H474/SUMIFS(H$3:H$722,$B$3:$B$722,$B1200)*SUMIFS(Calculations!$E$3:$E$53,Calculations!$A$3:$A$53,$B1200)</f>
        <v>0</v>
      </c>
      <c r="I1200" s="44">
        <f>I474/SUMIFS(I$3:I$722,$B$3:$B$722,$B1200)*SUMIFS(Calculations!$E$3:$E$53,Calculations!$A$3:$A$53,$B1200)</f>
        <v>0</v>
      </c>
      <c r="J1200" s="44">
        <f>J474/SUMIFS(J$3:J$722,$B$3:$B$722,$B1200)*SUMIFS(Calculations!$E$3:$E$53,Calculations!$A$3:$A$53,$B1200)</f>
        <v>0</v>
      </c>
      <c r="K1200" s="44">
        <f>K474/SUMIFS(K$3:K$722,$B$3:$B$722,$B1200)*SUMIFS(Calculations!$E$3:$E$53,Calculations!$A$3:$A$53,$B1200)</f>
        <v>0</v>
      </c>
      <c r="L1200" s="44">
        <f>L474/SUMIFS(L$3:L$722,$B$3:$B$722,$B1200)*SUMIFS(Calculations!$E$3:$E$53,Calculations!$A$3:$A$53,$B1200)</f>
        <v>0</v>
      </c>
      <c r="M1200" s="44">
        <f>M474/SUMIFS(M$3:M$722,$B$3:$B$722,$B1200)*SUMIFS(Calculations!$E$3:$E$53,Calculations!$A$3:$A$53,$B1200)</f>
        <v>0</v>
      </c>
      <c r="N1200" s="44">
        <f>N474/SUMIFS(N$3:N$722,$B$3:$B$722,$B1200)*SUMIFS(Calculations!$E$3:$E$53,Calculations!$A$3:$A$53,$B1200)</f>
        <v>0</v>
      </c>
      <c r="O1200" s="44">
        <f>O474/SUMIFS(O$3:O$722,$B$3:$B$722,$B1200)*SUMIFS(Calculations!$E$3:$E$53,Calculations!$A$3:$A$53,$B1200)</f>
        <v>0</v>
      </c>
      <c r="P1200" s="44">
        <f>P474/SUMIFS(P$3:P$722,$B$3:$B$722,$B1200)*SUMIFS(Calculations!$E$3:$E$53,Calculations!$A$3:$A$53,$B1200)</f>
        <v>0</v>
      </c>
      <c r="Q1200" s="44">
        <f>Q474/SUMIFS(Q$3:Q$722,$B$3:$B$722,$B1200)*SUMIFS(Calculations!$E$3:$E$53,Calculations!$A$3:$A$53,$B1200)</f>
        <v>0</v>
      </c>
      <c r="R1200" s="44">
        <f>R474/SUMIFS(R$3:R$722,$B$3:$B$722,$B1200)*SUMIFS(Calculations!$E$3:$E$53,Calculations!$A$3:$A$53,$B1200)</f>
        <v>0</v>
      </c>
    </row>
    <row r="1201" spans="2:18" ht="15.75" customHeight="1">
      <c r="B1201" s="44" t="s">
        <v>100</v>
      </c>
      <c r="C1201" s="44" t="s">
        <v>519</v>
      </c>
      <c r="D1201" s="44" t="s">
        <v>529</v>
      </c>
      <c r="E1201" s="44" t="str">
        <f t="shared" si="307"/>
        <v>natural gas nonpeaker</v>
      </c>
      <c r="F1201" s="44">
        <f>F475/SUMIFS(F$3:F$722,$B$3:$B$722,$B1201)*SUMIFS(Calculations!$E$3:$E$53,Calculations!$A$3:$A$53,$B1201)</f>
        <v>0</v>
      </c>
      <c r="G1201" s="44">
        <f>G475/SUMIFS(G$3:G$722,$B$3:$B$722,$B1201)*SUMIFS(Calculations!$E$3:$E$53,Calculations!$A$3:$A$53,$B1201)</f>
        <v>0</v>
      </c>
      <c r="H1201" s="44">
        <f>H475/SUMIFS(H$3:H$722,$B$3:$B$722,$B1201)*SUMIFS(Calculations!$E$3:$E$53,Calculations!$A$3:$A$53,$B1201)</f>
        <v>0</v>
      </c>
      <c r="I1201" s="44">
        <f>I475/SUMIFS(I$3:I$722,$B$3:$B$722,$B1201)*SUMIFS(Calculations!$E$3:$E$53,Calculations!$A$3:$A$53,$B1201)</f>
        <v>0</v>
      </c>
      <c r="J1201" s="44">
        <f>J475/SUMIFS(J$3:J$722,$B$3:$B$722,$B1201)*SUMIFS(Calculations!$E$3:$E$53,Calculations!$A$3:$A$53,$B1201)</f>
        <v>0</v>
      </c>
      <c r="K1201" s="44">
        <f>K475/SUMIFS(K$3:K$722,$B$3:$B$722,$B1201)*SUMIFS(Calculations!$E$3:$E$53,Calculations!$A$3:$A$53,$B1201)</f>
        <v>0</v>
      </c>
      <c r="L1201" s="44">
        <f>L475/SUMIFS(L$3:L$722,$B$3:$B$722,$B1201)*SUMIFS(Calculations!$E$3:$E$53,Calculations!$A$3:$A$53,$B1201)</f>
        <v>0</v>
      </c>
      <c r="M1201" s="44">
        <f>M475/SUMIFS(M$3:M$722,$B$3:$B$722,$B1201)*SUMIFS(Calculations!$E$3:$E$53,Calculations!$A$3:$A$53,$B1201)</f>
        <v>0</v>
      </c>
      <c r="N1201" s="44">
        <f>N475/SUMIFS(N$3:N$722,$B$3:$B$722,$B1201)*SUMIFS(Calculations!$E$3:$E$53,Calculations!$A$3:$A$53,$B1201)</f>
        <v>0</v>
      </c>
      <c r="O1201" s="44">
        <f>O475/SUMIFS(O$3:O$722,$B$3:$B$722,$B1201)*SUMIFS(Calculations!$E$3:$E$53,Calculations!$A$3:$A$53,$B1201)</f>
        <v>0</v>
      </c>
      <c r="P1201" s="44">
        <f>P475/SUMIFS(P$3:P$722,$B$3:$B$722,$B1201)*SUMIFS(Calculations!$E$3:$E$53,Calculations!$A$3:$A$53,$B1201)</f>
        <v>0</v>
      </c>
      <c r="Q1201" s="44">
        <f>Q475/SUMIFS(Q$3:Q$722,$B$3:$B$722,$B1201)*SUMIFS(Calculations!$E$3:$E$53,Calculations!$A$3:$A$53,$B1201)</f>
        <v>0</v>
      </c>
      <c r="R1201" s="44">
        <f>R475/SUMIFS(R$3:R$722,$B$3:$B$722,$B1201)*SUMIFS(Calculations!$E$3:$E$53,Calculations!$A$3:$A$53,$B1201)</f>
        <v>0</v>
      </c>
    </row>
    <row r="1202" spans="2:18" ht="15.75" customHeight="1">
      <c r="B1202" s="44" t="s">
        <v>100</v>
      </c>
      <c r="C1202" s="44" t="s">
        <v>519</v>
      </c>
      <c r="D1202" s="44" t="s">
        <v>530</v>
      </c>
      <c r="E1202" s="44" t="str">
        <f t="shared" si="307"/>
        <v>natural gas peaker</v>
      </c>
      <c r="F1202" s="44">
        <f>F476/SUMIFS(F$3:F$722,$B$3:$B$722,$B1202)*SUMIFS(Calculations!$E$3:$E$53,Calculations!$A$3:$A$53,$B1202)</f>
        <v>0</v>
      </c>
      <c r="G1202" s="44">
        <f>G476/SUMIFS(G$3:G$722,$B$3:$B$722,$B1202)*SUMIFS(Calculations!$E$3:$E$53,Calculations!$A$3:$A$53,$B1202)</f>
        <v>0</v>
      </c>
      <c r="H1202" s="44">
        <f>H476/SUMIFS(H$3:H$722,$B$3:$B$722,$B1202)*SUMIFS(Calculations!$E$3:$E$53,Calculations!$A$3:$A$53,$B1202)</f>
        <v>0</v>
      </c>
      <c r="I1202" s="44">
        <f>I476/SUMIFS(I$3:I$722,$B$3:$B$722,$B1202)*SUMIFS(Calculations!$E$3:$E$53,Calculations!$A$3:$A$53,$B1202)</f>
        <v>0</v>
      </c>
      <c r="J1202" s="44">
        <f>J476/SUMIFS(J$3:J$722,$B$3:$B$722,$B1202)*SUMIFS(Calculations!$E$3:$E$53,Calculations!$A$3:$A$53,$B1202)</f>
        <v>0</v>
      </c>
      <c r="K1202" s="44">
        <f>K476/SUMIFS(K$3:K$722,$B$3:$B$722,$B1202)*SUMIFS(Calculations!$E$3:$E$53,Calculations!$A$3:$A$53,$B1202)</f>
        <v>0</v>
      </c>
      <c r="L1202" s="44">
        <f>L476/SUMIFS(L$3:L$722,$B$3:$B$722,$B1202)*SUMIFS(Calculations!$E$3:$E$53,Calculations!$A$3:$A$53,$B1202)</f>
        <v>0</v>
      </c>
      <c r="M1202" s="44">
        <f>M476/SUMIFS(M$3:M$722,$B$3:$B$722,$B1202)*SUMIFS(Calculations!$E$3:$E$53,Calculations!$A$3:$A$53,$B1202)</f>
        <v>0</v>
      </c>
      <c r="N1202" s="44">
        <f>N476/SUMIFS(N$3:N$722,$B$3:$B$722,$B1202)*SUMIFS(Calculations!$E$3:$E$53,Calculations!$A$3:$A$53,$B1202)</f>
        <v>0</v>
      </c>
      <c r="O1202" s="44">
        <f>O476/SUMIFS(O$3:O$722,$B$3:$B$722,$B1202)*SUMIFS(Calculations!$E$3:$E$53,Calculations!$A$3:$A$53,$B1202)</f>
        <v>0</v>
      </c>
      <c r="P1202" s="44">
        <f>P476/SUMIFS(P$3:P$722,$B$3:$B$722,$B1202)*SUMIFS(Calculations!$E$3:$E$53,Calculations!$A$3:$A$53,$B1202)</f>
        <v>0</v>
      </c>
      <c r="Q1202" s="44">
        <f>Q476/SUMIFS(Q$3:Q$722,$B$3:$B$722,$B1202)*SUMIFS(Calculations!$E$3:$E$53,Calculations!$A$3:$A$53,$B1202)</f>
        <v>0</v>
      </c>
      <c r="R1202" s="44">
        <f>R476/SUMIFS(R$3:R$722,$B$3:$B$722,$B1202)*SUMIFS(Calculations!$E$3:$E$53,Calculations!$A$3:$A$53,$B1202)</f>
        <v>0</v>
      </c>
    </row>
    <row r="1203" spans="2:18" ht="15.75" customHeight="1">
      <c r="B1203" s="44" t="s">
        <v>100</v>
      </c>
      <c r="C1203" s="44" t="s">
        <v>519</v>
      </c>
      <c r="D1203" s="44" t="s">
        <v>531</v>
      </c>
      <c r="E1203" s="44" t="str">
        <f t="shared" si="307"/>
        <v>nuclear</v>
      </c>
      <c r="F1203" s="44">
        <f>F477/SUMIFS(F$3:F$722,$B$3:$B$722,$B1203)*SUMIFS(Calculations!$E$3:$E$53,Calculations!$A$3:$A$53,$B1203)</f>
        <v>0</v>
      </c>
      <c r="G1203" s="44">
        <f>G477/SUMIFS(G$3:G$722,$B$3:$B$722,$B1203)*SUMIFS(Calculations!$E$3:$E$53,Calculations!$A$3:$A$53,$B1203)</f>
        <v>0</v>
      </c>
      <c r="H1203" s="44">
        <f>H477/SUMIFS(H$3:H$722,$B$3:$B$722,$B1203)*SUMIFS(Calculations!$E$3:$E$53,Calculations!$A$3:$A$53,$B1203)</f>
        <v>0</v>
      </c>
      <c r="I1203" s="44">
        <f>I477/SUMIFS(I$3:I$722,$B$3:$B$722,$B1203)*SUMIFS(Calculations!$E$3:$E$53,Calculations!$A$3:$A$53,$B1203)</f>
        <v>0</v>
      </c>
      <c r="J1203" s="44">
        <f>J477/SUMIFS(J$3:J$722,$B$3:$B$722,$B1203)*SUMIFS(Calculations!$E$3:$E$53,Calculations!$A$3:$A$53,$B1203)</f>
        <v>0</v>
      </c>
      <c r="K1203" s="44">
        <f>K477/SUMIFS(K$3:K$722,$B$3:$B$722,$B1203)*SUMIFS(Calculations!$E$3:$E$53,Calculations!$A$3:$A$53,$B1203)</f>
        <v>0</v>
      </c>
      <c r="L1203" s="44">
        <f>L477/SUMIFS(L$3:L$722,$B$3:$B$722,$B1203)*SUMIFS(Calculations!$E$3:$E$53,Calculations!$A$3:$A$53,$B1203)</f>
        <v>0</v>
      </c>
      <c r="M1203" s="44">
        <f>M477/SUMIFS(M$3:M$722,$B$3:$B$722,$B1203)*SUMIFS(Calculations!$E$3:$E$53,Calculations!$A$3:$A$53,$B1203)</f>
        <v>0</v>
      </c>
      <c r="N1203" s="44">
        <f>N477/SUMIFS(N$3:N$722,$B$3:$B$722,$B1203)*SUMIFS(Calculations!$E$3:$E$53,Calculations!$A$3:$A$53,$B1203)</f>
        <v>0</v>
      </c>
      <c r="O1203" s="44">
        <f>O477/SUMIFS(O$3:O$722,$B$3:$B$722,$B1203)*SUMIFS(Calculations!$E$3:$E$53,Calculations!$A$3:$A$53,$B1203)</f>
        <v>0</v>
      </c>
      <c r="P1203" s="44">
        <f>P477/SUMIFS(P$3:P$722,$B$3:$B$722,$B1203)*SUMIFS(Calculations!$E$3:$E$53,Calculations!$A$3:$A$53,$B1203)</f>
        <v>0</v>
      </c>
      <c r="Q1203" s="44">
        <f>Q477/SUMIFS(Q$3:Q$722,$B$3:$B$722,$B1203)*SUMIFS(Calculations!$E$3:$E$53,Calculations!$A$3:$A$53,$B1203)</f>
        <v>0</v>
      </c>
      <c r="R1203" s="44">
        <f>R477/SUMIFS(R$3:R$722,$B$3:$B$722,$B1203)*SUMIFS(Calculations!$E$3:$E$53,Calculations!$A$3:$A$53,$B1203)</f>
        <v>0</v>
      </c>
    </row>
    <row r="1204" spans="2:18" ht="15.75" customHeight="1">
      <c r="B1204" s="44" t="s">
        <v>100</v>
      </c>
      <c r="C1204" s="44" t="s">
        <v>519</v>
      </c>
      <c r="D1204" s="44" t="s">
        <v>532</v>
      </c>
      <c r="E1204" s="44" t="str">
        <f t="shared" si="307"/>
        <v>offshore wind</v>
      </c>
      <c r="F1204" s="44">
        <f>F478/SUMIFS(F$3:F$722,$B$3:$B$722,$B1204)*SUMIFS(Calculations!$E$3:$E$53,Calculations!$A$3:$A$53,$B1204)</f>
        <v>0</v>
      </c>
      <c r="G1204" s="44">
        <f>G478/SUMIFS(G$3:G$722,$B$3:$B$722,$B1204)*SUMIFS(Calculations!$E$3:$E$53,Calculations!$A$3:$A$53,$B1204)</f>
        <v>0</v>
      </c>
      <c r="H1204" s="44">
        <f>H478/SUMIFS(H$3:H$722,$B$3:$B$722,$B1204)*SUMIFS(Calculations!$E$3:$E$53,Calculations!$A$3:$A$53,$B1204)</f>
        <v>0</v>
      </c>
      <c r="I1204" s="44">
        <f>I478/SUMIFS(I$3:I$722,$B$3:$B$722,$B1204)*SUMIFS(Calculations!$E$3:$E$53,Calculations!$A$3:$A$53,$B1204)</f>
        <v>0</v>
      </c>
      <c r="J1204" s="44">
        <f>J478/SUMIFS(J$3:J$722,$B$3:$B$722,$B1204)*SUMIFS(Calculations!$E$3:$E$53,Calculations!$A$3:$A$53,$B1204)</f>
        <v>0</v>
      </c>
      <c r="K1204" s="44">
        <f>K478/SUMIFS(K$3:K$722,$B$3:$B$722,$B1204)*SUMIFS(Calculations!$E$3:$E$53,Calculations!$A$3:$A$53,$B1204)</f>
        <v>0</v>
      </c>
      <c r="L1204" s="44">
        <f>L478/SUMIFS(L$3:L$722,$B$3:$B$722,$B1204)*SUMIFS(Calculations!$E$3:$E$53,Calculations!$A$3:$A$53,$B1204)</f>
        <v>0</v>
      </c>
      <c r="M1204" s="44">
        <f>M478/SUMIFS(M$3:M$722,$B$3:$B$722,$B1204)*SUMIFS(Calculations!$E$3:$E$53,Calculations!$A$3:$A$53,$B1204)</f>
        <v>0</v>
      </c>
      <c r="N1204" s="44">
        <f>N478/SUMIFS(N$3:N$722,$B$3:$B$722,$B1204)*SUMIFS(Calculations!$E$3:$E$53,Calculations!$A$3:$A$53,$B1204)</f>
        <v>0</v>
      </c>
      <c r="O1204" s="44">
        <f>O478/SUMIFS(O$3:O$722,$B$3:$B$722,$B1204)*SUMIFS(Calculations!$E$3:$E$53,Calculations!$A$3:$A$53,$B1204)</f>
        <v>0</v>
      </c>
      <c r="P1204" s="44">
        <f>P478/SUMIFS(P$3:P$722,$B$3:$B$722,$B1204)*SUMIFS(Calculations!$E$3:$E$53,Calculations!$A$3:$A$53,$B1204)</f>
        <v>0</v>
      </c>
      <c r="Q1204" s="44">
        <f>Q478/SUMIFS(Q$3:Q$722,$B$3:$B$722,$B1204)*SUMIFS(Calculations!$E$3:$E$53,Calculations!$A$3:$A$53,$B1204)</f>
        <v>0</v>
      </c>
      <c r="R1204" s="44">
        <f>R478/SUMIFS(R$3:R$722,$B$3:$B$722,$B1204)*SUMIFS(Calculations!$E$3:$E$53,Calculations!$A$3:$A$53,$B1204)</f>
        <v>0</v>
      </c>
    </row>
    <row r="1205" spans="2:18" ht="15.75" customHeight="1">
      <c r="B1205" s="44" t="s">
        <v>100</v>
      </c>
      <c r="C1205" s="44" t="s">
        <v>519</v>
      </c>
      <c r="D1205" s="44" t="s">
        <v>533</v>
      </c>
      <c r="E1205" s="44" t="str">
        <f t="shared" si="307"/>
        <v>crude oil</v>
      </c>
      <c r="F1205" s="44">
        <f>F479/SUMIFS(F$3:F$722,$B$3:$B$722,$B1205)*SUMIFS(Calculations!$E$3:$E$53,Calculations!$A$3:$A$53,$B1205)</f>
        <v>0</v>
      </c>
      <c r="G1205" s="44">
        <f>G479/SUMIFS(G$3:G$722,$B$3:$B$722,$B1205)*SUMIFS(Calculations!$E$3:$E$53,Calculations!$A$3:$A$53,$B1205)</f>
        <v>0</v>
      </c>
      <c r="H1205" s="44">
        <f>H479/SUMIFS(H$3:H$722,$B$3:$B$722,$B1205)*SUMIFS(Calculations!$E$3:$E$53,Calculations!$A$3:$A$53,$B1205)</f>
        <v>0</v>
      </c>
      <c r="I1205" s="44">
        <f>I479/SUMIFS(I$3:I$722,$B$3:$B$722,$B1205)*SUMIFS(Calculations!$E$3:$E$53,Calculations!$A$3:$A$53,$B1205)</f>
        <v>0</v>
      </c>
      <c r="J1205" s="44">
        <f>J479/SUMIFS(J$3:J$722,$B$3:$B$722,$B1205)*SUMIFS(Calculations!$E$3:$E$53,Calculations!$A$3:$A$53,$B1205)</f>
        <v>0</v>
      </c>
      <c r="K1205" s="44">
        <f>K479/SUMIFS(K$3:K$722,$B$3:$B$722,$B1205)*SUMIFS(Calculations!$E$3:$E$53,Calculations!$A$3:$A$53,$B1205)</f>
        <v>0</v>
      </c>
      <c r="L1205" s="44">
        <f>L479/SUMIFS(L$3:L$722,$B$3:$B$722,$B1205)*SUMIFS(Calculations!$E$3:$E$53,Calculations!$A$3:$A$53,$B1205)</f>
        <v>0</v>
      </c>
      <c r="M1205" s="44">
        <f>M479/SUMIFS(M$3:M$722,$B$3:$B$722,$B1205)*SUMIFS(Calculations!$E$3:$E$53,Calculations!$A$3:$A$53,$B1205)</f>
        <v>0</v>
      </c>
      <c r="N1205" s="44">
        <f>N479/SUMIFS(N$3:N$722,$B$3:$B$722,$B1205)*SUMIFS(Calculations!$E$3:$E$53,Calculations!$A$3:$A$53,$B1205)</f>
        <v>0</v>
      </c>
      <c r="O1205" s="44">
        <f>O479/SUMIFS(O$3:O$722,$B$3:$B$722,$B1205)*SUMIFS(Calculations!$E$3:$E$53,Calculations!$A$3:$A$53,$B1205)</f>
        <v>0</v>
      </c>
      <c r="P1205" s="44">
        <f>P479/SUMIFS(P$3:P$722,$B$3:$B$722,$B1205)*SUMIFS(Calculations!$E$3:$E$53,Calculations!$A$3:$A$53,$B1205)</f>
        <v>0</v>
      </c>
      <c r="Q1205" s="44">
        <f>Q479/SUMIFS(Q$3:Q$722,$B$3:$B$722,$B1205)*SUMIFS(Calculations!$E$3:$E$53,Calculations!$A$3:$A$53,$B1205)</f>
        <v>0</v>
      </c>
      <c r="R1205" s="44">
        <f>R479/SUMIFS(R$3:R$722,$B$3:$B$722,$B1205)*SUMIFS(Calculations!$E$3:$E$53,Calculations!$A$3:$A$53,$B1205)</f>
        <v>0</v>
      </c>
    </row>
    <row r="1206" spans="2:18" ht="15.75" customHeight="1">
      <c r="B1206" s="44" t="s">
        <v>100</v>
      </c>
      <c r="C1206" s="44" t="s">
        <v>519</v>
      </c>
      <c r="D1206" s="44" t="s">
        <v>534</v>
      </c>
      <c r="E1206" s="44" t="str">
        <f t="shared" si="307"/>
        <v>solar PV</v>
      </c>
      <c r="F1206" s="44">
        <f>F480/SUMIFS(F$3:F$722,$B$3:$B$722,$B1206)*SUMIFS(Calculations!$E$3:$E$53,Calculations!$A$3:$A$53,$B1206)</f>
        <v>0</v>
      </c>
      <c r="G1206" s="44">
        <f>G480/SUMIFS(G$3:G$722,$B$3:$B$722,$B1206)*SUMIFS(Calculations!$E$3:$E$53,Calculations!$A$3:$A$53,$B1206)</f>
        <v>0</v>
      </c>
      <c r="H1206" s="44">
        <f>H480/SUMIFS(H$3:H$722,$B$3:$B$722,$B1206)*SUMIFS(Calculations!$E$3:$E$53,Calculations!$A$3:$A$53,$B1206)</f>
        <v>0</v>
      </c>
      <c r="I1206" s="44">
        <f>I480/SUMIFS(I$3:I$722,$B$3:$B$722,$B1206)*SUMIFS(Calculations!$E$3:$E$53,Calculations!$A$3:$A$53,$B1206)</f>
        <v>0</v>
      </c>
      <c r="J1206" s="44">
        <f>J480/SUMIFS(J$3:J$722,$B$3:$B$722,$B1206)*SUMIFS(Calculations!$E$3:$E$53,Calculations!$A$3:$A$53,$B1206)</f>
        <v>0</v>
      </c>
      <c r="K1206" s="44">
        <f>K480/SUMIFS(K$3:K$722,$B$3:$B$722,$B1206)*SUMIFS(Calculations!$E$3:$E$53,Calculations!$A$3:$A$53,$B1206)</f>
        <v>0</v>
      </c>
      <c r="L1206" s="44">
        <f>L480/SUMIFS(L$3:L$722,$B$3:$B$722,$B1206)*SUMIFS(Calculations!$E$3:$E$53,Calculations!$A$3:$A$53,$B1206)</f>
        <v>0</v>
      </c>
      <c r="M1206" s="44">
        <f>M480/SUMIFS(M$3:M$722,$B$3:$B$722,$B1206)*SUMIFS(Calculations!$E$3:$E$53,Calculations!$A$3:$A$53,$B1206)</f>
        <v>0</v>
      </c>
      <c r="N1206" s="44">
        <f>N480/SUMIFS(N$3:N$722,$B$3:$B$722,$B1206)*SUMIFS(Calculations!$E$3:$E$53,Calculations!$A$3:$A$53,$B1206)</f>
        <v>0</v>
      </c>
      <c r="O1206" s="44">
        <f>O480/SUMIFS(O$3:O$722,$B$3:$B$722,$B1206)*SUMIFS(Calculations!$E$3:$E$53,Calculations!$A$3:$A$53,$B1206)</f>
        <v>0</v>
      </c>
      <c r="P1206" s="44">
        <f>P480/SUMIFS(P$3:P$722,$B$3:$B$722,$B1206)*SUMIFS(Calculations!$E$3:$E$53,Calculations!$A$3:$A$53,$B1206)</f>
        <v>0</v>
      </c>
      <c r="Q1206" s="44">
        <f>Q480/SUMIFS(Q$3:Q$722,$B$3:$B$722,$B1206)*SUMIFS(Calculations!$E$3:$E$53,Calculations!$A$3:$A$53,$B1206)</f>
        <v>0</v>
      </c>
      <c r="R1206" s="44">
        <f>R480/SUMIFS(R$3:R$722,$B$3:$B$722,$B1206)*SUMIFS(Calculations!$E$3:$E$53,Calculations!$A$3:$A$53,$B1206)</f>
        <v>0</v>
      </c>
    </row>
    <row r="1207" spans="2:18" ht="15.75" customHeight="1">
      <c r="B1207" s="44" t="s">
        <v>100</v>
      </c>
      <c r="C1207" s="44" t="s">
        <v>519</v>
      </c>
      <c r="D1207" s="44" t="s">
        <v>535</v>
      </c>
      <c r="E1207" s="44" t="str">
        <f t="shared" si="307"/>
        <v>storage</v>
      </c>
      <c r="F1207" s="44">
        <f>F481/SUMIFS(F$3:F$722,$B$3:$B$722,$B1207)*SUMIFS(Calculations!$E$3:$E$53,Calculations!$A$3:$A$53,$B1207)</f>
        <v>0</v>
      </c>
      <c r="G1207" s="44">
        <f>G481/SUMIFS(G$3:G$722,$B$3:$B$722,$B1207)*SUMIFS(Calculations!$E$3:$E$53,Calculations!$A$3:$A$53,$B1207)</f>
        <v>0</v>
      </c>
      <c r="H1207" s="44">
        <f>H481/SUMIFS(H$3:H$722,$B$3:$B$722,$B1207)*SUMIFS(Calculations!$E$3:$E$53,Calculations!$A$3:$A$53,$B1207)</f>
        <v>0</v>
      </c>
      <c r="I1207" s="44">
        <f>I481/SUMIFS(I$3:I$722,$B$3:$B$722,$B1207)*SUMIFS(Calculations!$E$3:$E$53,Calculations!$A$3:$A$53,$B1207)</f>
        <v>0</v>
      </c>
      <c r="J1207" s="44">
        <f>J481/SUMIFS(J$3:J$722,$B$3:$B$722,$B1207)*SUMIFS(Calculations!$E$3:$E$53,Calculations!$A$3:$A$53,$B1207)</f>
        <v>0</v>
      </c>
      <c r="K1207" s="44">
        <f>K481/SUMIFS(K$3:K$722,$B$3:$B$722,$B1207)*SUMIFS(Calculations!$E$3:$E$53,Calculations!$A$3:$A$53,$B1207)</f>
        <v>0</v>
      </c>
      <c r="L1207" s="44">
        <f>L481/SUMIFS(L$3:L$722,$B$3:$B$722,$B1207)*SUMIFS(Calculations!$E$3:$E$53,Calculations!$A$3:$A$53,$B1207)</f>
        <v>0</v>
      </c>
      <c r="M1207" s="44">
        <f>M481/SUMIFS(M$3:M$722,$B$3:$B$722,$B1207)*SUMIFS(Calculations!$E$3:$E$53,Calculations!$A$3:$A$53,$B1207)</f>
        <v>0</v>
      </c>
      <c r="N1207" s="44">
        <f>N481/SUMIFS(N$3:N$722,$B$3:$B$722,$B1207)*SUMIFS(Calculations!$E$3:$E$53,Calculations!$A$3:$A$53,$B1207)</f>
        <v>0</v>
      </c>
      <c r="O1207" s="44">
        <f>O481/SUMIFS(O$3:O$722,$B$3:$B$722,$B1207)*SUMIFS(Calculations!$E$3:$E$53,Calculations!$A$3:$A$53,$B1207)</f>
        <v>0</v>
      </c>
      <c r="P1207" s="44">
        <f>P481/SUMIFS(P$3:P$722,$B$3:$B$722,$B1207)*SUMIFS(Calculations!$E$3:$E$53,Calculations!$A$3:$A$53,$B1207)</f>
        <v>0</v>
      </c>
      <c r="Q1207" s="44">
        <f>Q481/SUMIFS(Q$3:Q$722,$B$3:$B$722,$B1207)*SUMIFS(Calculations!$E$3:$E$53,Calculations!$A$3:$A$53,$B1207)</f>
        <v>0</v>
      </c>
      <c r="R1207" s="44">
        <f>R481/SUMIFS(R$3:R$722,$B$3:$B$722,$B1207)*SUMIFS(Calculations!$E$3:$E$53,Calculations!$A$3:$A$53,$B1207)</f>
        <v>0</v>
      </c>
    </row>
    <row r="1208" spans="2:18" ht="15.75" customHeight="1">
      <c r="B1208" s="44" t="s">
        <v>100</v>
      </c>
      <c r="C1208" s="44" t="s">
        <v>519</v>
      </c>
      <c r="D1208" s="44" t="s">
        <v>537</v>
      </c>
      <c r="E1208" s="44" t="str">
        <f t="shared" si="307"/>
        <v>solar PV</v>
      </c>
      <c r="F1208" s="44">
        <f>F482/SUMIFS(F$3:F$722,$B$3:$B$722,$B1208)*SUMIFS(Calculations!$E$3:$E$53,Calculations!$A$3:$A$53,$B1208)</f>
        <v>0</v>
      </c>
      <c r="G1208" s="44">
        <f>G482/SUMIFS(G$3:G$722,$B$3:$B$722,$B1208)*SUMIFS(Calculations!$E$3:$E$53,Calculations!$A$3:$A$53,$B1208)</f>
        <v>0</v>
      </c>
      <c r="H1208" s="44">
        <f>H482/SUMIFS(H$3:H$722,$B$3:$B$722,$B1208)*SUMIFS(Calculations!$E$3:$E$53,Calculations!$A$3:$A$53,$B1208)</f>
        <v>0</v>
      </c>
      <c r="I1208" s="44">
        <f>I482/SUMIFS(I$3:I$722,$B$3:$B$722,$B1208)*SUMIFS(Calculations!$E$3:$E$53,Calculations!$A$3:$A$53,$B1208)</f>
        <v>0</v>
      </c>
      <c r="J1208" s="44">
        <f>J482/SUMIFS(J$3:J$722,$B$3:$B$722,$B1208)*SUMIFS(Calculations!$E$3:$E$53,Calculations!$A$3:$A$53,$B1208)</f>
        <v>0</v>
      </c>
      <c r="K1208" s="44">
        <f>K482/SUMIFS(K$3:K$722,$B$3:$B$722,$B1208)*SUMIFS(Calculations!$E$3:$E$53,Calculations!$A$3:$A$53,$B1208)</f>
        <v>0</v>
      </c>
      <c r="L1208" s="44">
        <f>L482/SUMIFS(L$3:L$722,$B$3:$B$722,$B1208)*SUMIFS(Calculations!$E$3:$E$53,Calculations!$A$3:$A$53,$B1208)</f>
        <v>0</v>
      </c>
      <c r="M1208" s="44">
        <f>M482/SUMIFS(M$3:M$722,$B$3:$B$722,$B1208)*SUMIFS(Calculations!$E$3:$E$53,Calculations!$A$3:$A$53,$B1208)</f>
        <v>0</v>
      </c>
      <c r="N1208" s="44">
        <f>N482/SUMIFS(N$3:N$722,$B$3:$B$722,$B1208)*SUMIFS(Calculations!$E$3:$E$53,Calculations!$A$3:$A$53,$B1208)</f>
        <v>0</v>
      </c>
      <c r="O1208" s="44">
        <f>O482/SUMIFS(O$3:O$722,$B$3:$B$722,$B1208)*SUMIFS(Calculations!$E$3:$E$53,Calculations!$A$3:$A$53,$B1208)</f>
        <v>0</v>
      </c>
      <c r="P1208" s="44">
        <f>P482/SUMIFS(P$3:P$722,$B$3:$B$722,$B1208)*SUMIFS(Calculations!$E$3:$E$53,Calculations!$A$3:$A$53,$B1208)</f>
        <v>0</v>
      </c>
      <c r="Q1208" s="44">
        <f>Q482/SUMIFS(Q$3:Q$722,$B$3:$B$722,$B1208)*SUMIFS(Calculations!$E$3:$E$53,Calculations!$A$3:$A$53,$B1208)</f>
        <v>0</v>
      </c>
      <c r="R1208" s="44">
        <f>R482/SUMIFS(R$3:R$722,$B$3:$B$722,$B1208)*SUMIFS(Calculations!$E$3:$E$53,Calculations!$A$3:$A$53,$B1208)</f>
        <v>0</v>
      </c>
    </row>
    <row r="1209" spans="2:18" ht="15.75" customHeight="1">
      <c r="B1209" s="44" t="s">
        <v>108</v>
      </c>
      <c r="C1209" s="44" t="s">
        <v>519</v>
      </c>
      <c r="D1209" s="44" t="s">
        <v>522</v>
      </c>
      <c r="E1209" s="44" t="str">
        <f t="shared" si="307"/>
        <v>biomass</v>
      </c>
      <c r="F1209" s="44">
        <f>F483/SUMIFS(F$3:F$722,$B$3:$B$722,$B1209)*SUMIFS(Calculations!$E$3:$E$53,Calculations!$A$3:$A$53,$B1209)</f>
        <v>0</v>
      </c>
      <c r="G1209" s="44">
        <f>G483/SUMIFS(G$3:G$722,$B$3:$B$722,$B1209)*SUMIFS(Calculations!$E$3:$E$53,Calculations!$A$3:$A$53,$B1209)</f>
        <v>0</v>
      </c>
      <c r="H1209" s="44">
        <f>H483/SUMIFS(H$3:H$722,$B$3:$B$722,$B1209)*SUMIFS(Calculations!$E$3:$E$53,Calculations!$A$3:$A$53,$B1209)</f>
        <v>0</v>
      </c>
      <c r="I1209" s="44">
        <f>I483/SUMIFS(I$3:I$722,$B$3:$B$722,$B1209)*SUMIFS(Calculations!$E$3:$E$53,Calculations!$A$3:$A$53,$B1209)</f>
        <v>0</v>
      </c>
      <c r="J1209" s="44">
        <f>J483/SUMIFS(J$3:J$722,$B$3:$B$722,$B1209)*SUMIFS(Calculations!$E$3:$E$53,Calculations!$A$3:$A$53,$B1209)</f>
        <v>0</v>
      </c>
      <c r="K1209" s="44">
        <f>K483/SUMIFS(K$3:K$722,$B$3:$B$722,$B1209)*SUMIFS(Calculations!$E$3:$E$53,Calculations!$A$3:$A$53,$B1209)</f>
        <v>0</v>
      </c>
      <c r="L1209" s="44">
        <f>L483/SUMIFS(L$3:L$722,$B$3:$B$722,$B1209)*SUMIFS(Calculations!$E$3:$E$53,Calculations!$A$3:$A$53,$B1209)</f>
        <v>0</v>
      </c>
      <c r="M1209" s="44">
        <f>M483/SUMIFS(M$3:M$722,$B$3:$B$722,$B1209)*SUMIFS(Calculations!$E$3:$E$53,Calculations!$A$3:$A$53,$B1209)</f>
        <v>0</v>
      </c>
      <c r="N1209" s="44">
        <f>N483/SUMIFS(N$3:N$722,$B$3:$B$722,$B1209)*SUMIFS(Calculations!$E$3:$E$53,Calculations!$A$3:$A$53,$B1209)</f>
        <v>0</v>
      </c>
      <c r="O1209" s="44">
        <f>O483/SUMIFS(O$3:O$722,$B$3:$B$722,$B1209)*SUMIFS(Calculations!$E$3:$E$53,Calculations!$A$3:$A$53,$B1209)</f>
        <v>0</v>
      </c>
      <c r="P1209" s="44">
        <f>P483/SUMIFS(P$3:P$722,$B$3:$B$722,$B1209)*SUMIFS(Calculations!$E$3:$E$53,Calculations!$A$3:$A$53,$B1209)</f>
        <v>0</v>
      </c>
      <c r="Q1209" s="44">
        <f>Q483/SUMIFS(Q$3:Q$722,$B$3:$B$722,$B1209)*SUMIFS(Calculations!$E$3:$E$53,Calculations!$A$3:$A$53,$B1209)</f>
        <v>0</v>
      </c>
      <c r="R1209" s="44">
        <f>R483/SUMIFS(R$3:R$722,$B$3:$B$722,$B1209)*SUMIFS(Calculations!$E$3:$E$53,Calculations!$A$3:$A$53,$B1209)</f>
        <v>0</v>
      </c>
    </row>
    <row r="1210" spans="2:18" ht="15.75" customHeight="1">
      <c r="B1210" s="44" t="s">
        <v>108</v>
      </c>
      <c r="C1210" s="44" t="s">
        <v>519</v>
      </c>
      <c r="D1210" s="44" t="s">
        <v>523</v>
      </c>
      <c r="E1210" s="44" t="str">
        <f t="shared" si="307"/>
        <v>hard coal</v>
      </c>
      <c r="F1210" s="44">
        <f>F484/SUMIFS(F$3:F$722,$B$3:$B$722,$B1210)*SUMIFS(Calculations!$E$3:$E$53,Calculations!$A$3:$A$53,$B1210)</f>
        <v>0</v>
      </c>
      <c r="G1210" s="44">
        <f>G484/SUMIFS(G$3:G$722,$B$3:$B$722,$B1210)*SUMIFS(Calculations!$E$3:$E$53,Calculations!$A$3:$A$53,$B1210)</f>
        <v>0</v>
      </c>
      <c r="H1210" s="44">
        <f>H484/SUMIFS(H$3:H$722,$B$3:$B$722,$B1210)*SUMIFS(Calculations!$E$3:$E$53,Calculations!$A$3:$A$53,$B1210)</f>
        <v>0</v>
      </c>
      <c r="I1210" s="44">
        <f>I484/SUMIFS(I$3:I$722,$B$3:$B$722,$B1210)*SUMIFS(Calculations!$E$3:$E$53,Calculations!$A$3:$A$53,$B1210)</f>
        <v>0</v>
      </c>
      <c r="J1210" s="44">
        <f>J484/SUMIFS(J$3:J$722,$B$3:$B$722,$B1210)*SUMIFS(Calculations!$E$3:$E$53,Calculations!$A$3:$A$53,$B1210)</f>
        <v>0</v>
      </c>
      <c r="K1210" s="44">
        <f>K484/SUMIFS(K$3:K$722,$B$3:$B$722,$B1210)*SUMIFS(Calculations!$E$3:$E$53,Calculations!$A$3:$A$53,$B1210)</f>
        <v>0</v>
      </c>
      <c r="L1210" s="44">
        <f>L484/SUMIFS(L$3:L$722,$B$3:$B$722,$B1210)*SUMIFS(Calculations!$E$3:$E$53,Calculations!$A$3:$A$53,$B1210)</f>
        <v>0</v>
      </c>
      <c r="M1210" s="44">
        <f>M484/SUMIFS(M$3:M$722,$B$3:$B$722,$B1210)*SUMIFS(Calculations!$E$3:$E$53,Calculations!$A$3:$A$53,$B1210)</f>
        <v>0</v>
      </c>
      <c r="N1210" s="44">
        <f>N484/SUMIFS(N$3:N$722,$B$3:$B$722,$B1210)*SUMIFS(Calculations!$E$3:$E$53,Calculations!$A$3:$A$53,$B1210)</f>
        <v>0</v>
      </c>
      <c r="O1210" s="44">
        <f>O484/SUMIFS(O$3:O$722,$B$3:$B$722,$B1210)*SUMIFS(Calculations!$E$3:$E$53,Calculations!$A$3:$A$53,$B1210)</f>
        <v>0</v>
      </c>
      <c r="P1210" s="44">
        <f>P484/SUMIFS(P$3:P$722,$B$3:$B$722,$B1210)*SUMIFS(Calculations!$E$3:$E$53,Calculations!$A$3:$A$53,$B1210)</f>
        <v>0</v>
      </c>
      <c r="Q1210" s="44">
        <f>Q484/SUMIFS(Q$3:Q$722,$B$3:$B$722,$B1210)*SUMIFS(Calculations!$E$3:$E$53,Calculations!$A$3:$A$53,$B1210)</f>
        <v>0</v>
      </c>
      <c r="R1210" s="44">
        <f>R484/SUMIFS(R$3:R$722,$B$3:$B$722,$B1210)*SUMIFS(Calculations!$E$3:$E$53,Calculations!$A$3:$A$53,$B1210)</f>
        <v>0</v>
      </c>
    </row>
    <row r="1211" spans="2:18" ht="15.75" customHeight="1">
      <c r="B1211" s="44" t="s">
        <v>108</v>
      </c>
      <c r="C1211" s="44" t="s">
        <v>519</v>
      </c>
      <c r="D1211" s="44" t="s">
        <v>524</v>
      </c>
      <c r="E1211" s="44" t="str">
        <f t="shared" si="307"/>
        <v>solar thermal</v>
      </c>
      <c r="F1211" s="44">
        <f>F485/SUMIFS(F$3:F$722,$B$3:$B$722,$B1211)*SUMIFS(Calculations!$E$3:$E$53,Calculations!$A$3:$A$53,$B1211)</f>
        <v>0</v>
      </c>
      <c r="G1211" s="44">
        <f>G485/SUMIFS(G$3:G$722,$B$3:$B$722,$B1211)*SUMIFS(Calculations!$E$3:$E$53,Calculations!$A$3:$A$53,$B1211)</f>
        <v>0</v>
      </c>
      <c r="H1211" s="44">
        <f>H485/SUMIFS(H$3:H$722,$B$3:$B$722,$B1211)*SUMIFS(Calculations!$E$3:$E$53,Calculations!$A$3:$A$53,$B1211)</f>
        <v>0</v>
      </c>
      <c r="I1211" s="44">
        <f>I485/SUMIFS(I$3:I$722,$B$3:$B$722,$B1211)*SUMIFS(Calculations!$E$3:$E$53,Calculations!$A$3:$A$53,$B1211)</f>
        <v>0</v>
      </c>
      <c r="J1211" s="44">
        <f>J485/SUMIFS(J$3:J$722,$B$3:$B$722,$B1211)*SUMIFS(Calculations!$E$3:$E$53,Calculations!$A$3:$A$53,$B1211)</f>
        <v>0</v>
      </c>
      <c r="K1211" s="44">
        <f>K485/SUMIFS(K$3:K$722,$B$3:$B$722,$B1211)*SUMIFS(Calculations!$E$3:$E$53,Calculations!$A$3:$A$53,$B1211)</f>
        <v>0</v>
      </c>
      <c r="L1211" s="44">
        <f>L485/SUMIFS(L$3:L$722,$B$3:$B$722,$B1211)*SUMIFS(Calculations!$E$3:$E$53,Calculations!$A$3:$A$53,$B1211)</f>
        <v>0</v>
      </c>
      <c r="M1211" s="44">
        <f>M485/SUMIFS(M$3:M$722,$B$3:$B$722,$B1211)*SUMIFS(Calculations!$E$3:$E$53,Calculations!$A$3:$A$53,$B1211)</f>
        <v>0</v>
      </c>
      <c r="N1211" s="44">
        <f>N485/SUMIFS(N$3:N$722,$B$3:$B$722,$B1211)*SUMIFS(Calculations!$E$3:$E$53,Calculations!$A$3:$A$53,$B1211)</f>
        <v>0</v>
      </c>
      <c r="O1211" s="44">
        <f>O485/SUMIFS(O$3:O$722,$B$3:$B$722,$B1211)*SUMIFS(Calculations!$E$3:$E$53,Calculations!$A$3:$A$53,$B1211)</f>
        <v>0</v>
      </c>
      <c r="P1211" s="44">
        <f>P485/SUMIFS(P$3:P$722,$B$3:$B$722,$B1211)*SUMIFS(Calculations!$E$3:$E$53,Calculations!$A$3:$A$53,$B1211)</f>
        <v>0</v>
      </c>
      <c r="Q1211" s="44">
        <f>Q485/SUMIFS(Q$3:Q$722,$B$3:$B$722,$B1211)*SUMIFS(Calculations!$E$3:$E$53,Calculations!$A$3:$A$53,$B1211)</f>
        <v>0</v>
      </c>
      <c r="R1211" s="44">
        <f>R485/SUMIFS(R$3:R$722,$B$3:$B$722,$B1211)*SUMIFS(Calculations!$E$3:$E$53,Calculations!$A$3:$A$53,$B1211)</f>
        <v>0</v>
      </c>
    </row>
    <row r="1212" spans="2:18" ht="15.75" customHeight="1">
      <c r="B1212" s="44" t="s">
        <v>108</v>
      </c>
      <c r="C1212" s="44" t="s">
        <v>519</v>
      </c>
      <c r="D1212" s="44" t="s">
        <v>525</v>
      </c>
      <c r="E1212" s="44" t="str">
        <f t="shared" si="307"/>
        <v>geothermal</v>
      </c>
      <c r="F1212" s="44">
        <f>F486/SUMIFS(F$3:F$722,$B$3:$B$722,$B1212)*SUMIFS(Calculations!$E$3:$E$53,Calculations!$A$3:$A$53,$B1212)</f>
        <v>0</v>
      </c>
      <c r="G1212" s="44">
        <f>G486/SUMIFS(G$3:G$722,$B$3:$B$722,$B1212)*SUMIFS(Calculations!$E$3:$E$53,Calculations!$A$3:$A$53,$B1212)</f>
        <v>0</v>
      </c>
      <c r="H1212" s="44">
        <f>H486/SUMIFS(H$3:H$722,$B$3:$B$722,$B1212)*SUMIFS(Calculations!$E$3:$E$53,Calculations!$A$3:$A$53,$B1212)</f>
        <v>0</v>
      </c>
      <c r="I1212" s="44">
        <f>I486/SUMIFS(I$3:I$722,$B$3:$B$722,$B1212)*SUMIFS(Calculations!$E$3:$E$53,Calculations!$A$3:$A$53,$B1212)</f>
        <v>0</v>
      </c>
      <c r="J1212" s="44">
        <f>J486/SUMIFS(J$3:J$722,$B$3:$B$722,$B1212)*SUMIFS(Calculations!$E$3:$E$53,Calculations!$A$3:$A$53,$B1212)</f>
        <v>0</v>
      </c>
      <c r="K1212" s="44">
        <f>K486/SUMIFS(K$3:K$722,$B$3:$B$722,$B1212)*SUMIFS(Calculations!$E$3:$E$53,Calculations!$A$3:$A$53,$B1212)</f>
        <v>0</v>
      </c>
      <c r="L1212" s="44">
        <f>L486/SUMIFS(L$3:L$722,$B$3:$B$722,$B1212)*SUMIFS(Calculations!$E$3:$E$53,Calculations!$A$3:$A$53,$B1212)</f>
        <v>0</v>
      </c>
      <c r="M1212" s="44">
        <f>M486/SUMIFS(M$3:M$722,$B$3:$B$722,$B1212)*SUMIFS(Calculations!$E$3:$E$53,Calculations!$A$3:$A$53,$B1212)</f>
        <v>0</v>
      </c>
      <c r="N1212" s="44">
        <f>N486/SUMIFS(N$3:N$722,$B$3:$B$722,$B1212)*SUMIFS(Calculations!$E$3:$E$53,Calculations!$A$3:$A$53,$B1212)</f>
        <v>0</v>
      </c>
      <c r="O1212" s="44">
        <f>O486/SUMIFS(O$3:O$722,$B$3:$B$722,$B1212)*SUMIFS(Calculations!$E$3:$E$53,Calculations!$A$3:$A$53,$B1212)</f>
        <v>0</v>
      </c>
      <c r="P1212" s="44">
        <f>P486/SUMIFS(P$3:P$722,$B$3:$B$722,$B1212)*SUMIFS(Calculations!$E$3:$E$53,Calculations!$A$3:$A$53,$B1212)</f>
        <v>0</v>
      </c>
      <c r="Q1212" s="44">
        <f>Q486/SUMIFS(Q$3:Q$722,$B$3:$B$722,$B1212)*SUMIFS(Calculations!$E$3:$E$53,Calculations!$A$3:$A$53,$B1212)</f>
        <v>0</v>
      </c>
      <c r="R1212" s="44">
        <f>R486/SUMIFS(R$3:R$722,$B$3:$B$722,$B1212)*SUMIFS(Calculations!$E$3:$E$53,Calculations!$A$3:$A$53,$B1212)</f>
        <v>0</v>
      </c>
    </row>
    <row r="1213" spans="2:18" ht="15.75" customHeight="1">
      <c r="B1213" s="44" t="s">
        <v>108</v>
      </c>
      <c r="C1213" s="44" t="s">
        <v>519</v>
      </c>
      <c r="D1213" s="44" t="s">
        <v>526</v>
      </c>
      <c r="E1213" s="44" t="str">
        <f t="shared" si="307"/>
        <v>hydro</v>
      </c>
      <c r="F1213" s="44">
        <f>F487/SUMIFS(F$3:F$722,$B$3:$B$722,$B1213)*SUMIFS(Calculations!$E$3:$E$53,Calculations!$A$3:$A$53,$B1213)</f>
        <v>0</v>
      </c>
      <c r="G1213" s="44">
        <f>G487/SUMIFS(G$3:G$722,$B$3:$B$722,$B1213)*SUMIFS(Calculations!$E$3:$E$53,Calculations!$A$3:$A$53,$B1213)</f>
        <v>0</v>
      </c>
      <c r="H1213" s="44">
        <f>H487/SUMIFS(H$3:H$722,$B$3:$B$722,$B1213)*SUMIFS(Calculations!$E$3:$E$53,Calculations!$A$3:$A$53,$B1213)</f>
        <v>0</v>
      </c>
      <c r="I1213" s="44">
        <f>I487/SUMIFS(I$3:I$722,$B$3:$B$722,$B1213)*SUMIFS(Calculations!$E$3:$E$53,Calculations!$A$3:$A$53,$B1213)</f>
        <v>0</v>
      </c>
      <c r="J1213" s="44">
        <f>J487/SUMIFS(J$3:J$722,$B$3:$B$722,$B1213)*SUMIFS(Calculations!$E$3:$E$53,Calculations!$A$3:$A$53,$B1213)</f>
        <v>0</v>
      </c>
      <c r="K1213" s="44">
        <f>K487/SUMIFS(K$3:K$722,$B$3:$B$722,$B1213)*SUMIFS(Calculations!$E$3:$E$53,Calculations!$A$3:$A$53,$B1213)</f>
        <v>0</v>
      </c>
      <c r="L1213" s="44">
        <f>L487/SUMIFS(L$3:L$722,$B$3:$B$722,$B1213)*SUMIFS(Calculations!$E$3:$E$53,Calculations!$A$3:$A$53,$B1213)</f>
        <v>0</v>
      </c>
      <c r="M1213" s="44">
        <f>M487/SUMIFS(M$3:M$722,$B$3:$B$722,$B1213)*SUMIFS(Calculations!$E$3:$E$53,Calculations!$A$3:$A$53,$B1213)</f>
        <v>0</v>
      </c>
      <c r="N1213" s="44">
        <f>N487/SUMIFS(N$3:N$722,$B$3:$B$722,$B1213)*SUMIFS(Calculations!$E$3:$E$53,Calculations!$A$3:$A$53,$B1213)</f>
        <v>0</v>
      </c>
      <c r="O1213" s="44">
        <f>O487/SUMIFS(O$3:O$722,$B$3:$B$722,$B1213)*SUMIFS(Calculations!$E$3:$E$53,Calculations!$A$3:$A$53,$B1213)</f>
        <v>0</v>
      </c>
      <c r="P1213" s="44">
        <f>P487/SUMIFS(P$3:P$722,$B$3:$B$722,$B1213)*SUMIFS(Calculations!$E$3:$E$53,Calculations!$A$3:$A$53,$B1213)</f>
        <v>0</v>
      </c>
      <c r="Q1213" s="44">
        <f>Q487/SUMIFS(Q$3:Q$722,$B$3:$B$722,$B1213)*SUMIFS(Calculations!$E$3:$E$53,Calculations!$A$3:$A$53,$B1213)</f>
        <v>0</v>
      </c>
      <c r="R1213" s="44">
        <f>R487/SUMIFS(R$3:R$722,$B$3:$B$722,$B1213)*SUMIFS(Calculations!$E$3:$E$53,Calculations!$A$3:$A$53,$B1213)</f>
        <v>0</v>
      </c>
    </row>
    <row r="1214" spans="2:18" ht="15.75" customHeight="1">
      <c r="B1214" s="44" t="s">
        <v>108</v>
      </c>
      <c r="C1214" s="44" t="s">
        <v>519</v>
      </c>
      <c r="D1214" s="44" t="s">
        <v>528</v>
      </c>
      <c r="E1214" s="44" t="str">
        <f t="shared" si="307"/>
        <v>hydro</v>
      </c>
      <c r="F1214" s="44">
        <f>F488/SUMIFS(F$3:F$722,$B$3:$B$722,$B1214)*SUMIFS(Calculations!$E$3:$E$53,Calculations!$A$3:$A$53,$B1214)</f>
        <v>0</v>
      </c>
      <c r="G1214" s="44">
        <f>G488/SUMIFS(G$3:G$722,$B$3:$B$722,$B1214)*SUMIFS(Calculations!$E$3:$E$53,Calculations!$A$3:$A$53,$B1214)</f>
        <v>0</v>
      </c>
      <c r="H1214" s="44">
        <f>H488/SUMIFS(H$3:H$722,$B$3:$B$722,$B1214)*SUMIFS(Calculations!$E$3:$E$53,Calculations!$A$3:$A$53,$B1214)</f>
        <v>0</v>
      </c>
      <c r="I1214" s="44">
        <f>I488/SUMIFS(I$3:I$722,$B$3:$B$722,$B1214)*SUMIFS(Calculations!$E$3:$E$53,Calculations!$A$3:$A$53,$B1214)</f>
        <v>0</v>
      </c>
      <c r="J1214" s="44">
        <f>J488/SUMIFS(J$3:J$722,$B$3:$B$722,$B1214)*SUMIFS(Calculations!$E$3:$E$53,Calculations!$A$3:$A$53,$B1214)</f>
        <v>0</v>
      </c>
      <c r="K1214" s="44">
        <f>K488/SUMIFS(K$3:K$722,$B$3:$B$722,$B1214)*SUMIFS(Calculations!$E$3:$E$53,Calculations!$A$3:$A$53,$B1214)</f>
        <v>0</v>
      </c>
      <c r="L1214" s="44">
        <f>L488/SUMIFS(L$3:L$722,$B$3:$B$722,$B1214)*SUMIFS(Calculations!$E$3:$E$53,Calculations!$A$3:$A$53,$B1214)</f>
        <v>0</v>
      </c>
      <c r="M1214" s="44">
        <f>M488/SUMIFS(M$3:M$722,$B$3:$B$722,$B1214)*SUMIFS(Calculations!$E$3:$E$53,Calculations!$A$3:$A$53,$B1214)</f>
        <v>0</v>
      </c>
      <c r="N1214" s="44">
        <f>N488/SUMIFS(N$3:N$722,$B$3:$B$722,$B1214)*SUMIFS(Calculations!$E$3:$E$53,Calculations!$A$3:$A$53,$B1214)</f>
        <v>0</v>
      </c>
      <c r="O1214" s="44">
        <f>O488/SUMIFS(O$3:O$722,$B$3:$B$722,$B1214)*SUMIFS(Calculations!$E$3:$E$53,Calculations!$A$3:$A$53,$B1214)</f>
        <v>0</v>
      </c>
      <c r="P1214" s="44">
        <f>P488/SUMIFS(P$3:P$722,$B$3:$B$722,$B1214)*SUMIFS(Calculations!$E$3:$E$53,Calculations!$A$3:$A$53,$B1214)</f>
        <v>0</v>
      </c>
      <c r="Q1214" s="44">
        <f>Q488/SUMIFS(Q$3:Q$722,$B$3:$B$722,$B1214)*SUMIFS(Calculations!$E$3:$E$53,Calculations!$A$3:$A$53,$B1214)</f>
        <v>0</v>
      </c>
      <c r="R1214" s="44">
        <f>R488/SUMIFS(R$3:R$722,$B$3:$B$722,$B1214)*SUMIFS(Calculations!$E$3:$E$53,Calculations!$A$3:$A$53,$B1214)</f>
        <v>0</v>
      </c>
    </row>
    <row r="1215" spans="2:18" ht="15.75" customHeight="1">
      <c r="B1215" s="44" t="s">
        <v>108</v>
      </c>
      <c r="C1215" s="44" t="s">
        <v>519</v>
      </c>
      <c r="D1215" s="44" t="s">
        <v>527</v>
      </c>
      <c r="E1215" s="44" t="str">
        <f t="shared" si="307"/>
        <v>onshore wind</v>
      </c>
      <c r="F1215" s="44">
        <f>F489/SUMIFS(F$3:F$722,$B$3:$B$722,$B1215)*SUMIFS(Calculations!$E$3:$E$53,Calculations!$A$3:$A$53,$B1215)</f>
        <v>0</v>
      </c>
      <c r="G1215" s="44">
        <f>G489/SUMIFS(G$3:G$722,$B$3:$B$722,$B1215)*SUMIFS(Calculations!$E$3:$E$53,Calculations!$A$3:$A$53,$B1215)</f>
        <v>0</v>
      </c>
      <c r="H1215" s="44">
        <f>H489/SUMIFS(H$3:H$722,$B$3:$B$722,$B1215)*SUMIFS(Calculations!$E$3:$E$53,Calculations!$A$3:$A$53,$B1215)</f>
        <v>0</v>
      </c>
      <c r="I1215" s="44">
        <f>I489/SUMIFS(I$3:I$722,$B$3:$B$722,$B1215)*SUMIFS(Calculations!$E$3:$E$53,Calculations!$A$3:$A$53,$B1215)</f>
        <v>0</v>
      </c>
      <c r="J1215" s="44">
        <f>J489/SUMIFS(J$3:J$722,$B$3:$B$722,$B1215)*SUMIFS(Calculations!$E$3:$E$53,Calculations!$A$3:$A$53,$B1215)</f>
        <v>0</v>
      </c>
      <c r="K1215" s="44">
        <f>K489/SUMIFS(K$3:K$722,$B$3:$B$722,$B1215)*SUMIFS(Calculations!$E$3:$E$53,Calculations!$A$3:$A$53,$B1215)</f>
        <v>0</v>
      </c>
      <c r="L1215" s="44">
        <f>L489/SUMIFS(L$3:L$722,$B$3:$B$722,$B1215)*SUMIFS(Calculations!$E$3:$E$53,Calculations!$A$3:$A$53,$B1215)</f>
        <v>0</v>
      </c>
      <c r="M1215" s="44">
        <f>M489/SUMIFS(M$3:M$722,$B$3:$B$722,$B1215)*SUMIFS(Calculations!$E$3:$E$53,Calculations!$A$3:$A$53,$B1215)</f>
        <v>0</v>
      </c>
      <c r="N1215" s="44">
        <f>N489/SUMIFS(N$3:N$722,$B$3:$B$722,$B1215)*SUMIFS(Calculations!$E$3:$E$53,Calculations!$A$3:$A$53,$B1215)</f>
        <v>0</v>
      </c>
      <c r="O1215" s="44">
        <f>O489/SUMIFS(O$3:O$722,$B$3:$B$722,$B1215)*SUMIFS(Calculations!$E$3:$E$53,Calculations!$A$3:$A$53,$B1215)</f>
        <v>0</v>
      </c>
      <c r="P1215" s="44">
        <f>P489/SUMIFS(P$3:P$722,$B$3:$B$722,$B1215)*SUMIFS(Calculations!$E$3:$E$53,Calculations!$A$3:$A$53,$B1215)</f>
        <v>0</v>
      </c>
      <c r="Q1215" s="44">
        <f>Q489/SUMIFS(Q$3:Q$722,$B$3:$B$722,$B1215)*SUMIFS(Calculations!$E$3:$E$53,Calculations!$A$3:$A$53,$B1215)</f>
        <v>0</v>
      </c>
      <c r="R1215" s="44">
        <f>R489/SUMIFS(R$3:R$722,$B$3:$B$722,$B1215)*SUMIFS(Calculations!$E$3:$E$53,Calculations!$A$3:$A$53,$B1215)</f>
        <v>0</v>
      </c>
    </row>
    <row r="1216" spans="2:18" ht="15.75" customHeight="1">
      <c r="B1216" s="44" t="s">
        <v>108</v>
      </c>
      <c r="C1216" s="44" t="s">
        <v>519</v>
      </c>
      <c r="D1216" s="44" t="s">
        <v>529</v>
      </c>
      <c r="E1216" s="44" t="str">
        <f t="shared" si="307"/>
        <v>natural gas nonpeaker</v>
      </c>
      <c r="F1216" s="44">
        <f>F490/SUMIFS(F$3:F$722,$B$3:$B$722,$B1216)*SUMIFS(Calculations!$E$3:$E$53,Calculations!$A$3:$A$53,$B1216)</f>
        <v>0</v>
      </c>
      <c r="G1216" s="44">
        <f>G490/SUMIFS(G$3:G$722,$B$3:$B$722,$B1216)*SUMIFS(Calculations!$E$3:$E$53,Calculations!$A$3:$A$53,$B1216)</f>
        <v>0</v>
      </c>
      <c r="H1216" s="44">
        <f>H490/SUMIFS(H$3:H$722,$B$3:$B$722,$B1216)*SUMIFS(Calculations!$E$3:$E$53,Calculations!$A$3:$A$53,$B1216)</f>
        <v>0</v>
      </c>
      <c r="I1216" s="44">
        <f>I490/SUMIFS(I$3:I$722,$B$3:$B$722,$B1216)*SUMIFS(Calculations!$E$3:$E$53,Calculations!$A$3:$A$53,$B1216)</f>
        <v>0</v>
      </c>
      <c r="J1216" s="44">
        <f>J490/SUMIFS(J$3:J$722,$B$3:$B$722,$B1216)*SUMIFS(Calculations!$E$3:$E$53,Calculations!$A$3:$A$53,$B1216)</f>
        <v>0</v>
      </c>
      <c r="K1216" s="44">
        <f>K490/SUMIFS(K$3:K$722,$B$3:$B$722,$B1216)*SUMIFS(Calculations!$E$3:$E$53,Calculations!$A$3:$A$53,$B1216)</f>
        <v>0</v>
      </c>
      <c r="L1216" s="44">
        <f>L490/SUMIFS(L$3:L$722,$B$3:$B$722,$B1216)*SUMIFS(Calculations!$E$3:$E$53,Calculations!$A$3:$A$53,$B1216)</f>
        <v>0</v>
      </c>
      <c r="M1216" s="44">
        <f>M490/SUMIFS(M$3:M$722,$B$3:$B$722,$B1216)*SUMIFS(Calculations!$E$3:$E$53,Calculations!$A$3:$A$53,$B1216)</f>
        <v>0</v>
      </c>
      <c r="N1216" s="44">
        <f>N490/SUMIFS(N$3:N$722,$B$3:$B$722,$B1216)*SUMIFS(Calculations!$E$3:$E$53,Calculations!$A$3:$A$53,$B1216)</f>
        <v>0</v>
      </c>
      <c r="O1216" s="44">
        <f>O490/SUMIFS(O$3:O$722,$B$3:$B$722,$B1216)*SUMIFS(Calculations!$E$3:$E$53,Calculations!$A$3:$A$53,$B1216)</f>
        <v>0</v>
      </c>
      <c r="P1216" s="44">
        <f>P490/SUMIFS(P$3:P$722,$B$3:$B$722,$B1216)*SUMIFS(Calculations!$E$3:$E$53,Calculations!$A$3:$A$53,$B1216)</f>
        <v>0</v>
      </c>
      <c r="Q1216" s="44">
        <f>Q490/SUMIFS(Q$3:Q$722,$B$3:$B$722,$B1216)*SUMIFS(Calculations!$E$3:$E$53,Calculations!$A$3:$A$53,$B1216)</f>
        <v>0</v>
      </c>
      <c r="R1216" s="44">
        <f>R490/SUMIFS(R$3:R$722,$B$3:$B$722,$B1216)*SUMIFS(Calculations!$E$3:$E$53,Calculations!$A$3:$A$53,$B1216)</f>
        <v>0</v>
      </c>
    </row>
    <row r="1217" spans="2:18" ht="15.75" customHeight="1">
      <c r="B1217" s="44" t="s">
        <v>108</v>
      </c>
      <c r="C1217" s="44" t="s">
        <v>519</v>
      </c>
      <c r="D1217" s="44" t="s">
        <v>530</v>
      </c>
      <c r="E1217" s="44" t="str">
        <f t="shared" si="307"/>
        <v>natural gas peaker</v>
      </c>
      <c r="F1217" s="44">
        <f>F491/SUMIFS(F$3:F$722,$B$3:$B$722,$B1217)*SUMIFS(Calculations!$E$3:$E$53,Calculations!$A$3:$A$53,$B1217)</f>
        <v>0</v>
      </c>
      <c r="G1217" s="44">
        <f>G491/SUMIFS(G$3:G$722,$B$3:$B$722,$B1217)*SUMIFS(Calculations!$E$3:$E$53,Calculations!$A$3:$A$53,$B1217)</f>
        <v>0</v>
      </c>
      <c r="H1217" s="44">
        <f>H491/SUMIFS(H$3:H$722,$B$3:$B$722,$B1217)*SUMIFS(Calculations!$E$3:$E$53,Calculations!$A$3:$A$53,$B1217)</f>
        <v>0</v>
      </c>
      <c r="I1217" s="44">
        <f>I491/SUMIFS(I$3:I$722,$B$3:$B$722,$B1217)*SUMIFS(Calculations!$E$3:$E$53,Calculations!$A$3:$A$53,$B1217)</f>
        <v>0</v>
      </c>
      <c r="J1217" s="44">
        <f>J491/SUMIFS(J$3:J$722,$B$3:$B$722,$B1217)*SUMIFS(Calculations!$E$3:$E$53,Calculations!$A$3:$A$53,$B1217)</f>
        <v>0</v>
      </c>
      <c r="K1217" s="44">
        <f>K491/SUMIFS(K$3:K$722,$B$3:$B$722,$B1217)*SUMIFS(Calculations!$E$3:$E$53,Calculations!$A$3:$A$53,$B1217)</f>
        <v>0</v>
      </c>
      <c r="L1217" s="44">
        <f>L491/SUMIFS(L$3:L$722,$B$3:$B$722,$B1217)*SUMIFS(Calculations!$E$3:$E$53,Calculations!$A$3:$A$53,$B1217)</f>
        <v>0</v>
      </c>
      <c r="M1217" s="44">
        <f>M491/SUMIFS(M$3:M$722,$B$3:$B$722,$B1217)*SUMIFS(Calculations!$E$3:$E$53,Calculations!$A$3:$A$53,$B1217)</f>
        <v>0</v>
      </c>
      <c r="N1217" s="44">
        <f>N491/SUMIFS(N$3:N$722,$B$3:$B$722,$B1217)*SUMIFS(Calculations!$E$3:$E$53,Calculations!$A$3:$A$53,$B1217)</f>
        <v>0</v>
      </c>
      <c r="O1217" s="44">
        <f>O491/SUMIFS(O$3:O$722,$B$3:$B$722,$B1217)*SUMIFS(Calculations!$E$3:$E$53,Calculations!$A$3:$A$53,$B1217)</f>
        <v>0</v>
      </c>
      <c r="P1217" s="44">
        <f>P491/SUMIFS(P$3:P$722,$B$3:$B$722,$B1217)*SUMIFS(Calculations!$E$3:$E$53,Calculations!$A$3:$A$53,$B1217)</f>
        <v>0</v>
      </c>
      <c r="Q1217" s="44">
        <f>Q491/SUMIFS(Q$3:Q$722,$B$3:$B$722,$B1217)*SUMIFS(Calculations!$E$3:$E$53,Calculations!$A$3:$A$53,$B1217)</f>
        <v>0</v>
      </c>
      <c r="R1217" s="44">
        <f>R491/SUMIFS(R$3:R$722,$B$3:$B$722,$B1217)*SUMIFS(Calculations!$E$3:$E$53,Calculations!$A$3:$A$53,$B1217)</f>
        <v>0</v>
      </c>
    </row>
    <row r="1218" spans="2:18" ht="15.75" customHeight="1">
      <c r="B1218" s="44" t="s">
        <v>108</v>
      </c>
      <c r="C1218" s="44" t="s">
        <v>519</v>
      </c>
      <c r="D1218" s="44" t="s">
        <v>531</v>
      </c>
      <c r="E1218" s="44" t="str">
        <f t="shared" si="307"/>
        <v>nuclear</v>
      </c>
      <c r="F1218" s="44">
        <f>F492/SUMIFS(F$3:F$722,$B$3:$B$722,$B1218)*SUMIFS(Calculations!$E$3:$E$53,Calculations!$A$3:$A$53,$B1218)</f>
        <v>0</v>
      </c>
      <c r="G1218" s="44">
        <f>G492/SUMIFS(G$3:G$722,$B$3:$B$722,$B1218)*SUMIFS(Calculations!$E$3:$E$53,Calculations!$A$3:$A$53,$B1218)</f>
        <v>0</v>
      </c>
      <c r="H1218" s="44">
        <f>H492/SUMIFS(H$3:H$722,$B$3:$B$722,$B1218)*SUMIFS(Calculations!$E$3:$E$53,Calculations!$A$3:$A$53,$B1218)</f>
        <v>0</v>
      </c>
      <c r="I1218" s="44">
        <f>I492/SUMIFS(I$3:I$722,$B$3:$B$722,$B1218)*SUMIFS(Calculations!$E$3:$E$53,Calculations!$A$3:$A$53,$B1218)</f>
        <v>0</v>
      </c>
      <c r="J1218" s="44">
        <f>J492/SUMIFS(J$3:J$722,$B$3:$B$722,$B1218)*SUMIFS(Calculations!$E$3:$E$53,Calculations!$A$3:$A$53,$B1218)</f>
        <v>0</v>
      </c>
      <c r="K1218" s="44">
        <f>K492/SUMIFS(K$3:K$722,$B$3:$B$722,$B1218)*SUMIFS(Calculations!$E$3:$E$53,Calculations!$A$3:$A$53,$B1218)</f>
        <v>0</v>
      </c>
      <c r="L1218" s="44">
        <f>L492/SUMIFS(L$3:L$722,$B$3:$B$722,$B1218)*SUMIFS(Calculations!$E$3:$E$53,Calculations!$A$3:$A$53,$B1218)</f>
        <v>0</v>
      </c>
      <c r="M1218" s="44">
        <f>M492/SUMIFS(M$3:M$722,$B$3:$B$722,$B1218)*SUMIFS(Calculations!$E$3:$E$53,Calculations!$A$3:$A$53,$B1218)</f>
        <v>0</v>
      </c>
      <c r="N1218" s="44">
        <f>N492/SUMIFS(N$3:N$722,$B$3:$B$722,$B1218)*SUMIFS(Calculations!$E$3:$E$53,Calculations!$A$3:$A$53,$B1218)</f>
        <v>0</v>
      </c>
      <c r="O1218" s="44">
        <f>O492/SUMIFS(O$3:O$722,$B$3:$B$722,$B1218)*SUMIFS(Calculations!$E$3:$E$53,Calculations!$A$3:$A$53,$B1218)</f>
        <v>0</v>
      </c>
      <c r="P1218" s="44">
        <f>P492/SUMIFS(P$3:P$722,$B$3:$B$722,$B1218)*SUMIFS(Calculations!$E$3:$E$53,Calculations!$A$3:$A$53,$B1218)</f>
        <v>0</v>
      </c>
      <c r="Q1218" s="44">
        <f>Q492/SUMIFS(Q$3:Q$722,$B$3:$B$722,$B1218)*SUMIFS(Calculations!$E$3:$E$53,Calculations!$A$3:$A$53,$B1218)</f>
        <v>0</v>
      </c>
      <c r="R1218" s="44">
        <f>R492/SUMIFS(R$3:R$722,$B$3:$B$722,$B1218)*SUMIFS(Calculations!$E$3:$E$53,Calculations!$A$3:$A$53,$B1218)</f>
        <v>0</v>
      </c>
    </row>
    <row r="1219" spans="2:18" ht="15.75" customHeight="1">
      <c r="B1219" s="44" t="s">
        <v>108</v>
      </c>
      <c r="C1219" s="44" t="s">
        <v>519</v>
      </c>
      <c r="D1219" s="44" t="s">
        <v>532</v>
      </c>
      <c r="E1219" s="44" t="str">
        <f t="shared" si="307"/>
        <v>offshore wind</v>
      </c>
      <c r="F1219" s="44">
        <f>F493/SUMIFS(F$3:F$722,$B$3:$B$722,$B1219)*SUMIFS(Calculations!$E$3:$E$53,Calculations!$A$3:$A$53,$B1219)</f>
        <v>0</v>
      </c>
      <c r="G1219" s="44">
        <f>G493/SUMIFS(G$3:G$722,$B$3:$B$722,$B1219)*SUMIFS(Calculations!$E$3:$E$53,Calculations!$A$3:$A$53,$B1219)</f>
        <v>0</v>
      </c>
      <c r="H1219" s="44">
        <f>H493/SUMIFS(H$3:H$722,$B$3:$B$722,$B1219)*SUMIFS(Calculations!$E$3:$E$53,Calculations!$A$3:$A$53,$B1219)</f>
        <v>0</v>
      </c>
      <c r="I1219" s="44">
        <f>I493/SUMIFS(I$3:I$722,$B$3:$B$722,$B1219)*SUMIFS(Calculations!$E$3:$E$53,Calculations!$A$3:$A$53,$B1219)</f>
        <v>0</v>
      </c>
      <c r="J1219" s="44">
        <f>J493/SUMIFS(J$3:J$722,$B$3:$B$722,$B1219)*SUMIFS(Calculations!$E$3:$E$53,Calculations!$A$3:$A$53,$B1219)</f>
        <v>0</v>
      </c>
      <c r="K1219" s="44">
        <f>K493/SUMIFS(K$3:K$722,$B$3:$B$722,$B1219)*SUMIFS(Calculations!$E$3:$E$53,Calculations!$A$3:$A$53,$B1219)</f>
        <v>0</v>
      </c>
      <c r="L1219" s="44">
        <f>L493/SUMIFS(L$3:L$722,$B$3:$B$722,$B1219)*SUMIFS(Calculations!$E$3:$E$53,Calculations!$A$3:$A$53,$B1219)</f>
        <v>0</v>
      </c>
      <c r="M1219" s="44">
        <f>M493/SUMIFS(M$3:M$722,$B$3:$B$722,$B1219)*SUMIFS(Calculations!$E$3:$E$53,Calculations!$A$3:$A$53,$B1219)</f>
        <v>0</v>
      </c>
      <c r="N1219" s="44">
        <f>N493/SUMIFS(N$3:N$722,$B$3:$B$722,$B1219)*SUMIFS(Calculations!$E$3:$E$53,Calculations!$A$3:$A$53,$B1219)</f>
        <v>0</v>
      </c>
      <c r="O1219" s="44">
        <f>O493/SUMIFS(O$3:O$722,$B$3:$B$722,$B1219)*SUMIFS(Calculations!$E$3:$E$53,Calculations!$A$3:$A$53,$B1219)</f>
        <v>0</v>
      </c>
      <c r="P1219" s="44">
        <f>P493/SUMIFS(P$3:P$722,$B$3:$B$722,$B1219)*SUMIFS(Calculations!$E$3:$E$53,Calculations!$A$3:$A$53,$B1219)</f>
        <v>0</v>
      </c>
      <c r="Q1219" s="44">
        <f>Q493/SUMIFS(Q$3:Q$722,$B$3:$B$722,$B1219)*SUMIFS(Calculations!$E$3:$E$53,Calculations!$A$3:$A$53,$B1219)</f>
        <v>0</v>
      </c>
      <c r="R1219" s="44">
        <f>R493/SUMIFS(R$3:R$722,$B$3:$B$722,$B1219)*SUMIFS(Calculations!$E$3:$E$53,Calculations!$A$3:$A$53,$B1219)</f>
        <v>0</v>
      </c>
    </row>
    <row r="1220" spans="2:18" ht="15.75" customHeight="1">
      <c r="B1220" s="44" t="s">
        <v>108</v>
      </c>
      <c r="C1220" s="44" t="s">
        <v>519</v>
      </c>
      <c r="D1220" s="44" t="s">
        <v>533</v>
      </c>
      <c r="E1220" s="44" t="str">
        <f t="shared" si="307"/>
        <v>crude oil</v>
      </c>
      <c r="F1220" s="44">
        <f>F494/SUMIFS(F$3:F$722,$B$3:$B$722,$B1220)*SUMIFS(Calculations!$E$3:$E$53,Calculations!$A$3:$A$53,$B1220)</f>
        <v>0</v>
      </c>
      <c r="G1220" s="44">
        <f>G494/SUMIFS(G$3:G$722,$B$3:$B$722,$B1220)*SUMIFS(Calculations!$E$3:$E$53,Calculations!$A$3:$A$53,$B1220)</f>
        <v>0</v>
      </c>
      <c r="H1220" s="44">
        <f>H494/SUMIFS(H$3:H$722,$B$3:$B$722,$B1220)*SUMIFS(Calculations!$E$3:$E$53,Calculations!$A$3:$A$53,$B1220)</f>
        <v>0</v>
      </c>
      <c r="I1220" s="44">
        <f>I494/SUMIFS(I$3:I$722,$B$3:$B$722,$B1220)*SUMIFS(Calculations!$E$3:$E$53,Calculations!$A$3:$A$53,$B1220)</f>
        <v>0</v>
      </c>
      <c r="J1220" s="44">
        <f>J494/SUMIFS(J$3:J$722,$B$3:$B$722,$B1220)*SUMIFS(Calculations!$E$3:$E$53,Calculations!$A$3:$A$53,$B1220)</f>
        <v>0</v>
      </c>
      <c r="K1220" s="44">
        <f>K494/SUMIFS(K$3:K$722,$B$3:$B$722,$B1220)*SUMIFS(Calculations!$E$3:$E$53,Calculations!$A$3:$A$53,$B1220)</f>
        <v>0</v>
      </c>
      <c r="L1220" s="44">
        <f>L494/SUMIFS(L$3:L$722,$B$3:$B$722,$B1220)*SUMIFS(Calculations!$E$3:$E$53,Calculations!$A$3:$A$53,$B1220)</f>
        <v>0</v>
      </c>
      <c r="M1220" s="44">
        <f>M494/SUMIFS(M$3:M$722,$B$3:$B$722,$B1220)*SUMIFS(Calculations!$E$3:$E$53,Calculations!$A$3:$A$53,$B1220)</f>
        <v>0</v>
      </c>
      <c r="N1220" s="44">
        <f>N494/SUMIFS(N$3:N$722,$B$3:$B$722,$B1220)*SUMIFS(Calculations!$E$3:$E$53,Calculations!$A$3:$A$53,$B1220)</f>
        <v>0</v>
      </c>
      <c r="O1220" s="44">
        <f>O494/SUMIFS(O$3:O$722,$B$3:$B$722,$B1220)*SUMIFS(Calculations!$E$3:$E$53,Calculations!$A$3:$A$53,$B1220)</f>
        <v>0</v>
      </c>
      <c r="P1220" s="44">
        <f>P494/SUMIFS(P$3:P$722,$B$3:$B$722,$B1220)*SUMIFS(Calculations!$E$3:$E$53,Calculations!$A$3:$A$53,$B1220)</f>
        <v>0</v>
      </c>
      <c r="Q1220" s="44">
        <f>Q494/SUMIFS(Q$3:Q$722,$B$3:$B$722,$B1220)*SUMIFS(Calculations!$E$3:$E$53,Calculations!$A$3:$A$53,$B1220)</f>
        <v>0</v>
      </c>
      <c r="R1220" s="44">
        <f>R494/SUMIFS(R$3:R$722,$B$3:$B$722,$B1220)*SUMIFS(Calculations!$E$3:$E$53,Calculations!$A$3:$A$53,$B1220)</f>
        <v>0</v>
      </c>
    </row>
    <row r="1221" spans="2:18" ht="15.75" customHeight="1">
      <c r="B1221" s="44" t="s">
        <v>108</v>
      </c>
      <c r="C1221" s="44" t="s">
        <v>519</v>
      </c>
      <c r="D1221" s="44" t="s">
        <v>534</v>
      </c>
      <c r="E1221" s="44" t="str">
        <f t="shared" si="307"/>
        <v>solar PV</v>
      </c>
      <c r="F1221" s="44">
        <f>F495/SUMIFS(F$3:F$722,$B$3:$B$722,$B1221)*SUMIFS(Calculations!$E$3:$E$53,Calculations!$A$3:$A$53,$B1221)</f>
        <v>0</v>
      </c>
      <c r="G1221" s="44">
        <f>G495/SUMIFS(G$3:G$722,$B$3:$B$722,$B1221)*SUMIFS(Calculations!$E$3:$E$53,Calculations!$A$3:$A$53,$B1221)</f>
        <v>0</v>
      </c>
      <c r="H1221" s="44">
        <f>H495/SUMIFS(H$3:H$722,$B$3:$B$722,$B1221)*SUMIFS(Calculations!$E$3:$E$53,Calculations!$A$3:$A$53,$B1221)</f>
        <v>0</v>
      </c>
      <c r="I1221" s="44">
        <f>I495/SUMIFS(I$3:I$722,$B$3:$B$722,$B1221)*SUMIFS(Calculations!$E$3:$E$53,Calculations!$A$3:$A$53,$B1221)</f>
        <v>0</v>
      </c>
      <c r="J1221" s="44">
        <f>J495/SUMIFS(J$3:J$722,$B$3:$B$722,$B1221)*SUMIFS(Calculations!$E$3:$E$53,Calculations!$A$3:$A$53,$B1221)</f>
        <v>0</v>
      </c>
      <c r="K1221" s="44">
        <f>K495/SUMIFS(K$3:K$722,$B$3:$B$722,$B1221)*SUMIFS(Calculations!$E$3:$E$53,Calculations!$A$3:$A$53,$B1221)</f>
        <v>0</v>
      </c>
      <c r="L1221" s="44">
        <f>L495/SUMIFS(L$3:L$722,$B$3:$B$722,$B1221)*SUMIFS(Calculations!$E$3:$E$53,Calculations!$A$3:$A$53,$B1221)</f>
        <v>0</v>
      </c>
      <c r="M1221" s="44">
        <f>M495/SUMIFS(M$3:M$722,$B$3:$B$722,$B1221)*SUMIFS(Calculations!$E$3:$E$53,Calculations!$A$3:$A$53,$B1221)</f>
        <v>0</v>
      </c>
      <c r="N1221" s="44">
        <f>N495/SUMIFS(N$3:N$722,$B$3:$B$722,$B1221)*SUMIFS(Calculations!$E$3:$E$53,Calculations!$A$3:$A$53,$B1221)</f>
        <v>0</v>
      </c>
      <c r="O1221" s="44">
        <f>O495/SUMIFS(O$3:O$722,$B$3:$B$722,$B1221)*SUMIFS(Calculations!$E$3:$E$53,Calculations!$A$3:$A$53,$B1221)</f>
        <v>0</v>
      </c>
      <c r="P1221" s="44">
        <f>P495/SUMIFS(P$3:P$722,$B$3:$B$722,$B1221)*SUMIFS(Calculations!$E$3:$E$53,Calculations!$A$3:$A$53,$B1221)</f>
        <v>0</v>
      </c>
      <c r="Q1221" s="44">
        <f>Q495/SUMIFS(Q$3:Q$722,$B$3:$B$722,$B1221)*SUMIFS(Calculations!$E$3:$E$53,Calculations!$A$3:$A$53,$B1221)</f>
        <v>0</v>
      </c>
      <c r="R1221" s="44">
        <f>R495/SUMIFS(R$3:R$722,$B$3:$B$722,$B1221)*SUMIFS(Calculations!$E$3:$E$53,Calculations!$A$3:$A$53,$B1221)</f>
        <v>0</v>
      </c>
    </row>
    <row r="1222" spans="2:18" ht="15.75" customHeight="1">
      <c r="B1222" s="44" t="s">
        <v>108</v>
      </c>
      <c r="C1222" s="44" t="s">
        <v>519</v>
      </c>
      <c r="D1222" s="44" t="s">
        <v>535</v>
      </c>
      <c r="E1222" s="44" t="str">
        <f t="shared" si="307"/>
        <v>storage</v>
      </c>
      <c r="F1222" s="44">
        <f>F496/SUMIFS(F$3:F$722,$B$3:$B$722,$B1222)*SUMIFS(Calculations!$E$3:$E$53,Calculations!$A$3:$A$53,$B1222)</f>
        <v>0</v>
      </c>
      <c r="G1222" s="44">
        <f>G496/SUMIFS(G$3:G$722,$B$3:$B$722,$B1222)*SUMIFS(Calculations!$E$3:$E$53,Calculations!$A$3:$A$53,$B1222)</f>
        <v>0</v>
      </c>
      <c r="H1222" s="44">
        <f>H496/SUMIFS(H$3:H$722,$B$3:$B$722,$B1222)*SUMIFS(Calculations!$E$3:$E$53,Calculations!$A$3:$A$53,$B1222)</f>
        <v>0</v>
      </c>
      <c r="I1222" s="44">
        <f>I496/SUMIFS(I$3:I$722,$B$3:$B$722,$B1222)*SUMIFS(Calculations!$E$3:$E$53,Calculations!$A$3:$A$53,$B1222)</f>
        <v>0</v>
      </c>
      <c r="J1222" s="44">
        <f>J496/SUMIFS(J$3:J$722,$B$3:$B$722,$B1222)*SUMIFS(Calculations!$E$3:$E$53,Calculations!$A$3:$A$53,$B1222)</f>
        <v>0</v>
      </c>
      <c r="K1222" s="44">
        <f>K496/SUMIFS(K$3:K$722,$B$3:$B$722,$B1222)*SUMIFS(Calculations!$E$3:$E$53,Calculations!$A$3:$A$53,$B1222)</f>
        <v>0</v>
      </c>
      <c r="L1222" s="44">
        <f>L496/SUMIFS(L$3:L$722,$B$3:$B$722,$B1222)*SUMIFS(Calculations!$E$3:$E$53,Calculations!$A$3:$A$53,$B1222)</f>
        <v>0</v>
      </c>
      <c r="M1222" s="44">
        <f>M496/SUMIFS(M$3:M$722,$B$3:$B$722,$B1222)*SUMIFS(Calculations!$E$3:$E$53,Calculations!$A$3:$A$53,$B1222)</f>
        <v>0</v>
      </c>
      <c r="N1222" s="44">
        <f>N496/SUMIFS(N$3:N$722,$B$3:$B$722,$B1222)*SUMIFS(Calculations!$E$3:$E$53,Calculations!$A$3:$A$53,$B1222)</f>
        <v>0</v>
      </c>
      <c r="O1222" s="44">
        <f>O496/SUMIFS(O$3:O$722,$B$3:$B$722,$B1222)*SUMIFS(Calculations!$E$3:$E$53,Calculations!$A$3:$A$53,$B1222)</f>
        <v>0</v>
      </c>
      <c r="P1222" s="44">
        <f>P496/SUMIFS(P$3:P$722,$B$3:$B$722,$B1222)*SUMIFS(Calculations!$E$3:$E$53,Calculations!$A$3:$A$53,$B1222)</f>
        <v>0</v>
      </c>
      <c r="Q1222" s="44">
        <f>Q496/SUMIFS(Q$3:Q$722,$B$3:$B$722,$B1222)*SUMIFS(Calculations!$E$3:$E$53,Calculations!$A$3:$A$53,$B1222)</f>
        <v>0</v>
      </c>
      <c r="R1222" s="44">
        <f>R496/SUMIFS(R$3:R$722,$B$3:$B$722,$B1222)*SUMIFS(Calculations!$E$3:$E$53,Calculations!$A$3:$A$53,$B1222)</f>
        <v>0</v>
      </c>
    </row>
    <row r="1223" spans="2:18" ht="15.75" customHeight="1">
      <c r="B1223" s="44" t="s">
        <v>108</v>
      </c>
      <c r="C1223" s="44" t="s">
        <v>519</v>
      </c>
      <c r="D1223" s="44" t="s">
        <v>537</v>
      </c>
      <c r="E1223" s="44" t="str">
        <f t="shared" si="307"/>
        <v>solar PV</v>
      </c>
      <c r="F1223" s="44">
        <f>F497/SUMIFS(F$3:F$722,$B$3:$B$722,$B1223)*SUMIFS(Calculations!$E$3:$E$53,Calculations!$A$3:$A$53,$B1223)</f>
        <v>0</v>
      </c>
      <c r="G1223" s="44">
        <f>G497/SUMIFS(G$3:G$722,$B$3:$B$722,$B1223)*SUMIFS(Calculations!$E$3:$E$53,Calculations!$A$3:$A$53,$B1223)</f>
        <v>0</v>
      </c>
      <c r="H1223" s="44">
        <f>H497/SUMIFS(H$3:H$722,$B$3:$B$722,$B1223)*SUMIFS(Calculations!$E$3:$E$53,Calculations!$A$3:$A$53,$B1223)</f>
        <v>0</v>
      </c>
      <c r="I1223" s="44">
        <f>I497/SUMIFS(I$3:I$722,$B$3:$B$722,$B1223)*SUMIFS(Calculations!$E$3:$E$53,Calculations!$A$3:$A$53,$B1223)</f>
        <v>0</v>
      </c>
      <c r="J1223" s="44">
        <f>J497/SUMIFS(J$3:J$722,$B$3:$B$722,$B1223)*SUMIFS(Calculations!$E$3:$E$53,Calculations!$A$3:$A$53,$B1223)</f>
        <v>0</v>
      </c>
      <c r="K1223" s="44">
        <f>K497/SUMIFS(K$3:K$722,$B$3:$B$722,$B1223)*SUMIFS(Calculations!$E$3:$E$53,Calculations!$A$3:$A$53,$B1223)</f>
        <v>0</v>
      </c>
      <c r="L1223" s="44">
        <f>L497/SUMIFS(L$3:L$722,$B$3:$B$722,$B1223)*SUMIFS(Calculations!$E$3:$E$53,Calculations!$A$3:$A$53,$B1223)</f>
        <v>0</v>
      </c>
      <c r="M1223" s="44">
        <f>M497/SUMIFS(M$3:M$722,$B$3:$B$722,$B1223)*SUMIFS(Calculations!$E$3:$E$53,Calculations!$A$3:$A$53,$B1223)</f>
        <v>0</v>
      </c>
      <c r="N1223" s="44">
        <f>N497/SUMIFS(N$3:N$722,$B$3:$B$722,$B1223)*SUMIFS(Calculations!$E$3:$E$53,Calculations!$A$3:$A$53,$B1223)</f>
        <v>0</v>
      </c>
      <c r="O1223" s="44">
        <f>O497/SUMIFS(O$3:O$722,$B$3:$B$722,$B1223)*SUMIFS(Calculations!$E$3:$E$53,Calculations!$A$3:$A$53,$B1223)</f>
        <v>0</v>
      </c>
      <c r="P1223" s="44">
        <f>P497/SUMIFS(P$3:P$722,$B$3:$B$722,$B1223)*SUMIFS(Calculations!$E$3:$E$53,Calculations!$A$3:$A$53,$B1223)</f>
        <v>0</v>
      </c>
      <c r="Q1223" s="44">
        <f>Q497/SUMIFS(Q$3:Q$722,$B$3:$B$722,$B1223)*SUMIFS(Calculations!$E$3:$E$53,Calculations!$A$3:$A$53,$B1223)</f>
        <v>0</v>
      </c>
      <c r="R1223" s="44">
        <f>R497/SUMIFS(R$3:R$722,$B$3:$B$722,$B1223)*SUMIFS(Calculations!$E$3:$E$53,Calculations!$A$3:$A$53,$B1223)</f>
        <v>0</v>
      </c>
    </row>
    <row r="1224" spans="2:18" ht="15.75" customHeight="1">
      <c r="B1224" s="44" t="s">
        <v>110</v>
      </c>
      <c r="C1224" s="44" t="s">
        <v>519</v>
      </c>
      <c r="D1224" s="44" t="s">
        <v>522</v>
      </c>
      <c r="E1224" s="44" t="str">
        <f t="shared" si="307"/>
        <v>biomass</v>
      </c>
      <c r="F1224" s="44">
        <f>F498/SUMIFS(F$3:F$722,$B$3:$B$722,$B1224)*SUMIFS(Calculations!$E$3:$E$53,Calculations!$A$3:$A$53,$B1224)</f>
        <v>0</v>
      </c>
      <c r="G1224" s="44">
        <f>G498/SUMIFS(G$3:G$722,$B$3:$B$722,$B1224)*SUMIFS(Calculations!$E$3:$E$53,Calculations!$A$3:$A$53,$B1224)</f>
        <v>0</v>
      </c>
      <c r="H1224" s="44">
        <f>H498/SUMIFS(H$3:H$722,$B$3:$B$722,$B1224)*SUMIFS(Calculations!$E$3:$E$53,Calculations!$A$3:$A$53,$B1224)</f>
        <v>0</v>
      </c>
      <c r="I1224" s="44">
        <f>I498/SUMIFS(I$3:I$722,$B$3:$B$722,$B1224)*SUMIFS(Calculations!$E$3:$E$53,Calculations!$A$3:$A$53,$B1224)</f>
        <v>0</v>
      </c>
      <c r="J1224" s="44">
        <f>J498/SUMIFS(J$3:J$722,$B$3:$B$722,$B1224)*SUMIFS(Calculations!$E$3:$E$53,Calculations!$A$3:$A$53,$B1224)</f>
        <v>0</v>
      </c>
      <c r="K1224" s="44">
        <f>K498/SUMIFS(K$3:K$722,$B$3:$B$722,$B1224)*SUMIFS(Calculations!$E$3:$E$53,Calculations!$A$3:$A$53,$B1224)</f>
        <v>0</v>
      </c>
      <c r="L1224" s="44">
        <f>L498/SUMIFS(L$3:L$722,$B$3:$B$722,$B1224)*SUMIFS(Calculations!$E$3:$E$53,Calculations!$A$3:$A$53,$B1224)</f>
        <v>0</v>
      </c>
      <c r="M1224" s="44">
        <f>M498/SUMIFS(M$3:M$722,$B$3:$B$722,$B1224)*SUMIFS(Calculations!$E$3:$E$53,Calculations!$A$3:$A$53,$B1224)</f>
        <v>0</v>
      </c>
      <c r="N1224" s="44">
        <f>N498/SUMIFS(N$3:N$722,$B$3:$B$722,$B1224)*SUMIFS(Calculations!$E$3:$E$53,Calculations!$A$3:$A$53,$B1224)</f>
        <v>0</v>
      </c>
      <c r="O1224" s="44">
        <f>O498/SUMIFS(O$3:O$722,$B$3:$B$722,$B1224)*SUMIFS(Calculations!$E$3:$E$53,Calculations!$A$3:$A$53,$B1224)</f>
        <v>0</v>
      </c>
      <c r="P1224" s="44">
        <f>P498/SUMIFS(P$3:P$722,$B$3:$B$722,$B1224)*SUMIFS(Calculations!$E$3:$E$53,Calculations!$A$3:$A$53,$B1224)</f>
        <v>0</v>
      </c>
      <c r="Q1224" s="44">
        <f>Q498/SUMIFS(Q$3:Q$722,$B$3:$B$722,$B1224)*SUMIFS(Calculations!$E$3:$E$53,Calculations!$A$3:$A$53,$B1224)</f>
        <v>0</v>
      </c>
      <c r="R1224" s="44">
        <f>R498/SUMIFS(R$3:R$722,$B$3:$B$722,$B1224)*SUMIFS(Calculations!$E$3:$E$53,Calculations!$A$3:$A$53,$B1224)</f>
        <v>0</v>
      </c>
    </row>
    <row r="1225" spans="2:18" ht="15.75" customHeight="1">
      <c r="B1225" s="44" t="s">
        <v>110</v>
      </c>
      <c r="C1225" s="44" t="s">
        <v>519</v>
      </c>
      <c r="D1225" s="44" t="s">
        <v>523</v>
      </c>
      <c r="E1225" s="44" t="str">
        <f t="shared" si="307"/>
        <v>hard coal</v>
      </c>
      <c r="F1225" s="44">
        <f>F499/SUMIFS(F$3:F$722,$B$3:$B$722,$B1225)*SUMIFS(Calculations!$E$3:$E$53,Calculations!$A$3:$A$53,$B1225)</f>
        <v>0</v>
      </c>
      <c r="G1225" s="44">
        <f>G499/SUMIFS(G$3:G$722,$B$3:$B$722,$B1225)*SUMIFS(Calculations!$E$3:$E$53,Calculations!$A$3:$A$53,$B1225)</f>
        <v>0</v>
      </c>
      <c r="H1225" s="44">
        <f>H499/SUMIFS(H$3:H$722,$B$3:$B$722,$B1225)*SUMIFS(Calculations!$E$3:$E$53,Calculations!$A$3:$A$53,$B1225)</f>
        <v>0</v>
      </c>
      <c r="I1225" s="44">
        <f>I499/SUMIFS(I$3:I$722,$B$3:$B$722,$B1225)*SUMIFS(Calculations!$E$3:$E$53,Calculations!$A$3:$A$53,$B1225)</f>
        <v>0</v>
      </c>
      <c r="J1225" s="44">
        <f>J499/SUMIFS(J$3:J$722,$B$3:$B$722,$B1225)*SUMIFS(Calculations!$E$3:$E$53,Calculations!$A$3:$A$53,$B1225)</f>
        <v>0</v>
      </c>
      <c r="K1225" s="44">
        <f>K499/SUMIFS(K$3:K$722,$B$3:$B$722,$B1225)*SUMIFS(Calculations!$E$3:$E$53,Calculations!$A$3:$A$53,$B1225)</f>
        <v>0</v>
      </c>
      <c r="L1225" s="44">
        <f>L499/SUMIFS(L$3:L$722,$B$3:$B$722,$B1225)*SUMIFS(Calculations!$E$3:$E$53,Calculations!$A$3:$A$53,$B1225)</f>
        <v>0</v>
      </c>
      <c r="M1225" s="44">
        <f>M499/SUMIFS(M$3:M$722,$B$3:$B$722,$B1225)*SUMIFS(Calculations!$E$3:$E$53,Calculations!$A$3:$A$53,$B1225)</f>
        <v>0</v>
      </c>
      <c r="N1225" s="44">
        <f>N499/SUMIFS(N$3:N$722,$B$3:$B$722,$B1225)*SUMIFS(Calculations!$E$3:$E$53,Calculations!$A$3:$A$53,$B1225)</f>
        <v>0</v>
      </c>
      <c r="O1225" s="44">
        <f>O499/SUMIFS(O$3:O$722,$B$3:$B$722,$B1225)*SUMIFS(Calculations!$E$3:$E$53,Calculations!$A$3:$A$53,$B1225)</f>
        <v>0</v>
      </c>
      <c r="P1225" s="44">
        <f>P499/SUMIFS(P$3:P$722,$B$3:$B$722,$B1225)*SUMIFS(Calculations!$E$3:$E$53,Calculations!$A$3:$A$53,$B1225)</f>
        <v>0</v>
      </c>
      <c r="Q1225" s="44">
        <f>Q499/SUMIFS(Q$3:Q$722,$B$3:$B$722,$B1225)*SUMIFS(Calculations!$E$3:$E$53,Calculations!$A$3:$A$53,$B1225)</f>
        <v>0</v>
      </c>
      <c r="R1225" s="44">
        <f>R499/SUMIFS(R$3:R$722,$B$3:$B$722,$B1225)*SUMIFS(Calculations!$E$3:$E$53,Calculations!$A$3:$A$53,$B1225)</f>
        <v>0</v>
      </c>
    </row>
    <row r="1226" spans="2:18" ht="15.75" customHeight="1">
      <c r="B1226" s="44" t="s">
        <v>110</v>
      </c>
      <c r="C1226" s="44" t="s">
        <v>519</v>
      </c>
      <c r="D1226" s="44" t="s">
        <v>524</v>
      </c>
      <c r="E1226" s="44" t="str">
        <f t="shared" si="307"/>
        <v>solar thermal</v>
      </c>
      <c r="F1226" s="44">
        <f>F500/SUMIFS(F$3:F$722,$B$3:$B$722,$B1226)*SUMIFS(Calculations!$E$3:$E$53,Calculations!$A$3:$A$53,$B1226)</f>
        <v>0</v>
      </c>
      <c r="G1226" s="44">
        <f>G500/SUMIFS(G$3:G$722,$B$3:$B$722,$B1226)*SUMIFS(Calculations!$E$3:$E$53,Calculations!$A$3:$A$53,$B1226)</f>
        <v>0</v>
      </c>
      <c r="H1226" s="44">
        <f>H500/SUMIFS(H$3:H$722,$B$3:$B$722,$B1226)*SUMIFS(Calculations!$E$3:$E$53,Calculations!$A$3:$A$53,$B1226)</f>
        <v>0</v>
      </c>
      <c r="I1226" s="44">
        <f>I500/SUMIFS(I$3:I$722,$B$3:$B$722,$B1226)*SUMIFS(Calculations!$E$3:$E$53,Calculations!$A$3:$A$53,$B1226)</f>
        <v>0</v>
      </c>
      <c r="J1226" s="44">
        <f>J500/SUMIFS(J$3:J$722,$B$3:$B$722,$B1226)*SUMIFS(Calculations!$E$3:$E$53,Calculations!$A$3:$A$53,$B1226)</f>
        <v>0</v>
      </c>
      <c r="K1226" s="44">
        <f>K500/SUMIFS(K$3:K$722,$B$3:$B$722,$B1226)*SUMIFS(Calculations!$E$3:$E$53,Calculations!$A$3:$A$53,$B1226)</f>
        <v>0</v>
      </c>
      <c r="L1226" s="44">
        <f>L500/SUMIFS(L$3:L$722,$B$3:$B$722,$B1226)*SUMIFS(Calculations!$E$3:$E$53,Calculations!$A$3:$A$53,$B1226)</f>
        <v>0</v>
      </c>
      <c r="M1226" s="44">
        <f>M500/SUMIFS(M$3:M$722,$B$3:$B$722,$B1226)*SUMIFS(Calculations!$E$3:$E$53,Calculations!$A$3:$A$53,$B1226)</f>
        <v>0</v>
      </c>
      <c r="N1226" s="44">
        <f>N500/SUMIFS(N$3:N$722,$B$3:$B$722,$B1226)*SUMIFS(Calculations!$E$3:$E$53,Calculations!$A$3:$A$53,$B1226)</f>
        <v>0</v>
      </c>
      <c r="O1226" s="44">
        <f>O500/SUMIFS(O$3:O$722,$B$3:$B$722,$B1226)*SUMIFS(Calculations!$E$3:$E$53,Calculations!$A$3:$A$53,$B1226)</f>
        <v>0</v>
      </c>
      <c r="P1226" s="44">
        <f>P500/SUMIFS(P$3:P$722,$B$3:$B$722,$B1226)*SUMIFS(Calculations!$E$3:$E$53,Calculations!$A$3:$A$53,$B1226)</f>
        <v>0</v>
      </c>
      <c r="Q1226" s="44">
        <f>Q500/SUMIFS(Q$3:Q$722,$B$3:$B$722,$B1226)*SUMIFS(Calculations!$E$3:$E$53,Calculations!$A$3:$A$53,$B1226)</f>
        <v>0</v>
      </c>
      <c r="R1226" s="44">
        <f>R500/SUMIFS(R$3:R$722,$B$3:$B$722,$B1226)*SUMIFS(Calculations!$E$3:$E$53,Calculations!$A$3:$A$53,$B1226)</f>
        <v>0</v>
      </c>
    </row>
    <row r="1227" spans="2:18" ht="15.75" customHeight="1">
      <c r="B1227" s="44" t="s">
        <v>110</v>
      </c>
      <c r="C1227" s="44" t="s">
        <v>519</v>
      </c>
      <c r="D1227" s="44" t="s">
        <v>525</v>
      </c>
      <c r="E1227" s="44" t="str">
        <f t="shared" si="307"/>
        <v>geothermal</v>
      </c>
      <c r="F1227" s="44">
        <f>F501/SUMIFS(F$3:F$722,$B$3:$B$722,$B1227)*SUMIFS(Calculations!$E$3:$E$53,Calculations!$A$3:$A$53,$B1227)</f>
        <v>0</v>
      </c>
      <c r="G1227" s="44">
        <f>G501/SUMIFS(G$3:G$722,$B$3:$B$722,$B1227)*SUMIFS(Calculations!$E$3:$E$53,Calculations!$A$3:$A$53,$B1227)</f>
        <v>0</v>
      </c>
      <c r="H1227" s="44">
        <f>H501/SUMIFS(H$3:H$722,$B$3:$B$722,$B1227)*SUMIFS(Calculations!$E$3:$E$53,Calculations!$A$3:$A$53,$B1227)</f>
        <v>0</v>
      </c>
      <c r="I1227" s="44">
        <f>I501/SUMIFS(I$3:I$722,$B$3:$B$722,$B1227)*SUMIFS(Calculations!$E$3:$E$53,Calculations!$A$3:$A$53,$B1227)</f>
        <v>0</v>
      </c>
      <c r="J1227" s="44">
        <f>J501/SUMIFS(J$3:J$722,$B$3:$B$722,$B1227)*SUMIFS(Calculations!$E$3:$E$53,Calculations!$A$3:$A$53,$B1227)</f>
        <v>0</v>
      </c>
      <c r="K1227" s="44">
        <f>K501/SUMIFS(K$3:K$722,$B$3:$B$722,$B1227)*SUMIFS(Calculations!$E$3:$E$53,Calculations!$A$3:$A$53,$B1227)</f>
        <v>0</v>
      </c>
      <c r="L1227" s="44">
        <f>L501/SUMIFS(L$3:L$722,$B$3:$B$722,$B1227)*SUMIFS(Calculations!$E$3:$E$53,Calculations!$A$3:$A$53,$B1227)</f>
        <v>0</v>
      </c>
      <c r="M1227" s="44">
        <f>M501/SUMIFS(M$3:M$722,$B$3:$B$722,$B1227)*SUMIFS(Calculations!$E$3:$E$53,Calculations!$A$3:$A$53,$B1227)</f>
        <v>0</v>
      </c>
      <c r="N1227" s="44">
        <f>N501/SUMIFS(N$3:N$722,$B$3:$B$722,$B1227)*SUMIFS(Calculations!$E$3:$E$53,Calculations!$A$3:$A$53,$B1227)</f>
        <v>0</v>
      </c>
      <c r="O1227" s="44">
        <f>O501/SUMIFS(O$3:O$722,$B$3:$B$722,$B1227)*SUMIFS(Calculations!$E$3:$E$53,Calculations!$A$3:$A$53,$B1227)</f>
        <v>0</v>
      </c>
      <c r="P1227" s="44">
        <f>P501/SUMIFS(P$3:P$722,$B$3:$B$722,$B1227)*SUMIFS(Calculations!$E$3:$E$53,Calculations!$A$3:$A$53,$B1227)</f>
        <v>0</v>
      </c>
      <c r="Q1227" s="44">
        <f>Q501/SUMIFS(Q$3:Q$722,$B$3:$B$722,$B1227)*SUMIFS(Calculations!$E$3:$E$53,Calculations!$A$3:$A$53,$B1227)</f>
        <v>0</v>
      </c>
      <c r="R1227" s="44">
        <f>R501/SUMIFS(R$3:R$722,$B$3:$B$722,$B1227)*SUMIFS(Calculations!$E$3:$E$53,Calculations!$A$3:$A$53,$B1227)</f>
        <v>0</v>
      </c>
    </row>
    <row r="1228" spans="2:18" ht="15.75" customHeight="1">
      <c r="B1228" s="44" t="s">
        <v>110</v>
      </c>
      <c r="C1228" s="44" t="s">
        <v>519</v>
      </c>
      <c r="D1228" s="44" t="s">
        <v>526</v>
      </c>
      <c r="E1228" s="44" t="str">
        <f t="shared" si="307"/>
        <v>hydro</v>
      </c>
      <c r="F1228" s="44">
        <f>F502/SUMIFS(F$3:F$722,$B$3:$B$722,$B1228)*SUMIFS(Calculations!$E$3:$E$53,Calculations!$A$3:$A$53,$B1228)</f>
        <v>0</v>
      </c>
      <c r="G1228" s="44">
        <f>G502/SUMIFS(G$3:G$722,$B$3:$B$722,$B1228)*SUMIFS(Calculations!$E$3:$E$53,Calculations!$A$3:$A$53,$B1228)</f>
        <v>0</v>
      </c>
      <c r="H1228" s="44">
        <f>H502/SUMIFS(H$3:H$722,$B$3:$B$722,$B1228)*SUMIFS(Calculations!$E$3:$E$53,Calculations!$A$3:$A$53,$B1228)</f>
        <v>0</v>
      </c>
      <c r="I1228" s="44">
        <f>I502/SUMIFS(I$3:I$722,$B$3:$B$722,$B1228)*SUMIFS(Calculations!$E$3:$E$53,Calculations!$A$3:$A$53,$B1228)</f>
        <v>0</v>
      </c>
      <c r="J1228" s="44">
        <f>J502/SUMIFS(J$3:J$722,$B$3:$B$722,$B1228)*SUMIFS(Calculations!$E$3:$E$53,Calculations!$A$3:$A$53,$B1228)</f>
        <v>0</v>
      </c>
      <c r="K1228" s="44">
        <f>K502/SUMIFS(K$3:K$722,$B$3:$B$722,$B1228)*SUMIFS(Calculations!$E$3:$E$53,Calculations!$A$3:$A$53,$B1228)</f>
        <v>0</v>
      </c>
      <c r="L1228" s="44">
        <f>L502/SUMIFS(L$3:L$722,$B$3:$B$722,$B1228)*SUMIFS(Calculations!$E$3:$E$53,Calculations!$A$3:$A$53,$B1228)</f>
        <v>0</v>
      </c>
      <c r="M1228" s="44">
        <f>M502/SUMIFS(M$3:M$722,$B$3:$B$722,$B1228)*SUMIFS(Calculations!$E$3:$E$53,Calculations!$A$3:$A$53,$B1228)</f>
        <v>0</v>
      </c>
      <c r="N1228" s="44">
        <f>N502/SUMIFS(N$3:N$722,$B$3:$B$722,$B1228)*SUMIFS(Calculations!$E$3:$E$53,Calculations!$A$3:$A$53,$B1228)</f>
        <v>0</v>
      </c>
      <c r="O1228" s="44">
        <f>O502/SUMIFS(O$3:O$722,$B$3:$B$722,$B1228)*SUMIFS(Calculations!$E$3:$E$53,Calculations!$A$3:$A$53,$B1228)</f>
        <v>0</v>
      </c>
      <c r="P1228" s="44">
        <f>P502/SUMIFS(P$3:P$722,$B$3:$B$722,$B1228)*SUMIFS(Calculations!$E$3:$E$53,Calculations!$A$3:$A$53,$B1228)</f>
        <v>0</v>
      </c>
      <c r="Q1228" s="44">
        <f>Q502/SUMIFS(Q$3:Q$722,$B$3:$B$722,$B1228)*SUMIFS(Calculations!$E$3:$E$53,Calculations!$A$3:$A$53,$B1228)</f>
        <v>0</v>
      </c>
      <c r="R1228" s="44">
        <f>R502/SUMIFS(R$3:R$722,$B$3:$B$722,$B1228)*SUMIFS(Calculations!$E$3:$E$53,Calculations!$A$3:$A$53,$B1228)</f>
        <v>0</v>
      </c>
    </row>
    <row r="1229" spans="2:18" ht="15.75" customHeight="1">
      <c r="B1229" s="44" t="s">
        <v>110</v>
      </c>
      <c r="C1229" s="44" t="s">
        <v>519</v>
      </c>
      <c r="D1229" s="44" t="s">
        <v>528</v>
      </c>
      <c r="E1229" s="44" t="str">
        <f t="shared" si="307"/>
        <v>hydro</v>
      </c>
      <c r="F1229" s="44">
        <f>F503/SUMIFS(F$3:F$722,$B$3:$B$722,$B1229)*SUMIFS(Calculations!$E$3:$E$53,Calculations!$A$3:$A$53,$B1229)</f>
        <v>0</v>
      </c>
      <c r="G1229" s="44">
        <f>G503/SUMIFS(G$3:G$722,$B$3:$B$722,$B1229)*SUMIFS(Calculations!$E$3:$E$53,Calculations!$A$3:$A$53,$B1229)</f>
        <v>0</v>
      </c>
      <c r="H1229" s="44">
        <f>H503/SUMIFS(H$3:H$722,$B$3:$B$722,$B1229)*SUMIFS(Calculations!$E$3:$E$53,Calculations!$A$3:$A$53,$B1229)</f>
        <v>0</v>
      </c>
      <c r="I1229" s="44">
        <f>I503/SUMIFS(I$3:I$722,$B$3:$B$722,$B1229)*SUMIFS(Calculations!$E$3:$E$53,Calculations!$A$3:$A$53,$B1229)</f>
        <v>0</v>
      </c>
      <c r="J1229" s="44">
        <f>J503/SUMIFS(J$3:J$722,$B$3:$B$722,$B1229)*SUMIFS(Calculations!$E$3:$E$53,Calculations!$A$3:$A$53,$B1229)</f>
        <v>0</v>
      </c>
      <c r="K1229" s="44">
        <f>K503/SUMIFS(K$3:K$722,$B$3:$B$722,$B1229)*SUMIFS(Calculations!$E$3:$E$53,Calculations!$A$3:$A$53,$B1229)</f>
        <v>0</v>
      </c>
      <c r="L1229" s="44">
        <f>L503/SUMIFS(L$3:L$722,$B$3:$B$722,$B1229)*SUMIFS(Calculations!$E$3:$E$53,Calculations!$A$3:$A$53,$B1229)</f>
        <v>0</v>
      </c>
      <c r="M1229" s="44">
        <f>M503/SUMIFS(M$3:M$722,$B$3:$B$722,$B1229)*SUMIFS(Calculations!$E$3:$E$53,Calculations!$A$3:$A$53,$B1229)</f>
        <v>0</v>
      </c>
      <c r="N1229" s="44">
        <f>N503/SUMIFS(N$3:N$722,$B$3:$B$722,$B1229)*SUMIFS(Calculations!$E$3:$E$53,Calculations!$A$3:$A$53,$B1229)</f>
        <v>0</v>
      </c>
      <c r="O1229" s="44">
        <f>O503/SUMIFS(O$3:O$722,$B$3:$B$722,$B1229)*SUMIFS(Calculations!$E$3:$E$53,Calculations!$A$3:$A$53,$B1229)</f>
        <v>0</v>
      </c>
      <c r="P1229" s="44">
        <f>P503/SUMIFS(P$3:P$722,$B$3:$B$722,$B1229)*SUMIFS(Calculations!$E$3:$E$53,Calculations!$A$3:$A$53,$B1229)</f>
        <v>0</v>
      </c>
      <c r="Q1229" s="44">
        <f>Q503/SUMIFS(Q$3:Q$722,$B$3:$B$722,$B1229)*SUMIFS(Calculations!$E$3:$E$53,Calculations!$A$3:$A$53,$B1229)</f>
        <v>0</v>
      </c>
      <c r="R1229" s="44">
        <f>R503/SUMIFS(R$3:R$722,$B$3:$B$722,$B1229)*SUMIFS(Calculations!$E$3:$E$53,Calculations!$A$3:$A$53,$B1229)</f>
        <v>0</v>
      </c>
    </row>
    <row r="1230" spans="2:18" ht="15.75" customHeight="1">
      <c r="B1230" s="44" t="s">
        <v>110</v>
      </c>
      <c r="C1230" s="44" t="s">
        <v>519</v>
      </c>
      <c r="D1230" s="44" t="s">
        <v>527</v>
      </c>
      <c r="E1230" s="44" t="str">
        <f t="shared" si="307"/>
        <v>onshore wind</v>
      </c>
      <c r="F1230" s="44">
        <f>F504/SUMIFS(F$3:F$722,$B$3:$B$722,$B1230)*SUMIFS(Calculations!$E$3:$E$53,Calculations!$A$3:$A$53,$B1230)</f>
        <v>0</v>
      </c>
      <c r="G1230" s="44">
        <f>G504/SUMIFS(G$3:G$722,$B$3:$B$722,$B1230)*SUMIFS(Calculations!$E$3:$E$53,Calculations!$A$3:$A$53,$B1230)</f>
        <v>0</v>
      </c>
      <c r="H1230" s="44">
        <f>H504/SUMIFS(H$3:H$722,$B$3:$B$722,$B1230)*SUMIFS(Calculations!$E$3:$E$53,Calculations!$A$3:$A$53,$B1230)</f>
        <v>0</v>
      </c>
      <c r="I1230" s="44">
        <f>I504/SUMIFS(I$3:I$722,$B$3:$B$722,$B1230)*SUMIFS(Calculations!$E$3:$E$53,Calculations!$A$3:$A$53,$B1230)</f>
        <v>0</v>
      </c>
      <c r="J1230" s="44">
        <f>J504/SUMIFS(J$3:J$722,$B$3:$B$722,$B1230)*SUMIFS(Calculations!$E$3:$E$53,Calculations!$A$3:$A$53,$B1230)</f>
        <v>0</v>
      </c>
      <c r="K1230" s="44">
        <f>K504/SUMIFS(K$3:K$722,$B$3:$B$722,$B1230)*SUMIFS(Calculations!$E$3:$E$53,Calculations!$A$3:$A$53,$B1230)</f>
        <v>0</v>
      </c>
      <c r="L1230" s="44">
        <f>L504/SUMIFS(L$3:L$722,$B$3:$B$722,$B1230)*SUMIFS(Calculations!$E$3:$E$53,Calculations!$A$3:$A$53,$B1230)</f>
        <v>0</v>
      </c>
      <c r="M1230" s="44">
        <f>M504/SUMIFS(M$3:M$722,$B$3:$B$722,$B1230)*SUMIFS(Calculations!$E$3:$E$53,Calculations!$A$3:$A$53,$B1230)</f>
        <v>0</v>
      </c>
      <c r="N1230" s="44">
        <f>N504/SUMIFS(N$3:N$722,$B$3:$B$722,$B1230)*SUMIFS(Calculations!$E$3:$E$53,Calculations!$A$3:$A$53,$B1230)</f>
        <v>0</v>
      </c>
      <c r="O1230" s="44">
        <f>O504/SUMIFS(O$3:O$722,$B$3:$B$722,$B1230)*SUMIFS(Calculations!$E$3:$E$53,Calculations!$A$3:$A$53,$B1230)</f>
        <v>0</v>
      </c>
      <c r="P1230" s="44">
        <f>P504/SUMIFS(P$3:P$722,$B$3:$B$722,$B1230)*SUMIFS(Calculations!$E$3:$E$53,Calculations!$A$3:$A$53,$B1230)</f>
        <v>0</v>
      </c>
      <c r="Q1230" s="44">
        <f>Q504/SUMIFS(Q$3:Q$722,$B$3:$B$722,$B1230)*SUMIFS(Calculations!$E$3:$E$53,Calculations!$A$3:$A$53,$B1230)</f>
        <v>0</v>
      </c>
      <c r="R1230" s="44">
        <f>R504/SUMIFS(R$3:R$722,$B$3:$B$722,$B1230)*SUMIFS(Calculations!$E$3:$E$53,Calculations!$A$3:$A$53,$B1230)</f>
        <v>0</v>
      </c>
    </row>
    <row r="1231" spans="2:18" ht="15.75" customHeight="1">
      <c r="B1231" s="44" t="s">
        <v>110</v>
      </c>
      <c r="C1231" s="44" t="s">
        <v>519</v>
      </c>
      <c r="D1231" s="44" t="s">
        <v>529</v>
      </c>
      <c r="E1231" s="44" t="str">
        <f t="shared" si="307"/>
        <v>natural gas nonpeaker</v>
      </c>
      <c r="F1231" s="44">
        <f>F505/SUMIFS(F$3:F$722,$B$3:$B$722,$B1231)*SUMIFS(Calculations!$E$3:$E$53,Calculations!$A$3:$A$53,$B1231)</f>
        <v>0</v>
      </c>
      <c r="G1231" s="44">
        <f>G505/SUMIFS(G$3:G$722,$B$3:$B$722,$B1231)*SUMIFS(Calculations!$E$3:$E$53,Calculations!$A$3:$A$53,$B1231)</f>
        <v>0</v>
      </c>
      <c r="H1231" s="44">
        <f>H505/SUMIFS(H$3:H$722,$B$3:$B$722,$B1231)*SUMIFS(Calculations!$E$3:$E$53,Calculations!$A$3:$A$53,$B1231)</f>
        <v>0</v>
      </c>
      <c r="I1231" s="44">
        <f>I505/SUMIFS(I$3:I$722,$B$3:$B$722,$B1231)*SUMIFS(Calculations!$E$3:$E$53,Calculations!$A$3:$A$53,$B1231)</f>
        <v>0</v>
      </c>
      <c r="J1231" s="44">
        <f>J505/SUMIFS(J$3:J$722,$B$3:$B$722,$B1231)*SUMIFS(Calculations!$E$3:$E$53,Calculations!$A$3:$A$53,$B1231)</f>
        <v>0</v>
      </c>
      <c r="K1231" s="44">
        <f>K505/SUMIFS(K$3:K$722,$B$3:$B$722,$B1231)*SUMIFS(Calculations!$E$3:$E$53,Calculations!$A$3:$A$53,$B1231)</f>
        <v>0</v>
      </c>
      <c r="L1231" s="44">
        <f>L505/SUMIFS(L$3:L$722,$B$3:$B$722,$B1231)*SUMIFS(Calculations!$E$3:$E$53,Calculations!$A$3:$A$53,$B1231)</f>
        <v>0</v>
      </c>
      <c r="M1231" s="44">
        <f>M505/SUMIFS(M$3:M$722,$B$3:$B$722,$B1231)*SUMIFS(Calculations!$E$3:$E$53,Calculations!$A$3:$A$53,$B1231)</f>
        <v>0</v>
      </c>
      <c r="N1231" s="44">
        <f>N505/SUMIFS(N$3:N$722,$B$3:$B$722,$B1231)*SUMIFS(Calculations!$E$3:$E$53,Calculations!$A$3:$A$53,$B1231)</f>
        <v>0</v>
      </c>
      <c r="O1231" s="44">
        <f>O505/SUMIFS(O$3:O$722,$B$3:$B$722,$B1231)*SUMIFS(Calculations!$E$3:$E$53,Calculations!$A$3:$A$53,$B1231)</f>
        <v>0</v>
      </c>
      <c r="P1231" s="44">
        <f>P505/SUMIFS(P$3:P$722,$B$3:$B$722,$B1231)*SUMIFS(Calculations!$E$3:$E$53,Calculations!$A$3:$A$53,$B1231)</f>
        <v>0</v>
      </c>
      <c r="Q1231" s="44">
        <f>Q505/SUMIFS(Q$3:Q$722,$B$3:$B$722,$B1231)*SUMIFS(Calculations!$E$3:$E$53,Calculations!$A$3:$A$53,$B1231)</f>
        <v>0</v>
      </c>
      <c r="R1231" s="44">
        <f>R505/SUMIFS(R$3:R$722,$B$3:$B$722,$B1231)*SUMIFS(Calculations!$E$3:$E$53,Calculations!$A$3:$A$53,$B1231)</f>
        <v>0</v>
      </c>
    </row>
    <row r="1232" spans="2:18" ht="15.75" customHeight="1">
      <c r="B1232" s="44" t="s">
        <v>110</v>
      </c>
      <c r="C1232" s="44" t="s">
        <v>519</v>
      </c>
      <c r="D1232" s="44" t="s">
        <v>530</v>
      </c>
      <c r="E1232" s="44" t="str">
        <f t="shared" si="307"/>
        <v>natural gas peaker</v>
      </c>
      <c r="F1232" s="44">
        <f>F506/SUMIFS(F$3:F$722,$B$3:$B$722,$B1232)*SUMIFS(Calculations!$E$3:$E$53,Calculations!$A$3:$A$53,$B1232)</f>
        <v>0</v>
      </c>
      <c r="G1232" s="44">
        <f>G506/SUMIFS(G$3:G$722,$B$3:$B$722,$B1232)*SUMIFS(Calculations!$E$3:$E$53,Calculations!$A$3:$A$53,$B1232)</f>
        <v>0</v>
      </c>
      <c r="H1232" s="44">
        <f>H506/SUMIFS(H$3:H$722,$B$3:$B$722,$B1232)*SUMIFS(Calculations!$E$3:$E$53,Calculations!$A$3:$A$53,$B1232)</f>
        <v>0</v>
      </c>
      <c r="I1232" s="44">
        <f>I506/SUMIFS(I$3:I$722,$B$3:$B$722,$B1232)*SUMIFS(Calculations!$E$3:$E$53,Calculations!$A$3:$A$53,$B1232)</f>
        <v>0</v>
      </c>
      <c r="J1232" s="44">
        <f>J506/SUMIFS(J$3:J$722,$B$3:$B$722,$B1232)*SUMIFS(Calculations!$E$3:$E$53,Calculations!$A$3:$A$53,$B1232)</f>
        <v>0</v>
      </c>
      <c r="K1232" s="44">
        <f>K506/SUMIFS(K$3:K$722,$B$3:$B$722,$B1232)*SUMIFS(Calculations!$E$3:$E$53,Calculations!$A$3:$A$53,$B1232)</f>
        <v>0</v>
      </c>
      <c r="L1232" s="44">
        <f>L506/SUMIFS(L$3:L$722,$B$3:$B$722,$B1232)*SUMIFS(Calculations!$E$3:$E$53,Calculations!$A$3:$A$53,$B1232)</f>
        <v>0</v>
      </c>
      <c r="M1232" s="44">
        <f>M506/SUMIFS(M$3:M$722,$B$3:$B$722,$B1232)*SUMIFS(Calculations!$E$3:$E$53,Calculations!$A$3:$A$53,$B1232)</f>
        <v>0</v>
      </c>
      <c r="N1232" s="44">
        <f>N506/SUMIFS(N$3:N$722,$B$3:$B$722,$B1232)*SUMIFS(Calculations!$E$3:$E$53,Calculations!$A$3:$A$53,$B1232)</f>
        <v>0</v>
      </c>
      <c r="O1232" s="44">
        <f>O506/SUMIFS(O$3:O$722,$B$3:$B$722,$B1232)*SUMIFS(Calculations!$E$3:$E$53,Calculations!$A$3:$A$53,$B1232)</f>
        <v>0</v>
      </c>
      <c r="P1232" s="44">
        <f>P506/SUMIFS(P$3:P$722,$B$3:$B$722,$B1232)*SUMIFS(Calculations!$E$3:$E$53,Calculations!$A$3:$A$53,$B1232)</f>
        <v>0</v>
      </c>
      <c r="Q1232" s="44">
        <f>Q506/SUMIFS(Q$3:Q$722,$B$3:$B$722,$B1232)*SUMIFS(Calculations!$E$3:$E$53,Calculations!$A$3:$A$53,$B1232)</f>
        <v>0</v>
      </c>
      <c r="R1232" s="44">
        <f>R506/SUMIFS(R$3:R$722,$B$3:$B$722,$B1232)*SUMIFS(Calculations!$E$3:$E$53,Calculations!$A$3:$A$53,$B1232)</f>
        <v>0</v>
      </c>
    </row>
    <row r="1233" spans="2:18" ht="15.75" customHeight="1">
      <c r="B1233" s="44" t="s">
        <v>110</v>
      </c>
      <c r="C1233" s="44" t="s">
        <v>519</v>
      </c>
      <c r="D1233" s="44" t="s">
        <v>531</v>
      </c>
      <c r="E1233" s="44" t="str">
        <f t="shared" si="307"/>
        <v>nuclear</v>
      </c>
      <c r="F1233" s="44">
        <f>F507/SUMIFS(F$3:F$722,$B$3:$B$722,$B1233)*SUMIFS(Calculations!$E$3:$E$53,Calculations!$A$3:$A$53,$B1233)</f>
        <v>0</v>
      </c>
      <c r="G1233" s="44">
        <f>G507/SUMIFS(G$3:G$722,$B$3:$B$722,$B1233)*SUMIFS(Calculations!$E$3:$E$53,Calculations!$A$3:$A$53,$B1233)</f>
        <v>0</v>
      </c>
      <c r="H1233" s="44">
        <f>H507/SUMIFS(H$3:H$722,$B$3:$B$722,$B1233)*SUMIFS(Calculations!$E$3:$E$53,Calculations!$A$3:$A$53,$B1233)</f>
        <v>0</v>
      </c>
      <c r="I1233" s="44">
        <f>I507/SUMIFS(I$3:I$722,$B$3:$B$722,$B1233)*SUMIFS(Calculations!$E$3:$E$53,Calculations!$A$3:$A$53,$B1233)</f>
        <v>0</v>
      </c>
      <c r="J1233" s="44">
        <f>J507/SUMIFS(J$3:J$722,$B$3:$B$722,$B1233)*SUMIFS(Calculations!$E$3:$E$53,Calculations!$A$3:$A$53,$B1233)</f>
        <v>0</v>
      </c>
      <c r="K1233" s="44">
        <f>K507/SUMIFS(K$3:K$722,$B$3:$B$722,$B1233)*SUMIFS(Calculations!$E$3:$E$53,Calculations!$A$3:$A$53,$B1233)</f>
        <v>0</v>
      </c>
      <c r="L1233" s="44">
        <f>L507/SUMIFS(L$3:L$722,$B$3:$B$722,$B1233)*SUMIFS(Calculations!$E$3:$E$53,Calculations!$A$3:$A$53,$B1233)</f>
        <v>0</v>
      </c>
      <c r="M1233" s="44">
        <f>M507/SUMIFS(M$3:M$722,$B$3:$B$722,$B1233)*SUMIFS(Calculations!$E$3:$E$53,Calculations!$A$3:$A$53,$B1233)</f>
        <v>0</v>
      </c>
      <c r="N1233" s="44">
        <f>N507/SUMIFS(N$3:N$722,$B$3:$B$722,$B1233)*SUMIFS(Calculations!$E$3:$E$53,Calculations!$A$3:$A$53,$B1233)</f>
        <v>0</v>
      </c>
      <c r="O1233" s="44">
        <f>O507/SUMIFS(O$3:O$722,$B$3:$B$722,$B1233)*SUMIFS(Calculations!$E$3:$E$53,Calculations!$A$3:$A$53,$B1233)</f>
        <v>0</v>
      </c>
      <c r="P1233" s="44">
        <f>P507/SUMIFS(P$3:P$722,$B$3:$B$722,$B1233)*SUMIFS(Calculations!$E$3:$E$53,Calculations!$A$3:$A$53,$B1233)</f>
        <v>0</v>
      </c>
      <c r="Q1233" s="44">
        <f>Q507/SUMIFS(Q$3:Q$722,$B$3:$B$722,$B1233)*SUMIFS(Calculations!$E$3:$E$53,Calculations!$A$3:$A$53,$B1233)</f>
        <v>0</v>
      </c>
      <c r="R1233" s="44">
        <f>R507/SUMIFS(R$3:R$722,$B$3:$B$722,$B1233)*SUMIFS(Calculations!$E$3:$E$53,Calculations!$A$3:$A$53,$B1233)</f>
        <v>0</v>
      </c>
    </row>
    <row r="1234" spans="2:18" ht="15.75" customHeight="1">
      <c r="B1234" s="44" t="s">
        <v>110</v>
      </c>
      <c r="C1234" s="44" t="s">
        <v>519</v>
      </c>
      <c r="D1234" s="44" t="s">
        <v>532</v>
      </c>
      <c r="E1234" s="44" t="str">
        <f t="shared" si="307"/>
        <v>offshore wind</v>
      </c>
      <c r="F1234" s="44">
        <f>F508/SUMIFS(F$3:F$722,$B$3:$B$722,$B1234)*SUMIFS(Calculations!$E$3:$E$53,Calculations!$A$3:$A$53,$B1234)</f>
        <v>0</v>
      </c>
      <c r="G1234" s="44">
        <f>G508/SUMIFS(G$3:G$722,$B$3:$B$722,$B1234)*SUMIFS(Calculations!$E$3:$E$53,Calculations!$A$3:$A$53,$B1234)</f>
        <v>0</v>
      </c>
      <c r="H1234" s="44">
        <f>H508/SUMIFS(H$3:H$722,$B$3:$B$722,$B1234)*SUMIFS(Calculations!$E$3:$E$53,Calculations!$A$3:$A$53,$B1234)</f>
        <v>0</v>
      </c>
      <c r="I1234" s="44">
        <f>I508/SUMIFS(I$3:I$722,$B$3:$B$722,$B1234)*SUMIFS(Calculations!$E$3:$E$53,Calculations!$A$3:$A$53,$B1234)</f>
        <v>0</v>
      </c>
      <c r="J1234" s="44">
        <f>J508/SUMIFS(J$3:J$722,$B$3:$B$722,$B1234)*SUMIFS(Calculations!$E$3:$E$53,Calculations!$A$3:$A$53,$B1234)</f>
        <v>0</v>
      </c>
      <c r="K1234" s="44">
        <f>K508/SUMIFS(K$3:K$722,$B$3:$B$722,$B1234)*SUMIFS(Calculations!$E$3:$E$53,Calculations!$A$3:$A$53,$B1234)</f>
        <v>0</v>
      </c>
      <c r="L1234" s="44">
        <f>L508/SUMIFS(L$3:L$722,$B$3:$B$722,$B1234)*SUMIFS(Calculations!$E$3:$E$53,Calculations!$A$3:$A$53,$B1234)</f>
        <v>0</v>
      </c>
      <c r="M1234" s="44">
        <f>M508/SUMIFS(M$3:M$722,$B$3:$B$722,$B1234)*SUMIFS(Calculations!$E$3:$E$53,Calculations!$A$3:$A$53,$B1234)</f>
        <v>0</v>
      </c>
      <c r="N1234" s="44">
        <f>N508/SUMIFS(N$3:N$722,$B$3:$B$722,$B1234)*SUMIFS(Calculations!$E$3:$E$53,Calculations!$A$3:$A$53,$B1234)</f>
        <v>0</v>
      </c>
      <c r="O1234" s="44">
        <f>O508/SUMIFS(O$3:O$722,$B$3:$B$722,$B1234)*SUMIFS(Calculations!$E$3:$E$53,Calculations!$A$3:$A$53,$B1234)</f>
        <v>0</v>
      </c>
      <c r="P1234" s="44">
        <f>P508/SUMIFS(P$3:P$722,$B$3:$B$722,$B1234)*SUMIFS(Calculations!$E$3:$E$53,Calculations!$A$3:$A$53,$B1234)</f>
        <v>0</v>
      </c>
      <c r="Q1234" s="44">
        <f>Q508/SUMIFS(Q$3:Q$722,$B$3:$B$722,$B1234)*SUMIFS(Calculations!$E$3:$E$53,Calculations!$A$3:$A$53,$B1234)</f>
        <v>0</v>
      </c>
      <c r="R1234" s="44">
        <f>R508/SUMIFS(R$3:R$722,$B$3:$B$722,$B1234)*SUMIFS(Calculations!$E$3:$E$53,Calculations!$A$3:$A$53,$B1234)</f>
        <v>0</v>
      </c>
    </row>
    <row r="1235" spans="2:18" ht="15.75" customHeight="1">
      <c r="B1235" s="44" t="s">
        <v>110</v>
      </c>
      <c r="C1235" s="44" t="s">
        <v>519</v>
      </c>
      <c r="D1235" s="44" t="s">
        <v>533</v>
      </c>
      <c r="E1235" s="44" t="str">
        <f t="shared" si="307"/>
        <v>crude oil</v>
      </c>
      <c r="F1235" s="44">
        <f>F509/SUMIFS(F$3:F$722,$B$3:$B$722,$B1235)*SUMIFS(Calculations!$E$3:$E$53,Calculations!$A$3:$A$53,$B1235)</f>
        <v>0</v>
      </c>
      <c r="G1235" s="44">
        <f>G509/SUMIFS(G$3:G$722,$B$3:$B$722,$B1235)*SUMIFS(Calculations!$E$3:$E$53,Calculations!$A$3:$A$53,$B1235)</f>
        <v>0</v>
      </c>
      <c r="H1235" s="44">
        <f>H509/SUMIFS(H$3:H$722,$B$3:$B$722,$B1235)*SUMIFS(Calculations!$E$3:$E$53,Calculations!$A$3:$A$53,$B1235)</f>
        <v>0</v>
      </c>
      <c r="I1235" s="44">
        <f>I509/SUMIFS(I$3:I$722,$B$3:$B$722,$B1235)*SUMIFS(Calculations!$E$3:$E$53,Calculations!$A$3:$A$53,$B1235)</f>
        <v>0</v>
      </c>
      <c r="J1235" s="44">
        <f>J509/SUMIFS(J$3:J$722,$B$3:$B$722,$B1235)*SUMIFS(Calculations!$E$3:$E$53,Calculations!$A$3:$A$53,$B1235)</f>
        <v>0</v>
      </c>
      <c r="K1235" s="44">
        <f>K509/SUMIFS(K$3:K$722,$B$3:$B$722,$B1235)*SUMIFS(Calculations!$E$3:$E$53,Calculations!$A$3:$A$53,$B1235)</f>
        <v>0</v>
      </c>
      <c r="L1235" s="44">
        <f>L509/SUMIFS(L$3:L$722,$B$3:$B$722,$B1235)*SUMIFS(Calculations!$E$3:$E$53,Calculations!$A$3:$A$53,$B1235)</f>
        <v>0</v>
      </c>
      <c r="M1235" s="44">
        <f>M509/SUMIFS(M$3:M$722,$B$3:$B$722,$B1235)*SUMIFS(Calculations!$E$3:$E$53,Calculations!$A$3:$A$53,$B1235)</f>
        <v>0</v>
      </c>
      <c r="N1235" s="44">
        <f>N509/SUMIFS(N$3:N$722,$B$3:$B$722,$B1235)*SUMIFS(Calculations!$E$3:$E$53,Calculations!$A$3:$A$53,$B1235)</f>
        <v>0</v>
      </c>
      <c r="O1235" s="44">
        <f>O509/SUMIFS(O$3:O$722,$B$3:$B$722,$B1235)*SUMIFS(Calculations!$E$3:$E$53,Calculations!$A$3:$A$53,$B1235)</f>
        <v>0</v>
      </c>
      <c r="P1235" s="44">
        <f>P509/SUMIFS(P$3:P$722,$B$3:$B$722,$B1235)*SUMIFS(Calculations!$E$3:$E$53,Calculations!$A$3:$A$53,$B1235)</f>
        <v>0</v>
      </c>
      <c r="Q1235" s="44">
        <f>Q509/SUMIFS(Q$3:Q$722,$B$3:$B$722,$B1235)*SUMIFS(Calculations!$E$3:$E$53,Calculations!$A$3:$A$53,$B1235)</f>
        <v>0</v>
      </c>
      <c r="R1235" s="44">
        <f>R509/SUMIFS(R$3:R$722,$B$3:$B$722,$B1235)*SUMIFS(Calculations!$E$3:$E$53,Calculations!$A$3:$A$53,$B1235)</f>
        <v>0</v>
      </c>
    </row>
    <row r="1236" spans="2:18" ht="15.75" customHeight="1">
      <c r="B1236" s="44" t="s">
        <v>110</v>
      </c>
      <c r="C1236" s="44" t="s">
        <v>519</v>
      </c>
      <c r="D1236" s="44" t="s">
        <v>534</v>
      </c>
      <c r="E1236" s="44" t="str">
        <f t="shared" si="307"/>
        <v>solar PV</v>
      </c>
      <c r="F1236" s="44">
        <f>F510/SUMIFS(F$3:F$722,$B$3:$B$722,$B1236)*SUMIFS(Calculations!$E$3:$E$53,Calculations!$A$3:$A$53,$B1236)</f>
        <v>0</v>
      </c>
      <c r="G1236" s="44">
        <f>G510/SUMIFS(G$3:G$722,$B$3:$B$722,$B1236)*SUMIFS(Calculations!$E$3:$E$53,Calculations!$A$3:$A$53,$B1236)</f>
        <v>0</v>
      </c>
      <c r="H1236" s="44">
        <f>H510/SUMIFS(H$3:H$722,$B$3:$B$722,$B1236)*SUMIFS(Calculations!$E$3:$E$53,Calculations!$A$3:$A$53,$B1236)</f>
        <v>0</v>
      </c>
      <c r="I1236" s="44">
        <f>I510/SUMIFS(I$3:I$722,$B$3:$B$722,$B1236)*SUMIFS(Calculations!$E$3:$E$53,Calculations!$A$3:$A$53,$B1236)</f>
        <v>0</v>
      </c>
      <c r="J1236" s="44">
        <f>J510/SUMIFS(J$3:J$722,$B$3:$B$722,$B1236)*SUMIFS(Calculations!$E$3:$E$53,Calculations!$A$3:$A$53,$B1236)</f>
        <v>0</v>
      </c>
      <c r="K1236" s="44">
        <f>K510/SUMIFS(K$3:K$722,$B$3:$B$722,$B1236)*SUMIFS(Calculations!$E$3:$E$53,Calculations!$A$3:$A$53,$B1236)</f>
        <v>0</v>
      </c>
      <c r="L1236" s="44">
        <f>L510/SUMIFS(L$3:L$722,$B$3:$B$722,$B1236)*SUMIFS(Calculations!$E$3:$E$53,Calculations!$A$3:$A$53,$B1236)</f>
        <v>0</v>
      </c>
      <c r="M1236" s="44">
        <f>M510/SUMIFS(M$3:M$722,$B$3:$B$722,$B1236)*SUMIFS(Calculations!$E$3:$E$53,Calculations!$A$3:$A$53,$B1236)</f>
        <v>0</v>
      </c>
      <c r="N1236" s="44">
        <f>N510/SUMIFS(N$3:N$722,$B$3:$B$722,$B1236)*SUMIFS(Calculations!$E$3:$E$53,Calculations!$A$3:$A$53,$B1236)</f>
        <v>0</v>
      </c>
      <c r="O1236" s="44">
        <f>O510/SUMIFS(O$3:O$722,$B$3:$B$722,$B1236)*SUMIFS(Calculations!$E$3:$E$53,Calculations!$A$3:$A$53,$B1236)</f>
        <v>0</v>
      </c>
      <c r="P1236" s="44">
        <f>P510/SUMIFS(P$3:P$722,$B$3:$B$722,$B1236)*SUMIFS(Calculations!$E$3:$E$53,Calculations!$A$3:$A$53,$B1236)</f>
        <v>0</v>
      </c>
      <c r="Q1236" s="44">
        <f>Q510/SUMIFS(Q$3:Q$722,$B$3:$B$722,$B1236)*SUMIFS(Calculations!$E$3:$E$53,Calculations!$A$3:$A$53,$B1236)</f>
        <v>0</v>
      </c>
      <c r="R1236" s="44">
        <f>R510/SUMIFS(R$3:R$722,$B$3:$B$722,$B1236)*SUMIFS(Calculations!$E$3:$E$53,Calculations!$A$3:$A$53,$B1236)</f>
        <v>0</v>
      </c>
    </row>
    <row r="1237" spans="2:18" ht="15.75" customHeight="1">
      <c r="B1237" s="44" t="s">
        <v>110</v>
      </c>
      <c r="C1237" s="44" t="s">
        <v>519</v>
      </c>
      <c r="D1237" s="44" t="s">
        <v>535</v>
      </c>
      <c r="E1237" s="44" t="str">
        <f t="shared" si="307"/>
        <v>storage</v>
      </c>
      <c r="F1237" s="44">
        <f>F511/SUMIFS(F$3:F$722,$B$3:$B$722,$B1237)*SUMIFS(Calculations!$E$3:$E$53,Calculations!$A$3:$A$53,$B1237)</f>
        <v>0</v>
      </c>
      <c r="G1237" s="44">
        <f>G511/SUMIFS(G$3:G$722,$B$3:$B$722,$B1237)*SUMIFS(Calculations!$E$3:$E$53,Calculations!$A$3:$A$53,$B1237)</f>
        <v>0</v>
      </c>
      <c r="H1237" s="44">
        <f>H511/SUMIFS(H$3:H$722,$B$3:$B$722,$B1237)*SUMIFS(Calculations!$E$3:$E$53,Calculations!$A$3:$A$53,$B1237)</f>
        <v>0</v>
      </c>
      <c r="I1237" s="44">
        <f>I511/SUMIFS(I$3:I$722,$B$3:$B$722,$B1237)*SUMIFS(Calculations!$E$3:$E$53,Calculations!$A$3:$A$53,$B1237)</f>
        <v>0</v>
      </c>
      <c r="J1237" s="44">
        <f>J511/SUMIFS(J$3:J$722,$B$3:$B$722,$B1237)*SUMIFS(Calculations!$E$3:$E$53,Calculations!$A$3:$A$53,$B1237)</f>
        <v>0</v>
      </c>
      <c r="K1237" s="44">
        <f>K511/SUMIFS(K$3:K$722,$B$3:$B$722,$B1237)*SUMIFS(Calculations!$E$3:$E$53,Calculations!$A$3:$A$53,$B1237)</f>
        <v>0</v>
      </c>
      <c r="L1237" s="44">
        <f>L511/SUMIFS(L$3:L$722,$B$3:$B$722,$B1237)*SUMIFS(Calculations!$E$3:$E$53,Calculations!$A$3:$A$53,$B1237)</f>
        <v>0</v>
      </c>
      <c r="M1237" s="44">
        <f>M511/SUMIFS(M$3:M$722,$B$3:$B$722,$B1237)*SUMIFS(Calculations!$E$3:$E$53,Calculations!$A$3:$A$53,$B1237)</f>
        <v>0</v>
      </c>
      <c r="N1237" s="44">
        <f>N511/SUMIFS(N$3:N$722,$B$3:$B$722,$B1237)*SUMIFS(Calculations!$E$3:$E$53,Calculations!$A$3:$A$53,$B1237)</f>
        <v>0</v>
      </c>
      <c r="O1237" s="44">
        <f>O511/SUMIFS(O$3:O$722,$B$3:$B$722,$B1237)*SUMIFS(Calculations!$E$3:$E$53,Calculations!$A$3:$A$53,$B1237)</f>
        <v>0</v>
      </c>
      <c r="P1237" s="44">
        <f>P511/SUMIFS(P$3:P$722,$B$3:$B$722,$B1237)*SUMIFS(Calculations!$E$3:$E$53,Calculations!$A$3:$A$53,$B1237)</f>
        <v>0</v>
      </c>
      <c r="Q1237" s="44">
        <f>Q511/SUMIFS(Q$3:Q$722,$B$3:$B$722,$B1237)*SUMIFS(Calculations!$E$3:$E$53,Calculations!$A$3:$A$53,$B1237)</f>
        <v>0</v>
      </c>
      <c r="R1237" s="44">
        <f>R511/SUMIFS(R$3:R$722,$B$3:$B$722,$B1237)*SUMIFS(Calculations!$E$3:$E$53,Calculations!$A$3:$A$53,$B1237)</f>
        <v>0</v>
      </c>
    </row>
    <row r="1238" spans="2:18" ht="15.75" customHeight="1">
      <c r="B1238" s="44" t="s">
        <v>110</v>
      </c>
      <c r="C1238" s="44" t="s">
        <v>519</v>
      </c>
      <c r="D1238" s="44" t="s">
        <v>537</v>
      </c>
      <c r="E1238" s="44" t="str">
        <f t="shared" si="307"/>
        <v>solar PV</v>
      </c>
      <c r="F1238" s="44">
        <f>F512/SUMIFS(F$3:F$722,$B$3:$B$722,$B1238)*SUMIFS(Calculations!$E$3:$E$53,Calculations!$A$3:$A$53,$B1238)</f>
        <v>0</v>
      </c>
      <c r="G1238" s="44">
        <f>G512/SUMIFS(G$3:G$722,$B$3:$B$722,$B1238)*SUMIFS(Calculations!$E$3:$E$53,Calculations!$A$3:$A$53,$B1238)</f>
        <v>0</v>
      </c>
      <c r="H1238" s="44">
        <f>H512/SUMIFS(H$3:H$722,$B$3:$B$722,$B1238)*SUMIFS(Calculations!$E$3:$E$53,Calculations!$A$3:$A$53,$B1238)</f>
        <v>0</v>
      </c>
      <c r="I1238" s="44">
        <f>I512/SUMIFS(I$3:I$722,$B$3:$B$722,$B1238)*SUMIFS(Calculations!$E$3:$E$53,Calculations!$A$3:$A$53,$B1238)</f>
        <v>0</v>
      </c>
      <c r="J1238" s="44">
        <f>J512/SUMIFS(J$3:J$722,$B$3:$B$722,$B1238)*SUMIFS(Calculations!$E$3:$E$53,Calculations!$A$3:$A$53,$B1238)</f>
        <v>0</v>
      </c>
      <c r="K1238" s="44">
        <f>K512/SUMIFS(K$3:K$722,$B$3:$B$722,$B1238)*SUMIFS(Calculations!$E$3:$E$53,Calculations!$A$3:$A$53,$B1238)</f>
        <v>0</v>
      </c>
      <c r="L1238" s="44">
        <f>L512/SUMIFS(L$3:L$722,$B$3:$B$722,$B1238)*SUMIFS(Calculations!$E$3:$E$53,Calculations!$A$3:$A$53,$B1238)</f>
        <v>0</v>
      </c>
      <c r="M1238" s="44">
        <f>M512/SUMIFS(M$3:M$722,$B$3:$B$722,$B1238)*SUMIFS(Calculations!$E$3:$E$53,Calculations!$A$3:$A$53,$B1238)</f>
        <v>0</v>
      </c>
      <c r="N1238" s="44">
        <f>N512/SUMIFS(N$3:N$722,$B$3:$B$722,$B1238)*SUMIFS(Calculations!$E$3:$E$53,Calculations!$A$3:$A$53,$B1238)</f>
        <v>0</v>
      </c>
      <c r="O1238" s="44">
        <f>O512/SUMIFS(O$3:O$722,$B$3:$B$722,$B1238)*SUMIFS(Calculations!$E$3:$E$53,Calculations!$A$3:$A$53,$B1238)</f>
        <v>0</v>
      </c>
      <c r="P1238" s="44">
        <f>P512/SUMIFS(P$3:P$722,$B$3:$B$722,$B1238)*SUMIFS(Calculations!$E$3:$E$53,Calculations!$A$3:$A$53,$B1238)</f>
        <v>0</v>
      </c>
      <c r="Q1238" s="44">
        <f>Q512/SUMIFS(Q$3:Q$722,$B$3:$B$722,$B1238)*SUMIFS(Calculations!$E$3:$E$53,Calculations!$A$3:$A$53,$B1238)</f>
        <v>0</v>
      </c>
      <c r="R1238" s="44">
        <f>R512/SUMIFS(R$3:R$722,$B$3:$B$722,$B1238)*SUMIFS(Calculations!$E$3:$E$53,Calculations!$A$3:$A$53,$B1238)</f>
        <v>0</v>
      </c>
    </row>
    <row r="1239" spans="2:18" ht="15.75" customHeight="1">
      <c r="B1239" s="44" t="s">
        <v>112</v>
      </c>
      <c r="C1239" s="44" t="s">
        <v>519</v>
      </c>
      <c r="D1239" s="44" t="s">
        <v>522</v>
      </c>
      <c r="E1239" s="44" t="str">
        <f t="shared" si="307"/>
        <v>biomass</v>
      </c>
      <c r="F1239" s="44">
        <f>F513/SUMIFS(F$3:F$722,$B$3:$B$722,$B1239)*SUMIFS(Calculations!$E$3:$E$53,Calculations!$A$3:$A$53,$B1239)</f>
        <v>0</v>
      </c>
      <c r="G1239" s="44">
        <f>G513/SUMIFS(G$3:G$722,$B$3:$B$722,$B1239)*SUMIFS(Calculations!$E$3:$E$53,Calculations!$A$3:$A$53,$B1239)</f>
        <v>0</v>
      </c>
      <c r="H1239" s="44">
        <f>H513/SUMIFS(H$3:H$722,$B$3:$B$722,$B1239)*SUMIFS(Calculations!$E$3:$E$53,Calculations!$A$3:$A$53,$B1239)</f>
        <v>0</v>
      </c>
      <c r="I1239" s="44">
        <f>I513/SUMIFS(I$3:I$722,$B$3:$B$722,$B1239)*SUMIFS(Calculations!$E$3:$E$53,Calculations!$A$3:$A$53,$B1239)</f>
        <v>0</v>
      </c>
      <c r="J1239" s="44">
        <f>J513/SUMIFS(J$3:J$722,$B$3:$B$722,$B1239)*SUMIFS(Calculations!$E$3:$E$53,Calculations!$A$3:$A$53,$B1239)</f>
        <v>0</v>
      </c>
      <c r="K1239" s="44">
        <f>K513/SUMIFS(K$3:K$722,$B$3:$B$722,$B1239)*SUMIFS(Calculations!$E$3:$E$53,Calculations!$A$3:$A$53,$B1239)</f>
        <v>0</v>
      </c>
      <c r="L1239" s="44">
        <f>L513/SUMIFS(L$3:L$722,$B$3:$B$722,$B1239)*SUMIFS(Calculations!$E$3:$E$53,Calculations!$A$3:$A$53,$B1239)</f>
        <v>0</v>
      </c>
      <c r="M1239" s="44">
        <f>M513/SUMIFS(M$3:M$722,$B$3:$B$722,$B1239)*SUMIFS(Calculations!$E$3:$E$53,Calculations!$A$3:$A$53,$B1239)</f>
        <v>0</v>
      </c>
      <c r="N1239" s="44">
        <f>N513/SUMIFS(N$3:N$722,$B$3:$B$722,$B1239)*SUMIFS(Calculations!$E$3:$E$53,Calculations!$A$3:$A$53,$B1239)</f>
        <v>0</v>
      </c>
      <c r="O1239" s="44">
        <f>O513/SUMIFS(O$3:O$722,$B$3:$B$722,$B1239)*SUMIFS(Calculations!$E$3:$E$53,Calculations!$A$3:$A$53,$B1239)</f>
        <v>0</v>
      </c>
      <c r="P1239" s="44">
        <f>P513/SUMIFS(P$3:P$722,$B$3:$B$722,$B1239)*SUMIFS(Calculations!$E$3:$E$53,Calculations!$A$3:$A$53,$B1239)</f>
        <v>0</v>
      </c>
      <c r="Q1239" s="44">
        <f>Q513/SUMIFS(Q$3:Q$722,$B$3:$B$722,$B1239)*SUMIFS(Calculations!$E$3:$E$53,Calculations!$A$3:$A$53,$B1239)</f>
        <v>0</v>
      </c>
      <c r="R1239" s="44">
        <f>R513/SUMIFS(R$3:R$722,$B$3:$B$722,$B1239)*SUMIFS(Calculations!$E$3:$E$53,Calculations!$A$3:$A$53,$B1239)</f>
        <v>0</v>
      </c>
    </row>
    <row r="1240" spans="2:18" ht="15.75" customHeight="1">
      <c r="B1240" s="44" t="s">
        <v>112</v>
      </c>
      <c r="C1240" s="44" t="s">
        <v>519</v>
      </c>
      <c r="D1240" s="44" t="s">
        <v>523</v>
      </c>
      <c r="E1240" s="44" t="str">
        <f t="shared" si="307"/>
        <v>hard coal</v>
      </c>
      <c r="F1240" s="44">
        <f>F514/SUMIFS(F$3:F$722,$B$3:$B$722,$B1240)*SUMIFS(Calculations!$E$3:$E$53,Calculations!$A$3:$A$53,$B1240)</f>
        <v>0</v>
      </c>
      <c r="G1240" s="44">
        <f>G514/SUMIFS(G$3:G$722,$B$3:$B$722,$B1240)*SUMIFS(Calculations!$E$3:$E$53,Calculations!$A$3:$A$53,$B1240)</f>
        <v>0</v>
      </c>
      <c r="H1240" s="44">
        <f>H514/SUMIFS(H$3:H$722,$B$3:$B$722,$B1240)*SUMIFS(Calculations!$E$3:$E$53,Calculations!$A$3:$A$53,$B1240)</f>
        <v>0</v>
      </c>
      <c r="I1240" s="44">
        <f>I514/SUMIFS(I$3:I$722,$B$3:$B$722,$B1240)*SUMIFS(Calculations!$E$3:$E$53,Calculations!$A$3:$A$53,$B1240)</f>
        <v>0</v>
      </c>
      <c r="J1240" s="44">
        <f>J514/SUMIFS(J$3:J$722,$B$3:$B$722,$B1240)*SUMIFS(Calculations!$E$3:$E$53,Calculations!$A$3:$A$53,$B1240)</f>
        <v>0</v>
      </c>
      <c r="K1240" s="44">
        <f>K514/SUMIFS(K$3:K$722,$B$3:$B$722,$B1240)*SUMIFS(Calculations!$E$3:$E$53,Calculations!$A$3:$A$53,$B1240)</f>
        <v>0</v>
      </c>
      <c r="L1240" s="44">
        <f>L514/SUMIFS(L$3:L$722,$B$3:$B$722,$B1240)*SUMIFS(Calculations!$E$3:$E$53,Calculations!$A$3:$A$53,$B1240)</f>
        <v>0</v>
      </c>
      <c r="M1240" s="44">
        <f>M514/SUMIFS(M$3:M$722,$B$3:$B$722,$B1240)*SUMIFS(Calculations!$E$3:$E$53,Calculations!$A$3:$A$53,$B1240)</f>
        <v>0</v>
      </c>
      <c r="N1240" s="44">
        <f>N514/SUMIFS(N$3:N$722,$B$3:$B$722,$B1240)*SUMIFS(Calculations!$E$3:$E$53,Calculations!$A$3:$A$53,$B1240)</f>
        <v>0</v>
      </c>
      <c r="O1240" s="44">
        <f>O514/SUMIFS(O$3:O$722,$B$3:$B$722,$B1240)*SUMIFS(Calculations!$E$3:$E$53,Calculations!$A$3:$A$53,$B1240)</f>
        <v>0</v>
      </c>
      <c r="P1240" s="44">
        <f>P514/SUMIFS(P$3:P$722,$B$3:$B$722,$B1240)*SUMIFS(Calculations!$E$3:$E$53,Calculations!$A$3:$A$53,$B1240)</f>
        <v>0</v>
      </c>
      <c r="Q1240" s="44">
        <f>Q514/SUMIFS(Q$3:Q$722,$B$3:$B$722,$B1240)*SUMIFS(Calculations!$E$3:$E$53,Calculations!$A$3:$A$53,$B1240)</f>
        <v>0</v>
      </c>
      <c r="R1240" s="44">
        <f>R514/SUMIFS(R$3:R$722,$B$3:$B$722,$B1240)*SUMIFS(Calculations!$E$3:$E$53,Calculations!$A$3:$A$53,$B1240)</f>
        <v>0</v>
      </c>
    </row>
    <row r="1241" spans="2:18" ht="15.75" customHeight="1">
      <c r="B1241" s="44" t="s">
        <v>112</v>
      </c>
      <c r="C1241" s="44" t="s">
        <v>519</v>
      </c>
      <c r="D1241" s="44" t="s">
        <v>524</v>
      </c>
      <c r="E1241" s="44" t="str">
        <f t="shared" ref="E1241:E1304" si="308">LOOKUP(D1241,$U$2:$V$15,$V$2:$V$15)</f>
        <v>solar thermal</v>
      </c>
      <c r="F1241" s="44">
        <f>F515/SUMIFS(F$3:F$722,$B$3:$B$722,$B1241)*SUMIFS(Calculations!$E$3:$E$53,Calculations!$A$3:$A$53,$B1241)</f>
        <v>0</v>
      </c>
      <c r="G1241" s="44">
        <f>G515/SUMIFS(G$3:G$722,$B$3:$B$722,$B1241)*SUMIFS(Calculations!$E$3:$E$53,Calculations!$A$3:$A$53,$B1241)</f>
        <v>0</v>
      </c>
      <c r="H1241" s="44">
        <f>H515/SUMIFS(H$3:H$722,$B$3:$B$722,$B1241)*SUMIFS(Calculations!$E$3:$E$53,Calculations!$A$3:$A$53,$B1241)</f>
        <v>0</v>
      </c>
      <c r="I1241" s="44">
        <f>I515/SUMIFS(I$3:I$722,$B$3:$B$722,$B1241)*SUMIFS(Calculations!$E$3:$E$53,Calculations!$A$3:$A$53,$B1241)</f>
        <v>0</v>
      </c>
      <c r="J1241" s="44">
        <f>J515/SUMIFS(J$3:J$722,$B$3:$B$722,$B1241)*SUMIFS(Calculations!$E$3:$E$53,Calculations!$A$3:$A$53,$B1241)</f>
        <v>0</v>
      </c>
      <c r="K1241" s="44">
        <f>K515/SUMIFS(K$3:K$722,$B$3:$B$722,$B1241)*SUMIFS(Calculations!$E$3:$E$53,Calculations!$A$3:$A$53,$B1241)</f>
        <v>0</v>
      </c>
      <c r="L1241" s="44">
        <f>L515/SUMIFS(L$3:L$722,$B$3:$B$722,$B1241)*SUMIFS(Calculations!$E$3:$E$53,Calculations!$A$3:$A$53,$B1241)</f>
        <v>0</v>
      </c>
      <c r="M1241" s="44">
        <f>M515/SUMIFS(M$3:M$722,$B$3:$B$722,$B1241)*SUMIFS(Calculations!$E$3:$E$53,Calculations!$A$3:$A$53,$B1241)</f>
        <v>0</v>
      </c>
      <c r="N1241" s="44">
        <f>N515/SUMIFS(N$3:N$722,$B$3:$B$722,$B1241)*SUMIFS(Calculations!$E$3:$E$53,Calculations!$A$3:$A$53,$B1241)</f>
        <v>0</v>
      </c>
      <c r="O1241" s="44">
        <f>O515/SUMIFS(O$3:O$722,$B$3:$B$722,$B1241)*SUMIFS(Calculations!$E$3:$E$53,Calculations!$A$3:$A$53,$B1241)</f>
        <v>0</v>
      </c>
      <c r="P1241" s="44">
        <f>P515/SUMIFS(P$3:P$722,$B$3:$B$722,$B1241)*SUMIFS(Calculations!$E$3:$E$53,Calculations!$A$3:$A$53,$B1241)</f>
        <v>0</v>
      </c>
      <c r="Q1241" s="44">
        <f>Q515/SUMIFS(Q$3:Q$722,$B$3:$B$722,$B1241)*SUMIFS(Calculations!$E$3:$E$53,Calculations!$A$3:$A$53,$B1241)</f>
        <v>0</v>
      </c>
      <c r="R1241" s="44">
        <f>R515/SUMIFS(R$3:R$722,$B$3:$B$722,$B1241)*SUMIFS(Calculations!$E$3:$E$53,Calculations!$A$3:$A$53,$B1241)</f>
        <v>0</v>
      </c>
    </row>
    <row r="1242" spans="2:18" ht="15.75" customHeight="1">
      <c r="B1242" s="44" t="s">
        <v>112</v>
      </c>
      <c r="C1242" s="44" t="s">
        <v>519</v>
      </c>
      <c r="D1242" s="44" t="s">
        <v>525</v>
      </c>
      <c r="E1242" s="44" t="str">
        <f t="shared" si="308"/>
        <v>geothermal</v>
      </c>
      <c r="F1242" s="44">
        <f>F516/SUMIFS(F$3:F$722,$B$3:$B$722,$B1242)*SUMIFS(Calculations!$E$3:$E$53,Calculations!$A$3:$A$53,$B1242)</f>
        <v>0</v>
      </c>
      <c r="G1242" s="44">
        <f>G516/SUMIFS(G$3:G$722,$B$3:$B$722,$B1242)*SUMIFS(Calculations!$E$3:$E$53,Calculations!$A$3:$A$53,$B1242)</f>
        <v>0</v>
      </c>
      <c r="H1242" s="44">
        <f>H516/SUMIFS(H$3:H$722,$B$3:$B$722,$B1242)*SUMIFS(Calculations!$E$3:$E$53,Calculations!$A$3:$A$53,$B1242)</f>
        <v>0</v>
      </c>
      <c r="I1242" s="44">
        <f>I516/SUMIFS(I$3:I$722,$B$3:$B$722,$B1242)*SUMIFS(Calculations!$E$3:$E$53,Calculations!$A$3:$A$53,$B1242)</f>
        <v>0</v>
      </c>
      <c r="J1242" s="44">
        <f>J516/SUMIFS(J$3:J$722,$B$3:$B$722,$B1242)*SUMIFS(Calculations!$E$3:$E$53,Calculations!$A$3:$A$53,$B1242)</f>
        <v>0</v>
      </c>
      <c r="K1242" s="44">
        <f>K516/SUMIFS(K$3:K$722,$B$3:$B$722,$B1242)*SUMIFS(Calculations!$E$3:$E$53,Calculations!$A$3:$A$53,$B1242)</f>
        <v>0</v>
      </c>
      <c r="L1242" s="44">
        <f>L516/SUMIFS(L$3:L$722,$B$3:$B$722,$B1242)*SUMIFS(Calculations!$E$3:$E$53,Calculations!$A$3:$A$53,$B1242)</f>
        <v>0</v>
      </c>
      <c r="M1242" s="44">
        <f>M516/SUMIFS(M$3:M$722,$B$3:$B$722,$B1242)*SUMIFS(Calculations!$E$3:$E$53,Calculations!$A$3:$A$53,$B1242)</f>
        <v>0</v>
      </c>
      <c r="N1242" s="44">
        <f>N516/SUMIFS(N$3:N$722,$B$3:$B$722,$B1242)*SUMIFS(Calculations!$E$3:$E$53,Calculations!$A$3:$A$53,$B1242)</f>
        <v>0</v>
      </c>
      <c r="O1242" s="44">
        <f>O516/SUMIFS(O$3:O$722,$B$3:$B$722,$B1242)*SUMIFS(Calculations!$E$3:$E$53,Calculations!$A$3:$A$53,$B1242)</f>
        <v>0</v>
      </c>
      <c r="P1242" s="44">
        <f>P516/SUMIFS(P$3:P$722,$B$3:$B$722,$B1242)*SUMIFS(Calculations!$E$3:$E$53,Calculations!$A$3:$A$53,$B1242)</f>
        <v>0</v>
      </c>
      <c r="Q1242" s="44">
        <f>Q516/SUMIFS(Q$3:Q$722,$B$3:$B$722,$B1242)*SUMIFS(Calculations!$E$3:$E$53,Calculations!$A$3:$A$53,$B1242)</f>
        <v>0</v>
      </c>
      <c r="R1242" s="44">
        <f>R516/SUMIFS(R$3:R$722,$B$3:$B$722,$B1242)*SUMIFS(Calculations!$E$3:$E$53,Calculations!$A$3:$A$53,$B1242)</f>
        <v>0</v>
      </c>
    </row>
    <row r="1243" spans="2:18" ht="15.75" customHeight="1">
      <c r="B1243" s="44" t="s">
        <v>112</v>
      </c>
      <c r="C1243" s="44" t="s">
        <v>519</v>
      </c>
      <c r="D1243" s="44" t="s">
        <v>526</v>
      </c>
      <c r="E1243" s="44" t="str">
        <f t="shared" si="308"/>
        <v>hydro</v>
      </c>
      <c r="F1243" s="44">
        <f>F517/SUMIFS(F$3:F$722,$B$3:$B$722,$B1243)*SUMIFS(Calculations!$E$3:$E$53,Calculations!$A$3:$A$53,$B1243)</f>
        <v>0</v>
      </c>
      <c r="G1243" s="44">
        <f>G517/SUMIFS(G$3:G$722,$B$3:$B$722,$B1243)*SUMIFS(Calculations!$E$3:$E$53,Calculations!$A$3:$A$53,$B1243)</f>
        <v>0</v>
      </c>
      <c r="H1243" s="44">
        <f>H517/SUMIFS(H$3:H$722,$B$3:$B$722,$B1243)*SUMIFS(Calculations!$E$3:$E$53,Calculations!$A$3:$A$53,$B1243)</f>
        <v>0</v>
      </c>
      <c r="I1243" s="44">
        <f>I517/SUMIFS(I$3:I$722,$B$3:$B$722,$B1243)*SUMIFS(Calculations!$E$3:$E$53,Calculations!$A$3:$A$53,$B1243)</f>
        <v>0</v>
      </c>
      <c r="J1243" s="44">
        <f>J517/SUMIFS(J$3:J$722,$B$3:$B$722,$B1243)*SUMIFS(Calculations!$E$3:$E$53,Calculations!$A$3:$A$53,$B1243)</f>
        <v>0</v>
      </c>
      <c r="K1243" s="44">
        <f>K517/SUMIFS(K$3:K$722,$B$3:$B$722,$B1243)*SUMIFS(Calculations!$E$3:$E$53,Calculations!$A$3:$A$53,$B1243)</f>
        <v>0</v>
      </c>
      <c r="L1243" s="44">
        <f>L517/SUMIFS(L$3:L$722,$B$3:$B$722,$B1243)*SUMIFS(Calculations!$E$3:$E$53,Calculations!$A$3:$A$53,$B1243)</f>
        <v>0</v>
      </c>
      <c r="M1243" s="44">
        <f>M517/SUMIFS(M$3:M$722,$B$3:$B$722,$B1243)*SUMIFS(Calculations!$E$3:$E$53,Calculations!$A$3:$A$53,$B1243)</f>
        <v>0</v>
      </c>
      <c r="N1243" s="44">
        <f>N517/SUMIFS(N$3:N$722,$B$3:$B$722,$B1243)*SUMIFS(Calculations!$E$3:$E$53,Calculations!$A$3:$A$53,$B1243)</f>
        <v>0</v>
      </c>
      <c r="O1243" s="44">
        <f>O517/SUMIFS(O$3:O$722,$B$3:$B$722,$B1243)*SUMIFS(Calculations!$E$3:$E$53,Calculations!$A$3:$A$53,$B1243)</f>
        <v>0</v>
      </c>
      <c r="P1243" s="44">
        <f>P517/SUMIFS(P$3:P$722,$B$3:$B$722,$B1243)*SUMIFS(Calculations!$E$3:$E$53,Calculations!$A$3:$A$53,$B1243)</f>
        <v>0</v>
      </c>
      <c r="Q1243" s="44">
        <f>Q517/SUMIFS(Q$3:Q$722,$B$3:$B$722,$B1243)*SUMIFS(Calculations!$E$3:$E$53,Calculations!$A$3:$A$53,$B1243)</f>
        <v>0</v>
      </c>
      <c r="R1243" s="44">
        <f>R517/SUMIFS(R$3:R$722,$B$3:$B$722,$B1243)*SUMIFS(Calculations!$E$3:$E$53,Calculations!$A$3:$A$53,$B1243)</f>
        <v>0</v>
      </c>
    </row>
    <row r="1244" spans="2:18" ht="15.75" customHeight="1">
      <c r="B1244" s="44" t="s">
        <v>112</v>
      </c>
      <c r="C1244" s="44" t="s">
        <v>519</v>
      </c>
      <c r="D1244" s="44" t="s">
        <v>528</v>
      </c>
      <c r="E1244" s="44" t="str">
        <f t="shared" si="308"/>
        <v>hydro</v>
      </c>
      <c r="F1244" s="44">
        <f>F518/SUMIFS(F$3:F$722,$B$3:$B$722,$B1244)*SUMIFS(Calculations!$E$3:$E$53,Calculations!$A$3:$A$53,$B1244)</f>
        <v>0</v>
      </c>
      <c r="G1244" s="44">
        <f>G518/SUMIFS(G$3:G$722,$B$3:$B$722,$B1244)*SUMIFS(Calculations!$E$3:$E$53,Calculations!$A$3:$A$53,$B1244)</f>
        <v>0</v>
      </c>
      <c r="H1244" s="44">
        <f>H518/SUMIFS(H$3:H$722,$B$3:$B$722,$B1244)*SUMIFS(Calculations!$E$3:$E$53,Calculations!$A$3:$A$53,$B1244)</f>
        <v>0</v>
      </c>
      <c r="I1244" s="44">
        <f>I518/SUMIFS(I$3:I$722,$B$3:$B$722,$B1244)*SUMIFS(Calculations!$E$3:$E$53,Calculations!$A$3:$A$53,$B1244)</f>
        <v>0</v>
      </c>
      <c r="J1244" s="44">
        <f>J518/SUMIFS(J$3:J$722,$B$3:$B$722,$B1244)*SUMIFS(Calculations!$E$3:$E$53,Calculations!$A$3:$A$53,$B1244)</f>
        <v>0</v>
      </c>
      <c r="K1244" s="44">
        <f>K518/SUMIFS(K$3:K$722,$B$3:$B$722,$B1244)*SUMIFS(Calculations!$E$3:$E$53,Calculations!$A$3:$A$53,$B1244)</f>
        <v>0</v>
      </c>
      <c r="L1244" s="44">
        <f>L518/SUMIFS(L$3:L$722,$B$3:$B$722,$B1244)*SUMIFS(Calculations!$E$3:$E$53,Calculations!$A$3:$A$53,$B1244)</f>
        <v>0</v>
      </c>
      <c r="M1244" s="44">
        <f>M518/SUMIFS(M$3:M$722,$B$3:$B$722,$B1244)*SUMIFS(Calculations!$E$3:$E$53,Calculations!$A$3:$A$53,$B1244)</f>
        <v>0</v>
      </c>
      <c r="N1244" s="44">
        <f>N518/SUMIFS(N$3:N$722,$B$3:$B$722,$B1244)*SUMIFS(Calculations!$E$3:$E$53,Calculations!$A$3:$A$53,$B1244)</f>
        <v>0</v>
      </c>
      <c r="O1244" s="44">
        <f>O518/SUMIFS(O$3:O$722,$B$3:$B$722,$B1244)*SUMIFS(Calculations!$E$3:$E$53,Calculations!$A$3:$A$53,$B1244)</f>
        <v>0</v>
      </c>
      <c r="P1244" s="44">
        <f>P518/SUMIFS(P$3:P$722,$B$3:$B$722,$B1244)*SUMIFS(Calculations!$E$3:$E$53,Calculations!$A$3:$A$53,$B1244)</f>
        <v>0</v>
      </c>
      <c r="Q1244" s="44">
        <f>Q518/SUMIFS(Q$3:Q$722,$B$3:$B$722,$B1244)*SUMIFS(Calculations!$E$3:$E$53,Calculations!$A$3:$A$53,$B1244)</f>
        <v>0</v>
      </c>
      <c r="R1244" s="44">
        <f>R518/SUMIFS(R$3:R$722,$B$3:$B$722,$B1244)*SUMIFS(Calculations!$E$3:$E$53,Calculations!$A$3:$A$53,$B1244)</f>
        <v>0</v>
      </c>
    </row>
    <row r="1245" spans="2:18" ht="15.75" customHeight="1">
      <c r="B1245" s="44" t="s">
        <v>112</v>
      </c>
      <c r="C1245" s="44" t="s">
        <v>519</v>
      </c>
      <c r="D1245" s="44" t="s">
        <v>527</v>
      </c>
      <c r="E1245" s="44" t="str">
        <f t="shared" si="308"/>
        <v>onshore wind</v>
      </c>
      <c r="F1245" s="44">
        <f>F519/SUMIFS(F$3:F$722,$B$3:$B$722,$B1245)*SUMIFS(Calculations!$E$3:$E$53,Calculations!$A$3:$A$53,$B1245)</f>
        <v>0</v>
      </c>
      <c r="G1245" s="44">
        <f>G519/SUMIFS(G$3:G$722,$B$3:$B$722,$B1245)*SUMIFS(Calculations!$E$3:$E$53,Calculations!$A$3:$A$53,$B1245)</f>
        <v>0</v>
      </c>
      <c r="H1245" s="44">
        <f>H519/SUMIFS(H$3:H$722,$B$3:$B$722,$B1245)*SUMIFS(Calculations!$E$3:$E$53,Calculations!$A$3:$A$53,$B1245)</f>
        <v>0</v>
      </c>
      <c r="I1245" s="44">
        <f>I519/SUMIFS(I$3:I$722,$B$3:$B$722,$B1245)*SUMIFS(Calculations!$E$3:$E$53,Calculations!$A$3:$A$53,$B1245)</f>
        <v>0</v>
      </c>
      <c r="J1245" s="44">
        <f>J519/SUMIFS(J$3:J$722,$B$3:$B$722,$B1245)*SUMIFS(Calculations!$E$3:$E$53,Calculations!$A$3:$A$53,$B1245)</f>
        <v>0</v>
      </c>
      <c r="K1245" s="44">
        <f>K519/SUMIFS(K$3:K$722,$B$3:$B$722,$B1245)*SUMIFS(Calculations!$E$3:$E$53,Calculations!$A$3:$A$53,$B1245)</f>
        <v>0</v>
      </c>
      <c r="L1245" s="44">
        <f>L519/SUMIFS(L$3:L$722,$B$3:$B$722,$B1245)*SUMIFS(Calculations!$E$3:$E$53,Calculations!$A$3:$A$53,$B1245)</f>
        <v>0</v>
      </c>
      <c r="M1245" s="44">
        <f>M519/SUMIFS(M$3:M$722,$B$3:$B$722,$B1245)*SUMIFS(Calculations!$E$3:$E$53,Calculations!$A$3:$A$53,$B1245)</f>
        <v>0</v>
      </c>
      <c r="N1245" s="44">
        <f>N519/SUMIFS(N$3:N$722,$B$3:$B$722,$B1245)*SUMIFS(Calculations!$E$3:$E$53,Calculations!$A$3:$A$53,$B1245)</f>
        <v>0</v>
      </c>
      <c r="O1245" s="44">
        <f>O519/SUMIFS(O$3:O$722,$B$3:$B$722,$B1245)*SUMIFS(Calculations!$E$3:$E$53,Calculations!$A$3:$A$53,$B1245)</f>
        <v>0</v>
      </c>
      <c r="P1245" s="44">
        <f>P519/SUMIFS(P$3:P$722,$B$3:$B$722,$B1245)*SUMIFS(Calculations!$E$3:$E$53,Calculations!$A$3:$A$53,$B1245)</f>
        <v>0</v>
      </c>
      <c r="Q1245" s="44">
        <f>Q519/SUMIFS(Q$3:Q$722,$B$3:$B$722,$B1245)*SUMIFS(Calculations!$E$3:$E$53,Calculations!$A$3:$A$53,$B1245)</f>
        <v>0</v>
      </c>
      <c r="R1245" s="44">
        <f>R519/SUMIFS(R$3:R$722,$B$3:$B$722,$B1245)*SUMIFS(Calculations!$E$3:$E$53,Calculations!$A$3:$A$53,$B1245)</f>
        <v>0</v>
      </c>
    </row>
    <row r="1246" spans="2:18" ht="15.75" customHeight="1">
      <c r="B1246" s="44" t="s">
        <v>112</v>
      </c>
      <c r="C1246" s="44" t="s">
        <v>519</v>
      </c>
      <c r="D1246" s="44" t="s">
        <v>529</v>
      </c>
      <c r="E1246" s="44" t="str">
        <f t="shared" si="308"/>
        <v>natural gas nonpeaker</v>
      </c>
      <c r="F1246" s="44">
        <f>F520/SUMIFS(F$3:F$722,$B$3:$B$722,$B1246)*SUMIFS(Calculations!$E$3:$E$53,Calculations!$A$3:$A$53,$B1246)</f>
        <v>0</v>
      </c>
      <c r="G1246" s="44">
        <f>G520/SUMIFS(G$3:G$722,$B$3:$B$722,$B1246)*SUMIFS(Calculations!$E$3:$E$53,Calculations!$A$3:$A$53,$B1246)</f>
        <v>0</v>
      </c>
      <c r="H1246" s="44">
        <f>H520/SUMIFS(H$3:H$722,$B$3:$B$722,$B1246)*SUMIFS(Calculations!$E$3:$E$53,Calculations!$A$3:$A$53,$B1246)</f>
        <v>0</v>
      </c>
      <c r="I1246" s="44">
        <f>I520/SUMIFS(I$3:I$722,$B$3:$B$722,$B1246)*SUMIFS(Calculations!$E$3:$E$53,Calculations!$A$3:$A$53,$B1246)</f>
        <v>0</v>
      </c>
      <c r="J1246" s="44">
        <f>J520/SUMIFS(J$3:J$722,$B$3:$B$722,$B1246)*SUMIFS(Calculations!$E$3:$E$53,Calculations!$A$3:$A$53,$B1246)</f>
        <v>0</v>
      </c>
      <c r="K1246" s="44">
        <f>K520/SUMIFS(K$3:K$722,$B$3:$B$722,$B1246)*SUMIFS(Calculations!$E$3:$E$53,Calculations!$A$3:$A$53,$B1246)</f>
        <v>0</v>
      </c>
      <c r="L1246" s="44">
        <f>L520/SUMIFS(L$3:L$722,$B$3:$B$722,$B1246)*SUMIFS(Calculations!$E$3:$E$53,Calculations!$A$3:$A$53,$B1246)</f>
        <v>0</v>
      </c>
      <c r="M1246" s="44">
        <f>M520/SUMIFS(M$3:M$722,$B$3:$B$722,$B1246)*SUMIFS(Calculations!$E$3:$E$53,Calculations!$A$3:$A$53,$B1246)</f>
        <v>0</v>
      </c>
      <c r="N1246" s="44">
        <f>N520/SUMIFS(N$3:N$722,$B$3:$B$722,$B1246)*SUMIFS(Calculations!$E$3:$E$53,Calculations!$A$3:$A$53,$B1246)</f>
        <v>0</v>
      </c>
      <c r="O1246" s="44">
        <f>O520/SUMIFS(O$3:O$722,$B$3:$B$722,$B1246)*SUMIFS(Calculations!$E$3:$E$53,Calculations!$A$3:$A$53,$B1246)</f>
        <v>0</v>
      </c>
      <c r="P1246" s="44">
        <f>P520/SUMIFS(P$3:P$722,$B$3:$B$722,$B1246)*SUMIFS(Calculations!$E$3:$E$53,Calculations!$A$3:$A$53,$B1246)</f>
        <v>0</v>
      </c>
      <c r="Q1246" s="44">
        <f>Q520/SUMIFS(Q$3:Q$722,$B$3:$B$722,$B1246)*SUMIFS(Calculations!$E$3:$E$53,Calculations!$A$3:$A$53,$B1246)</f>
        <v>0</v>
      </c>
      <c r="R1246" s="44">
        <f>R520/SUMIFS(R$3:R$722,$B$3:$B$722,$B1246)*SUMIFS(Calculations!$E$3:$E$53,Calculations!$A$3:$A$53,$B1246)</f>
        <v>0</v>
      </c>
    </row>
    <row r="1247" spans="2:18" ht="15.75" customHeight="1">
      <c r="B1247" s="44" t="s">
        <v>112</v>
      </c>
      <c r="C1247" s="44" t="s">
        <v>519</v>
      </c>
      <c r="D1247" s="44" t="s">
        <v>530</v>
      </c>
      <c r="E1247" s="44" t="str">
        <f t="shared" si="308"/>
        <v>natural gas peaker</v>
      </c>
      <c r="F1247" s="44">
        <f>F521/SUMIFS(F$3:F$722,$B$3:$B$722,$B1247)*SUMIFS(Calculations!$E$3:$E$53,Calculations!$A$3:$A$53,$B1247)</f>
        <v>0</v>
      </c>
      <c r="G1247" s="44">
        <f>G521/SUMIFS(G$3:G$722,$B$3:$B$722,$B1247)*SUMIFS(Calculations!$E$3:$E$53,Calculations!$A$3:$A$53,$B1247)</f>
        <v>0</v>
      </c>
      <c r="H1247" s="44">
        <f>H521/SUMIFS(H$3:H$722,$B$3:$B$722,$B1247)*SUMIFS(Calculations!$E$3:$E$53,Calculations!$A$3:$A$53,$B1247)</f>
        <v>0</v>
      </c>
      <c r="I1247" s="44">
        <f>I521/SUMIFS(I$3:I$722,$B$3:$B$722,$B1247)*SUMIFS(Calculations!$E$3:$E$53,Calculations!$A$3:$A$53,$B1247)</f>
        <v>0</v>
      </c>
      <c r="J1247" s="44">
        <f>J521/SUMIFS(J$3:J$722,$B$3:$B$722,$B1247)*SUMIFS(Calculations!$E$3:$E$53,Calculations!$A$3:$A$53,$B1247)</f>
        <v>0</v>
      </c>
      <c r="K1247" s="44">
        <f>K521/SUMIFS(K$3:K$722,$B$3:$B$722,$B1247)*SUMIFS(Calculations!$E$3:$E$53,Calculations!$A$3:$A$53,$B1247)</f>
        <v>0</v>
      </c>
      <c r="L1247" s="44">
        <f>L521/SUMIFS(L$3:L$722,$B$3:$B$722,$B1247)*SUMIFS(Calculations!$E$3:$E$53,Calculations!$A$3:$A$53,$B1247)</f>
        <v>0</v>
      </c>
      <c r="M1247" s="44">
        <f>M521/SUMIFS(M$3:M$722,$B$3:$B$722,$B1247)*SUMIFS(Calculations!$E$3:$E$53,Calculations!$A$3:$A$53,$B1247)</f>
        <v>0</v>
      </c>
      <c r="N1247" s="44">
        <f>N521/SUMIFS(N$3:N$722,$B$3:$B$722,$B1247)*SUMIFS(Calculations!$E$3:$E$53,Calculations!$A$3:$A$53,$B1247)</f>
        <v>0</v>
      </c>
      <c r="O1247" s="44">
        <f>O521/SUMIFS(O$3:O$722,$B$3:$B$722,$B1247)*SUMIFS(Calculations!$E$3:$E$53,Calculations!$A$3:$A$53,$B1247)</f>
        <v>0</v>
      </c>
      <c r="P1247" s="44">
        <f>P521/SUMIFS(P$3:P$722,$B$3:$B$722,$B1247)*SUMIFS(Calculations!$E$3:$E$53,Calculations!$A$3:$A$53,$B1247)</f>
        <v>0</v>
      </c>
      <c r="Q1247" s="44">
        <f>Q521/SUMIFS(Q$3:Q$722,$B$3:$B$722,$B1247)*SUMIFS(Calculations!$E$3:$E$53,Calculations!$A$3:$A$53,$B1247)</f>
        <v>0</v>
      </c>
      <c r="R1247" s="44">
        <f>R521/SUMIFS(R$3:R$722,$B$3:$B$722,$B1247)*SUMIFS(Calculations!$E$3:$E$53,Calculations!$A$3:$A$53,$B1247)</f>
        <v>0</v>
      </c>
    </row>
    <row r="1248" spans="2:18" ht="15.75" customHeight="1">
      <c r="B1248" s="44" t="s">
        <v>112</v>
      </c>
      <c r="C1248" s="44" t="s">
        <v>519</v>
      </c>
      <c r="D1248" s="44" t="s">
        <v>531</v>
      </c>
      <c r="E1248" s="44" t="str">
        <f t="shared" si="308"/>
        <v>nuclear</v>
      </c>
      <c r="F1248" s="44">
        <f>F522/SUMIFS(F$3:F$722,$B$3:$B$722,$B1248)*SUMIFS(Calculations!$E$3:$E$53,Calculations!$A$3:$A$53,$B1248)</f>
        <v>0</v>
      </c>
      <c r="G1248" s="44">
        <f>G522/SUMIFS(G$3:G$722,$B$3:$B$722,$B1248)*SUMIFS(Calculations!$E$3:$E$53,Calculations!$A$3:$A$53,$B1248)</f>
        <v>0</v>
      </c>
      <c r="H1248" s="44">
        <f>H522/SUMIFS(H$3:H$722,$B$3:$B$722,$B1248)*SUMIFS(Calculations!$E$3:$E$53,Calculations!$A$3:$A$53,$B1248)</f>
        <v>0</v>
      </c>
      <c r="I1248" s="44">
        <f>I522/SUMIFS(I$3:I$722,$B$3:$B$722,$B1248)*SUMIFS(Calculations!$E$3:$E$53,Calculations!$A$3:$A$53,$B1248)</f>
        <v>0</v>
      </c>
      <c r="J1248" s="44">
        <f>J522/SUMIFS(J$3:J$722,$B$3:$B$722,$B1248)*SUMIFS(Calculations!$E$3:$E$53,Calculations!$A$3:$A$53,$B1248)</f>
        <v>0</v>
      </c>
      <c r="K1248" s="44">
        <f>K522/SUMIFS(K$3:K$722,$B$3:$B$722,$B1248)*SUMIFS(Calculations!$E$3:$E$53,Calculations!$A$3:$A$53,$B1248)</f>
        <v>0</v>
      </c>
      <c r="L1248" s="44">
        <f>L522/SUMIFS(L$3:L$722,$B$3:$B$722,$B1248)*SUMIFS(Calculations!$E$3:$E$53,Calculations!$A$3:$A$53,$B1248)</f>
        <v>0</v>
      </c>
      <c r="M1248" s="44">
        <f>M522/SUMIFS(M$3:M$722,$B$3:$B$722,$B1248)*SUMIFS(Calculations!$E$3:$E$53,Calculations!$A$3:$A$53,$B1248)</f>
        <v>0</v>
      </c>
      <c r="N1248" s="44">
        <f>N522/SUMIFS(N$3:N$722,$B$3:$B$722,$B1248)*SUMIFS(Calculations!$E$3:$E$53,Calculations!$A$3:$A$53,$B1248)</f>
        <v>0</v>
      </c>
      <c r="O1248" s="44">
        <f>O522/SUMIFS(O$3:O$722,$B$3:$B$722,$B1248)*SUMIFS(Calculations!$E$3:$E$53,Calculations!$A$3:$A$53,$B1248)</f>
        <v>0</v>
      </c>
      <c r="P1248" s="44">
        <f>P522/SUMIFS(P$3:P$722,$B$3:$B$722,$B1248)*SUMIFS(Calculations!$E$3:$E$53,Calculations!$A$3:$A$53,$B1248)</f>
        <v>0</v>
      </c>
      <c r="Q1248" s="44">
        <f>Q522/SUMIFS(Q$3:Q$722,$B$3:$B$722,$B1248)*SUMIFS(Calculations!$E$3:$E$53,Calculations!$A$3:$A$53,$B1248)</f>
        <v>0</v>
      </c>
      <c r="R1248" s="44">
        <f>R522/SUMIFS(R$3:R$722,$B$3:$B$722,$B1248)*SUMIFS(Calculations!$E$3:$E$53,Calculations!$A$3:$A$53,$B1248)</f>
        <v>0</v>
      </c>
    </row>
    <row r="1249" spans="2:18" ht="15.75" customHeight="1">
      <c r="B1249" s="44" t="s">
        <v>112</v>
      </c>
      <c r="C1249" s="44" t="s">
        <v>519</v>
      </c>
      <c r="D1249" s="44" t="s">
        <v>532</v>
      </c>
      <c r="E1249" s="44" t="str">
        <f t="shared" si="308"/>
        <v>offshore wind</v>
      </c>
      <c r="F1249" s="44">
        <f>F523/SUMIFS(F$3:F$722,$B$3:$B$722,$B1249)*SUMIFS(Calculations!$E$3:$E$53,Calculations!$A$3:$A$53,$B1249)</f>
        <v>0</v>
      </c>
      <c r="G1249" s="44">
        <f>G523/SUMIFS(G$3:G$722,$B$3:$B$722,$B1249)*SUMIFS(Calculations!$E$3:$E$53,Calculations!$A$3:$A$53,$B1249)</f>
        <v>0</v>
      </c>
      <c r="H1249" s="44">
        <f>H523/SUMIFS(H$3:H$722,$B$3:$B$722,$B1249)*SUMIFS(Calculations!$E$3:$E$53,Calculations!$A$3:$A$53,$B1249)</f>
        <v>0</v>
      </c>
      <c r="I1249" s="44">
        <f>I523/SUMIFS(I$3:I$722,$B$3:$B$722,$B1249)*SUMIFS(Calculations!$E$3:$E$53,Calculations!$A$3:$A$53,$B1249)</f>
        <v>0</v>
      </c>
      <c r="J1249" s="44">
        <f>J523/SUMIFS(J$3:J$722,$B$3:$B$722,$B1249)*SUMIFS(Calculations!$E$3:$E$53,Calculations!$A$3:$A$53,$B1249)</f>
        <v>0</v>
      </c>
      <c r="K1249" s="44">
        <f>K523/SUMIFS(K$3:K$722,$B$3:$B$722,$B1249)*SUMIFS(Calculations!$E$3:$E$53,Calculations!$A$3:$A$53,$B1249)</f>
        <v>0</v>
      </c>
      <c r="L1249" s="44">
        <f>L523/SUMIFS(L$3:L$722,$B$3:$B$722,$B1249)*SUMIFS(Calculations!$E$3:$E$53,Calculations!$A$3:$A$53,$B1249)</f>
        <v>0</v>
      </c>
      <c r="M1249" s="44">
        <f>M523/SUMIFS(M$3:M$722,$B$3:$B$722,$B1249)*SUMIFS(Calculations!$E$3:$E$53,Calculations!$A$3:$A$53,$B1249)</f>
        <v>0</v>
      </c>
      <c r="N1249" s="44">
        <f>N523/SUMIFS(N$3:N$722,$B$3:$B$722,$B1249)*SUMIFS(Calculations!$E$3:$E$53,Calculations!$A$3:$A$53,$B1249)</f>
        <v>0</v>
      </c>
      <c r="O1249" s="44">
        <f>O523/SUMIFS(O$3:O$722,$B$3:$B$722,$B1249)*SUMIFS(Calculations!$E$3:$E$53,Calculations!$A$3:$A$53,$B1249)</f>
        <v>0</v>
      </c>
      <c r="P1249" s="44">
        <f>P523/SUMIFS(P$3:P$722,$B$3:$B$722,$B1249)*SUMIFS(Calculations!$E$3:$E$53,Calculations!$A$3:$A$53,$B1249)</f>
        <v>0</v>
      </c>
      <c r="Q1249" s="44">
        <f>Q523/SUMIFS(Q$3:Q$722,$B$3:$B$722,$B1249)*SUMIFS(Calculations!$E$3:$E$53,Calculations!$A$3:$A$53,$B1249)</f>
        <v>0</v>
      </c>
      <c r="R1249" s="44">
        <f>R523/SUMIFS(R$3:R$722,$B$3:$B$722,$B1249)*SUMIFS(Calculations!$E$3:$E$53,Calculations!$A$3:$A$53,$B1249)</f>
        <v>0</v>
      </c>
    </row>
    <row r="1250" spans="2:18" ht="15.75" customHeight="1">
      <c r="B1250" s="44" t="s">
        <v>112</v>
      </c>
      <c r="C1250" s="44" t="s">
        <v>519</v>
      </c>
      <c r="D1250" s="44" t="s">
        <v>533</v>
      </c>
      <c r="E1250" s="44" t="str">
        <f t="shared" si="308"/>
        <v>crude oil</v>
      </c>
      <c r="F1250" s="44">
        <f>F524/SUMIFS(F$3:F$722,$B$3:$B$722,$B1250)*SUMIFS(Calculations!$E$3:$E$53,Calculations!$A$3:$A$53,$B1250)</f>
        <v>0</v>
      </c>
      <c r="G1250" s="44">
        <f>G524/SUMIFS(G$3:G$722,$B$3:$B$722,$B1250)*SUMIFS(Calculations!$E$3:$E$53,Calculations!$A$3:$A$53,$B1250)</f>
        <v>0</v>
      </c>
      <c r="H1250" s="44">
        <f>H524/SUMIFS(H$3:H$722,$B$3:$B$722,$B1250)*SUMIFS(Calculations!$E$3:$E$53,Calculations!$A$3:$A$53,$B1250)</f>
        <v>0</v>
      </c>
      <c r="I1250" s="44">
        <f>I524/SUMIFS(I$3:I$722,$B$3:$B$722,$B1250)*SUMIFS(Calculations!$E$3:$E$53,Calculations!$A$3:$A$53,$B1250)</f>
        <v>0</v>
      </c>
      <c r="J1250" s="44">
        <f>J524/SUMIFS(J$3:J$722,$B$3:$B$722,$B1250)*SUMIFS(Calculations!$E$3:$E$53,Calculations!$A$3:$A$53,$B1250)</f>
        <v>0</v>
      </c>
      <c r="K1250" s="44">
        <f>K524/SUMIFS(K$3:K$722,$B$3:$B$722,$B1250)*SUMIFS(Calculations!$E$3:$E$53,Calculations!$A$3:$A$53,$B1250)</f>
        <v>0</v>
      </c>
      <c r="L1250" s="44">
        <f>L524/SUMIFS(L$3:L$722,$B$3:$B$722,$B1250)*SUMIFS(Calculations!$E$3:$E$53,Calculations!$A$3:$A$53,$B1250)</f>
        <v>0</v>
      </c>
      <c r="M1250" s="44">
        <f>M524/SUMIFS(M$3:M$722,$B$3:$B$722,$B1250)*SUMIFS(Calculations!$E$3:$E$53,Calculations!$A$3:$A$53,$B1250)</f>
        <v>0</v>
      </c>
      <c r="N1250" s="44">
        <f>N524/SUMIFS(N$3:N$722,$B$3:$B$722,$B1250)*SUMIFS(Calculations!$E$3:$E$53,Calculations!$A$3:$A$53,$B1250)</f>
        <v>0</v>
      </c>
      <c r="O1250" s="44">
        <f>O524/SUMIFS(O$3:O$722,$B$3:$B$722,$B1250)*SUMIFS(Calculations!$E$3:$E$53,Calculations!$A$3:$A$53,$B1250)</f>
        <v>0</v>
      </c>
      <c r="P1250" s="44">
        <f>P524/SUMIFS(P$3:P$722,$B$3:$B$722,$B1250)*SUMIFS(Calculations!$E$3:$E$53,Calculations!$A$3:$A$53,$B1250)</f>
        <v>0</v>
      </c>
      <c r="Q1250" s="44">
        <f>Q524/SUMIFS(Q$3:Q$722,$B$3:$B$722,$B1250)*SUMIFS(Calculations!$E$3:$E$53,Calculations!$A$3:$A$53,$B1250)</f>
        <v>0</v>
      </c>
      <c r="R1250" s="44">
        <f>R524/SUMIFS(R$3:R$722,$B$3:$B$722,$B1250)*SUMIFS(Calculations!$E$3:$E$53,Calculations!$A$3:$A$53,$B1250)</f>
        <v>0</v>
      </c>
    </row>
    <row r="1251" spans="2:18" ht="15.75" customHeight="1">
      <c r="B1251" s="44" t="s">
        <v>112</v>
      </c>
      <c r="C1251" s="44" t="s">
        <v>519</v>
      </c>
      <c r="D1251" s="44" t="s">
        <v>534</v>
      </c>
      <c r="E1251" s="44" t="str">
        <f t="shared" si="308"/>
        <v>solar PV</v>
      </c>
      <c r="F1251" s="44">
        <f>F525/SUMIFS(F$3:F$722,$B$3:$B$722,$B1251)*SUMIFS(Calculations!$E$3:$E$53,Calculations!$A$3:$A$53,$B1251)</f>
        <v>0</v>
      </c>
      <c r="G1251" s="44">
        <f>G525/SUMIFS(G$3:G$722,$B$3:$B$722,$B1251)*SUMIFS(Calculations!$E$3:$E$53,Calculations!$A$3:$A$53,$B1251)</f>
        <v>0</v>
      </c>
      <c r="H1251" s="44">
        <f>H525/SUMIFS(H$3:H$722,$B$3:$B$722,$B1251)*SUMIFS(Calculations!$E$3:$E$53,Calculations!$A$3:$A$53,$B1251)</f>
        <v>0</v>
      </c>
      <c r="I1251" s="44">
        <f>I525/SUMIFS(I$3:I$722,$B$3:$B$722,$B1251)*SUMIFS(Calculations!$E$3:$E$53,Calculations!$A$3:$A$53,$B1251)</f>
        <v>0</v>
      </c>
      <c r="J1251" s="44">
        <f>J525/SUMIFS(J$3:J$722,$B$3:$B$722,$B1251)*SUMIFS(Calculations!$E$3:$E$53,Calculations!$A$3:$A$53,$B1251)</f>
        <v>0</v>
      </c>
      <c r="K1251" s="44">
        <f>K525/SUMIFS(K$3:K$722,$B$3:$B$722,$B1251)*SUMIFS(Calculations!$E$3:$E$53,Calculations!$A$3:$A$53,$B1251)</f>
        <v>0</v>
      </c>
      <c r="L1251" s="44">
        <f>L525/SUMIFS(L$3:L$722,$B$3:$B$722,$B1251)*SUMIFS(Calculations!$E$3:$E$53,Calculations!$A$3:$A$53,$B1251)</f>
        <v>0</v>
      </c>
      <c r="M1251" s="44">
        <f>M525/SUMIFS(M$3:M$722,$B$3:$B$722,$B1251)*SUMIFS(Calculations!$E$3:$E$53,Calculations!$A$3:$A$53,$B1251)</f>
        <v>0</v>
      </c>
      <c r="N1251" s="44">
        <f>N525/SUMIFS(N$3:N$722,$B$3:$B$722,$B1251)*SUMIFS(Calculations!$E$3:$E$53,Calculations!$A$3:$A$53,$B1251)</f>
        <v>0</v>
      </c>
      <c r="O1251" s="44">
        <f>O525/SUMIFS(O$3:O$722,$B$3:$B$722,$B1251)*SUMIFS(Calculations!$E$3:$E$53,Calculations!$A$3:$A$53,$B1251)</f>
        <v>0</v>
      </c>
      <c r="P1251" s="44">
        <f>P525/SUMIFS(P$3:P$722,$B$3:$B$722,$B1251)*SUMIFS(Calculations!$E$3:$E$53,Calculations!$A$3:$A$53,$B1251)</f>
        <v>0</v>
      </c>
      <c r="Q1251" s="44">
        <f>Q525/SUMIFS(Q$3:Q$722,$B$3:$B$722,$B1251)*SUMIFS(Calculations!$E$3:$E$53,Calculations!$A$3:$A$53,$B1251)</f>
        <v>0</v>
      </c>
      <c r="R1251" s="44">
        <f>R525/SUMIFS(R$3:R$722,$B$3:$B$722,$B1251)*SUMIFS(Calculations!$E$3:$E$53,Calculations!$A$3:$A$53,$B1251)</f>
        <v>0</v>
      </c>
    </row>
    <row r="1252" spans="2:18" ht="15.75" customHeight="1">
      <c r="B1252" s="44" t="s">
        <v>112</v>
      </c>
      <c r="C1252" s="44" t="s">
        <v>519</v>
      </c>
      <c r="D1252" s="44" t="s">
        <v>535</v>
      </c>
      <c r="E1252" s="44" t="str">
        <f t="shared" si="308"/>
        <v>storage</v>
      </c>
      <c r="F1252" s="44">
        <f>F526/SUMIFS(F$3:F$722,$B$3:$B$722,$B1252)*SUMIFS(Calculations!$E$3:$E$53,Calculations!$A$3:$A$53,$B1252)</f>
        <v>0</v>
      </c>
      <c r="G1252" s="44">
        <f>G526/SUMIFS(G$3:G$722,$B$3:$B$722,$B1252)*SUMIFS(Calculations!$E$3:$E$53,Calculations!$A$3:$A$53,$B1252)</f>
        <v>0</v>
      </c>
      <c r="H1252" s="44">
        <f>H526/SUMIFS(H$3:H$722,$B$3:$B$722,$B1252)*SUMIFS(Calculations!$E$3:$E$53,Calculations!$A$3:$A$53,$B1252)</f>
        <v>0</v>
      </c>
      <c r="I1252" s="44">
        <f>I526/SUMIFS(I$3:I$722,$B$3:$B$722,$B1252)*SUMIFS(Calculations!$E$3:$E$53,Calculations!$A$3:$A$53,$B1252)</f>
        <v>0</v>
      </c>
      <c r="J1252" s="44">
        <f>J526/SUMIFS(J$3:J$722,$B$3:$B$722,$B1252)*SUMIFS(Calculations!$E$3:$E$53,Calculations!$A$3:$A$53,$B1252)</f>
        <v>0</v>
      </c>
      <c r="K1252" s="44">
        <f>K526/SUMIFS(K$3:K$722,$B$3:$B$722,$B1252)*SUMIFS(Calculations!$E$3:$E$53,Calculations!$A$3:$A$53,$B1252)</f>
        <v>0</v>
      </c>
      <c r="L1252" s="44">
        <f>L526/SUMIFS(L$3:L$722,$B$3:$B$722,$B1252)*SUMIFS(Calculations!$E$3:$E$53,Calculations!$A$3:$A$53,$B1252)</f>
        <v>0</v>
      </c>
      <c r="M1252" s="44">
        <f>M526/SUMIFS(M$3:M$722,$B$3:$B$722,$B1252)*SUMIFS(Calculations!$E$3:$E$53,Calculations!$A$3:$A$53,$B1252)</f>
        <v>0</v>
      </c>
      <c r="N1252" s="44">
        <f>N526/SUMIFS(N$3:N$722,$B$3:$B$722,$B1252)*SUMIFS(Calculations!$E$3:$E$53,Calculations!$A$3:$A$53,$B1252)</f>
        <v>0</v>
      </c>
      <c r="O1252" s="44">
        <f>O526/SUMIFS(O$3:O$722,$B$3:$B$722,$B1252)*SUMIFS(Calculations!$E$3:$E$53,Calculations!$A$3:$A$53,$B1252)</f>
        <v>0</v>
      </c>
      <c r="P1252" s="44">
        <f>P526/SUMIFS(P$3:P$722,$B$3:$B$722,$B1252)*SUMIFS(Calculations!$E$3:$E$53,Calculations!$A$3:$A$53,$B1252)</f>
        <v>0</v>
      </c>
      <c r="Q1252" s="44">
        <f>Q526/SUMIFS(Q$3:Q$722,$B$3:$B$722,$B1252)*SUMIFS(Calculations!$E$3:$E$53,Calculations!$A$3:$A$53,$B1252)</f>
        <v>0</v>
      </c>
      <c r="R1252" s="44">
        <f>R526/SUMIFS(R$3:R$722,$B$3:$B$722,$B1252)*SUMIFS(Calculations!$E$3:$E$53,Calculations!$A$3:$A$53,$B1252)</f>
        <v>0</v>
      </c>
    </row>
    <row r="1253" spans="2:18" ht="15.75" customHeight="1">
      <c r="B1253" s="44" t="s">
        <v>112</v>
      </c>
      <c r="C1253" s="44" t="s">
        <v>519</v>
      </c>
      <c r="D1253" s="44" t="s">
        <v>537</v>
      </c>
      <c r="E1253" s="44" t="str">
        <f t="shared" si="308"/>
        <v>solar PV</v>
      </c>
      <c r="F1253" s="44">
        <f>F527/SUMIFS(F$3:F$722,$B$3:$B$722,$B1253)*SUMIFS(Calculations!$E$3:$E$53,Calculations!$A$3:$A$53,$B1253)</f>
        <v>0</v>
      </c>
      <c r="G1253" s="44">
        <f>G527/SUMIFS(G$3:G$722,$B$3:$B$722,$B1253)*SUMIFS(Calculations!$E$3:$E$53,Calculations!$A$3:$A$53,$B1253)</f>
        <v>0</v>
      </c>
      <c r="H1253" s="44">
        <f>H527/SUMIFS(H$3:H$722,$B$3:$B$722,$B1253)*SUMIFS(Calculations!$E$3:$E$53,Calculations!$A$3:$A$53,$B1253)</f>
        <v>0</v>
      </c>
      <c r="I1253" s="44">
        <f>I527/SUMIFS(I$3:I$722,$B$3:$B$722,$B1253)*SUMIFS(Calculations!$E$3:$E$53,Calculations!$A$3:$A$53,$B1253)</f>
        <v>0</v>
      </c>
      <c r="J1253" s="44">
        <f>J527/SUMIFS(J$3:J$722,$B$3:$B$722,$B1253)*SUMIFS(Calculations!$E$3:$E$53,Calculations!$A$3:$A$53,$B1253)</f>
        <v>0</v>
      </c>
      <c r="K1253" s="44">
        <f>K527/SUMIFS(K$3:K$722,$B$3:$B$722,$B1253)*SUMIFS(Calculations!$E$3:$E$53,Calculations!$A$3:$A$53,$B1253)</f>
        <v>0</v>
      </c>
      <c r="L1253" s="44">
        <f>L527/SUMIFS(L$3:L$722,$B$3:$B$722,$B1253)*SUMIFS(Calculations!$E$3:$E$53,Calculations!$A$3:$A$53,$B1253)</f>
        <v>0</v>
      </c>
      <c r="M1253" s="44">
        <f>M527/SUMIFS(M$3:M$722,$B$3:$B$722,$B1253)*SUMIFS(Calculations!$E$3:$E$53,Calculations!$A$3:$A$53,$B1253)</f>
        <v>0</v>
      </c>
      <c r="N1253" s="44">
        <f>N527/SUMIFS(N$3:N$722,$B$3:$B$722,$B1253)*SUMIFS(Calculations!$E$3:$E$53,Calculations!$A$3:$A$53,$B1253)</f>
        <v>0</v>
      </c>
      <c r="O1253" s="44">
        <f>O527/SUMIFS(O$3:O$722,$B$3:$B$722,$B1253)*SUMIFS(Calculations!$E$3:$E$53,Calculations!$A$3:$A$53,$B1253)</f>
        <v>0</v>
      </c>
      <c r="P1253" s="44">
        <f>P527/SUMIFS(P$3:P$722,$B$3:$B$722,$B1253)*SUMIFS(Calculations!$E$3:$E$53,Calculations!$A$3:$A$53,$B1253)</f>
        <v>0</v>
      </c>
      <c r="Q1253" s="44">
        <f>Q527/SUMIFS(Q$3:Q$722,$B$3:$B$722,$B1253)*SUMIFS(Calculations!$E$3:$E$53,Calculations!$A$3:$A$53,$B1253)</f>
        <v>0</v>
      </c>
      <c r="R1253" s="44">
        <f>R527/SUMIFS(R$3:R$722,$B$3:$B$722,$B1253)*SUMIFS(Calculations!$E$3:$E$53,Calculations!$A$3:$A$53,$B1253)</f>
        <v>0</v>
      </c>
    </row>
    <row r="1254" spans="2:18" ht="15.75" customHeight="1">
      <c r="B1254" s="44" t="s">
        <v>115</v>
      </c>
      <c r="C1254" s="44" t="s">
        <v>519</v>
      </c>
      <c r="D1254" s="44" t="s">
        <v>522</v>
      </c>
      <c r="E1254" s="44" t="str">
        <f t="shared" si="308"/>
        <v>biomass</v>
      </c>
      <c r="F1254" s="44">
        <f>F528/SUMIFS(F$3:F$722,$B$3:$B$722,$B1254)*SUMIFS(Calculations!$E$3:$E$53,Calculations!$A$3:$A$53,$B1254)</f>
        <v>0</v>
      </c>
      <c r="G1254" s="44">
        <f>G528/SUMIFS(G$3:G$722,$B$3:$B$722,$B1254)*SUMIFS(Calculations!$E$3:$E$53,Calculations!$A$3:$A$53,$B1254)</f>
        <v>0</v>
      </c>
      <c r="H1254" s="44">
        <f>H528/SUMIFS(H$3:H$722,$B$3:$B$722,$B1254)*SUMIFS(Calculations!$E$3:$E$53,Calculations!$A$3:$A$53,$B1254)</f>
        <v>0</v>
      </c>
      <c r="I1254" s="44">
        <f>I528/SUMIFS(I$3:I$722,$B$3:$B$722,$B1254)*SUMIFS(Calculations!$E$3:$E$53,Calculations!$A$3:$A$53,$B1254)</f>
        <v>0</v>
      </c>
      <c r="J1254" s="44">
        <f>J528/SUMIFS(J$3:J$722,$B$3:$B$722,$B1254)*SUMIFS(Calculations!$E$3:$E$53,Calculations!$A$3:$A$53,$B1254)</f>
        <v>0</v>
      </c>
      <c r="K1254" s="44">
        <f>K528/SUMIFS(K$3:K$722,$B$3:$B$722,$B1254)*SUMIFS(Calculations!$E$3:$E$53,Calculations!$A$3:$A$53,$B1254)</f>
        <v>0</v>
      </c>
      <c r="L1254" s="44">
        <f>L528/SUMIFS(L$3:L$722,$B$3:$B$722,$B1254)*SUMIFS(Calculations!$E$3:$E$53,Calculations!$A$3:$A$53,$B1254)</f>
        <v>0</v>
      </c>
      <c r="M1254" s="44">
        <f>M528/SUMIFS(M$3:M$722,$B$3:$B$722,$B1254)*SUMIFS(Calculations!$E$3:$E$53,Calculations!$A$3:$A$53,$B1254)</f>
        <v>0</v>
      </c>
      <c r="N1254" s="44">
        <f>N528/SUMIFS(N$3:N$722,$B$3:$B$722,$B1254)*SUMIFS(Calculations!$E$3:$E$53,Calculations!$A$3:$A$53,$B1254)</f>
        <v>0</v>
      </c>
      <c r="O1254" s="44">
        <f>O528/SUMIFS(O$3:O$722,$B$3:$B$722,$B1254)*SUMIFS(Calculations!$E$3:$E$53,Calculations!$A$3:$A$53,$B1254)</f>
        <v>0</v>
      </c>
      <c r="P1254" s="44">
        <f>P528/SUMIFS(P$3:P$722,$B$3:$B$722,$B1254)*SUMIFS(Calculations!$E$3:$E$53,Calculations!$A$3:$A$53,$B1254)</f>
        <v>0</v>
      </c>
      <c r="Q1254" s="44">
        <f>Q528/SUMIFS(Q$3:Q$722,$B$3:$B$722,$B1254)*SUMIFS(Calculations!$E$3:$E$53,Calculations!$A$3:$A$53,$B1254)</f>
        <v>0</v>
      </c>
      <c r="R1254" s="44">
        <f>R528/SUMIFS(R$3:R$722,$B$3:$B$722,$B1254)*SUMIFS(Calculations!$E$3:$E$53,Calculations!$A$3:$A$53,$B1254)</f>
        <v>0</v>
      </c>
    </row>
    <row r="1255" spans="2:18" ht="15.75" customHeight="1">
      <c r="B1255" s="44" t="s">
        <v>115</v>
      </c>
      <c r="C1255" s="44" t="s">
        <v>519</v>
      </c>
      <c r="D1255" s="44" t="s">
        <v>523</v>
      </c>
      <c r="E1255" s="44" t="str">
        <f t="shared" si="308"/>
        <v>hard coal</v>
      </c>
      <c r="F1255" s="44">
        <f>F529/SUMIFS(F$3:F$722,$B$3:$B$722,$B1255)*SUMIFS(Calculations!$E$3:$E$53,Calculations!$A$3:$A$53,$B1255)</f>
        <v>0</v>
      </c>
      <c r="G1255" s="44">
        <f>G529/SUMIFS(G$3:G$722,$B$3:$B$722,$B1255)*SUMIFS(Calculations!$E$3:$E$53,Calculations!$A$3:$A$53,$B1255)</f>
        <v>0</v>
      </c>
      <c r="H1255" s="44">
        <f>H529/SUMIFS(H$3:H$722,$B$3:$B$722,$B1255)*SUMIFS(Calculations!$E$3:$E$53,Calculations!$A$3:$A$53,$B1255)</f>
        <v>0</v>
      </c>
      <c r="I1255" s="44">
        <f>I529/SUMIFS(I$3:I$722,$B$3:$B$722,$B1255)*SUMIFS(Calculations!$E$3:$E$53,Calculations!$A$3:$A$53,$B1255)</f>
        <v>0</v>
      </c>
      <c r="J1255" s="44">
        <f>J529/SUMIFS(J$3:J$722,$B$3:$B$722,$B1255)*SUMIFS(Calculations!$E$3:$E$53,Calculations!$A$3:$A$53,$B1255)</f>
        <v>0</v>
      </c>
      <c r="K1255" s="44">
        <f>K529/SUMIFS(K$3:K$722,$B$3:$B$722,$B1255)*SUMIFS(Calculations!$E$3:$E$53,Calculations!$A$3:$A$53,$B1255)</f>
        <v>0</v>
      </c>
      <c r="L1255" s="44">
        <f>L529/SUMIFS(L$3:L$722,$B$3:$B$722,$B1255)*SUMIFS(Calculations!$E$3:$E$53,Calculations!$A$3:$A$53,$B1255)</f>
        <v>0</v>
      </c>
      <c r="M1255" s="44">
        <f>M529/SUMIFS(M$3:M$722,$B$3:$B$722,$B1255)*SUMIFS(Calculations!$E$3:$E$53,Calculations!$A$3:$A$53,$B1255)</f>
        <v>0</v>
      </c>
      <c r="N1255" s="44">
        <f>N529/SUMIFS(N$3:N$722,$B$3:$B$722,$B1255)*SUMIFS(Calculations!$E$3:$E$53,Calculations!$A$3:$A$53,$B1255)</f>
        <v>0</v>
      </c>
      <c r="O1255" s="44">
        <f>O529/SUMIFS(O$3:O$722,$B$3:$B$722,$B1255)*SUMIFS(Calculations!$E$3:$E$53,Calculations!$A$3:$A$53,$B1255)</f>
        <v>0</v>
      </c>
      <c r="P1255" s="44">
        <f>P529/SUMIFS(P$3:P$722,$B$3:$B$722,$B1255)*SUMIFS(Calculations!$E$3:$E$53,Calculations!$A$3:$A$53,$B1255)</f>
        <v>0</v>
      </c>
      <c r="Q1255" s="44">
        <f>Q529/SUMIFS(Q$3:Q$722,$B$3:$B$722,$B1255)*SUMIFS(Calculations!$E$3:$E$53,Calculations!$A$3:$A$53,$B1255)</f>
        <v>0</v>
      </c>
      <c r="R1255" s="44">
        <f>R529/SUMIFS(R$3:R$722,$B$3:$B$722,$B1255)*SUMIFS(Calculations!$E$3:$E$53,Calculations!$A$3:$A$53,$B1255)</f>
        <v>0</v>
      </c>
    </row>
    <row r="1256" spans="2:18" ht="15.75" customHeight="1">
      <c r="B1256" s="44" t="s">
        <v>115</v>
      </c>
      <c r="C1256" s="44" t="s">
        <v>519</v>
      </c>
      <c r="D1256" s="44" t="s">
        <v>524</v>
      </c>
      <c r="E1256" s="44" t="str">
        <f t="shared" si="308"/>
        <v>solar thermal</v>
      </c>
      <c r="F1256" s="44">
        <f>F530/SUMIFS(F$3:F$722,$B$3:$B$722,$B1256)*SUMIFS(Calculations!$E$3:$E$53,Calculations!$A$3:$A$53,$B1256)</f>
        <v>0</v>
      </c>
      <c r="G1256" s="44">
        <f>G530/SUMIFS(G$3:G$722,$B$3:$B$722,$B1256)*SUMIFS(Calculations!$E$3:$E$53,Calculations!$A$3:$A$53,$B1256)</f>
        <v>0</v>
      </c>
      <c r="H1256" s="44">
        <f>H530/SUMIFS(H$3:H$722,$B$3:$B$722,$B1256)*SUMIFS(Calculations!$E$3:$E$53,Calculations!$A$3:$A$53,$B1256)</f>
        <v>0</v>
      </c>
      <c r="I1256" s="44">
        <f>I530/SUMIFS(I$3:I$722,$B$3:$B$722,$B1256)*SUMIFS(Calculations!$E$3:$E$53,Calculations!$A$3:$A$53,$B1256)</f>
        <v>0</v>
      </c>
      <c r="J1256" s="44">
        <f>J530/SUMIFS(J$3:J$722,$B$3:$B$722,$B1256)*SUMIFS(Calculations!$E$3:$E$53,Calculations!$A$3:$A$53,$B1256)</f>
        <v>0</v>
      </c>
      <c r="K1256" s="44">
        <f>K530/SUMIFS(K$3:K$722,$B$3:$B$722,$B1256)*SUMIFS(Calculations!$E$3:$E$53,Calculations!$A$3:$A$53,$B1256)</f>
        <v>0</v>
      </c>
      <c r="L1256" s="44">
        <f>L530/SUMIFS(L$3:L$722,$B$3:$B$722,$B1256)*SUMIFS(Calculations!$E$3:$E$53,Calculations!$A$3:$A$53,$B1256)</f>
        <v>0</v>
      </c>
      <c r="M1256" s="44">
        <f>M530/SUMIFS(M$3:M$722,$B$3:$B$722,$B1256)*SUMIFS(Calculations!$E$3:$E$53,Calculations!$A$3:$A$53,$B1256)</f>
        <v>0</v>
      </c>
      <c r="N1256" s="44">
        <f>N530/SUMIFS(N$3:N$722,$B$3:$B$722,$B1256)*SUMIFS(Calculations!$E$3:$E$53,Calculations!$A$3:$A$53,$B1256)</f>
        <v>0</v>
      </c>
      <c r="O1256" s="44">
        <f>O530/SUMIFS(O$3:O$722,$B$3:$B$722,$B1256)*SUMIFS(Calculations!$E$3:$E$53,Calculations!$A$3:$A$53,$B1256)</f>
        <v>0</v>
      </c>
      <c r="P1256" s="44">
        <f>P530/SUMIFS(P$3:P$722,$B$3:$B$722,$B1256)*SUMIFS(Calculations!$E$3:$E$53,Calculations!$A$3:$A$53,$B1256)</f>
        <v>0</v>
      </c>
      <c r="Q1256" s="44">
        <f>Q530/SUMIFS(Q$3:Q$722,$B$3:$B$722,$B1256)*SUMIFS(Calculations!$E$3:$E$53,Calculations!$A$3:$A$53,$B1256)</f>
        <v>0</v>
      </c>
      <c r="R1256" s="44">
        <f>R530/SUMIFS(R$3:R$722,$B$3:$B$722,$B1256)*SUMIFS(Calculations!$E$3:$E$53,Calculations!$A$3:$A$53,$B1256)</f>
        <v>0</v>
      </c>
    </row>
    <row r="1257" spans="2:18" ht="15.75" customHeight="1">
      <c r="B1257" s="44" t="s">
        <v>115</v>
      </c>
      <c r="C1257" s="44" t="s">
        <v>519</v>
      </c>
      <c r="D1257" s="44" t="s">
        <v>525</v>
      </c>
      <c r="E1257" s="44" t="str">
        <f t="shared" si="308"/>
        <v>geothermal</v>
      </c>
      <c r="F1257" s="44">
        <f>F531/SUMIFS(F$3:F$722,$B$3:$B$722,$B1257)*SUMIFS(Calculations!$E$3:$E$53,Calculations!$A$3:$A$53,$B1257)</f>
        <v>0</v>
      </c>
      <c r="G1257" s="44">
        <f>G531/SUMIFS(G$3:G$722,$B$3:$B$722,$B1257)*SUMIFS(Calculations!$E$3:$E$53,Calculations!$A$3:$A$53,$B1257)</f>
        <v>0</v>
      </c>
      <c r="H1257" s="44">
        <f>H531/SUMIFS(H$3:H$722,$B$3:$B$722,$B1257)*SUMIFS(Calculations!$E$3:$E$53,Calculations!$A$3:$A$53,$B1257)</f>
        <v>0</v>
      </c>
      <c r="I1257" s="44">
        <f>I531/SUMIFS(I$3:I$722,$B$3:$B$722,$B1257)*SUMIFS(Calculations!$E$3:$E$53,Calculations!$A$3:$A$53,$B1257)</f>
        <v>0</v>
      </c>
      <c r="J1257" s="44">
        <f>J531/SUMIFS(J$3:J$722,$B$3:$B$722,$B1257)*SUMIFS(Calculations!$E$3:$E$53,Calculations!$A$3:$A$53,$B1257)</f>
        <v>0</v>
      </c>
      <c r="K1257" s="44">
        <f>K531/SUMIFS(K$3:K$722,$B$3:$B$722,$B1257)*SUMIFS(Calculations!$E$3:$E$53,Calculations!$A$3:$A$53,$B1257)</f>
        <v>0</v>
      </c>
      <c r="L1257" s="44">
        <f>L531/SUMIFS(L$3:L$722,$B$3:$B$722,$B1257)*SUMIFS(Calculations!$E$3:$E$53,Calculations!$A$3:$A$53,$B1257)</f>
        <v>0</v>
      </c>
      <c r="M1257" s="44">
        <f>M531/SUMIFS(M$3:M$722,$B$3:$B$722,$B1257)*SUMIFS(Calculations!$E$3:$E$53,Calculations!$A$3:$A$53,$B1257)</f>
        <v>0</v>
      </c>
      <c r="N1257" s="44">
        <f>N531/SUMIFS(N$3:N$722,$B$3:$B$722,$B1257)*SUMIFS(Calculations!$E$3:$E$53,Calculations!$A$3:$A$53,$B1257)</f>
        <v>0</v>
      </c>
      <c r="O1257" s="44">
        <f>O531/SUMIFS(O$3:O$722,$B$3:$B$722,$B1257)*SUMIFS(Calculations!$E$3:$E$53,Calculations!$A$3:$A$53,$B1257)</f>
        <v>0</v>
      </c>
      <c r="P1257" s="44">
        <f>P531/SUMIFS(P$3:P$722,$B$3:$B$722,$B1257)*SUMIFS(Calculations!$E$3:$E$53,Calculations!$A$3:$A$53,$B1257)</f>
        <v>0</v>
      </c>
      <c r="Q1257" s="44">
        <f>Q531/SUMIFS(Q$3:Q$722,$B$3:$B$722,$B1257)*SUMIFS(Calculations!$E$3:$E$53,Calculations!$A$3:$A$53,$B1257)</f>
        <v>0</v>
      </c>
      <c r="R1257" s="44">
        <f>R531/SUMIFS(R$3:R$722,$B$3:$B$722,$B1257)*SUMIFS(Calculations!$E$3:$E$53,Calculations!$A$3:$A$53,$B1257)</f>
        <v>0</v>
      </c>
    </row>
    <row r="1258" spans="2:18" ht="15.75" customHeight="1">
      <c r="B1258" s="44" t="s">
        <v>115</v>
      </c>
      <c r="C1258" s="44" t="s">
        <v>519</v>
      </c>
      <c r="D1258" s="44" t="s">
        <v>526</v>
      </c>
      <c r="E1258" s="44" t="str">
        <f t="shared" si="308"/>
        <v>hydro</v>
      </c>
      <c r="F1258" s="44">
        <f>F532/SUMIFS(F$3:F$722,$B$3:$B$722,$B1258)*SUMIFS(Calculations!$E$3:$E$53,Calculations!$A$3:$A$53,$B1258)</f>
        <v>0</v>
      </c>
      <c r="G1258" s="44">
        <f>G532/SUMIFS(G$3:G$722,$B$3:$B$722,$B1258)*SUMIFS(Calculations!$E$3:$E$53,Calculations!$A$3:$A$53,$B1258)</f>
        <v>0</v>
      </c>
      <c r="H1258" s="44">
        <f>H532/SUMIFS(H$3:H$722,$B$3:$B$722,$B1258)*SUMIFS(Calculations!$E$3:$E$53,Calculations!$A$3:$A$53,$B1258)</f>
        <v>0</v>
      </c>
      <c r="I1258" s="44">
        <f>I532/SUMIFS(I$3:I$722,$B$3:$B$722,$B1258)*SUMIFS(Calculations!$E$3:$E$53,Calculations!$A$3:$A$53,$B1258)</f>
        <v>0</v>
      </c>
      <c r="J1258" s="44">
        <f>J532/SUMIFS(J$3:J$722,$B$3:$B$722,$B1258)*SUMIFS(Calculations!$E$3:$E$53,Calculations!$A$3:$A$53,$B1258)</f>
        <v>0</v>
      </c>
      <c r="K1258" s="44">
        <f>K532/SUMIFS(K$3:K$722,$B$3:$B$722,$B1258)*SUMIFS(Calculations!$E$3:$E$53,Calculations!$A$3:$A$53,$B1258)</f>
        <v>0</v>
      </c>
      <c r="L1258" s="44">
        <f>L532/SUMIFS(L$3:L$722,$B$3:$B$722,$B1258)*SUMIFS(Calculations!$E$3:$E$53,Calculations!$A$3:$A$53,$B1258)</f>
        <v>0</v>
      </c>
      <c r="M1258" s="44">
        <f>M532/SUMIFS(M$3:M$722,$B$3:$B$722,$B1258)*SUMIFS(Calculations!$E$3:$E$53,Calculations!$A$3:$A$53,$B1258)</f>
        <v>0</v>
      </c>
      <c r="N1258" s="44">
        <f>N532/SUMIFS(N$3:N$722,$B$3:$B$722,$B1258)*SUMIFS(Calculations!$E$3:$E$53,Calculations!$A$3:$A$53,$B1258)</f>
        <v>0</v>
      </c>
      <c r="O1258" s="44">
        <f>O532/SUMIFS(O$3:O$722,$B$3:$B$722,$B1258)*SUMIFS(Calculations!$E$3:$E$53,Calculations!$A$3:$A$53,$B1258)</f>
        <v>0</v>
      </c>
      <c r="P1258" s="44">
        <f>P532/SUMIFS(P$3:P$722,$B$3:$B$722,$B1258)*SUMIFS(Calculations!$E$3:$E$53,Calculations!$A$3:$A$53,$B1258)</f>
        <v>0</v>
      </c>
      <c r="Q1258" s="44">
        <f>Q532/SUMIFS(Q$3:Q$722,$B$3:$B$722,$B1258)*SUMIFS(Calculations!$E$3:$E$53,Calculations!$A$3:$A$53,$B1258)</f>
        <v>0</v>
      </c>
      <c r="R1258" s="44">
        <f>R532/SUMIFS(R$3:R$722,$B$3:$B$722,$B1258)*SUMIFS(Calculations!$E$3:$E$53,Calculations!$A$3:$A$53,$B1258)</f>
        <v>0</v>
      </c>
    </row>
    <row r="1259" spans="2:18" ht="15.75" customHeight="1">
      <c r="B1259" s="44" t="s">
        <v>115</v>
      </c>
      <c r="C1259" s="44" t="s">
        <v>519</v>
      </c>
      <c r="D1259" s="44" t="s">
        <v>528</v>
      </c>
      <c r="E1259" s="44" t="str">
        <f t="shared" si="308"/>
        <v>hydro</v>
      </c>
      <c r="F1259" s="44">
        <f>F533/SUMIFS(F$3:F$722,$B$3:$B$722,$B1259)*SUMIFS(Calculations!$E$3:$E$53,Calculations!$A$3:$A$53,$B1259)</f>
        <v>0</v>
      </c>
      <c r="G1259" s="44">
        <f>G533/SUMIFS(G$3:G$722,$B$3:$B$722,$B1259)*SUMIFS(Calculations!$E$3:$E$53,Calculations!$A$3:$A$53,$B1259)</f>
        <v>0</v>
      </c>
      <c r="H1259" s="44">
        <f>H533/SUMIFS(H$3:H$722,$B$3:$B$722,$B1259)*SUMIFS(Calculations!$E$3:$E$53,Calculations!$A$3:$A$53,$B1259)</f>
        <v>0</v>
      </c>
      <c r="I1259" s="44">
        <f>I533/SUMIFS(I$3:I$722,$B$3:$B$722,$B1259)*SUMIFS(Calculations!$E$3:$E$53,Calculations!$A$3:$A$53,$B1259)</f>
        <v>0</v>
      </c>
      <c r="J1259" s="44">
        <f>J533/SUMIFS(J$3:J$722,$B$3:$B$722,$B1259)*SUMIFS(Calculations!$E$3:$E$53,Calculations!$A$3:$A$53,$B1259)</f>
        <v>0</v>
      </c>
      <c r="K1259" s="44">
        <f>K533/SUMIFS(K$3:K$722,$B$3:$B$722,$B1259)*SUMIFS(Calculations!$E$3:$E$53,Calculations!$A$3:$A$53,$B1259)</f>
        <v>0</v>
      </c>
      <c r="L1259" s="44">
        <f>L533/SUMIFS(L$3:L$722,$B$3:$B$722,$B1259)*SUMIFS(Calculations!$E$3:$E$53,Calculations!$A$3:$A$53,$B1259)</f>
        <v>0</v>
      </c>
      <c r="M1259" s="44">
        <f>M533/SUMIFS(M$3:M$722,$B$3:$B$722,$B1259)*SUMIFS(Calculations!$E$3:$E$53,Calculations!$A$3:$A$53,$B1259)</f>
        <v>0</v>
      </c>
      <c r="N1259" s="44">
        <f>N533/SUMIFS(N$3:N$722,$B$3:$B$722,$B1259)*SUMIFS(Calculations!$E$3:$E$53,Calculations!$A$3:$A$53,$B1259)</f>
        <v>0</v>
      </c>
      <c r="O1259" s="44">
        <f>O533/SUMIFS(O$3:O$722,$B$3:$B$722,$B1259)*SUMIFS(Calculations!$E$3:$E$53,Calculations!$A$3:$A$53,$B1259)</f>
        <v>0</v>
      </c>
      <c r="P1259" s="44">
        <f>P533/SUMIFS(P$3:P$722,$B$3:$B$722,$B1259)*SUMIFS(Calculations!$E$3:$E$53,Calculations!$A$3:$A$53,$B1259)</f>
        <v>0</v>
      </c>
      <c r="Q1259" s="44">
        <f>Q533/SUMIFS(Q$3:Q$722,$B$3:$B$722,$B1259)*SUMIFS(Calculations!$E$3:$E$53,Calculations!$A$3:$A$53,$B1259)</f>
        <v>0</v>
      </c>
      <c r="R1259" s="44">
        <f>R533/SUMIFS(R$3:R$722,$B$3:$B$722,$B1259)*SUMIFS(Calculations!$E$3:$E$53,Calculations!$A$3:$A$53,$B1259)</f>
        <v>0</v>
      </c>
    </row>
    <row r="1260" spans="2:18" ht="15.75" customHeight="1">
      <c r="B1260" s="44" t="s">
        <v>115</v>
      </c>
      <c r="C1260" s="44" t="s">
        <v>519</v>
      </c>
      <c r="D1260" s="44" t="s">
        <v>527</v>
      </c>
      <c r="E1260" s="44" t="str">
        <f t="shared" si="308"/>
        <v>onshore wind</v>
      </c>
      <c r="F1260" s="44">
        <f>F534/SUMIFS(F$3:F$722,$B$3:$B$722,$B1260)*SUMIFS(Calculations!$E$3:$E$53,Calculations!$A$3:$A$53,$B1260)</f>
        <v>0</v>
      </c>
      <c r="G1260" s="44">
        <f>G534/SUMIFS(G$3:G$722,$B$3:$B$722,$B1260)*SUMIFS(Calculations!$E$3:$E$53,Calculations!$A$3:$A$53,$B1260)</f>
        <v>0</v>
      </c>
      <c r="H1260" s="44">
        <f>H534/SUMIFS(H$3:H$722,$B$3:$B$722,$B1260)*SUMIFS(Calculations!$E$3:$E$53,Calculations!$A$3:$A$53,$B1260)</f>
        <v>0</v>
      </c>
      <c r="I1260" s="44">
        <f>I534/SUMIFS(I$3:I$722,$B$3:$B$722,$B1260)*SUMIFS(Calculations!$E$3:$E$53,Calculations!$A$3:$A$53,$B1260)</f>
        <v>0</v>
      </c>
      <c r="J1260" s="44">
        <f>J534/SUMIFS(J$3:J$722,$B$3:$B$722,$B1260)*SUMIFS(Calculations!$E$3:$E$53,Calculations!$A$3:$A$53,$B1260)</f>
        <v>0</v>
      </c>
      <c r="K1260" s="44">
        <f>K534/SUMIFS(K$3:K$722,$B$3:$B$722,$B1260)*SUMIFS(Calculations!$E$3:$E$53,Calculations!$A$3:$A$53,$B1260)</f>
        <v>0</v>
      </c>
      <c r="L1260" s="44">
        <f>L534/SUMIFS(L$3:L$722,$B$3:$B$722,$B1260)*SUMIFS(Calculations!$E$3:$E$53,Calculations!$A$3:$A$53,$B1260)</f>
        <v>0</v>
      </c>
      <c r="M1260" s="44">
        <f>M534/SUMIFS(M$3:M$722,$B$3:$B$722,$B1260)*SUMIFS(Calculations!$E$3:$E$53,Calculations!$A$3:$A$53,$B1260)</f>
        <v>0</v>
      </c>
      <c r="N1260" s="44">
        <f>N534/SUMIFS(N$3:N$722,$B$3:$B$722,$B1260)*SUMIFS(Calculations!$E$3:$E$53,Calculations!$A$3:$A$53,$B1260)</f>
        <v>0</v>
      </c>
      <c r="O1260" s="44">
        <f>O534/SUMIFS(O$3:O$722,$B$3:$B$722,$B1260)*SUMIFS(Calculations!$E$3:$E$53,Calculations!$A$3:$A$53,$B1260)</f>
        <v>0</v>
      </c>
      <c r="P1260" s="44">
        <f>P534/SUMIFS(P$3:P$722,$B$3:$B$722,$B1260)*SUMIFS(Calculations!$E$3:$E$53,Calculations!$A$3:$A$53,$B1260)</f>
        <v>0</v>
      </c>
      <c r="Q1260" s="44">
        <f>Q534/SUMIFS(Q$3:Q$722,$B$3:$B$722,$B1260)*SUMIFS(Calculations!$E$3:$E$53,Calculations!$A$3:$A$53,$B1260)</f>
        <v>0</v>
      </c>
      <c r="R1260" s="44">
        <f>R534/SUMIFS(R$3:R$722,$B$3:$B$722,$B1260)*SUMIFS(Calculations!$E$3:$E$53,Calculations!$A$3:$A$53,$B1260)</f>
        <v>0</v>
      </c>
    </row>
    <row r="1261" spans="2:18" ht="15.75" customHeight="1">
      <c r="B1261" s="44" t="s">
        <v>115</v>
      </c>
      <c r="C1261" s="44" t="s">
        <v>519</v>
      </c>
      <c r="D1261" s="44" t="s">
        <v>529</v>
      </c>
      <c r="E1261" s="44" t="str">
        <f t="shared" si="308"/>
        <v>natural gas nonpeaker</v>
      </c>
      <c r="F1261" s="44">
        <f>F535/SUMIFS(F$3:F$722,$B$3:$B$722,$B1261)*SUMIFS(Calculations!$E$3:$E$53,Calculations!$A$3:$A$53,$B1261)</f>
        <v>0</v>
      </c>
      <c r="G1261" s="44">
        <f>G535/SUMIFS(G$3:G$722,$B$3:$B$722,$B1261)*SUMIFS(Calculations!$E$3:$E$53,Calculations!$A$3:$A$53,$B1261)</f>
        <v>0</v>
      </c>
      <c r="H1261" s="44">
        <f>H535/SUMIFS(H$3:H$722,$B$3:$B$722,$B1261)*SUMIFS(Calculations!$E$3:$E$53,Calculations!$A$3:$A$53,$B1261)</f>
        <v>0</v>
      </c>
      <c r="I1261" s="44">
        <f>I535/SUMIFS(I$3:I$722,$B$3:$B$722,$B1261)*SUMIFS(Calculations!$E$3:$E$53,Calculations!$A$3:$A$53,$B1261)</f>
        <v>0</v>
      </c>
      <c r="J1261" s="44">
        <f>J535/SUMIFS(J$3:J$722,$B$3:$B$722,$B1261)*SUMIFS(Calculations!$E$3:$E$53,Calculations!$A$3:$A$53,$B1261)</f>
        <v>0</v>
      </c>
      <c r="K1261" s="44">
        <f>K535/SUMIFS(K$3:K$722,$B$3:$B$722,$B1261)*SUMIFS(Calculations!$E$3:$E$53,Calculations!$A$3:$A$53,$B1261)</f>
        <v>0</v>
      </c>
      <c r="L1261" s="44">
        <f>L535/SUMIFS(L$3:L$722,$B$3:$B$722,$B1261)*SUMIFS(Calculations!$E$3:$E$53,Calculations!$A$3:$A$53,$B1261)</f>
        <v>0</v>
      </c>
      <c r="M1261" s="44">
        <f>M535/SUMIFS(M$3:M$722,$B$3:$B$722,$B1261)*SUMIFS(Calculations!$E$3:$E$53,Calculations!$A$3:$A$53,$B1261)</f>
        <v>0</v>
      </c>
      <c r="N1261" s="44">
        <f>N535/SUMIFS(N$3:N$722,$B$3:$B$722,$B1261)*SUMIFS(Calculations!$E$3:$E$53,Calculations!$A$3:$A$53,$B1261)</f>
        <v>0</v>
      </c>
      <c r="O1261" s="44">
        <f>O535/SUMIFS(O$3:O$722,$B$3:$B$722,$B1261)*SUMIFS(Calculations!$E$3:$E$53,Calculations!$A$3:$A$53,$B1261)</f>
        <v>0</v>
      </c>
      <c r="P1261" s="44">
        <f>P535/SUMIFS(P$3:P$722,$B$3:$B$722,$B1261)*SUMIFS(Calculations!$E$3:$E$53,Calculations!$A$3:$A$53,$B1261)</f>
        <v>0</v>
      </c>
      <c r="Q1261" s="44">
        <f>Q535/SUMIFS(Q$3:Q$722,$B$3:$B$722,$B1261)*SUMIFS(Calculations!$E$3:$E$53,Calculations!$A$3:$A$53,$B1261)</f>
        <v>0</v>
      </c>
      <c r="R1261" s="44">
        <f>R535/SUMIFS(R$3:R$722,$B$3:$B$722,$B1261)*SUMIFS(Calculations!$E$3:$E$53,Calculations!$A$3:$A$53,$B1261)</f>
        <v>0</v>
      </c>
    </row>
    <row r="1262" spans="2:18" ht="15.75" customHeight="1">
      <c r="B1262" s="44" t="s">
        <v>115</v>
      </c>
      <c r="C1262" s="44" t="s">
        <v>519</v>
      </c>
      <c r="D1262" s="44" t="s">
        <v>530</v>
      </c>
      <c r="E1262" s="44" t="str">
        <f t="shared" si="308"/>
        <v>natural gas peaker</v>
      </c>
      <c r="F1262" s="44">
        <f>F536/SUMIFS(F$3:F$722,$B$3:$B$722,$B1262)*SUMIFS(Calculations!$E$3:$E$53,Calculations!$A$3:$A$53,$B1262)</f>
        <v>0</v>
      </c>
      <c r="G1262" s="44">
        <f>G536/SUMIFS(G$3:G$722,$B$3:$B$722,$B1262)*SUMIFS(Calculations!$E$3:$E$53,Calculations!$A$3:$A$53,$B1262)</f>
        <v>0</v>
      </c>
      <c r="H1262" s="44">
        <f>H536/SUMIFS(H$3:H$722,$B$3:$B$722,$B1262)*SUMIFS(Calculations!$E$3:$E$53,Calculations!$A$3:$A$53,$B1262)</f>
        <v>0</v>
      </c>
      <c r="I1262" s="44">
        <f>I536/SUMIFS(I$3:I$722,$B$3:$B$722,$B1262)*SUMIFS(Calculations!$E$3:$E$53,Calculations!$A$3:$A$53,$B1262)</f>
        <v>0</v>
      </c>
      <c r="J1262" s="44">
        <f>J536/SUMIFS(J$3:J$722,$B$3:$B$722,$B1262)*SUMIFS(Calculations!$E$3:$E$53,Calculations!$A$3:$A$53,$B1262)</f>
        <v>0</v>
      </c>
      <c r="K1262" s="44">
        <f>K536/SUMIFS(K$3:K$722,$B$3:$B$722,$B1262)*SUMIFS(Calculations!$E$3:$E$53,Calculations!$A$3:$A$53,$B1262)</f>
        <v>0</v>
      </c>
      <c r="L1262" s="44">
        <f>L536/SUMIFS(L$3:L$722,$B$3:$B$722,$B1262)*SUMIFS(Calculations!$E$3:$E$53,Calculations!$A$3:$A$53,$B1262)</f>
        <v>0</v>
      </c>
      <c r="M1262" s="44">
        <f>M536/SUMIFS(M$3:M$722,$B$3:$B$722,$B1262)*SUMIFS(Calculations!$E$3:$E$53,Calculations!$A$3:$A$53,$B1262)</f>
        <v>0</v>
      </c>
      <c r="N1262" s="44">
        <f>N536/SUMIFS(N$3:N$722,$B$3:$B$722,$B1262)*SUMIFS(Calculations!$E$3:$E$53,Calculations!$A$3:$A$53,$B1262)</f>
        <v>0</v>
      </c>
      <c r="O1262" s="44">
        <f>O536/SUMIFS(O$3:O$722,$B$3:$B$722,$B1262)*SUMIFS(Calculations!$E$3:$E$53,Calculations!$A$3:$A$53,$B1262)</f>
        <v>0</v>
      </c>
      <c r="P1262" s="44">
        <f>P536/SUMIFS(P$3:P$722,$B$3:$B$722,$B1262)*SUMIFS(Calculations!$E$3:$E$53,Calculations!$A$3:$A$53,$B1262)</f>
        <v>0</v>
      </c>
      <c r="Q1262" s="44">
        <f>Q536/SUMIFS(Q$3:Q$722,$B$3:$B$722,$B1262)*SUMIFS(Calculations!$E$3:$E$53,Calculations!$A$3:$A$53,$B1262)</f>
        <v>0</v>
      </c>
      <c r="R1262" s="44">
        <f>R536/SUMIFS(R$3:R$722,$B$3:$B$722,$B1262)*SUMIFS(Calculations!$E$3:$E$53,Calculations!$A$3:$A$53,$B1262)</f>
        <v>0</v>
      </c>
    </row>
    <row r="1263" spans="2:18" ht="15.75" customHeight="1">
      <c r="B1263" s="44" t="s">
        <v>115</v>
      </c>
      <c r="C1263" s="44" t="s">
        <v>519</v>
      </c>
      <c r="D1263" s="44" t="s">
        <v>531</v>
      </c>
      <c r="E1263" s="44" t="str">
        <f t="shared" si="308"/>
        <v>nuclear</v>
      </c>
      <c r="F1263" s="44">
        <f>F537/SUMIFS(F$3:F$722,$B$3:$B$722,$B1263)*SUMIFS(Calculations!$E$3:$E$53,Calculations!$A$3:$A$53,$B1263)</f>
        <v>0</v>
      </c>
      <c r="G1263" s="44">
        <f>G537/SUMIFS(G$3:G$722,$B$3:$B$722,$B1263)*SUMIFS(Calculations!$E$3:$E$53,Calculations!$A$3:$A$53,$B1263)</f>
        <v>0</v>
      </c>
      <c r="H1263" s="44">
        <f>H537/SUMIFS(H$3:H$722,$B$3:$B$722,$B1263)*SUMIFS(Calculations!$E$3:$E$53,Calculations!$A$3:$A$53,$B1263)</f>
        <v>0</v>
      </c>
      <c r="I1263" s="44">
        <f>I537/SUMIFS(I$3:I$722,$B$3:$B$722,$B1263)*SUMIFS(Calculations!$E$3:$E$53,Calculations!$A$3:$A$53,$B1263)</f>
        <v>0</v>
      </c>
      <c r="J1263" s="44">
        <f>J537/SUMIFS(J$3:J$722,$B$3:$B$722,$B1263)*SUMIFS(Calculations!$E$3:$E$53,Calculations!$A$3:$A$53,$B1263)</f>
        <v>0</v>
      </c>
      <c r="K1263" s="44">
        <f>K537/SUMIFS(K$3:K$722,$B$3:$B$722,$B1263)*SUMIFS(Calculations!$E$3:$E$53,Calculations!$A$3:$A$53,$B1263)</f>
        <v>0</v>
      </c>
      <c r="L1263" s="44">
        <f>L537/SUMIFS(L$3:L$722,$B$3:$B$722,$B1263)*SUMIFS(Calculations!$E$3:$E$53,Calculations!$A$3:$A$53,$B1263)</f>
        <v>0</v>
      </c>
      <c r="M1263" s="44">
        <f>M537/SUMIFS(M$3:M$722,$B$3:$B$722,$B1263)*SUMIFS(Calculations!$E$3:$E$53,Calculations!$A$3:$A$53,$B1263)</f>
        <v>0</v>
      </c>
      <c r="N1263" s="44">
        <f>N537/SUMIFS(N$3:N$722,$B$3:$B$722,$B1263)*SUMIFS(Calculations!$E$3:$E$53,Calculations!$A$3:$A$53,$B1263)</f>
        <v>0</v>
      </c>
      <c r="O1263" s="44">
        <f>O537/SUMIFS(O$3:O$722,$B$3:$B$722,$B1263)*SUMIFS(Calculations!$E$3:$E$53,Calculations!$A$3:$A$53,$B1263)</f>
        <v>0</v>
      </c>
      <c r="P1263" s="44">
        <f>P537/SUMIFS(P$3:P$722,$B$3:$B$722,$B1263)*SUMIFS(Calculations!$E$3:$E$53,Calculations!$A$3:$A$53,$B1263)</f>
        <v>0</v>
      </c>
      <c r="Q1263" s="44">
        <f>Q537/SUMIFS(Q$3:Q$722,$B$3:$B$722,$B1263)*SUMIFS(Calculations!$E$3:$E$53,Calculations!$A$3:$A$53,$B1263)</f>
        <v>0</v>
      </c>
      <c r="R1263" s="44">
        <f>R537/SUMIFS(R$3:R$722,$B$3:$B$722,$B1263)*SUMIFS(Calculations!$E$3:$E$53,Calculations!$A$3:$A$53,$B1263)</f>
        <v>0</v>
      </c>
    </row>
    <row r="1264" spans="2:18" ht="15.75" customHeight="1">
      <c r="B1264" s="44" t="s">
        <v>115</v>
      </c>
      <c r="C1264" s="44" t="s">
        <v>519</v>
      </c>
      <c r="D1264" s="44" t="s">
        <v>532</v>
      </c>
      <c r="E1264" s="44" t="str">
        <f t="shared" si="308"/>
        <v>offshore wind</v>
      </c>
      <c r="F1264" s="44">
        <f>F538/SUMIFS(F$3:F$722,$B$3:$B$722,$B1264)*SUMIFS(Calculations!$E$3:$E$53,Calculations!$A$3:$A$53,$B1264)</f>
        <v>0</v>
      </c>
      <c r="G1264" s="44">
        <f>G538/SUMIFS(G$3:G$722,$B$3:$B$722,$B1264)*SUMIFS(Calculations!$E$3:$E$53,Calculations!$A$3:$A$53,$B1264)</f>
        <v>0</v>
      </c>
      <c r="H1264" s="44">
        <f>H538/SUMIFS(H$3:H$722,$B$3:$B$722,$B1264)*SUMIFS(Calculations!$E$3:$E$53,Calculations!$A$3:$A$53,$B1264)</f>
        <v>0</v>
      </c>
      <c r="I1264" s="44">
        <f>I538/SUMIFS(I$3:I$722,$B$3:$B$722,$B1264)*SUMIFS(Calculations!$E$3:$E$53,Calculations!$A$3:$A$53,$B1264)</f>
        <v>0</v>
      </c>
      <c r="J1264" s="44">
        <f>J538/SUMIFS(J$3:J$722,$B$3:$B$722,$B1264)*SUMIFS(Calculations!$E$3:$E$53,Calculations!$A$3:$A$53,$B1264)</f>
        <v>0</v>
      </c>
      <c r="K1264" s="44">
        <f>K538/SUMIFS(K$3:K$722,$B$3:$B$722,$B1264)*SUMIFS(Calculations!$E$3:$E$53,Calculations!$A$3:$A$53,$B1264)</f>
        <v>0</v>
      </c>
      <c r="L1264" s="44">
        <f>L538/SUMIFS(L$3:L$722,$B$3:$B$722,$B1264)*SUMIFS(Calculations!$E$3:$E$53,Calculations!$A$3:$A$53,$B1264)</f>
        <v>0</v>
      </c>
      <c r="M1264" s="44">
        <f>M538/SUMIFS(M$3:M$722,$B$3:$B$722,$B1264)*SUMIFS(Calculations!$E$3:$E$53,Calculations!$A$3:$A$53,$B1264)</f>
        <v>0</v>
      </c>
      <c r="N1264" s="44">
        <f>N538/SUMIFS(N$3:N$722,$B$3:$B$722,$B1264)*SUMIFS(Calculations!$E$3:$E$53,Calculations!$A$3:$A$53,$B1264)</f>
        <v>0</v>
      </c>
      <c r="O1264" s="44">
        <f>O538/SUMIFS(O$3:O$722,$B$3:$B$722,$B1264)*SUMIFS(Calculations!$E$3:$E$53,Calculations!$A$3:$A$53,$B1264)</f>
        <v>0</v>
      </c>
      <c r="P1264" s="44">
        <f>P538/SUMIFS(P$3:P$722,$B$3:$B$722,$B1264)*SUMIFS(Calculations!$E$3:$E$53,Calculations!$A$3:$A$53,$B1264)</f>
        <v>0</v>
      </c>
      <c r="Q1264" s="44">
        <f>Q538/SUMIFS(Q$3:Q$722,$B$3:$B$722,$B1264)*SUMIFS(Calculations!$E$3:$E$53,Calculations!$A$3:$A$53,$B1264)</f>
        <v>0</v>
      </c>
      <c r="R1264" s="44">
        <f>R538/SUMIFS(R$3:R$722,$B$3:$B$722,$B1264)*SUMIFS(Calculations!$E$3:$E$53,Calculations!$A$3:$A$53,$B1264)</f>
        <v>0</v>
      </c>
    </row>
    <row r="1265" spans="2:18" ht="15.75" customHeight="1">
      <c r="B1265" s="44" t="s">
        <v>115</v>
      </c>
      <c r="C1265" s="44" t="s">
        <v>519</v>
      </c>
      <c r="D1265" s="44" t="s">
        <v>533</v>
      </c>
      <c r="E1265" s="44" t="str">
        <f t="shared" si="308"/>
        <v>crude oil</v>
      </c>
      <c r="F1265" s="44">
        <f>F539/SUMIFS(F$3:F$722,$B$3:$B$722,$B1265)*SUMIFS(Calculations!$E$3:$E$53,Calculations!$A$3:$A$53,$B1265)</f>
        <v>0</v>
      </c>
      <c r="G1265" s="44">
        <f>G539/SUMIFS(G$3:G$722,$B$3:$B$722,$B1265)*SUMIFS(Calculations!$E$3:$E$53,Calculations!$A$3:$A$53,$B1265)</f>
        <v>0</v>
      </c>
      <c r="H1265" s="44">
        <f>H539/SUMIFS(H$3:H$722,$B$3:$B$722,$B1265)*SUMIFS(Calculations!$E$3:$E$53,Calculations!$A$3:$A$53,$B1265)</f>
        <v>0</v>
      </c>
      <c r="I1265" s="44">
        <f>I539/SUMIFS(I$3:I$722,$B$3:$B$722,$B1265)*SUMIFS(Calculations!$E$3:$E$53,Calculations!$A$3:$A$53,$B1265)</f>
        <v>0</v>
      </c>
      <c r="J1265" s="44">
        <f>J539/SUMIFS(J$3:J$722,$B$3:$B$722,$B1265)*SUMIFS(Calculations!$E$3:$E$53,Calculations!$A$3:$A$53,$B1265)</f>
        <v>0</v>
      </c>
      <c r="K1265" s="44">
        <f>K539/SUMIFS(K$3:K$722,$B$3:$B$722,$B1265)*SUMIFS(Calculations!$E$3:$E$53,Calculations!$A$3:$A$53,$B1265)</f>
        <v>0</v>
      </c>
      <c r="L1265" s="44">
        <f>L539/SUMIFS(L$3:L$722,$B$3:$B$722,$B1265)*SUMIFS(Calculations!$E$3:$E$53,Calculations!$A$3:$A$53,$B1265)</f>
        <v>0</v>
      </c>
      <c r="M1265" s="44">
        <f>M539/SUMIFS(M$3:M$722,$B$3:$B$722,$B1265)*SUMIFS(Calculations!$E$3:$E$53,Calculations!$A$3:$A$53,$B1265)</f>
        <v>0</v>
      </c>
      <c r="N1265" s="44">
        <f>N539/SUMIFS(N$3:N$722,$B$3:$B$722,$B1265)*SUMIFS(Calculations!$E$3:$E$53,Calculations!$A$3:$A$53,$B1265)</f>
        <v>0</v>
      </c>
      <c r="O1265" s="44">
        <f>O539/SUMIFS(O$3:O$722,$B$3:$B$722,$B1265)*SUMIFS(Calculations!$E$3:$E$53,Calculations!$A$3:$A$53,$B1265)</f>
        <v>0</v>
      </c>
      <c r="P1265" s="44">
        <f>P539/SUMIFS(P$3:P$722,$B$3:$B$722,$B1265)*SUMIFS(Calculations!$E$3:$E$53,Calculations!$A$3:$A$53,$B1265)</f>
        <v>0</v>
      </c>
      <c r="Q1265" s="44">
        <f>Q539/SUMIFS(Q$3:Q$722,$B$3:$B$722,$B1265)*SUMIFS(Calculations!$E$3:$E$53,Calculations!$A$3:$A$53,$B1265)</f>
        <v>0</v>
      </c>
      <c r="R1265" s="44">
        <f>R539/SUMIFS(R$3:R$722,$B$3:$B$722,$B1265)*SUMIFS(Calculations!$E$3:$E$53,Calculations!$A$3:$A$53,$B1265)</f>
        <v>0</v>
      </c>
    </row>
    <row r="1266" spans="2:18" ht="15.75" customHeight="1">
      <c r="B1266" s="44" t="s">
        <v>115</v>
      </c>
      <c r="C1266" s="44" t="s">
        <v>519</v>
      </c>
      <c r="D1266" s="44" t="s">
        <v>534</v>
      </c>
      <c r="E1266" s="44" t="str">
        <f t="shared" si="308"/>
        <v>solar PV</v>
      </c>
      <c r="F1266" s="44">
        <f>F540/SUMIFS(F$3:F$722,$B$3:$B$722,$B1266)*SUMIFS(Calculations!$E$3:$E$53,Calculations!$A$3:$A$53,$B1266)</f>
        <v>0</v>
      </c>
      <c r="G1266" s="44">
        <f>G540/SUMIFS(G$3:G$722,$B$3:$B$722,$B1266)*SUMIFS(Calculations!$E$3:$E$53,Calculations!$A$3:$A$53,$B1266)</f>
        <v>0</v>
      </c>
      <c r="H1266" s="44">
        <f>H540/SUMIFS(H$3:H$722,$B$3:$B$722,$B1266)*SUMIFS(Calculations!$E$3:$E$53,Calculations!$A$3:$A$53,$B1266)</f>
        <v>0</v>
      </c>
      <c r="I1266" s="44">
        <f>I540/SUMIFS(I$3:I$722,$B$3:$B$722,$B1266)*SUMIFS(Calculations!$E$3:$E$53,Calculations!$A$3:$A$53,$B1266)</f>
        <v>0</v>
      </c>
      <c r="J1266" s="44">
        <f>J540/SUMIFS(J$3:J$722,$B$3:$B$722,$B1266)*SUMIFS(Calculations!$E$3:$E$53,Calculations!$A$3:$A$53,$B1266)</f>
        <v>0</v>
      </c>
      <c r="K1266" s="44">
        <f>K540/SUMIFS(K$3:K$722,$B$3:$B$722,$B1266)*SUMIFS(Calculations!$E$3:$E$53,Calculations!$A$3:$A$53,$B1266)</f>
        <v>0</v>
      </c>
      <c r="L1266" s="44">
        <f>L540/SUMIFS(L$3:L$722,$B$3:$B$722,$B1266)*SUMIFS(Calculations!$E$3:$E$53,Calculations!$A$3:$A$53,$B1266)</f>
        <v>0</v>
      </c>
      <c r="M1266" s="44">
        <f>M540/SUMIFS(M$3:M$722,$B$3:$B$722,$B1266)*SUMIFS(Calculations!$E$3:$E$53,Calculations!$A$3:$A$53,$B1266)</f>
        <v>0</v>
      </c>
      <c r="N1266" s="44">
        <f>N540/SUMIFS(N$3:N$722,$B$3:$B$722,$B1266)*SUMIFS(Calculations!$E$3:$E$53,Calculations!$A$3:$A$53,$B1266)</f>
        <v>0</v>
      </c>
      <c r="O1266" s="44">
        <f>O540/SUMIFS(O$3:O$722,$B$3:$B$722,$B1266)*SUMIFS(Calculations!$E$3:$E$53,Calculations!$A$3:$A$53,$B1266)</f>
        <v>0</v>
      </c>
      <c r="P1266" s="44">
        <f>P540/SUMIFS(P$3:P$722,$B$3:$B$722,$B1266)*SUMIFS(Calculations!$E$3:$E$53,Calculations!$A$3:$A$53,$B1266)</f>
        <v>0</v>
      </c>
      <c r="Q1266" s="44">
        <f>Q540/SUMIFS(Q$3:Q$722,$B$3:$B$722,$B1266)*SUMIFS(Calculations!$E$3:$E$53,Calculations!$A$3:$A$53,$B1266)</f>
        <v>0</v>
      </c>
      <c r="R1266" s="44">
        <f>R540/SUMIFS(R$3:R$722,$B$3:$B$722,$B1266)*SUMIFS(Calculations!$E$3:$E$53,Calculations!$A$3:$A$53,$B1266)</f>
        <v>0</v>
      </c>
    </row>
    <row r="1267" spans="2:18" ht="15.75" customHeight="1">
      <c r="B1267" s="44" t="s">
        <v>115</v>
      </c>
      <c r="C1267" s="44" t="s">
        <v>519</v>
      </c>
      <c r="D1267" s="44" t="s">
        <v>535</v>
      </c>
      <c r="E1267" s="44" t="str">
        <f t="shared" si="308"/>
        <v>storage</v>
      </c>
      <c r="F1267" s="44">
        <f>F541/SUMIFS(F$3:F$722,$B$3:$B$722,$B1267)*SUMIFS(Calculations!$E$3:$E$53,Calculations!$A$3:$A$53,$B1267)</f>
        <v>0</v>
      </c>
      <c r="G1267" s="44">
        <f>G541/SUMIFS(G$3:G$722,$B$3:$B$722,$B1267)*SUMIFS(Calculations!$E$3:$E$53,Calculations!$A$3:$A$53,$B1267)</f>
        <v>0</v>
      </c>
      <c r="H1267" s="44">
        <f>H541/SUMIFS(H$3:H$722,$B$3:$B$722,$B1267)*SUMIFS(Calculations!$E$3:$E$53,Calculations!$A$3:$A$53,$B1267)</f>
        <v>0</v>
      </c>
      <c r="I1267" s="44">
        <f>I541/SUMIFS(I$3:I$722,$B$3:$B$722,$B1267)*SUMIFS(Calculations!$E$3:$E$53,Calculations!$A$3:$A$53,$B1267)</f>
        <v>0</v>
      </c>
      <c r="J1267" s="44">
        <f>J541/SUMIFS(J$3:J$722,$B$3:$B$722,$B1267)*SUMIFS(Calculations!$E$3:$E$53,Calculations!$A$3:$A$53,$B1267)</f>
        <v>0</v>
      </c>
      <c r="K1267" s="44">
        <f>K541/SUMIFS(K$3:K$722,$B$3:$B$722,$B1267)*SUMIFS(Calculations!$E$3:$E$53,Calculations!$A$3:$A$53,$B1267)</f>
        <v>0</v>
      </c>
      <c r="L1267" s="44">
        <f>L541/SUMIFS(L$3:L$722,$B$3:$B$722,$B1267)*SUMIFS(Calculations!$E$3:$E$53,Calculations!$A$3:$A$53,$B1267)</f>
        <v>0</v>
      </c>
      <c r="M1267" s="44">
        <f>M541/SUMIFS(M$3:M$722,$B$3:$B$722,$B1267)*SUMIFS(Calculations!$E$3:$E$53,Calculations!$A$3:$A$53,$B1267)</f>
        <v>0</v>
      </c>
      <c r="N1267" s="44">
        <f>N541/SUMIFS(N$3:N$722,$B$3:$B$722,$B1267)*SUMIFS(Calculations!$E$3:$E$53,Calculations!$A$3:$A$53,$B1267)</f>
        <v>0</v>
      </c>
      <c r="O1267" s="44">
        <f>O541/SUMIFS(O$3:O$722,$B$3:$B$722,$B1267)*SUMIFS(Calculations!$E$3:$E$53,Calculations!$A$3:$A$53,$B1267)</f>
        <v>0</v>
      </c>
      <c r="P1267" s="44">
        <f>P541/SUMIFS(P$3:P$722,$B$3:$B$722,$B1267)*SUMIFS(Calculations!$E$3:$E$53,Calculations!$A$3:$A$53,$B1267)</f>
        <v>0</v>
      </c>
      <c r="Q1267" s="44">
        <f>Q541/SUMIFS(Q$3:Q$722,$B$3:$B$722,$B1267)*SUMIFS(Calculations!$E$3:$E$53,Calculations!$A$3:$A$53,$B1267)</f>
        <v>0</v>
      </c>
      <c r="R1267" s="44">
        <f>R541/SUMIFS(R$3:R$722,$B$3:$B$722,$B1267)*SUMIFS(Calculations!$E$3:$E$53,Calculations!$A$3:$A$53,$B1267)</f>
        <v>0</v>
      </c>
    </row>
    <row r="1268" spans="2:18" ht="15.75" customHeight="1">
      <c r="B1268" s="44" t="s">
        <v>115</v>
      </c>
      <c r="C1268" s="44" t="s">
        <v>519</v>
      </c>
      <c r="D1268" s="44" t="s">
        <v>537</v>
      </c>
      <c r="E1268" s="44" t="str">
        <f t="shared" si="308"/>
        <v>solar PV</v>
      </c>
      <c r="F1268" s="44">
        <f>F542/SUMIFS(F$3:F$722,$B$3:$B$722,$B1268)*SUMIFS(Calculations!$E$3:$E$53,Calculations!$A$3:$A$53,$B1268)</f>
        <v>0</v>
      </c>
      <c r="G1268" s="44">
        <f>G542/SUMIFS(G$3:G$722,$B$3:$B$722,$B1268)*SUMIFS(Calculations!$E$3:$E$53,Calculations!$A$3:$A$53,$B1268)</f>
        <v>0</v>
      </c>
      <c r="H1268" s="44">
        <f>H542/SUMIFS(H$3:H$722,$B$3:$B$722,$B1268)*SUMIFS(Calculations!$E$3:$E$53,Calculations!$A$3:$A$53,$B1268)</f>
        <v>0</v>
      </c>
      <c r="I1268" s="44">
        <f>I542/SUMIFS(I$3:I$722,$B$3:$B$722,$B1268)*SUMIFS(Calculations!$E$3:$E$53,Calculations!$A$3:$A$53,$B1268)</f>
        <v>0</v>
      </c>
      <c r="J1268" s="44">
        <f>J542/SUMIFS(J$3:J$722,$B$3:$B$722,$B1268)*SUMIFS(Calculations!$E$3:$E$53,Calculations!$A$3:$A$53,$B1268)</f>
        <v>0</v>
      </c>
      <c r="K1268" s="44">
        <f>K542/SUMIFS(K$3:K$722,$B$3:$B$722,$B1268)*SUMIFS(Calculations!$E$3:$E$53,Calculations!$A$3:$A$53,$B1268)</f>
        <v>0</v>
      </c>
      <c r="L1268" s="44">
        <f>L542/SUMIFS(L$3:L$722,$B$3:$B$722,$B1268)*SUMIFS(Calculations!$E$3:$E$53,Calculations!$A$3:$A$53,$B1268)</f>
        <v>0</v>
      </c>
      <c r="M1268" s="44">
        <f>M542/SUMIFS(M$3:M$722,$B$3:$B$722,$B1268)*SUMIFS(Calculations!$E$3:$E$53,Calculations!$A$3:$A$53,$B1268)</f>
        <v>0</v>
      </c>
      <c r="N1268" s="44">
        <f>N542/SUMIFS(N$3:N$722,$B$3:$B$722,$B1268)*SUMIFS(Calculations!$E$3:$E$53,Calculations!$A$3:$A$53,$B1268)</f>
        <v>0</v>
      </c>
      <c r="O1268" s="44">
        <f>O542/SUMIFS(O$3:O$722,$B$3:$B$722,$B1268)*SUMIFS(Calculations!$E$3:$E$53,Calculations!$A$3:$A$53,$B1268)</f>
        <v>0</v>
      </c>
      <c r="P1268" s="44">
        <f>P542/SUMIFS(P$3:P$722,$B$3:$B$722,$B1268)*SUMIFS(Calculations!$E$3:$E$53,Calculations!$A$3:$A$53,$B1268)</f>
        <v>0</v>
      </c>
      <c r="Q1268" s="44">
        <f>Q542/SUMIFS(Q$3:Q$722,$B$3:$B$722,$B1268)*SUMIFS(Calculations!$E$3:$E$53,Calculations!$A$3:$A$53,$B1268)</f>
        <v>0</v>
      </c>
      <c r="R1268" s="44">
        <f>R542/SUMIFS(R$3:R$722,$B$3:$B$722,$B1268)*SUMIFS(Calculations!$E$3:$E$53,Calculations!$A$3:$A$53,$B1268)</f>
        <v>0</v>
      </c>
    </row>
    <row r="1269" spans="2:18" ht="15.75" customHeight="1">
      <c r="B1269" s="44" t="s">
        <v>118</v>
      </c>
      <c r="C1269" s="44" t="s">
        <v>519</v>
      </c>
      <c r="D1269" s="44" t="s">
        <v>522</v>
      </c>
      <c r="E1269" s="44" t="str">
        <f t="shared" si="308"/>
        <v>biomass</v>
      </c>
      <c r="F1269" s="44">
        <f>F543/SUMIFS(F$3:F$722,$B$3:$B$722,$B1269)*SUMIFS(Calculations!$E$3:$E$53,Calculations!$A$3:$A$53,$B1269)</f>
        <v>0</v>
      </c>
      <c r="G1269" s="44">
        <f>G543/SUMIFS(G$3:G$722,$B$3:$B$722,$B1269)*SUMIFS(Calculations!$E$3:$E$53,Calculations!$A$3:$A$53,$B1269)</f>
        <v>0</v>
      </c>
      <c r="H1269" s="44">
        <f>H543/SUMIFS(H$3:H$722,$B$3:$B$722,$B1269)*SUMIFS(Calculations!$E$3:$E$53,Calculations!$A$3:$A$53,$B1269)</f>
        <v>0</v>
      </c>
      <c r="I1269" s="44">
        <f>I543/SUMIFS(I$3:I$722,$B$3:$B$722,$B1269)*SUMIFS(Calculations!$E$3:$E$53,Calculations!$A$3:$A$53,$B1269)</f>
        <v>0</v>
      </c>
      <c r="J1269" s="44">
        <f>J543/SUMIFS(J$3:J$722,$B$3:$B$722,$B1269)*SUMIFS(Calculations!$E$3:$E$53,Calculations!$A$3:$A$53,$B1269)</f>
        <v>0</v>
      </c>
      <c r="K1269" s="44">
        <f>K543/SUMIFS(K$3:K$722,$B$3:$B$722,$B1269)*SUMIFS(Calculations!$E$3:$E$53,Calculations!$A$3:$A$53,$B1269)</f>
        <v>0</v>
      </c>
      <c r="L1269" s="44">
        <f>L543/SUMIFS(L$3:L$722,$B$3:$B$722,$B1269)*SUMIFS(Calculations!$E$3:$E$53,Calculations!$A$3:$A$53,$B1269)</f>
        <v>0</v>
      </c>
      <c r="M1269" s="44">
        <f>M543/SUMIFS(M$3:M$722,$B$3:$B$722,$B1269)*SUMIFS(Calculations!$E$3:$E$53,Calculations!$A$3:$A$53,$B1269)</f>
        <v>0</v>
      </c>
      <c r="N1269" s="44">
        <f>N543/SUMIFS(N$3:N$722,$B$3:$B$722,$B1269)*SUMIFS(Calculations!$E$3:$E$53,Calculations!$A$3:$A$53,$B1269)</f>
        <v>0</v>
      </c>
      <c r="O1269" s="44">
        <f>O543/SUMIFS(O$3:O$722,$B$3:$B$722,$B1269)*SUMIFS(Calculations!$E$3:$E$53,Calculations!$A$3:$A$53,$B1269)</f>
        <v>0</v>
      </c>
      <c r="P1269" s="44">
        <f>P543/SUMIFS(P$3:P$722,$B$3:$B$722,$B1269)*SUMIFS(Calculations!$E$3:$E$53,Calculations!$A$3:$A$53,$B1269)</f>
        <v>0</v>
      </c>
      <c r="Q1269" s="44">
        <f>Q543/SUMIFS(Q$3:Q$722,$B$3:$B$722,$B1269)*SUMIFS(Calculations!$E$3:$E$53,Calculations!$A$3:$A$53,$B1269)</f>
        <v>0</v>
      </c>
      <c r="R1269" s="44">
        <f>R543/SUMIFS(R$3:R$722,$B$3:$B$722,$B1269)*SUMIFS(Calculations!$E$3:$E$53,Calculations!$A$3:$A$53,$B1269)</f>
        <v>0</v>
      </c>
    </row>
    <row r="1270" spans="2:18" ht="15.75" customHeight="1">
      <c r="B1270" s="44" t="s">
        <v>118</v>
      </c>
      <c r="C1270" s="44" t="s">
        <v>519</v>
      </c>
      <c r="D1270" s="44" t="s">
        <v>523</v>
      </c>
      <c r="E1270" s="44" t="str">
        <f t="shared" si="308"/>
        <v>hard coal</v>
      </c>
      <c r="F1270" s="44">
        <f>F544/SUMIFS(F$3:F$722,$B$3:$B$722,$B1270)*SUMIFS(Calculations!$E$3:$E$53,Calculations!$A$3:$A$53,$B1270)</f>
        <v>0</v>
      </c>
      <c r="G1270" s="44">
        <f>G544/SUMIFS(G$3:G$722,$B$3:$B$722,$B1270)*SUMIFS(Calculations!$E$3:$E$53,Calculations!$A$3:$A$53,$B1270)</f>
        <v>0</v>
      </c>
      <c r="H1270" s="44">
        <f>H544/SUMIFS(H$3:H$722,$B$3:$B$722,$B1270)*SUMIFS(Calculations!$E$3:$E$53,Calculations!$A$3:$A$53,$B1270)</f>
        <v>0</v>
      </c>
      <c r="I1270" s="44">
        <f>I544/SUMIFS(I$3:I$722,$B$3:$B$722,$B1270)*SUMIFS(Calculations!$E$3:$E$53,Calculations!$A$3:$A$53,$B1270)</f>
        <v>0</v>
      </c>
      <c r="J1270" s="44">
        <f>J544/SUMIFS(J$3:J$722,$B$3:$B$722,$B1270)*SUMIFS(Calculations!$E$3:$E$53,Calculations!$A$3:$A$53,$B1270)</f>
        <v>0</v>
      </c>
      <c r="K1270" s="44">
        <f>K544/SUMIFS(K$3:K$722,$B$3:$B$722,$B1270)*SUMIFS(Calculations!$E$3:$E$53,Calculations!$A$3:$A$53,$B1270)</f>
        <v>0</v>
      </c>
      <c r="L1270" s="44">
        <f>L544/SUMIFS(L$3:L$722,$B$3:$B$722,$B1270)*SUMIFS(Calculations!$E$3:$E$53,Calculations!$A$3:$A$53,$B1270)</f>
        <v>0</v>
      </c>
      <c r="M1270" s="44">
        <f>M544/SUMIFS(M$3:M$722,$B$3:$B$722,$B1270)*SUMIFS(Calculations!$E$3:$E$53,Calculations!$A$3:$A$53,$B1270)</f>
        <v>0</v>
      </c>
      <c r="N1270" s="44">
        <f>N544/SUMIFS(N$3:N$722,$B$3:$B$722,$B1270)*SUMIFS(Calculations!$E$3:$E$53,Calculations!$A$3:$A$53,$B1270)</f>
        <v>0</v>
      </c>
      <c r="O1270" s="44">
        <f>O544/SUMIFS(O$3:O$722,$B$3:$B$722,$B1270)*SUMIFS(Calculations!$E$3:$E$53,Calculations!$A$3:$A$53,$B1270)</f>
        <v>0</v>
      </c>
      <c r="P1270" s="44">
        <f>P544/SUMIFS(P$3:P$722,$B$3:$B$722,$B1270)*SUMIFS(Calculations!$E$3:$E$53,Calculations!$A$3:$A$53,$B1270)</f>
        <v>0</v>
      </c>
      <c r="Q1270" s="44">
        <f>Q544/SUMIFS(Q$3:Q$722,$B$3:$B$722,$B1270)*SUMIFS(Calculations!$E$3:$E$53,Calculations!$A$3:$A$53,$B1270)</f>
        <v>0</v>
      </c>
      <c r="R1270" s="44">
        <f>R544/SUMIFS(R$3:R$722,$B$3:$B$722,$B1270)*SUMIFS(Calculations!$E$3:$E$53,Calculations!$A$3:$A$53,$B1270)</f>
        <v>0</v>
      </c>
    </row>
    <row r="1271" spans="2:18" ht="15.75" customHeight="1">
      <c r="B1271" s="44" t="s">
        <v>118</v>
      </c>
      <c r="C1271" s="44" t="s">
        <v>519</v>
      </c>
      <c r="D1271" s="44" t="s">
        <v>524</v>
      </c>
      <c r="E1271" s="44" t="str">
        <f t="shared" si="308"/>
        <v>solar thermal</v>
      </c>
      <c r="F1271" s="44">
        <f>F545/SUMIFS(F$3:F$722,$B$3:$B$722,$B1271)*SUMIFS(Calculations!$E$3:$E$53,Calculations!$A$3:$A$53,$B1271)</f>
        <v>0</v>
      </c>
      <c r="G1271" s="44">
        <f>G545/SUMIFS(G$3:G$722,$B$3:$B$722,$B1271)*SUMIFS(Calculations!$E$3:$E$53,Calculations!$A$3:$A$53,$B1271)</f>
        <v>0</v>
      </c>
      <c r="H1271" s="44">
        <f>H545/SUMIFS(H$3:H$722,$B$3:$B$722,$B1271)*SUMIFS(Calculations!$E$3:$E$53,Calculations!$A$3:$A$53,$B1271)</f>
        <v>0</v>
      </c>
      <c r="I1271" s="44">
        <f>I545/SUMIFS(I$3:I$722,$B$3:$B$722,$B1271)*SUMIFS(Calculations!$E$3:$E$53,Calculations!$A$3:$A$53,$B1271)</f>
        <v>0</v>
      </c>
      <c r="J1271" s="44">
        <f>J545/SUMIFS(J$3:J$722,$B$3:$B$722,$B1271)*SUMIFS(Calculations!$E$3:$E$53,Calculations!$A$3:$A$53,$B1271)</f>
        <v>0</v>
      </c>
      <c r="K1271" s="44">
        <f>K545/SUMIFS(K$3:K$722,$B$3:$B$722,$B1271)*SUMIFS(Calculations!$E$3:$E$53,Calculations!$A$3:$A$53,$B1271)</f>
        <v>0</v>
      </c>
      <c r="L1271" s="44">
        <f>L545/SUMIFS(L$3:L$722,$B$3:$B$722,$B1271)*SUMIFS(Calculations!$E$3:$E$53,Calculations!$A$3:$A$53,$B1271)</f>
        <v>0</v>
      </c>
      <c r="M1271" s="44">
        <f>M545/SUMIFS(M$3:M$722,$B$3:$B$722,$B1271)*SUMIFS(Calculations!$E$3:$E$53,Calculations!$A$3:$A$53,$B1271)</f>
        <v>0</v>
      </c>
      <c r="N1271" s="44">
        <f>N545/SUMIFS(N$3:N$722,$B$3:$B$722,$B1271)*SUMIFS(Calculations!$E$3:$E$53,Calculations!$A$3:$A$53,$B1271)</f>
        <v>0</v>
      </c>
      <c r="O1271" s="44">
        <f>O545/SUMIFS(O$3:O$722,$B$3:$B$722,$B1271)*SUMIFS(Calculations!$E$3:$E$53,Calculations!$A$3:$A$53,$B1271)</f>
        <v>0</v>
      </c>
      <c r="P1271" s="44">
        <f>P545/SUMIFS(P$3:P$722,$B$3:$B$722,$B1271)*SUMIFS(Calculations!$E$3:$E$53,Calculations!$A$3:$A$53,$B1271)</f>
        <v>0</v>
      </c>
      <c r="Q1271" s="44">
        <f>Q545/SUMIFS(Q$3:Q$722,$B$3:$B$722,$B1271)*SUMIFS(Calculations!$E$3:$E$53,Calculations!$A$3:$A$53,$B1271)</f>
        <v>0</v>
      </c>
      <c r="R1271" s="44">
        <f>R545/SUMIFS(R$3:R$722,$B$3:$B$722,$B1271)*SUMIFS(Calculations!$E$3:$E$53,Calculations!$A$3:$A$53,$B1271)</f>
        <v>0</v>
      </c>
    </row>
    <row r="1272" spans="2:18" ht="15.75" customHeight="1">
      <c r="B1272" s="44" t="s">
        <v>118</v>
      </c>
      <c r="C1272" s="44" t="s">
        <v>519</v>
      </c>
      <c r="D1272" s="44" t="s">
        <v>525</v>
      </c>
      <c r="E1272" s="44" t="str">
        <f t="shared" si="308"/>
        <v>geothermal</v>
      </c>
      <c r="F1272" s="44">
        <f>F546/SUMIFS(F$3:F$722,$B$3:$B$722,$B1272)*SUMIFS(Calculations!$E$3:$E$53,Calculations!$A$3:$A$53,$B1272)</f>
        <v>0</v>
      </c>
      <c r="G1272" s="44">
        <f>G546/SUMIFS(G$3:G$722,$B$3:$B$722,$B1272)*SUMIFS(Calculations!$E$3:$E$53,Calculations!$A$3:$A$53,$B1272)</f>
        <v>0</v>
      </c>
      <c r="H1272" s="44">
        <f>H546/SUMIFS(H$3:H$722,$B$3:$B$722,$B1272)*SUMIFS(Calculations!$E$3:$E$53,Calculations!$A$3:$A$53,$B1272)</f>
        <v>0</v>
      </c>
      <c r="I1272" s="44">
        <f>I546/SUMIFS(I$3:I$722,$B$3:$B$722,$B1272)*SUMIFS(Calculations!$E$3:$E$53,Calculations!$A$3:$A$53,$B1272)</f>
        <v>0</v>
      </c>
      <c r="J1272" s="44">
        <f>J546/SUMIFS(J$3:J$722,$B$3:$B$722,$B1272)*SUMIFS(Calculations!$E$3:$E$53,Calculations!$A$3:$A$53,$B1272)</f>
        <v>0</v>
      </c>
      <c r="K1272" s="44">
        <f>K546/SUMIFS(K$3:K$722,$B$3:$B$722,$B1272)*SUMIFS(Calculations!$E$3:$E$53,Calculations!$A$3:$A$53,$B1272)</f>
        <v>0</v>
      </c>
      <c r="L1272" s="44">
        <f>L546/SUMIFS(L$3:L$722,$B$3:$B$722,$B1272)*SUMIFS(Calculations!$E$3:$E$53,Calculations!$A$3:$A$53,$B1272)</f>
        <v>0</v>
      </c>
      <c r="M1272" s="44">
        <f>M546/SUMIFS(M$3:M$722,$B$3:$B$722,$B1272)*SUMIFS(Calculations!$E$3:$E$53,Calculations!$A$3:$A$53,$B1272)</f>
        <v>0</v>
      </c>
      <c r="N1272" s="44">
        <f>N546/SUMIFS(N$3:N$722,$B$3:$B$722,$B1272)*SUMIFS(Calculations!$E$3:$E$53,Calculations!$A$3:$A$53,$B1272)</f>
        <v>0</v>
      </c>
      <c r="O1272" s="44">
        <f>O546/SUMIFS(O$3:O$722,$B$3:$B$722,$B1272)*SUMIFS(Calculations!$E$3:$E$53,Calculations!$A$3:$A$53,$B1272)</f>
        <v>0</v>
      </c>
      <c r="P1272" s="44">
        <f>P546/SUMIFS(P$3:P$722,$B$3:$B$722,$B1272)*SUMIFS(Calculations!$E$3:$E$53,Calculations!$A$3:$A$53,$B1272)</f>
        <v>0</v>
      </c>
      <c r="Q1272" s="44">
        <f>Q546/SUMIFS(Q$3:Q$722,$B$3:$B$722,$B1272)*SUMIFS(Calculations!$E$3:$E$53,Calculations!$A$3:$A$53,$B1272)</f>
        <v>0</v>
      </c>
      <c r="R1272" s="44">
        <f>R546/SUMIFS(R$3:R$722,$B$3:$B$722,$B1272)*SUMIFS(Calculations!$E$3:$E$53,Calculations!$A$3:$A$53,$B1272)</f>
        <v>0</v>
      </c>
    </row>
    <row r="1273" spans="2:18" ht="15.75" customHeight="1">
      <c r="B1273" s="44" t="s">
        <v>118</v>
      </c>
      <c r="C1273" s="44" t="s">
        <v>519</v>
      </c>
      <c r="D1273" s="44" t="s">
        <v>526</v>
      </c>
      <c r="E1273" s="44" t="str">
        <f t="shared" si="308"/>
        <v>hydro</v>
      </c>
      <c r="F1273" s="44">
        <f>F547/SUMIFS(F$3:F$722,$B$3:$B$722,$B1273)*SUMIFS(Calculations!$E$3:$E$53,Calculations!$A$3:$A$53,$B1273)</f>
        <v>0</v>
      </c>
      <c r="G1273" s="44">
        <f>G547/SUMIFS(G$3:G$722,$B$3:$B$722,$B1273)*SUMIFS(Calculations!$E$3:$E$53,Calculations!$A$3:$A$53,$B1273)</f>
        <v>0</v>
      </c>
      <c r="H1273" s="44">
        <f>H547/SUMIFS(H$3:H$722,$B$3:$B$722,$B1273)*SUMIFS(Calculations!$E$3:$E$53,Calculations!$A$3:$A$53,$B1273)</f>
        <v>0</v>
      </c>
      <c r="I1273" s="44">
        <f>I547/SUMIFS(I$3:I$722,$B$3:$B$722,$B1273)*SUMIFS(Calculations!$E$3:$E$53,Calculations!$A$3:$A$53,$B1273)</f>
        <v>0</v>
      </c>
      <c r="J1273" s="44">
        <f>J547/SUMIFS(J$3:J$722,$B$3:$B$722,$B1273)*SUMIFS(Calculations!$E$3:$E$53,Calculations!$A$3:$A$53,$B1273)</f>
        <v>0</v>
      </c>
      <c r="K1273" s="44">
        <f>K547/SUMIFS(K$3:K$722,$B$3:$B$722,$B1273)*SUMIFS(Calculations!$E$3:$E$53,Calculations!$A$3:$A$53,$B1273)</f>
        <v>0</v>
      </c>
      <c r="L1273" s="44">
        <f>L547/SUMIFS(L$3:L$722,$B$3:$B$722,$B1273)*SUMIFS(Calculations!$E$3:$E$53,Calculations!$A$3:$A$53,$B1273)</f>
        <v>0</v>
      </c>
      <c r="M1273" s="44">
        <f>M547/SUMIFS(M$3:M$722,$B$3:$B$722,$B1273)*SUMIFS(Calculations!$E$3:$E$53,Calculations!$A$3:$A$53,$B1273)</f>
        <v>0</v>
      </c>
      <c r="N1273" s="44">
        <f>N547/SUMIFS(N$3:N$722,$B$3:$B$722,$B1273)*SUMIFS(Calculations!$E$3:$E$53,Calculations!$A$3:$A$53,$B1273)</f>
        <v>0</v>
      </c>
      <c r="O1273" s="44">
        <f>O547/SUMIFS(O$3:O$722,$B$3:$B$722,$B1273)*SUMIFS(Calculations!$E$3:$E$53,Calculations!$A$3:$A$53,$B1273)</f>
        <v>0</v>
      </c>
      <c r="P1273" s="44">
        <f>P547/SUMIFS(P$3:P$722,$B$3:$B$722,$B1273)*SUMIFS(Calculations!$E$3:$E$53,Calculations!$A$3:$A$53,$B1273)</f>
        <v>0</v>
      </c>
      <c r="Q1273" s="44">
        <f>Q547/SUMIFS(Q$3:Q$722,$B$3:$B$722,$B1273)*SUMIFS(Calculations!$E$3:$E$53,Calculations!$A$3:$A$53,$B1273)</f>
        <v>0</v>
      </c>
      <c r="R1273" s="44">
        <f>R547/SUMIFS(R$3:R$722,$B$3:$B$722,$B1273)*SUMIFS(Calculations!$E$3:$E$53,Calculations!$A$3:$A$53,$B1273)</f>
        <v>0</v>
      </c>
    </row>
    <row r="1274" spans="2:18" ht="15.75" customHeight="1">
      <c r="B1274" s="44" t="s">
        <v>118</v>
      </c>
      <c r="C1274" s="44" t="s">
        <v>519</v>
      </c>
      <c r="D1274" s="44" t="s">
        <v>528</v>
      </c>
      <c r="E1274" s="44" t="str">
        <f t="shared" si="308"/>
        <v>hydro</v>
      </c>
      <c r="F1274" s="44">
        <f>F548/SUMIFS(F$3:F$722,$B$3:$B$722,$B1274)*SUMIFS(Calculations!$E$3:$E$53,Calculations!$A$3:$A$53,$B1274)</f>
        <v>0</v>
      </c>
      <c r="G1274" s="44">
        <f>G548/SUMIFS(G$3:G$722,$B$3:$B$722,$B1274)*SUMIFS(Calculations!$E$3:$E$53,Calculations!$A$3:$A$53,$B1274)</f>
        <v>0</v>
      </c>
      <c r="H1274" s="44">
        <f>H548/SUMIFS(H$3:H$722,$B$3:$B$722,$B1274)*SUMIFS(Calculations!$E$3:$E$53,Calculations!$A$3:$A$53,$B1274)</f>
        <v>0</v>
      </c>
      <c r="I1274" s="44">
        <f>I548/SUMIFS(I$3:I$722,$B$3:$B$722,$B1274)*SUMIFS(Calculations!$E$3:$E$53,Calculations!$A$3:$A$53,$B1274)</f>
        <v>0</v>
      </c>
      <c r="J1274" s="44">
        <f>J548/SUMIFS(J$3:J$722,$B$3:$B$722,$B1274)*SUMIFS(Calculations!$E$3:$E$53,Calculations!$A$3:$A$53,$B1274)</f>
        <v>0</v>
      </c>
      <c r="K1274" s="44">
        <f>K548/SUMIFS(K$3:K$722,$B$3:$B$722,$B1274)*SUMIFS(Calculations!$E$3:$E$53,Calculations!$A$3:$A$53,$B1274)</f>
        <v>0</v>
      </c>
      <c r="L1274" s="44">
        <f>L548/SUMIFS(L$3:L$722,$B$3:$B$722,$B1274)*SUMIFS(Calculations!$E$3:$E$53,Calculations!$A$3:$A$53,$B1274)</f>
        <v>0</v>
      </c>
      <c r="M1274" s="44">
        <f>M548/SUMIFS(M$3:M$722,$B$3:$B$722,$B1274)*SUMIFS(Calculations!$E$3:$E$53,Calculations!$A$3:$A$53,$B1274)</f>
        <v>0</v>
      </c>
      <c r="N1274" s="44">
        <f>N548/SUMIFS(N$3:N$722,$B$3:$B$722,$B1274)*SUMIFS(Calculations!$E$3:$E$53,Calculations!$A$3:$A$53,$B1274)</f>
        <v>0</v>
      </c>
      <c r="O1274" s="44">
        <f>O548/SUMIFS(O$3:O$722,$B$3:$B$722,$B1274)*SUMIFS(Calculations!$E$3:$E$53,Calculations!$A$3:$A$53,$B1274)</f>
        <v>0</v>
      </c>
      <c r="P1274" s="44">
        <f>P548/SUMIFS(P$3:P$722,$B$3:$B$722,$B1274)*SUMIFS(Calculations!$E$3:$E$53,Calculations!$A$3:$A$53,$B1274)</f>
        <v>0</v>
      </c>
      <c r="Q1274" s="44">
        <f>Q548/SUMIFS(Q$3:Q$722,$B$3:$B$722,$B1274)*SUMIFS(Calculations!$E$3:$E$53,Calculations!$A$3:$A$53,$B1274)</f>
        <v>0</v>
      </c>
      <c r="R1274" s="44">
        <f>R548/SUMIFS(R$3:R$722,$B$3:$B$722,$B1274)*SUMIFS(Calculations!$E$3:$E$53,Calculations!$A$3:$A$53,$B1274)</f>
        <v>0</v>
      </c>
    </row>
    <row r="1275" spans="2:18" ht="15.75" customHeight="1">
      <c r="B1275" s="44" t="s">
        <v>118</v>
      </c>
      <c r="C1275" s="44" t="s">
        <v>519</v>
      </c>
      <c r="D1275" s="44" t="s">
        <v>527</v>
      </c>
      <c r="E1275" s="44" t="str">
        <f t="shared" si="308"/>
        <v>onshore wind</v>
      </c>
      <c r="F1275" s="44">
        <f>F549/SUMIFS(F$3:F$722,$B$3:$B$722,$B1275)*SUMIFS(Calculations!$E$3:$E$53,Calculations!$A$3:$A$53,$B1275)</f>
        <v>0</v>
      </c>
      <c r="G1275" s="44">
        <f>G549/SUMIFS(G$3:G$722,$B$3:$B$722,$B1275)*SUMIFS(Calculations!$E$3:$E$53,Calculations!$A$3:$A$53,$B1275)</f>
        <v>0</v>
      </c>
      <c r="H1275" s="44">
        <f>H549/SUMIFS(H$3:H$722,$B$3:$B$722,$B1275)*SUMIFS(Calculations!$E$3:$E$53,Calculations!$A$3:$A$53,$B1275)</f>
        <v>0</v>
      </c>
      <c r="I1275" s="44">
        <f>I549/SUMIFS(I$3:I$722,$B$3:$B$722,$B1275)*SUMIFS(Calculations!$E$3:$E$53,Calculations!$A$3:$A$53,$B1275)</f>
        <v>0</v>
      </c>
      <c r="J1275" s="44">
        <f>J549/SUMIFS(J$3:J$722,$B$3:$B$722,$B1275)*SUMIFS(Calculations!$E$3:$E$53,Calculations!$A$3:$A$53,$B1275)</f>
        <v>0</v>
      </c>
      <c r="K1275" s="44">
        <f>K549/SUMIFS(K$3:K$722,$B$3:$B$722,$B1275)*SUMIFS(Calculations!$E$3:$E$53,Calculations!$A$3:$A$53,$B1275)</f>
        <v>0</v>
      </c>
      <c r="L1275" s="44">
        <f>L549/SUMIFS(L$3:L$722,$B$3:$B$722,$B1275)*SUMIFS(Calculations!$E$3:$E$53,Calculations!$A$3:$A$53,$B1275)</f>
        <v>0</v>
      </c>
      <c r="M1275" s="44">
        <f>M549/SUMIFS(M$3:M$722,$B$3:$B$722,$B1275)*SUMIFS(Calculations!$E$3:$E$53,Calculations!$A$3:$A$53,$B1275)</f>
        <v>0</v>
      </c>
      <c r="N1275" s="44">
        <f>N549/SUMIFS(N$3:N$722,$B$3:$B$722,$B1275)*SUMIFS(Calculations!$E$3:$E$53,Calculations!$A$3:$A$53,$B1275)</f>
        <v>0</v>
      </c>
      <c r="O1275" s="44">
        <f>O549/SUMIFS(O$3:O$722,$B$3:$B$722,$B1275)*SUMIFS(Calculations!$E$3:$E$53,Calculations!$A$3:$A$53,$B1275)</f>
        <v>0</v>
      </c>
      <c r="P1275" s="44">
        <f>P549/SUMIFS(P$3:P$722,$B$3:$B$722,$B1275)*SUMIFS(Calculations!$E$3:$E$53,Calculations!$A$3:$A$53,$B1275)</f>
        <v>0</v>
      </c>
      <c r="Q1275" s="44">
        <f>Q549/SUMIFS(Q$3:Q$722,$B$3:$B$722,$B1275)*SUMIFS(Calculations!$E$3:$E$53,Calculations!$A$3:$A$53,$B1275)</f>
        <v>0</v>
      </c>
      <c r="R1275" s="44">
        <f>R549/SUMIFS(R$3:R$722,$B$3:$B$722,$B1275)*SUMIFS(Calculations!$E$3:$E$53,Calculations!$A$3:$A$53,$B1275)</f>
        <v>0</v>
      </c>
    </row>
    <row r="1276" spans="2:18" ht="15.75" customHeight="1">
      <c r="B1276" s="44" t="s">
        <v>118</v>
      </c>
      <c r="C1276" s="44" t="s">
        <v>519</v>
      </c>
      <c r="D1276" s="44" t="s">
        <v>529</v>
      </c>
      <c r="E1276" s="44" t="str">
        <f t="shared" si="308"/>
        <v>natural gas nonpeaker</v>
      </c>
      <c r="F1276" s="44">
        <f>F550/SUMIFS(F$3:F$722,$B$3:$B$722,$B1276)*SUMIFS(Calculations!$E$3:$E$53,Calculations!$A$3:$A$53,$B1276)</f>
        <v>0</v>
      </c>
      <c r="G1276" s="44">
        <f>G550/SUMIFS(G$3:G$722,$B$3:$B$722,$B1276)*SUMIFS(Calculations!$E$3:$E$53,Calculations!$A$3:$A$53,$B1276)</f>
        <v>0</v>
      </c>
      <c r="H1276" s="44">
        <f>H550/SUMIFS(H$3:H$722,$B$3:$B$722,$B1276)*SUMIFS(Calculations!$E$3:$E$53,Calculations!$A$3:$A$53,$B1276)</f>
        <v>0</v>
      </c>
      <c r="I1276" s="44">
        <f>I550/SUMIFS(I$3:I$722,$B$3:$B$722,$B1276)*SUMIFS(Calculations!$E$3:$E$53,Calculations!$A$3:$A$53,$B1276)</f>
        <v>0</v>
      </c>
      <c r="J1276" s="44">
        <f>J550/SUMIFS(J$3:J$722,$B$3:$B$722,$B1276)*SUMIFS(Calculations!$E$3:$E$53,Calculations!$A$3:$A$53,$B1276)</f>
        <v>0</v>
      </c>
      <c r="K1276" s="44">
        <f>K550/SUMIFS(K$3:K$722,$B$3:$B$722,$B1276)*SUMIFS(Calculations!$E$3:$E$53,Calculations!$A$3:$A$53,$B1276)</f>
        <v>0</v>
      </c>
      <c r="L1276" s="44">
        <f>L550/SUMIFS(L$3:L$722,$B$3:$B$722,$B1276)*SUMIFS(Calculations!$E$3:$E$53,Calculations!$A$3:$A$53,$B1276)</f>
        <v>0</v>
      </c>
      <c r="M1276" s="44">
        <f>M550/SUMIFS(M$3:M$722,$B$3:$B$722,$B1276)*SUMIFS(Calculations!$E$3:$E$53,Calculations!$A$3:$A$53,$B1276)</f>
        <v>0</v>
      </c>
      <c r="N1276" s="44">
        <f>N550/SUMIFS(N$3:N$722,$B$3:$B$722,$B1276)*SUMIFS(Calculations!$E$3:$E$53,Calculations!$A$3:$A$53,$B1276)</f>
        <v>0</v>
      </c>
      <c r="O1276" s="44">
        <f>O550/SUMIFS(O$3:O$722,$B$3:$B$722,$B1276)*SUMIFS(Calculations!$E$3:$E$53,Calculations!$A$3:$A$53,$B1276)</f>
        <v>0</v>
      </c>
      <c r="P1276" s="44">
        <f>P550/SUMIFS(P$3:P$722,$B$3:$B$722,$B1276)*SUMIFS(Calculations!$E$3:$E$53,Calculations!$A$3:$A$53,$B1276)</f>
        <v>0</v>
      </c>
      <c r="Q1276" s="44">
        <f>Q550/SUMIFS(Q$3:Q$722,$B$3:$B$722,$B1276)*SUMIFS(Calculations!$E$3:$E$53,Calculations!$A$3:$A$53,$B1276)</f>
        <v>0</v>
      </c>
      <c r="R1276" s="44">
        <f>R550/SUMIFS(R$3:R$722,$B$3:$B$722,$B1276)*SUMIFS(Calculations!$E$3:$E$53,Calculations!$A$3:$A$53,$B1276)</f>
        <v>0</v>
      </c>
    </row>
    <row r="1277" spans="2:18" ht="15.75" customHeight="1">
      <c r="B1277" s="44" t="s">
        <v>118</v>
      </c>
      <c r="C1277" s="44" t="s">
        <v>519</v>
      </c>
      <c r="D1277" s="44" t="s">
        <v>530</v>
      </c>
      <c r="E1277" s="44" t="str">
        <f t="shared" si="308"/>
        <v>natural gas peaker</v>
      </c>
      <c r="F1277" s="44">
        <f>F551/SUMIFS(F$3:F$722,$B$3:$B$722,$B1277)*SUMIFS(Calculations!$E$3:$E$53,Calculations!$A$3:$A$53,$B1277)</f>
        <v>0</v>
      </c>
      <c r="G1277" s="44">
        <f>G551/SUMIFS(G$3:G$722,$B$3:$B$722,$B1277)*SUMIFS(Calculations!$E$3:$E$53,Calculations!$A$3:$A$53,$B1277)</f>
        <v>0</v>
      </c>
      <c r="H1277" s="44">
        <f>H551/SUMIFS(H$3:H$722,$B$3:$B$722,$B1277)*SUMIFS(Calculations!$E$3:$E$53,Calculations!$A$3:$A$53,$B1277)</f>
        <v>0</v>
      </c>
      <c r="I1277" s="44">
        <f>I551/SUMIFS(I$3:I$722,$B$3:$B$722,$B1277)*SUMIFS(Calculations!$E$3:$E$53,Calculations!$A$3:$A$53,$B1277)</f>
        <v>0</v>
      </c>
      <c r="J1277" s="44">
        <f>J551/SUMIFS(J$3:J$722,$B$3:$B$722,$B1277)*SUMIFS(Calculations!$E$3:$E$53,Calculations!$A$3:$A$53,$B1277)</f>
        <v>0</v>
      </c>
      <c r="K1277" s="44">
        <f>K551/SUMIFS(K$3:K$722,$B$3:$B$722,$B1277)*SUMIFS(Calculations!$E$3:$E$53,Calculations!$A$3:$A$53,$B1277)</f>
        <v>0</v>
      </c>
      <c r="L1277" s="44">
        <f>L551/SUMIFS(L$3:L$722,$B$3:$B$722,$B1277)*SUMIFS(Calculations!$E$3:$E$53,Calculations!$A$3:$A$53,$B1277)</f>
        <v>0</v>
      </c>
      <c r="M1277" s="44">
        <f>M551/SUMIFS(M$3:M$722,$B$3:$B$722,$B1277)*SUMIFS(Calculations!$E$3:$E$53,Calculations!$A$3:$A$53,$B1277)</f>
        <v>0</v>
      </c>
      <c r="N1277" s="44">
        <f>N551/SUMIFS(N$3:N$722,$B$3:$B$722,$B1277)*SUMIFS(Calculations!$E$3:$E$53,Calculations!$A$3:$A$53,$B1277)</f>
        <v>0</v>
      </c>
      <c r="O1277" s="44">
        <f>O551/SUMIFS(O$3:O$722,$B$3:$B$722,$B1277)*SUMIFS(Calculations!$E$3:$E$53,Calculations!$A$3:$A$53,$B1277)</f>
        <v>0</v>
      </c>
      <c r="P1277" s="44">
        <f>P551/SUMIFS(P$3:P$722,$B$3:$B$722,$B1277)*SUMIFS(Calculations!$E$3:$E$53,Calculations!$A$3:$A$53,$B1277)</f>
        <v>0</v>
      </c>
      <c r="Q1277" s="44">
        <f>Q551/SUMIFS(Q$3:Q$722,$B$3:$B$722,$B1277)*SUMIFS(Calculations!$E$3:$E$53,Calculations!$A$3:$A$53,$B1277)</f>
        <v>0</v>
      </c>
      <c r="R1277" s="44">
        <f>R551/SUMIFS(R$3:R$722,$B$3:$B$722,$B1277)*SUMIFS(Calculations!$E$3:$E$53,Calculations!$A$3:$A$53,$B1277)</f>
        <v>0</v>
      </c>
    </row>
    <row r="1278" spans="2:18" ht="15.75" customHeight="1">
      <c r="B1278" s="44" t="s">
        <v>118</v>
      </c>
      <c r="C1278" s="44" t="s">
        <v>519</v>
      </c>
      <c r="D1278" s="44" t="s">
        <v>531</v>
      </c>
      <c r="E1278" s="44" t="str">
        <f t="shared" si="308"/>
        <v>nuclear</v>
      </c>
      <c r="F1278" s="44">
        <f>F552/SUMIFS(F$3:F$722,$B$3:$B$722,$B1278)*SUMIFS(Calculations!$E$3:$E$53,Calculations!$A$3:$A$53,$B1278)</f>
        <v>0</v>
      </c>
      <c r="G1278" s="44">
        <f>G552/SUMIFS(G$3:G$722,$B$3:$B$722,$B1278)*SUMIFS(Calculations!$E$3:$E$53,Calculations!$A$3:$A$53,$B1278)</f>
        <v>0</v>
      </c>
      <c r="H1278" s="44">
        <f>H552/SUMIFS(H$3:H$722,$B$3:$B$722,$B1278)*SUMIFS(Calculations!$E$3:$E$53,Calculations!$A$3:$A$53,$B1278)</f>
        <v>0</v>
      </c>
      <c r="I1278" s="44">
        <f>I552/SUMIFS(I$3:I$722,$B$3:$B$722,$B1278)*SUMIFS(Calculations!$E$3:$E$53,Calculations!$A$3:$A$53,$B1278)</f>
        <v>0</v>
      </c>
      <c r="J1278" s="44">
        <f>J552/SUMIFS(J$3:J$722,$B$3:$B$722,$B1278)*SUMIFS(Calculations!$E$3:$E$53,Calculations!$A$3:$A$53,$B1278)</f>
        <v>0</v>
      </c>
      <c r="K1278" s="44">
        <f>K552/SUMIFS(K$3:K$722,$B$3:$B$722,$B1278)*SUMIFS(Calculations!$E$3:$E$53,Calculations!$A$3:$A$53,$B1278)</f>
        <v>0</v>
      </c>
      <c r="L1278" s="44">
        <f>L552/SUMIFS(L$3:L$722,$B$3:$B$722,$B1278)*SUMIFS(Calculations!$E$3:$E$53,Calculations!$A$3:$A$53,$B1278)</f>
        <v>0</v>
      </c>
      <c r="M1278" s="44">
        <f>M552/SUMIFS(M$3:M$722,$B$3:$B$722,$B1278)*SUMIFS(Calculations!$E$3:$E$53,Calculations!$A$3:$A$53,$B1278)</f>
        <v>0</v>
      </c>
      <c r="N1278" s="44">
        <f>N552/SUMIFS(N$3:N$722,$B$3:$B$722,$B1278)*SUMIFS(Calculations!$E$3:$E$53,Calculations!$A$3:$A$53,$B1278)</f>
        <v>0</v>
      </c>
      <c r="O1278" s="44">
        <f>O552/SUMIFS(O$3:O$722,$B$3:$B$722,$B1278)*SUMIFS(Calculations!$E$3:$E$53,Calculations!$A$3:$A$53,$B1278)</f>
        <v>0</v>
      </c>
      <c r="P1278" s="44">
        <f>P552/SUMIFS(P$3:P$722,$B$3:$B$722,$B1278)*SUMIFS(Calculations!$E$3:$E$53,Calculations!$A$3:$A$53,$B1278)</f>
        <v>0</v>
      </c>
      <c r="Q1278" s="44">
        <f>Q552/SUMIFS(Q$3:Q$722,$B$3:$B$722,$B1278)*SUMIFS(Calculations!$E$3:$E$53,Calculations!$A$3:$A$53,$B1278)</f>
        <v>0</v>
      </c>
      <c r="R1278" s="44">
        <f>R552/SUMIFS(R$3:R$722,$B$3:$B$722,$B1278)*SUMIFS(Calculations!$E$3:$E$53,Calculations!$A$3:$A$53,$B1278)</f>
        <v>0</v>
      </c>
    </row>
    <row r="1279" spans="2:18" ht="15.75" customHeight="1">
      <c r="B1279" s="44" t="s">
        <v>118</v>
      </c>
      <c r="C1279" s="44" t="s">
        <v>519</v>
      </c>
      <c r="D1279" s="44" t="s">
        <v>532</v>
      </c>
      <c r="E1279" s="44" t="str">
        <f t="shared" si="308"/>
        <v>offshore wind</v>
      </c>
      <c r="F1279" s="44">
        <f>F553/SUMIFS(F$3:F$722,$B$3:$B$722,$B1279)*SUMIFS(Calculations!$E$3:$E$53,Calculations!$A$3:$A$53,$B1279)</f>
        <v>0</v>
      </c>
      <c r="G1279" s="44">
        <f>G553/SUMIFS(G$3:G$722,$B$3:$B$722,$B1279)*SUMIFS(Calculations!$E$3:$E$53,Calculations!$A$3:$A$53,$B1279)</f>
        <v>0</v>
      </c>
      <c r="H1279" s="44">
        <f>H553/SUMIFS(H$3:H$722,$B$3:$B$722,$B1279)*SUMIFS(Calculations!$E$3:$E$53,Calculations!$A$3:$A$53,$B1279)</f>
        <v>0</v>
      </c>
      <c r="I1279" s="44">
        <f>I553/SUMIFS(I$3:I$722,$B$3:$B$722,$B1279)*SUMIFS(Calculations!$E$3:$E$53,Calculations!$A$3:$A$53,$B1279)</f>
        <v>0</v>
      </c>
      <c r="J1279" s="44">
        <f>J553/SUMIFS(J$3:J$722,$B$3:$B$722,$B1279)*SUMIFS(Calculations!$E$3:$E$53,Calculations!$A$3:$A$53,$B1279)</f>
        <v>0</v>
      </c>
      <c r="K1279" s="44">
        <f>K553/SUMIFS(K$3:K$722,$B$3:$B$722,$B1279)*SUMIFS(Calculations!$E$3:$E$53,Calculations!$A$3:$A$53,$B1279)</f>
        <v>0</v>
      </c>
      <c r="L1279" s="44">
        <f>L553/SUMIFS(L$3:L$722,$B$3:$B$722,$B1279)*SUMIFS(Calculations!$E$3:$E$53,Calculations!$A$3:$A$53,$B1279)</f>
        <v>0</v>
      </c>
      <c r="M1279" s="44">
        <f>M553/SUMIFS(M$3:M$722,$B$3:$B$722,$B1279)*SUMIFS(Calculations!$E$3:$E$53,Calculations!$A$3:$A$53,$B1279)</f>
        <v>0</v>
      </c>
      <c r="N1279" s="44">
        <f>N553/SUMIFS(N$3:N$722,$B$3:$B$722,$B1279)*SUMIFS(Calculations!$E$3:$E$53,Calculations!$A$3:$A$53,$B1279)</f>
        <v>0</v>
      </c>
      <c r="O1279" s="44">
        <f>O553/SUMIFS(O$3:O$722,$B$3:$B$722,$B1279)*SUMIFS(Calculations!$E$3:$E$53,Calculations!$A$3:$A$53,$B1279)</f>
        <v>0</v>
      </c>
      <c r="P1279" s="44">
        <f>P553/SUMIFS(P$3:P$722,$B$3:$B$722,$B1279)*SUMIFS(Calculations!$E$3:$E$53,Calculations!$A$3:$A$53,$B1279)</f>
        <v>0</v>
      </c>
      <c r="Q1279" s="44">
        <f>Q553/SUMIFS(Q$3:Q$722,$B$3:$B$722,$B1279)*SUMIFS(Calculations!$E$3:$E$53,Calculations!$A$3:$A$53,$B1279)</f>
        <v>0</v>
      </c>
      <c r="R1279" s="44">
        <f>R553/SUMIFS(R$3:R$722,$B$3:$B$722,$B1279)*SUMIFS(Calculations!$E$3:$E$53,Calculations!$A$3:$A$53,$B1279)</f>
        <v>0</v>
      </c>
    </row>
    <row r="1280" spans="2:18" ht="15.75" customHeight="1">
      <c r="B1280" s="44" t="s">
        <v>118</v>
      </c>
      <c r="C1280" s="44" t="s">
        <v>519</v>
      </c>
      <c r="D1280" s="44" t="s">
        <v>533</v>
      </c>
      <c r="E1280" s="44" t="str">
        <f t="shared" si="308"/>
        <v>crude oil</v>
      </c>
      <c r="F1280" s="44">
        <f>F554/SUMIFS(F$3:F$722,$B$3:$B$722,$B1280)*SUMIFS(Calculations!$E$3:$E$53,Calculations!$A$3:$A$53,$B1280)</f>
        <v>0</v>
      </c>
      <c r="G1280" s="44">
        <f>G554/SUMIFS(G$3:G$722,$B$3:$B$722,$B1280)*SUMIFS(Calculations!$E$3:$E$53,Calculations!$A$3:$A$53,$B1280)</f>
        <v>0</v>
      </c>
      <c r="H1280" s="44">
        <f>H554/SUMIFS(H$3:H$722,$B$3:$B$722,$B1280)*SUMIFS(Calculations!$E$3:$E$53,Calculations!$A$3:$A$53,$B1280)</f>
        <v>0</v>
      </c>
      <c r="I1280" s="44">
        <f>I554/SUMIFS(I$3:I$722,$B$3:$B$722,$B1280)*SUMIFS(Calculations!$E$3:$E$53,Calculations!$A$3:$A$53,$B1280)</f>
        <v>0</v>
      </c>
      <c r="J1280" s="44">
        <f>J554/SUMIFS(J$3:J$722,$B$3:$B$722,$B1280)*SUMIFS(Calculations!$E$3:$E$53,Calculations!$A$3:$A$53,$B1280)</f>
        <v>0</v>
      </c>
      <c r="K1280" s="44">
        <f>K554/SUMIFS(K$3:K$722,$B$3:$B$722,$B1280)*SUMIFS(Calculations!$E$3:$E$53,Calculations!$A$3:$A$53,$B1280)</f>
        <v>0</v>
      </c>
      <c r="L1280" s="44">
        <f>L554/SUMIFS(L$3:L$722,$B$3:$B$722,$B1280)*SUMIFS(Calculations!$E$3:$E$53,Calculations!$A$3:$A$53,$B1280)</f>
        <v>0</v>
      </c>
      <c r="M1280" s="44">
        <f>M554/SUMIFS(M$3:M$722,$B$3:$B$722,$B1280)*SUMIFS(Calculations!$E$3:$E$53,Calculations!$A$3:$A$53,$B1280)</f>
        <v>0</v>
      </c>
      <c r="N1280" s="44">
        <f>N554/SUMIFS(N$3:N$722,$B$3:$B$722,$B1280)*SUMIFS(Calculations!$E$3:$E$53,Calculations!$A$3:$A$53,$B1280)</f>
        <v>0</v>
      </c>
      <c r="O1280" s="44">
        <f>O554/SUMIFS(O$3:O$722,$B$3:$B$722,$B1280)*SUMIFS(Calculations!$E$3:$E$53,Calculations!$A$3:$A$53,$B1280)</f>
        <v>0</v>
      </c>
      <c r="P1280" s="44">
        <f>P554/SUMIFS(P$3:P$722,$B$3:$B$722,$B1280)*SUMIFS(Calculations!$E$3:$E$53,Calculations!$A$3:$A$53,$B1280)</f>
        <v>0</v>
      </c>
      <c r="Q1280" s="44">
        <f>Q554/SUMIFS(Q$3:Q$722,$B$3:$B$722,$B1280)*SUMIFS(Calculations!$E$3:$E$53,Calculations!$A$3:$A$53,$B1280)</f>
        <v>0</v>
      </c>
      <c r="R1280" s="44">
        <f>R554/SUMIFS(R$3:R$722,$B$3:$B$722,$B1280)*SUMIFS(Calculations!$E$3:$E$53,Calculations!$A$3:$A$53,$B1280)</f>
        <v>0</v>
      </c>
    </row>
    <row r="1281" spans="2:18" ht="15.75" customHeight="1">
      <c r="B1281" s="44" t="s">
        <v>118</v>
      </c>
      <c r="C1281" s="44" t="s">
        <v>519</v>
      </c>
      <c r="D1281" s="44" t="s">
        <v>534</v>
      </c>
      <c r="E1281" s="44" t="str">
        <f t="shared" si="308"/>
        <v>solar PV</v>
      </c>
      <c r="F1281" s="44">
        <f>F555/SUMIFS(F$3:F$722,$B$3:$B$722,$B1281)*SUMIFS(Calculations!$E$3:$E$53,Calculations!$A$3:$A$53,$B1281)</f>
        <v>0</v>
      </c>
      <c r="G1281" s="44">
        <f>G555/SUMIFS(G$3:G$722,$B$3:$B$722,$B1281)*SUMIFS(Calculations!$E$3:$E$53,Calculations!$A$3:$A$53,$B1281)</f>
        <v>0</v>
      </c>
      <c r="H1281" s="44">
        <f>H555/SUMIFS(H$3:H$722,$B$3:$B$722,$B1281)*SUMIFS(Calculations!$E$3:$E$53,Calculations!$A$3:$A$53,$B1281)</f>
        <v>0</v>
      </c>
      <c r="I1281" s="44">
        <f>I555/SUMIFS(I$3:I$722,$B$3:$B$722,$B1281)*SUMIFS(Calculations!$E$3:$E$53,Calculations!$A$3:$A$53,$B1281)</f>
        <v>0</v>
      </c>
      <c r="J1281" s="44">
        <f>J555/SUMIFS(J$3:J$722,$B$3:$B$722,$B1281)*SUMIFS(Calculations!$E$3:$E$53,Calculations!$A$3:$A$53,$B1281)</f>
        <v>0</v>
      </c>
      <c r="K1281" s="44">
        <f>K555/SUMIFS(K$3:K$722,$B$3:$B$722,$B1281)*SUMIFS(Calculations!$E$3:$E$53,Calculations!$A$3:$A$53,$B1281)</f>
        <v>0</v>
      </c>
      <c r="L1281" s="44">
        <f>L555/SUMIFS(L$3:L$722,$B$3:$B$722,$B1281)*SUMIFS(Calculations!$E$3:$E$53,Calculations!$A$3:$A$53,$B1281)</f>
        <v>0</v>
      </c>
      <c r="M1281" s="44">
        <f>M555/SUMIFS(M$3:M$722,$B$3:$B$722,$B1281)*SUMIFS(Calculations!$E$3:$E$53,Calculations!$A$3:$A$53,$B1281)</f>
        <v>0</v>
      </c>
      <c r="N1281" s="44">
        <f>N555/SUMIFS(N$3:N$722,$B$3:$B$722,$B1281)*SUMIFS(Calculations!$E$3:$E$53,Calculations!$A$3:$A$53,$B1281)</f>
        <v>0</v>
      </c>
      <c r="O1281" s="44">
        <f>O555/SUMIFS(O$3:O$722,$B$3:$B$722,$B1281)*SUMIFS(Calculations!$E$3:$E$53,Calculations!$A$3:$A$53,$B1281)</f>
        <v>0</v>
      </c>
      <c r="P1281" s="44">
        <f>P555/SUMIFS(P$3:P$722,$B$3:$B$722,$B1281)*SUMIFS(Calculations!$E$3:$E$53,Calculations!$A$3:$A$53,$B1281)</f>
        <v>0</v>
      </c>
      <c r="Q1281" s="44">
        <f>Q555/SUMIFS(Q$3:Q$722,$B$3:$B$722,$B1281)*SUMIFS(Calculations!$E$3:$E$53,Calculations!$A$3:$A$53,$B1281)</f>
        <v>0</v>
      </c>
      <c r="R1281" s="44">
        <f>R555/SUMIFS(R$3:R$722,$B$3:$B$722,$B1281)*SUMIFS(Calculations!$E$3:$E$53,Calculations!$A$3:$A$53,$B1281)</f>
        <v>0</v>
      </c>
    </row>
    <row r="1282" spans="2:18" ht="15.75" customHeight="1">
      <c r="B1282" s="44" t="s">
        <v>118</v>
      </c>
      <c r="C1282" s="44" t="s">
        <v>519</v>
      </c>
      <c r="D1282" s="44" t="s">
        <v>535</v>
      </c>
      <c r="E1282" s="44" t="str">
        <f t="shared" si="308"/>
        <v>storage</v>
      </c>
      <c r="F1282" s="44">
        <f>F556/SUMIFS(F$3:F$722,$B$3:$B$722,$B1282)*SUMIFS(Calculations!$E$3:$E$53,Calculations!$A$3:$A$53,$B1282)</f>
        <v>0</v>
      </c>
      <c r="G1282" s="44">
        <f>G556/SUMIFS(G$3:G$722,$B$3:$B$722,$B1282)*SUMIFS(Calculations!$E$3:$E$53,Calculations!$A$3:$A$53,$B1282)</f>
        <v>0</v>
      </c>
      <c r="H1282" s="44">
        <f>H556/SUMIFS(H$3:H$722,$B$3:$B$722,$B1282)*SUMIFS(Calculations!$E$3:$E$53,Calculations!$A$3:$A$53,$B1282)</f>
        <v>0</v>
      </c>
      <c r="I1282" s="44">
        <f>I556/SUMIFS(I$3:I$722,$B$3:$B$722,$B1282)*SUMIFS(Calculations!$E$3:$E$53,Calculations!$A$3:$A$53,$B1282)</f>
        <v>0</v>
      </c>
      <c r="J1282" s="44">
        <f>J556/SUMIFS(J$3:J$722,$B$3:$B$722,$B1282)*SUMIFS(Calculations!$E$3:$E$53,Calculations!$A$3:$A$53,$B1282)</f>
        <v>0</v>
      </c>
      <c r="K1282" s="44">
        <f>K556/SUMIFS(K$3:K$722,$B$3:$B$722,$B1282)*SUMIFS(Calculations!$E$3:$E$53,Calculations!$A$3:$A$53,$B1282)</f>
        <v>0</v>
      </c>
      <c r="L1282" s="44">
        <f>L556/SUMIFS(L$3:L$722,$B$3:$B$722,$B1282)*SUMIFS(Calculations!$E$3:$E$53,Calculations!$A$3:$A$53,$B1282)</f>
        <v>0</v>
      </c>
      <c r="M1282" s="44">
        <f>M556/SUMIFS(M$3:M$722,$B$3:$B$722,$B1282)*SUMIFS(Calculations!$E$3:$E$53,Calculations!$A$3:$A$53,$B1282)</f>
        <v>0</v>
      </c>
      <c r="N1282" s="44">
        <f>N556/SUMIFS(N$3:N$722,$B$3:$B$722,$B1282)*SUMIFS(Calculations!$E$3:$E$53,Calculations!$A$3:$A$53,$B1282)</f>
        <v>0</v>
      </c>
      <c r="O1282" s="44">
        <f>O556/SUMIFS(O$3:O$722,$B$3:$B$722,$B1282)*SUMIFS(Calculations!$E$3:$E$53,Calculations!$A$3:$A$53,$B1282)</f>
        <v>0</v>
      </c>
      <c r="P1282" s="44">
        <f>P556/SUMIFS(P$3:P$722,$B$3:$B$722,$B1282)*SUMIFS(Calculations!$E$3:$E$53,Calculations!$A$3:$A$53,$B1282)</f>
        <v>0</v>
      </c>
      <c r="Q1282" s="44">
        <f>Q556/SUMIFS(Q$3:Q$722,$B$3:$B$722,$B1282)*SUMIFS(Calculations!$E$3:$E$53,Calculations!$A$3:$A$53,$B1282)</f>
        <v>0</v>
      </c>
      <c r="R1282" s="44">
        <f>R556/SUMIFS(R$3:R$722,$B$3:$B$722,$B1282)*SUMIFS(Calculations!$E$3:$E$53,Calculations!$A$3:$A$53,$B1282)</f>
        <v>0</v>
      </c>
    </row>
    <row r="1283" spans="2:18" ht="15.75" customHeight="1">
      <c r="B1283" s="44" t="s">
        <v>118</v>
      </c>
      <c r="C1283" s="44" t="s">
        <v>519</v>
      </c>
      <c r="D1283" s="44" t="s">
        <v>537</v>
      </c>
      <c r="E1283" s="44" t="str">
        <f t="shared" si="308"/>
        <v>solar PV</v>
      </c>
      <c r="F1283" s="44">
        <f>F557/SUMIFS(F$3:F$722,$B$3:$B$722,$B1283)*SUMIFS(Calculations!$E$3:$E$53,Calculations!$A$3:$A$53,$B1283)</f>
        <v>0</v>
      </c>
      <c r="G1283" s="44">
        <f>G557/SUMIFS(G$3:G$722,$B$3:$B$722,$B1283)*SUMIFS(Calculations!$E$3:$E$53,Calculations!$A$3:$A$53,$B1283)</f>
        <v>0</v>
      </c>
      <c r="H1283" s="44">
        <f>H557/SUMIFS(H$3:H$722,$B$3:$B$722,$B1283)*SUMIFS(Calculations!$E$3:$E$53,Calculations!$A$3:$A$53,$B1283)</f>
        <v>0</v>
      </c>
      <c r="I1283" s="44">
        <f>I557/SUMIFS(I$3:I$722,$B$3:$B$722,$B1283)*SUMIFS(Calculations!$E$3:$E$53,Calculations!$A$3:$A$53,$B1283)</f>
        <v>0</v>
      </c>
      <c r="J1283" s="44">
        <f>J557/SUMIFS(J$3:J$722,$B$3:$B$722,$B1283)*SUMIFS(Calculations!$E$3:$E$53,Calculations!$A$3:$A$53,$B1283)</f>
        <v>0</v>
      </c>
      <c r="K1283" s="44">
        <f>K557/SUMIFS(K$3:K$722,$B$3:$B$722,$B1283)*SUMIFS(Calculations!$E$3:$E$53,Calculations!$A$3:$A$53,$B1283)</f>
        <v>0</v>
      </c>
      <c r="L1283" s="44">
        <f>L557/SUMIFS(L$3:L$722,$B$3:$B$722,$B1283)*SUMIFS(Calculations!$E$3:$E$53,Calculations!$A$3:$A$53,$B1283)</f>
        <v>0</v>
      </c>
      <c r="M1283" s="44">
        <f>M557/SUMIFS(M$3:M$722,$B$3:$B$722,$B1283)*SUMIFS(Calculations!$E$3:$E$53,Calculations!$A$3:$A$53,$B1283)</f>
        <v>0</v>
      </c>
      <c r="N1283" s="44">
        <f>N557/SUMIFS(N$3:N$722,$B$3:$B$722,$B1283)*SUMIFS(Calculations!$E$3:$E$53,Calculations!$A$3:$A$53,$B1283)</f>
        <v>0</v>
      </c>
      <c r="O1283" s="44">
        <f>O557/SUMIFS(O$3:O$722,$B$3:$B$722,$B1283)*SUMIFS(Calculations!$E$3:$E$53,Calculations!$A$3:$A$53,$B1283)</f>
        <v>0</v>
      </c>
      <c r="P1283" s="44">
        <f>P557/SUMIFS(P$3:P$722,$B$3:$B$722,$B1283)*SUMIFS(Calculations!$E$3:$E$53,Calculations!$A$3:$A$53,$B1283)</f>
        <v>0</v>
      </c>
      <c r="Q1283" s="44">
        <f>Q557/SUMIFS(Q$3:Q$722,$B$3:$B$722,$B1283)*SUMIFS(Calculations!$E$3:$E$53,Calculations!$A$3:$A$53,$B1283)</f>
        <v>0</v>
      </c>
      <c r="R1283" s="44">
        <f>R557/SUMIFS(R$3:R$722,$B$3:$B$722,$B1283)*SUMIFS(Calculations!$E$3:$E$53,Calculations!$A$3:$A$53,$B1283)</f>
        <v>0</v>
      </c>
    </row>
    <row r="1284" spans="2:18" ht="15.75" customHeight="1">
      <c r="B1284" s="44" t="s">
        <v>120</v>
      </c>
      <c r="C1284" s="44" t="s">
        <v>519</v>
      </c>
      <c r="D1284" s="44" t="s">
        <v>522</v>
      </c>
      <c r="E1284" s="44" t="str">
        <f t="shared" si="308"/>
        <v>biomass</v>
      </c>
      <c r="F1284" s="44">
        <f>F558/SUMIFS(F$3:F$722,$B$3:$B$722,$B1284)*SUMIFS(Calculations!$E$3:$E$53,Calculations!$A$3:$A$53,$B1284)</f>
        <v>0</v>
      </c>
      <c r="G1284" s="44">
        <f>G558/SUMIFS(G$3:G$722,$B$3:$B$722,$B1284)*SUMIFS(Calculations!$E$3:$E$53,Calculations!$A$3:$A$53,$B1284)</f>
        <v>0</v>
      </c>
      <c r="H1284" s="44">
        <f>H558/SUMIFS(H$3:H$722,$B$3:$B$722,$B1284)*SUMIFS(Calculations!$E$3:$E$53,Calculations!$A$3:$A$53,$B1284)</f>
        <v>0</v>
      </c>
      <c r="I1284" s="44">
        <f>I558/SUMIFS(I$3:I$722,$B$3:$B$722,$B1284)*SUMIFS(Calculations!$E$3:$E$53,Calculations!$A$3:$A$53,$B1284)</f>
        <v>0</v>
      </c>
      <c r="J1284" s="44">
        <f>J558/SUMIFS(J$3:J$722,$B$3:$B$722,$B1284)*SUMIFS(Calculations!$E$3:$E$53,Calculations!$A$3:$A$53,$B1284)</f>
        <v>0</v>
      </c>
      <c r="K1284" s="44">
        <f>K558/SUMIFS(K$3:K$722,$B$3:$B$722,$B1284)*SUMIFS(Calculations!$E$3:$E$53,Calculations!$A$3:$A$53,$B1284)</f>
        <v>0</v>
      </c>
      <c r="L1284" s="44">
        <f>L558/SUMIFS(L$3:L$722,$B$3:$B$722,$B1284)*SUMIFS(Calculations!$E$3:$E$53,Calculations!$A$3:$A$53,$B1284)</f>
        <v>0</v>
      </c>
      <c r="M1284" s="44">
        <f>M558/SUMIFS(M$3:M$722,$B$3:$B$722,$B1284)*SUMIFS(Calculations!$E$3:$E$53,Calculations!$A$3:$A$53,$B1284)</f>
        <v>0</v>
      </c>
      <c r="N1284" s="44">
        <f>N558/SUMIFS(N$3:N$722,$B$3:$B$722,$B1284)*SUMIFS(Calculations!$E$3:$E$53,Calculations!$A$3:$A$53,$B1284)</f>
        <v>0</v>
      </c>
      <c r="O1284" s="44">
        <f>O558/SUMIFS(O$3:O$722,$B$3:$B$722,$B1284)*SUMIFS(Calculations!$E$3:$E$53,Calculations!$A$3:$A$53,$B1284)</f>
        <v>0</v>
      </c>
      <c r="P1284" s="44">
        <f>P558/SUMIFS(P$3:P$722,$B$3:$B$722,$B1284)*SUMIFS(Calculations!$E$3:$E$53,Calculations!$A$3:$A$53,$B1284)</f>
        <v>0</v>
      </c>
      <c r="Q1284" s="44">
        <f>Q558/SUMIFS(Q$3:Q$722,$B$3:$B$722,$B1284)*SUMIFS(Calculations!$E$3:$E$53,Calculations!$A$3:$A$53,$B1284)</f>
        <v>0</v>
      </c>
      <c r="R1284" s="44">
        <f>R558/SUMIFS(R$3:R$722,$B$3:$B$722,$B1284)*SUMIFS(Calculations!$E$3:$E$53,Calculations!$A$3:$A$53,$B1284)</f>
        <v>0</v>
      </c>
    </row>
    <row r="1285" spans="2:18" ht="15.75" customHeight="1">
      <c r="B1285" s="44" t="s">
        <v>120</v>
      </c>
      <c r="C1285" s="44" t="s">
        <v>519</v>
      </c>
      <c r="D1285" s="44" t="s">
        <v>523</v>
      </c>
      <c r="E1285" s="44" t="str">
        <f t="shared" si="308"/>
        <v>hard coal</v>
      </c>
      <c r="F1285" s="44">
        <f>F559/SUMIFS(F$3:F$722,$B$3:$B$722,$B1285)*SUMIFS(Calculations!$E$3:$E$53,Calculations!$A$3:$A$53,$B1285)</f>
        <v>0</v>
      </c>
      <c r="G1285" s="44">
        <f>G559/SUMIFS(G$3:G$722,$B$3:$B$722,$B1285)*SUMIFS(Calculations!$E$3:$E$53,Calculations!$A$3:$A$53,$B1285)</f>
        <v>0</v>
      </c>
      <c r="H1285" s="44">
        <f>H559/SUMIFS(H$3:H$722,$B$3:$B$722,$B1285)*SUMIFS(Calculations!$E$3:$E$53,Calculations!$A$3:$A$53,$B1285)</f>
        <v>0</v>
      </c>
      <c r="I1285" s="44">
        <f>I559/SUMIFS(I$3:I$722,$B$3:$B$722,$B1285)*SUMIFS(Calculations!$E$3:$E$53,Calculations!$A$3:$A$53,$B1285)</f>
        <v>0</v>
      </c>
      <c r="J1285" s="44">
        <f>J559/SUMIFS(J$3:J$722,$B$3:$B$722,$B1285)*SUMIFS(Calculations!$E$3:$E$53,Calculations!$A$3:$A$53,$B1285)</f>
        <v>0</v>
      </c>
      <c r="K1285" s="44">
        <f>K559/SUMIFS(K$3:K$722,$B$3:$B$722,$B1285)*SUMIFS(Calculations!$E$3:$E$53,Calculations!$A$3:$A$53,$B1285)</f>
        <v>0</v>
      </c>
      <c r="L1285" s="44">
        <f>L559/SUMIFS(L$3:L$722,$B$3:$B$722,$B1285)*SUMIFS(Calculations!$E$3:$E$53,Calculations!$A$3:$A$53,$B1285)</f>
        <v>0</v>
      </c>
      <c r="M1285" s="44">
        <f>M559/SUMIFS(M$3:M$722,$B$3:$B$722,$B1285)*SUMIFS(Calculations!$E$3:$E$53,Calculations!$A$3:$A$53,$B1285)</f>
        <v>0</v>
      </c>
      <c r="N1285" s="44">
        <f>N559/SUMIFS(N$3:N$722,$B$3:$B$722,$B1285)*SUMIFS(Calculations!$E$3:$E$53,Calculations!$A$3:$A$53,$B1285)</f>
        <v>0</v>
      </c>
      <c r="O1285" s="44">
        <f>O559/SUMIFS(O$3:O$722,$B$3:$B$722,$B1285)*SUMIFS(Calculations!$E$3:$E$53,Calculations!$A$3:$A$53,$B1285)</f>
        <v>0</v>
      </c>
      <c r="P1285" s="44">
        <f>P559/SUMIFS(P$3:P$722,$B$3:$B$722,$B1285)*SUMIFS(Calculations!$E$3:$E$53,Calculations!$A$3:$A$53,$B1285)</f>
        <v>0</v>
      </c>
      <c r="Q1285" s="44">
        <f>Q559/SUMIFS(Q$3:Q$722,$B$3:$B$722,$B1285)*SUMIFS(Calculations!$E$3:$E$53,Calculations!$A$3:$A$53,$B1285)</f>
        <v>0</v>
      </c>
      <c r="R1285" s="44">
        <f>R559/SUMIFS(R$3:R$722,$B$3:$B$722,$B1285)*SUMIFS(Calculations!$E$3:$E$53,Calculations!$A$3:$A$53,$B1285)</f>
        <v>0</v>
      </c>
    </row>
    <row r="1286" spans="2:18" ht="15.75" customHeight="1">
      <c r="B1286" s="44" t="s">
        <v>120</v>
      </c>
      <c r="C1286" s="44" t="s">
        <v>519</v>
      </c>
      <c r="D1286" s="44" t="s">
        <v>524</v>
      </c>
      <c r="E1286" s="44" t="str">
        <f t="shared" si="308"/>
        <v>solar thermal</v>
      </c>
      <c r="F1286" s="44">
        <f>F560/SUMIFS(F$3:F$722,$B$3:$B$722,$B1286)*SUMIFS(Calculations!$E$3:$E$53,Calculations!$A$3:$A$53,$B1286)</f>
        <v>0</v>
      </c>
      <c r="G1286" s="44">
        <f>G560/SUMIFS(G$3:G$722,$B$3:$B$722,$B1286)*SUMIFS(Calculations!$E$3:$E$53,Calculations!$A$3:$A$53,$B1286)</f>
        <v>0</v>
      </c>
      <c r="H1286" s="44">
        <f>H560/SUMIFS(H$3:H$722,$B$3:$B$722,$B1286)*SUMIFS(Calculations!$E$3:$E$53,Calculations!$A$3:$A$53,$B1286)</f>
        <v>0</v>
      </c>
      <c r="I1286" s="44">
        <f>I560/SUMIFS(I$3:I$722,$B$3:$B$722,$B1286)*SUMIFS(Calculations!$E$3:$E$53,Calculations!$A$3:$A$53,$B1286)</f>
        <v>0</v>
      </c>
      <c r="J1286" s="44">
        <f>J560/SUMIFS(J$3:J$722,$B$3:$B$722,$B1286)*SUMIFS(Calculations!$E$3:$E$53,Calculations!$A$3:$A$53,$B1286)</f>
        <v>0</v>
      </c>
      <c r="K1286" s="44">
        <f>K560/SUMIFS(K$3:K$722,$B$3:$B$722,$B1286)*SUMIFS(Calculations!$E$3:$E$53,Calculations!$A$3:$A$53,$B1286)</f>
        <v>0</v>
      </c>
      <c r="L1286" s="44">
        <f>L560/SUMIFS(L$3:L$722,$B$3:$B$722,$B1286)*SUMIFS(Calculations!$E$3:$E$53,Calculations!$A$3:$A$53,$B1286)</f>
        <v>0</v>
      </c>
      <c r="M1286" s="44">
        <f>M560/SUMIFS(M$3:M$722,$B$3:$B$722,$B1286)*SUMIFS(Calculations!$E$3:$E$53,Calculations!$A$3:$A$53,$B1286)</f>
        <v>0</v>
      </c>
      <c r="N1286" s="44">
        <f>N560/SUMIFS(N$3:N$722,$B$3:$B$722,$B1286)*SUMIFS(Calculations!$E$3:$E$53,Calculations!$A$3:$A$53,$B1286)</f>
        <v>0</v>
      </c>
      <c r="O1286" s="44">
        <f>O560/SUMIFS(O$3:O$722,$B$3:$B$722,$B1286)*SUMIFS(Calculations!$E$3:$E$53,Calculations!$A$3:$A$53,$B1286)</f>
        <v>0</v>
      </c>
      <c r="P1286" s="44">
        <f>P560/SUMIFS(P$3:P$722,$B$3:$B$722,$B1286)*SUMIFS(Calculations!$E$3:$E$53,Calculations!$A$3:$A$53,$B1286)</f>
        <v>0</v>
      </c>
      <c r="Q1286" s="44">
        <f>Q560/SUMIFS(Q$3:Q$722,$B$3:$B$722,$B1286)*SUMIFS(Calculations!$E$3:$E$53,Calculations!$A$3:$A$53,$B1286)</f>
        <v>0</v>
      </c>
      <c r="R1286" s="44">
        <f>R560/SUMIFS(R$3:R$722,$B$3:$B$722,$B1286)*SUMIFS(Calculations!$E$3:$E$53,Calculations!$A$3:$A$53,$B1286)</f>
        <v>0</v>
      </c>
    </row>
    <row r="1287" spans="2:18" ht="15.75" customHeight="1">
      <c r="B1287" s="44" t="s">
        <v>120</v>
      </c>
      <c r="C1287" s="44" t="s">
        <v>519</v>
      </c>
      <c r="D1287" s="44" t="s">
        <v>525</v>
      </c>
      <c r="E1287" s="44" t="str">
        <f t="shared" si="308"/>
        <v>geothermal</v>
      </c>
      <c r="F1287" s="44">
        <f>F561/SUMIFS(F$3:F$722,$B$3:$B$722,$B1287)*SUMIFS(Calculations!$E$3:$E$53,Calculations!$A$3:$A$53,$B1287)</f>
        <v>0</v>
      </c>
      <c r="G1287" s="44">
        <f>G561/SUMIFS(G$3:G$722,$B$3:$B$722,$B1287)*SUMIFS(Calculations!$E$3:$E$53,Calculations!$A$3:$A$53,$B1287)</f>
        <v>0</v>
      </c>
      <c r="H1287" s="44">
        <f>H561/SUMIFS(H$3:H$722,$B$3:$B$722,$B1287)*SUMIFS(Calculations!$E$3:$E$53,Calculations!$A$3:$A$53,$B1287)</f>
        <v>0</v>
      </c>
      <c r="I1287" s="44">
        <f>I561/SUMIFS(I$3:I$722,$B$3:$B$722,$B1287)*SUMIFS(Calculations!$E$3:$E$53,Calculations!$A$3:$A$53,$B1287)</f>
        <v>0</v>
      </c>
      <c r="J1287" s="44">
        <f>J561/SUMIFS(J$3:J$722,$B$3:$B$722,$B1287)*SUMIFS(Calculations!$E$3:$E$53,Calculations!$A$3:$A$53,$B1287)</f>
        <v>0</v>
      </c>
      <c r="K1287" s="44">
        <f>K561/SUMIFS(K$3:K$722,$B$3:$B$722,$B1287)*SUMIFS(Calculations!$E$3:$E$53,Calculations!$A$3:$A$53,$B1287)</f>
        <v>0</v>
      </c>
      <c r="L1287" s="44">
        <f>L561/SUMIFS(L$3:L$722,$B$3:$B$722,$B1287)*SUMIFS(Calculations!$E$3:$E$53,Calculations!$A$3:$A$53,$B1287)</f>
        <v>0</v>
      </c>
      <c r="M1287" s="44">
        <f>M561/SUMIFS(M$3:M$722,$B$3:$B$722,$B1287)*SUMIFS(Calculations!$E$3:$E$53,Calculations!$A$3:$A$53,$B1287)</f>
        <v>0</v>
      </c>
      <c r="N1287" s="44">
        <f>N561/SUMIFS(N$3:N$722,$B$3:$B$722,$B1287)*SUMIFS(Calculations!$E$3:$E$53,Calculations!$A$3:$A$53,$B1287)</f>
        <v>0</v>
      </c>
      <c r="O1287" s="44">
        <f>O561/SUMIFS(O$3:O$722,$B$3:$B$722,$B1287)*SUMIFS(Calculations!$E$3:$E$53,Calculations!$A$3:$A$53,$B1287)</f>
        <v>0</v>
      </c>
      <c r="P1287" s="44">
        <f>P561/SUMIFS(P$3:P$722,$B$3:$B$722,$B1287)*SUMIFS(Calculations!$E$3:$E$53,Calculations!$A$3:$A$53,$B1287)</f>
        <v>0</v>
      </c>
      <c r="Q1287" s="44">
        <f>Q561/SUMIFS(Q$3:Q$722,$B$3:$B$722,$B1287)*SUMIFS(Calculations!$E$3:$E$53,Calculations!$A$3:$A$53,$B1287)</f>
        <v>0</v>
      </c>
      <c r="R1287" s="44">
        <f>R561/SUMIFS(R$3:R$722,$B$3:$B$722,$B1287)*SUMIFS(Calculations!$E$3:$E$53,Calculations!$A$3:$A$53,$B1287)</f>
        <v>0</v>
      </c>
    </row>
    <row r="1288" spans="2:18" ht="15.75" customHeight="1">
      <c r="B1288" s="44" t="s">
        <v>120</v>
      </c>
      <c r="C1288" s="44" t="s">
        <v>519</v>
      </c>
      <c r="D1288" s="44" t="s">
        <v>526</v>
      </c>
      <c r="E1288" s="44" t="str">
        <f t="shared" si="308"/>
        <v>hydro</v>
      </c>
      <c r="F1288" s="44">
        <f>F562/SUMIFS(F$3:F$722,$B$3:$B$722,$B1288)*SUMIFS(Calculations!$E$3:$E$53,Calculations!$A$3:$A$53,$B1288)</f>
        <v>0</v>
      </c>
      <c r="G1288" s="44">
        <f>G562/SUMIFS(G$3:G$722,$B$3:$B$722,$B1288)*SUMIFS(Calculations!$E$3:$E$53,Calculations!$A$3:$A$53,$B1288)</f>
        <v>0</v>
      </c>
      <c r="H1288" s="44">
        <f>H562/SUMIFS(H$3:H$722,$B$3:$B$722,$B1288)*SUMIFS(Calculations!$E$3:$E$53,Calculations!$A$3:$A$53,$B1288)</f>
        <v>0</v>
      </c>
      <c r="I1288" s="44">
        <f>I562/SUMIFS(I$3:I$722,$B$3:$B$722,$B1288)*SUMIFS(Calculations!$E$3:$E$53,Calculations!$A$3:$A$53,$B1288)</f>
        <v>0</v>
      </c>
      <c r="J1288" s="44">
        <f>J562/SUMIFS(J$3:J$722,$B$3:$B$722,$B1288)*SUMIFS(Calculations!$E$3:$E$53,Calculations!$A$3:$A$53,$B1288)</f>
        <v>0</v>
      </c>
      <c r="K1288" s="44">
        <f>K562/SUMIFS(K$3:K$722,$B$3:$B$722,$B1288)*SUMIFS(Calculations!$E$3:$E$53,Calculations!$A$3:$A$53,$B1288)</f>
        <v>0</v>
      </c>
      <c r="L1288" s="44">
        <f>L562/SUMIFS(L$3:L$722,$B$3:$B$722,$B1288)*SUMIFS(Calculations!$E$3:$E$53,Calculations!$A$3:$A$53,$B1288)</f>
        <v>0</v>
      </c>
      <c r="M1288" s="44">
        <f>M562/SUMIFS(M$3:M$722,$B$3:$B$722,$B1288)*SUMIFS(Calculations!$E$3:$E$53,Calculations!$A$3:$A$53,$B1288)</f>
        <v>0</v>
      </c>
      <c r="N1288" s="44">
        <f>N562/SUMIFS(N$3:N$722,$B$3:$B$722,$B1288)*SUMIFS(Calculations!$E$3:$E$53,Calculations!$A$3:$A$53,$B1288)</f>
        <v>0</v>
      </c>
      <c r="O1288" s="44">
        <f>O562/SUMIFS(O$3:O$722,$B$3:$B$722,$B1288)*SUMIFS(Calculations!$E$3:$E$53,Calculations!$A$3:$A$53,$B1288)</f>
        <v>0</v>
      </c>
      <c r="P1288" s="44">
        <f>P562/SUMIFS(P$3:P$722,$B$3:$B$722,$B1288)*SUMIFS(Calculations!$E$3:$E$53,Calculations!$A$3:$A$53,$B1288)</f>
        <v>0</v>
      </c>
      <c r="Q1288" s="44">
        <f>Q562/SUMIFS(Q$3:Q$722,$B$3:$B$722,$B1288)*SUMIFS(Calculations!$E$3:$E$53,Calculations!$A$3:$A$53,$B1288)</f>
        <v>0</v>
      </c>
      <c r="R1288" s="44">
        <f>R562/SUMIFS(R$3:R$722,$B$3:$B$722,$B1288)*SUMIFS(Calculations!$E$3:$E$53,Calculations!$A$3:$A$53,$B1288)</f>
        <v>0</v>
      </c>
    </row>
    <row r="1289" spans="2:18" ht="15.75" customHeight="1">
      <c r="B1289" s="44" t="s">
        <v>120</v>
      </c>
      <c r="C1289" s="44" t="s">
        <v>519</v>
      </c>
      <c r="D1289" s="44" t="s">
        <v>528</v>
      </c>
      <c r="E1289" s="44" t="str">
        <f t="shared" si="308"/>
        <v>hydro</v>
      </c>
      <c r="F1289" s="44">
        <f>F563/SUMIFS(F$3:F$722,$B$3:$B$722,$B1289)*SUMIFS(Calculations!$E$3:$E$53,Calculations!$A$3:$A$53,$B1289)</f>
        <v>0</v>
      </c>
      <c r="G1289" s="44">
        <f>G563/SUMIFS(G$3:G$722,$B$3:$B$722,$B1289)*SUMIFS(Calculations!$E$3:$E$53,Calculations!$A$3:$A$53,$B1289)</f>
        <v>0</v>
      </c>
      <c r="H1289" s="44">
        <f>H563/SUMIFS(H$3:H$722,$B$3:$B$722,$B1289)*SUMIFS(Calculations!$E$3:$E$53,Calculations!$A$3:$A$53,$B1289)</f>
        <v>0</v>
      </c>
      <c r="I1289" s="44">
        <f>I563/SUMIFS(I$3:I$722,$B$3:$B$722,$B1289)*SUMIFS(Calculations!$E$3:$E$53,Calculations!$A$3:$A$53,$B1289)</f>
        <v>0</v>
      </c>
      <c r="J1289" s="44">
        <f>J563/SUMIFS(J$3:J$722,$B$3:$B$722,$B1289)*SUMIFS(Calculations!$E$3:$E$53,Calculations!$A$3:$A$53,$B1289)</f>
        <v>0</v>
      </c>
      <c r="K1289" s="44">
        <f>K563/SUMIFS(K$3:K$722,$B$3:$B$722,$B1289)*SUMIFS(Calculations!$E$3:$E$53,Calculations!$A$3:$A$53,$B1289)</f>
        <v>0</v>
      </c>
      <c r="L1289" s="44">
        <f>L563/SUMIFS(L$3:L$722,$B$3:$B$722,$B1289)*SUMIFS(Calculations!$E$3:$E$53,Calculations!$A$3:$A$53,$B1289)</f>
        <v>0</v>
      </c>
      <c r="M1289" s="44">
        <f>M563/SUMIFS(M$3:M$722,$B$3:$B$722,$B1289)*SUMIFS(Calculations!$E$3:$E$53,Calculations!$A$3:$A$53,$B1289)</f>
        <v>0</v>
      </c>
      <c r="N1289" s="44">
        <f>N563/SUMIFS(N$3:N$722,$B$3:$B$722,$B1289)*SUMIFS(Calculations!$E$3:$E$53,Calculations!$A$3:$A$53,$B1289)</f>
        <v>0</v>
      </c>
      <c r="O1289" s="44">
        <f>O563/SUMIFS(O$3:O$722,$B$3:$B$722,$B1289)*SUMIFS(Calculations!$E$3:$E$53,Calculations!$A$3:$A$53,$B1289)</f>
        <v>0</v>
      </c>
      <c r="P1289" s="44">
        <f>P563/SUMIFS(P$3:P$722,$B$3:$B$722,$B1289)*SUMIFS(Calculations!$E$3:$E$53,Calculations!$A$3:$A$53,$B1289)</f>
        <v>0</v>
      </c>
      <c r="Q1289" s="44">
        <f>Q563/SUMIFS(Q$3:Q$722,$B$3:$B$722,$B1289)*SUMIFS(Calculations!$E$3:$E$53,Calculations!$A$3:$A$53,$B1289)</f>
        <v>0</v>
      </c>
      <c r="R1289" s="44">
        <f>R563/SUMIFS(R$3:R$722,$B$3:$B$722,$B1289)*SUMIFS(Calculations!$E$3:$E$53,Calculations!$A$3:$A$53,$B1289)</f>
        <v>0</v>
      </c>
    </row>
    <row r="1290" spans="2:18" ht="15.75" customHeight="1">
      <c r="B1290" s="44" t="s">
        <v>120</v>
      </c>
      <c r="C1290" s="44" t="s">
        <v>519</v>
      </c>
      <c r="D1290" s="44" t="s">
        <v>527</v>
      </c>
      <c r="E1290" s="44" t="str">
        <f t="shared" si="308"/>
        <v>onshore wind</v>
      </c>
      <c r="F1290" s="44">
        <f>F564/SUMIFS(F$3:F$722,$B$3:$B$722,$B1290)*SUMIFS(Calculations!$E$3:$E$53,Calculations!$A$3:$A$53,$B1290)</f>
        <v>0</v>
      </c>
      <c r="G1290" s="44">
        <f>G564/SUMIFS(G$3:G$722,$B$3:$B$722,$B1290)*SUMIFS(Calculations!$E$3:$E$53,Calculations!$A$3:$A$53,$B1290)</f>
        <v>0</v>
      </c>
      <c r="H1290" s="44">
        <f>H564/SUMIFS(H$3:H$722,$B$3:$B$722,$B1290)*SUMIFS(Calculations!$E$3:$E$53,Calculations!$A$3:$A$53,$B1290)</f>
        <v>0</v>
      </c>
      <c r="I1290" s="44">
        <f>I564/SUMIFS(I$3:I$722,$B$3:$B$722,$B1290)*SUMIFS(Calculations!$E$3:$E$53,Calculations!$A$3:$A$53,$B1290)</f>
        <v>0</v>
      </c>
      <c r="J1290" s="44">
        <f>J564/SUMIFS(J$3:J$722,$B$3:$B$722,$B1290)*SUMIFS(Calculations!$E$3:$E$53,Calculations!$A$3:$A$53,$B1290)</f>
        <v>0</v>
      </c>
      <c r="K1290" s="44">
        <f>K564/SUMIFS(K$3:K$722,$B$3:$B$722,$B1290)*SUMIFS(Calculations!$E$3:$E$53,Calculations!$A$3:$A$53,$B1290)</f>
        <v>0</v>
      </c>
      <c r="L1290" s="44">
        <f>L564/SUMIFS(L$3:L$722,$B$3:$B$722,$B1290)*SUMIFS(Calculations!$E$3:$E$53,Calculations!$A$3:$A$53,$B1290)</f>
        <v>0</v>
      </c>
      <c r="M1290" s="44">
        <f>M564/SUMIFS(M$3:M$722,$B$3:$B$722,$B1290)*SUMIFS(Calculations!$E$3:$E$53,Calculations!$A$3:$A$53,$B1290)</f>
        <v>0</v>
      </c>
      <c r="N1290" s="44">
        <f>N564/SUMIFS(N$3:N$722,$B$3:$B$722,$B1290)*SUMIFS(Calculations!$E$3:$E$53,Calculations!$A$3:$A$53,$B1290)</f>
        <v>0</v>
      </c>
      <c r="O1290" s="44">
        <f>O564/SUMIFS(O$3:O$722,$B$3:$B$722,$B1290)*SUMIFS(Calculations!$E$3:$E$53,Calculations!$A$3:$A$53,$B1290)</f>
        <v>0</v>
      </c>
      <c r="P1290" s="44">
        <f>P564/SUMIFS(P$3:P$722,$B$3:$B$722,$B1290)*SUMIFS(Calculations!$E$3:$E$53,Calculations!$A$3:$A$53,$B1290)</f>
        <v>0</v>
      </c>
      <c r="Q1290" s="44">
        <f>Q564/SUMIFS(Q$3:Q$722,$B$3:$B$722,$B1290)*SUMIFS(Calculations!$E$3:$E$53,Calculations!$A$3:$A$53,$B1290)</f>
        <v>0</v>
      </c>
      <c r="R1290" s="44">
        <f>R564/SUMIFS(R$3:R$722,$B$3:$B$722,$B1290)*SUMIFS(Calculations!$E$3:$E$53,Calculations!$A$3:$A$53,$B1290)</f>
        <v>0</v>
      </c>
    </row>
    <row r="1291" spans="2:18" ht="15.75" customHeight="1">
      <c r="B1291" s="44" t="s">
        <v>120</v>
      </c>
      <c r="C1291" s="44" t="s">
        <v>519</v>
      </c>
      <c r="D1291" s="44" t="s">
        <v>529</v>
      </c>
      <c r="E1291" s="44" t="str">
        <f t="shared" si="308"/>
        <v>natural gas nonpeaker</v>
      </c>
      <c r="F1291" s="44">
        <f>F565/SUMIFS(F$3:F$722,$B$3:$B$722,$B1291)*SUMIFS(Calculations!$E$3:$E$53,Calculations!$A$3:$A$53,$B1291)</f>
        <v>0</v>
      </c>
      <c r="G1291" s="44">
        <f>G565/SUMIFS(G$3:G$722,$B$3:$B$722,$B1291)*SUMIFS(Calculations!$E$3:$E$53,Calculations!$A$3:$A$53,$B1291)</f>
        <v>0</v>
      </c>
      <c r="H1291" s="44">
        <f>H565/SUMIFS(H$3:H$722,$B$3:$B$722,$B1291)*SUMIFS(Calculations!$E$3:$E$53,Calculations!$A$3:$A$53,$B1291)</f>
        <v>0</v>
      </c>
      <c r="I1291" s="44">
        <f>I565/SUMIFS(I$3:I$722,$B$3:$B$722,$B1291)*SUMIFS(Calculations!$E$3:$E$53,Calculations!$A$3:$A$53,$B1291)</f>
        <v>0</v>
      </c>
      <c r="J1291" s="44">
        <f>J565/SUMIFS(J$3:J$722,$B$3:$B$722,$B1291)*SUMIFS(Calculations!$E$3:$E$53,Calculations!$A$3:$A$53,$B1291)</f>
        <v>0</v>
      </c>
      <c r="K1291" s="44">
        <f>K565/SUMIFS(K$3:K$722,$B$3:$B$722,$B1291)*SUMIFS(Calculations!$E$3:$E$53,Calculations!$A$3:$A$53,$B1291)</f>
        <v>0</v>
      </c>
      <c r="L1291" s="44">
        <f>L565/SUMIFS(L$3:L$722,$B$3:$B$722,$B1291)*SUMIFS(Calculations!$E$3:$E$53,Calculations!$A$3:$A$53,$B1291)</f>
        <v>0</v>
      </c>
      <c r="M1291" s="44">
        <f>M565/SUMIFS(M$3:M$722,$B$3:$B$722,$B1291)*SUMIFS(Calculations!$E$3:$E$53,Calculations!$A$3:$A$53,$B1291)</f>
        <v>0</v>
      </c>
      <c r="N1291" s="44">
        <f>N565/SUMIFS(N$3:N$722,$B$3:$B$722,$B1291)*SUMIFS(Calculations!$E$3:$E$53,Calculations!$A$3:$A$53,$B1291)</f>
        <v>0</v>
      </c>
      <c r="O1291" s="44">
        <f>O565/SUMIFS(O$3:O$722,$B$3:$B$722,$B1291)*SUMIFS(Calculations!$E$3:$E$53,Calculations!$A$3:$A$53,$B1291)</f>
        <v>0</v>
      </c>
      <c r="P1291" s="44">
        <f>P565/SUMIFS(P$3:P$722,$B$3:$B$722,$B1291)*SUMIFS(Calculations!$E$3:$E$53,Calculations!$A$3:$A$53,$B1291)</f>
        <v>0</v>
      </c>
      <c r="Q1291" s="44">
        <f>Q565/SUMIFS(Q$3:Q$722,$B$3:$B$722,$B1291)*SUMIFS(Calculations!$E$3:$E$53,Calculations!$A$3:$A$53,$B1291)</f>
        <v>0</v>
      </c>
      <c r="R1291" s="44">
        <f>R565/SUMIFS(R$3:R$722,$B$3:$B$722,$B1291)*SUMIFS(Calculations!$E$3:$E$53,Calculations!$A$3:$A$53,$B1291)</f>
        <v>0</v>
      </c>
    </row>
    <row r="1292" spans="2:18" ht="15.75" customHeight="1">
      <c r="B1292" s="44" t="s">
        <v>120</v>
      </c>
      <c r="C1292" s="44" t="s">
        <v>519</v>
      </c>
      <c r="D1292" s="44" t="s">
        <v>530</v>
      </c>
      <c r="E1292" s="44" t="str">
        <f t="shared" si="308"/>
        <v>natural gas peaker</v>
      </c>
      <c r="F1292" s="44">
        <f>F566/SUMIFS(F$3:F$722,$B$3:$B$722,$B1292)*SUMIFS(Calculations!$E$3:$E$53,Calculations!$A$3:$A$53,$B1292)</f>
        <v>0</v>
      </c>
      <c r="G1292" s="44">
        <f>G566/SUMIFS(G$3:G$722,$B$3:$B$722,$B1292)*SUMIFS(Calculations!$E$3:$E$53,Calculations!$A$3:$A$53,$B1292)</f>
        <v>0</v>
      </c>
      <c r="H1292" s="44">
        <f>H566/SUMIFS(H$3:H$722,$B$3:$B$722,$B1292)*SUMIFS(Calculations!$E$3:$E$53,Calculations!$A$3:$A$53,$B1292)</f>
        <v>0</v>
      </c>
      <c r="I1292" s="44">
        <f>I566/SUMIFS(I$3:I$722,$B$3:$B$722,$B1292)*SUMIFS(Calculations!$E$3:$E$53,Calculations!$A$3:$A$53,$B1292)</f>
        <v>0</v>
      </c>
      <c r="J1292" s="44">
        <f>J566/SUMIFS(J$3:J$722,$B$3:$B$722,$B1292)*SUMIFS(Calculations!$E$3:$E$53,Calculations!$A$3:$A$53,$B1292)</f>
        <v>0</v>
      </c>
      <c r="K1292" s="44">
        <f>K566/SUMIFS(K$3:K$722,$B$3:$B$722,$B1292)*SUMIFS(Calculations!$E$3:$E$53,Calculations!$A$3:$A$53,$B1292)</f>
        <v>0</v>
      </c>
      <c r="L1292" s="44">
        <f>L566/SUMIFS(L$3:L$722,$B$3:$B$722,$B1292)*SUMIFS(Calculations!$E$3:$E$53,Calculations!$A$3:$A$53,$B1292)</f>
        <v>0</v>
      </c>
      <c r="M1292" s="44">
        <f>M566/SUMIFS(M$3:M$722,$B$3:$B$722,$B1292)*SUMIFS(Calculations!$E$3:$E$53,Calculations!$A$3:$A$53,$B1292)</f>
        <v>0</v>
      </c>
      <c r="N1292" s="44">
        <f>N566/SUMIFS(N$3:N$722,$B$3:$B$722,$B1292)*SUMIFS(Calculations!$E$3:$E$53,Calculations!$A$3:$A$53,$B1292)</f>
        <v>0</v>
      </c>
      <c r="O1292" s="44">
        <f>O566/SUMIFS(O$3:O$722,$B$3:$B$722,$B1292)*SUMIFS(Calculations!$E$3:$E$53,Calculations!$A$3:$A$53,$B1292)</f>
        <v>0</v>
      </c>
      <c r="P1292" s="44">
        <f>P566/SUMIFS(P$3:P$722,$B$3:$B$722,$B1292)*SUMIFS(Calculations!$E$3:$E$53,Calculations!$A$3:$A$53,$B1292)</f>
        <v>0</v>
      </c>
      <c r="Q1292" s="44">
        <f>Q566/SUMIFS(Q$3:Q$722,$B$3:$B$722,$B1292)*SUMIFS(Calculations!$E$3:$E$53,Calculations!$A$3:$A$53,$B1292)</f>
        <v>0</v>
      </c>
      <c r="R1292" s="44">
        <f>R566/SUMIFS(R$3:R$722,$B$3:$B$722,$B1292)*SUMIFS(Calculations!$E$3:$E$53,Calculations!$A$3:$A$53,$B1292)</f>
        <v>0</v>
      </c>
    </row>
    <row r="1293" spans="2:18" ht="15.75" customHeight="1">
      <c r="B1293" s="44" t="s">
        <v>120</v>
      </c>
      <c r="C1293" s="44" t="s">
        <v>519</v>
      </c>
      <c r="D1293" s="44" t="s">
        <v>531</v>
      </c>
      <c r="E1293" s="44" t="str">
        <f t="shared" si="308"/>
        <v>nuclear</v>
      </c>
      <c r="F1293" s="44">
        <f>F567/SUMIFS(F$3:F$722,$B$3:$B$722,$B1293)*SUMIFS(Calculations!$E$3:$E$53,Calculations!$A$3:$A$53,$B1293)</f>
        <v>0</v>
      </c>
      <c r="G1293" s="44">
        <f>G567/SUMIFS(G$3:G$722,$B$3:$B$722,$B1293)*SUMIFS(Calculations!$E$3:$E$53,Calculations!$A$3:$A$53,$B1293)</f>
        <v>0</v>
      </c>
      <c r="H1293" s="44">
        <f>H567/SUMIFS(H$3:H$722,$B$3:$B$722,$B1293)*SUMIFS(Calculations!$E$3:$E$53,Calculations!$A$3:$A$53,$B1293)</f>
        <v>0</v>
      </c>
      <c r="I1293" s="44">
        <f>I567/SUMIFS(I$3:I$722,$B$3:$B$722,$B1293)*SUMIFS(Calculations!$E$3:$E$53,Calculations!$A$3:$A$53,$B1293)</f>
        <v>0</v>
      </c>
      <c r="J1293" s="44">
        <f>J567/SUMIFS(J$3:J$722,$B$3:$B$722,$B1293)*SUMIFS(Calculations!$E$3:$E$53,Calculations!$A$3:$A$53,$B1293)</f>
        <v>0</v>
      </c>
      <c r="K1293" s="44">
        <f>K567/SUMIFS(K$3:K$722,$B$3:$B$722,$B1293)*SUMIFS(Calculations!$E$3:$E$53,Calculations!$A$3:$A$53,$B1293)</f>
        <v>0</v>
      </c>
      <c r="L1293" s="44">
        <f>L567/SUMIFS(L$3:L$722,$B$3:$B$722,$B1293)*SUMIFS(Calculations!$E$3:$E$53,Calculations!$A$3:$A$53,$B1293)</f>
        <v>0</v>
      </c>
      <c r="M1293" s="44">
        <f>M567/SUMIFS(M$3:M$722,$B$3:$B$722,$B1293)*SUMIFS(Calculations!$E$3:$E$53,Calculations!$A$3:$A$53,$B1293)</f>
        <v>0</v>
      </c>
      <c r="N1293" s="44">
        <f>N567/SUMIFS(N$3:N$722,$B$3:$B$722,$B1293)*SUMIFS(Calculations!$E$3:$E$53,Calculations!$A$3:$A$53,$B1293)</f>
        <v>0</v>
      </c>
      <c r="O1293" s="44">
        <f>O567/SUMIFS(O$3:O$722,$B$3:$B$722,$B1293)*SUMIFS(Calculations!$E$3:$E$53,Calculations!$A$3:$A$53,$B1293)</f>
        <v>0</v>
      </c>
      <c r="P1293" s="44">
        <f>P567/SUMIFS(P$3:P$722,$B$3:$B$722,$B1293)*SUMIFS(Calculations!$E$3:$E$53,Calculations!$A$3:$A$53,$B1293)</f>
        <v>0</v>
      </c>
      <c r="Q1293" s="44">
        <f>Q567/SUMIFS(Q$3:Q$722,$B$3:$B$722,$B1293)*SUMIFS(Calculations!$E$3:$E$53,Calculations!$A$3:$A$53,$B1293)</f>
        <v>0</v>
      </c>
      <c r="R1293" s="44">
        <f>R567/SUMIFS(R$3:R$722,$B$3:$B$722,$B1293)*SUMIFS(Calculations!$E$3:$E$53,Calculations!$A$3:$A$53,$B1293)</f>
        <v>0</v>
      </c>
    </row>
    <row r="1294" spans="2:18" ht="15.75" customHeight="1">
      <c r="B1294" s="44" t="s">
        <v>120</v>
      </c>
      <c r="C1294" s="44" t="s">
        <v>519</v>
      </c>
      <c r="D1294" s="44" t="s">
        <v>532</v>
      </c>
      <c r="E1294" s="44" t="str">
        <f t="shared" si="308"/>
        <v>offshore wind</v>
      </c>
      <c r="F1294" s="44">
        <f>F568/SUMIFS(F$3:F$722,$B$3:$B$722,$B1294)*SUMIFS(Calculations!$E$3:$E$53,Calculations!$A$3:$A$53,$B1294)</f>
        <v>0</v>
      </c>
      <c r="G1294" s="44">
        <f>G568/SUMIFS(G$3:G$722,$B$3:$B$722,$B1294)*SUMIFS(Calculations!$E$3:$E$53,Calculations!$A$3:$A$53,$B1294)</f>
        <v>0</v>
      </c>
      <c r="H1294" s="44">
        <f>H568/SUMIFS(H$3:H$722,$B$3:$B$722,$B1294)*SUMIFS(Calculations!$E$3:$E$53,Calculations!$A$3:$A$53,$B1294)</f>
        <v>0</v>
      </c>
      <c r="I1294" s="44">
        <f>I568/SUMIFS(I$3:I$722,$B$3:$B$722,$B1294)*SUMIFS(Calculations!$E$3:$E$53,Calculations!$A$3:$A$53,$B1294)</f>
        <v>0</v>
      </c>
      <c r="J1294" s="44">
        <f>J568/SUMIFS(J$3:J$722,$B$3:$B$722,$B1294)*SUMIFS(Calculations!$E$3:$E$53,Calculations!$A$3:$A$53,$B1294)</f>
        <v>0</v>
      </c>
      <c r="K1294" s="44">
        <f>K568/SUMIFS(K$3:K$722,$B$3:$B$722,$B1294)*SUMIFS(Calculations!$E$3:$E$53,Calculations!$A$3:$A$53,$B1294)</f>
        <v>0</v>
      </c>
      <c r="L1294" s="44">
        <f>L568/SUMIFS(L$3:L$722,$B$3:$B$722,$B1294)*SUMIFS(Calculations!$E$3:$E$53,Calculations!$A$3:$A$53,$B1294)</f>
        <v>0</v>
      </c>
      <c r="M1294" s="44">
        <f>M568/SUMIFS(M$3:M$722,$B$3:$B$722,$B1294)*SUMIFS(Calculations!$E$3:$E$53,Calculations!$A$3:$A$53,$B1294)</f>
        <v>0</v>
      </c>
      <c r="N1294" s="44">
        <f>N568/SUMIFS(N$3:N$722,$B$3:$B$722,$B1294)*SUMIFS(Calculations!$E$3:$E$53,Calculations!$A$3:$A$53,$B1294)</f>
        <v>0</v>
      </c>
      <c r="O1294" s="44">
        <f>O568/SUMIFS(O$3:O$722,$B$3:$B$722,$B1294)*SUMIFS(Calculations!$E$3:$E$53,Calculations!$A$3:$A$53,$B1294)</f>
        <v>0</v>
      </c>
      <c r="P1294" s="44">
        <f>P568/SUMIFS(P$3:P$722,$B$3:$B$722,$B1294)*SUMIFS(Calculations!$E$3:$E$53,Calculations!$A$3:$A$53,$B1294)</f>
        <v>0</v>
      </c>
      <c r="Q1294" s="44">
        <f>Q568/SUMIFS(Q$3:Q$722,$B$3:$B$722,$B1294)*SUMIFS(Calculations!$E$3:$E$53,Calculations!$A$3:$A$53,$B1294)</f>
        <v>0</v>
      </c>
      <c r="R1294" s="44">
        <f>R568/SUMIFS(R$3:R$722,$B$3:$B$722,$B1294)*SUMIFS(Calculations!$E$3:$E$53,Calculations!$A$3:$A$53,$B1294)</f>
        <v>0</v>
      </c>
    </row>
    <row r="1295" spans="2:18" ht="15.75" customHeight="1">
      <c r="B1295" s="44" t="s">
        <v>120</v>
      </c>
      <c r="C1295" s="44" t="s">
        <v>519</v>
      </c>
      <c r="D1295" s="44" t="s">
        <v>533</v>
      </c>
      <c r="E1295" s="44" t="str">
        <f t="shared" si="308"/>
        <v>crude oil</v>
      </c>
      <c r="F1295" s="44">
        <f>F569/SUMIFS(F$3:F$722,$B$3:$B$722,$B1295)*SUMIFS(Calculations!$E$3:$E$53,Calculations!$A$3:$A$53,$B1295)</f>
        <v>0</v>
      </c>
      <c r="G1295" s="44">
        <f>G569/SUMIFS(G$3:G$722,$B$3:$B$722,$B1295)*SUMIFS(Calculations!$E$3:$E$53,Calculations!$A$3:$A$53,$B1295)</f>
        <v>0</v>
      </c>
      <c r="H1295" s="44">
        <f>H569/SUMIFS(H$3:H$722,$B$3:$B$722,$B1295)*SUMIFS(Calculations!$E$3:$E$53,Calculations!$A$3:$A$53,$B1295)</f>
        <v>0</v>
      </c>
      <c r="I1295" s="44">
        <f>I569/SUMIFS(I$3:I$722,$B$3:$B$722,$B1295)*SUMIFS(Calculations!$E$3:$E$53,Calculations!$A$3:$A$53,$B1295)</f>
        <v>0</v>
      </c>
      <c r="J1295" s="44">
        <f>J569/SUMIFS(J$3:J$722,$B$3:$B$722,$B1295)*SUMIFS(Calculations!$E$3:$E$53,Calculations!$A$3:$A$53,$B1295)</f>
        <v>0</v>
      </c>
      <c r="K1295" s="44">
        <f>K569/SUMIFS(K$3:K$722,$B$3:$B$722,$B1295)*SUMIFS(Calculations!$E$3:$E$53,Calculations!$A$3:$A$53,$B1295)</f>
        <v>0</v>
      </c>
      <c r="L1295" s="44">
        <f>L569/SUMIFS(L$3:L$722,$B$3:$B$722,$B1295)*SUMIFS(Calculations!$E$3:$E$53,Calculations!$A$3:$A$53,$B1295)</f>
        <v>0</v>
      </c>
      <c r="M1295" s="44">
        <f>M569/SUMIFS(M$3:M$722,$B$3:$B$722,$B1295)*SUMIFS(Calculations!$E$3:$E$53,Calculations!$A$3:$A$53,$B1295)</f>
        <v>0</v>
      </c>
      <c r="N1295" s="44">
        <f>N569/SUMIFS(N$3:N$722,$B$3:$B$722,$B1295)*SUMIFS(Calculations!$E$3:$E$53,Calculations!$A$3:$A$53,$B1295)</f>
        <v>0</v>
      </c>
      <c r="O1295" s="44">
        <f>O569/SUMIFS(O$3:O$722,$B$3:$B$722,$B1295)*SUMIFS(Calculations!$E$3:$E$53,Calculations!$A$3:$A$53,$B1295)</f>
        <v>0</v>
      </c>
      <c r="P1295" s="44">
        <f>P569/SUMIFS(P$3:P$722,$B$3:$B$722,$B1295)*SUMIFS(Calculations!$E$3:$E$53,Calculations!$A$3:$A$53,$B1295)</f>
        <v>0</v>
      </c>
      <c r="Q1295" s="44">
        <f>Q569/SUMIFS(Q$3:Q$722,$B$3:$B$722,$B1295)*SUMIFS(Calculations!$E$3:$E$53,Calculations!$A$3:$A$53,$B1295)</f>
        <v>0</v>
      </c>
      <c r="R1295" s="44">
        <f>R569/SUMIFS(R$3:R$722,$B$3:$B$722,$B1295)*SUMIFS(Calculations!$E$3:$E$53,Calculations!$A$3:$A$53,$B1295)</f>
        <v>0</v>
      </c>
    </row>
    <row r="1296" spans="2:18" ht="15.75" customHeight="1">
      <c r="B1296" s="44" t="s">
        <v>120</v>
      </c>
      <c r="C1296" s="44" t="s">
        <v>519</v>
      </c>
      <c r="D1296" s="44" t="s">
        <v>534</v>
      </c>
      <c r="E1296" s="44" t="str">
        <f t="shared" si="308"/>
        <v>solar PV</v>
      </c>
      <c r="F1296" s="44">
        <f>F570/SUMIFS(F$3:F$722,$B$3:$B$722,$B1296)*SUMIFS(Calculations!$E$3:$E$53,Calculations!$A$3:$A$53,$B1296)</f>
        <v>0</v>
      </c>
      <c r="G1296" s="44">
        <f>G570/SUMIFS(G$3:G$722,$B$3:$B$722,$B1296)*SUMIFS(Calculations!$E$3:$E$53,Calculations!$A$3:$A$53,$B1296)</f>
        <v>0</v>
      </c>
      <c r="H1296" s="44">
        <f>H570/SUMIFS(H$3:H$722,$B$3:$B$722,$B1296)*SUMIFS(Calculations!$E$3:$E$53,Calculations!$A$3:$A$53,$B1296)</f>
        <v>0</v>
      </c>
      <c r="I1296" s="44">
        <f>I570/SUMIFS(I$3:I$722,$B$3:$B$722,$B1296)*SUMIFS(Calculations!$E$3:$E$53,Calculations!$A$3:$A$53,$B1296)</f>
        <v>0</v>
      </c>
      <c r="J1296" s="44">
        <f>J570/SUMIFS(J$3:J$722,$B$3:$B$722,$B1296)*SUMIFS(Calculations!$E$3:$E$53,Calculations!$A$3:$A$53,$B1296)</f>
        <v>0</v>
      </c>
      <c r="K1296" s="44">
        <f>K570/SUMIFS(K$3:K$722,$B$3:$B$722,$B1296)*SUMIFS(Calculations!$E$3:$E$53,Calculations!$A$3:$A$53,$B1296)</f>
        <v>0</v>
      </c>
      <c r="L1296" s="44">
        <f>L570/SUMIFS(L$3:L$722,$B$3:$B$722,$B1296)*SUMIFS(Calculations!$E$3:$E$53,Calculations!$A$3:$A$53,$B1296)</f>
        <v>0</v>
      </c>
      <c r="M1296" s="44">
        <f>M570/SUMIFS(M$3:M$722,$B$3:$B$722,$B1296)*SUMIFS(Calculations!$E$3:$E$53,Calculations!$A$3:$A$53,$B1296)</f>
        <v>0</v>
      </c>
      <c r="N1296" s="44">
        <f>N570/SUMIFS(N$3:N$722,$B$3:$B$722,$B1296)*SUMIFS(Calculations!$E$3:$E$53,Calculations!$A$3:$A$53,$B1296)</f>
        <v>0</v>
      </c>
      <c r="O1296" s="44">
        <f>O570/SUMIFS(O$3:O$722,$B$3:$B$722,$B1296)*SUMIFS(Calculations!$E$3:$E$53,Calculations!$A$3:$A$53,$B1296)</f>
        <v>0</v>
      </c>
      <c r="P1296" s="44">
        <f>P570/SUMIFS(P$3:P$722,$B$3:$B$722,$B1296)*SUMIFS(Calculations!$E$3:$E$53,Calculations!$A$3:$A$53,$B1296)</f>
        <v>0</v>
      </c>
      <c r="Q1296" s="44">
        <f>Q570/SUMIFS(Q$3:Q$722,$B$3:$B$722,$B1296)*SUMIFS(Calculations!$E$3:$E$53,Calculations!$A$3:$A$53,$B1296)</f>
        <v>0</v>
      </c>
      <c r="R1296" s="44">
        <f>R570/SUMIFS(R$3:R$722,$B$3:$B$722,$B1296)*SUMIFS(Calculations!$E$3:$E$53,Calculations!$A$3:$A$53,$B1296)</f>
        <v>0</v>
      </c>
    </row>
    <row r="1297" spans="2:18" ht="15.75" customHeight="1">
      <c r="B1297" s="44" t="s">
        <v>120</v>
      </c>
      <c r="C1297" s="44" t="s">
        <v>519</v>
      </c>
      <c r="D1297" s="44" t="s">
        <v>535</v>
      </c>
      <c r="E1297" s="44" t="str">
        <f t="shared" si="308"/>
        <v>storage</v>
      </c>
      <c r="F1297" s="44">
        <f>F571/SUMIFS(F$3:F$722,$B$3:$B$722,$B1297)*SUMIFS(Calculations!$E$3:$E$53,Calculations!$A$3:$A$53,$B1297)</f>
        <v>0</v>
      </c>
      <c r="G1297" s="44">
        <f>G571/SUMIFS(G$3:G$722,$B$3:$B$722,$B1297)*SUMIFS(Calculations!$E$3:$E$53,Calculations!$A$3:$A$53,$B1297)</f>
        <v>0</v>
      </c>
      <c r="H1297" s="44">
        <f>H571/SUMIFS(H$3:H$722,$B$3:$B$722,$B1297)*SUMIFS(Calculations!$E$3:$E$53,Calculations!$A$3:$A$53,$B1297)</f>
        <v>0</v>
      </c>
      <c r="I1297" s="44">
        <f>I571/SUMIFS(I$3:I$722,$B$3:$B$722,$B1297)*SUMIFS(Calculations!$E$3:$E$53,Calculations!$A$3:$A$53,$B1297)</f>
        <v>0</v>
      </c>
      <c r="J1297" s="44">
        <f>J571/SUMIFS(J$3:J$722,$B$3:$B$722,$B1297)*SUMIFS(Calculations!$E$3:$E$53,Calculations!$A$3:$A$53,$B1297)</f>
        <v>0</v>
      </c>
      <c r="K1297" s="44">
        <f>K571/SUMIFS(K$3:K$722,$B$3:$B$722,$B1297)*SUMIFS(Calculations!$E$3:$E$53,Calculations!$A$3:$A$53,$B1297)</f>
        <v>0</v>
      </c>
      <c r="L1297" s="44">
        <f>L571/SUMIFS(L$3:L$722,$B$3:$B$722,$B1297)*SUMIFS(Calculations!$E$3:$E$53,Calculations!$A$3:$A$53,$B1297)</f>
        <v>0</v>
      </c>
      <c r="M1297" s="44">
        <f>M571/SUMIFS(M$3:M$722,$B$3:$B$722,$B1297)*SUMIFS(Calculations!$E$3:$E$53,Calculations!$A$3:$A$53,$B1297)</f>
        <v>0</v>
      </c>
      <c r="N1297" s="44">
        <f>N571/SUMIFS(N$3:N$722,$B$3:$B$722,$B1297)*SUMIFS(Calculations!$E$3:$E$53,Calculations!$A$3:$A$53,$B1297)</f>
        <v>0</v>
      </c>
      <c r="O1297" s="44">
        <f>O571/SUMIFS(O$3:O$722,$B$3:$B$722,$B1297)*SUMIFS(Calculations!$E$3:$E$53,Calculations!$A$3:$A$53,$B1297)</f>
        <v>0</v>
      </c>
      <c r="P1297" s="44">
        <f>P571/SUMIFS(P$3:P$722,$B$3:$B$722,$B1297)*SUMIFS(Calculations!$E$3:$E$53,Calculations!$A$3:$A$53,$B1297)</f>
        <v>0</v>
      </c>
      <c r="Q1297" s="44">
        <f>Q571/SUMIFS(Q$3:Q$722,$B$3:$B$722,$B1297)*SUMIFS(Calculations!$E$3:$E$53,Calculations!$A$3:$A$53,$B1297)</f>
        <v>0</v>
      </c>
      <c r="R1297" s="44">
        <f>R571/SUMIFS(R$3:R$722,$B$3:$B$722,$B1297)*SUMIFS(Calculations!$E$3:$E$53,Calculations!$A$3:$A$53,$B1297)</f>
        <v>0</v>
      </c>
    </row>
    <row r="1298" spans="2:18" ht="15.75" customHeight="1">
      <c r="B1298" s="44" t="s">
        <v>120</v>
      </c>
      <c r="C1298" s="44" t="s">
        <v>519</v>
      </c>
      <c r="D1298" s="44" t="s">
        <v>537</v>
      </c>
      <c r="E1298" s="44" t="str">
        <f t="shared" si="308"/>
        <v>solar PV</v>
      </c>
      <c r="F1298" s="44">
        <f>F572/SUMIFS(F$3:F$722,$B$3:$B$722,$B1298)*SUMIFS(Calculations!$E$3:$E$53,Calculations!$A$3:$A$53,$B1298)</f>
        <v>0</v>
      </c>
      <c r="G1298" s="44">
        <f>G572/SUMIFS(G$3:G$722,$B$3:$B$722,$B1298)*SUMIFS(Calculations!$E$3:$E$53,Calculations!$A$3:$A$53,$B1298)</f>
        <v>0</v>
      </c>
      <c r="H1298" s="44">
        <f>H572/SUMIFS(H$3:H$722,$B$3:$B$722,$B1298)*SUMIFS(Calculations!$E$3:$E$53,Calculations!$A$3:$A$53,$B1298)</f>
        <v>0</v>
      </c>
      <c r="I1298" s="44">
        <f>I572/SUMIFS(I$3:I$722,$B$3:$B$722,$B1298)*SUMIFS(Calculations!$E$3:$E$53,Calculations!$A$3:$A$53,$B1298)</f>
        <v>0</v>
      </c>
      <c r="J1298" s="44">
        <f>J572/SUMIFS(J$3:J$722,$B$3:$B$722,$B1298)*SUMIFS(Calculations!$E$3:$E$53,Calculations!$A$3:$A$53,$B1298)</f>
        <v>0</v>
      </c>
      <c r="K1298" s="44">
        <f>K572/SUMIFS(K$3:K$722,$B$3:$B$722,$B1298)*SUMIFS(Calculations!$E$3:$E$53,Calculations!$A$3:$A$53,$B1298)</f>
        <v>0</v>
      </c>
      <c r="L1298" s="44">
        <f>L572/SUMIFS(L$3:L$722,$B$3:$B$722,$B1298)*SUMIFS(Calculations!$E$3:$E$53,Calculations!$A$3:$A$53,$B1298)</f>
        <v>0</v>
      </c>
      <c r="M1298" s="44">
        <f>M572/SUMIFS(M$3:M$722,$B$3:$B$722,$B1298)*SUMIFS(Calculations!$E$3:$E$53,Calculations!$A$3:$A$53,$B1298)</f>
        <v>0</v>
      </c>
      <c r="N1298" s="44">
        <f>N572/SUMIFS(N$3:N$722,$B$3:$B$722,$B1298)*SUMIFS(Calculations!$E$3:$E$53,Calculations!$A$3:$A$53,$B1298)</f>
        <v>0</v>
      </c>
      <c r="O1298" s="44">
        <f>O572/SUMIFS(O$3:O$722,$B$3:$B$722,$B1298)*SUMIFS(Calculations!$E$3:$E$53,Calculations!$A$3:$A$53,$B1298)</f>
        <v>0</v>
      </c>
      <c r="P1298" s="44">
        <f>P572/SUMIFS(P$3:P$722,$B$3:$B$722,$B1298)*SUMIFS(Calculations!$E$3:$E$53,Calculations!$A$3:$A$53,$B1298)</f>
        <v>0</v>
      </c>
      <c r="Q1298" s="44">
        <f>Q572/SUMIFS(Q$3:Q$722,$B$3:$B$722,$B1298)*SUMIFS(Calculations!$E$3:$E$53,Calculations!$A$3:$A$53,$B1298)</f>
        <v>0</v>
      </c>
      <c r="R1298" s="44">
        <f>R572/SUMIFS(R$3:R$722,$B$3:$B$722,$B1298)*SUMIFS(Calculations!$E$3:$E$53,Calculations!$A$3:$A$53,$B1298)</f>
        <v>0</v>
      </c>
    </row>
    <row r="1299" spans="2:18" ht="15.75" customHeight="1">
      <c r="B1299" s="44" t="s">
        <v>123</v>
      </c>
      <c r="C1299" s="44" t="s">
        <v>519</v>
      </c>
      <c r="D1299" s="44" t="s">
        <v>522</v>
      </c>
      <c r="E1299" s="44" t="str">
        <f t="shared" si="308"/>
        <v>biomass</v>
      </c>
      <c r="F1299" s="44">
        <f>F573/SUMIFS(F$3:F$722,$B$3:$B$722,$B1299)*SUMIFS(Calculations!$E$3:$E$53,Calculations!$A$3:$A$53,$B1299)</f>
        <v>0</v>
      </c>
      <c r="G1299" s="44">
        <f>G573/SUMIFS(G$3:G$722,$B$3:$B$722,$B1299)*SUMIFS(Calculations!$E$3:$E$53,Calculations!$A$3:$A$53,$B1299)</f>
        <v>0</v>
      </c>
      <c r="H1299" s="44">
        <f>H573/SUMIFS(H$3:H$722,$B$3:$B$722,$B1299)*SUMIFS(Calculations!$E$3:$E$53,Calculations!$A$3:$A$53,$B1299)</f>
        <v>0</v>
      </c>
      <c r="I1299" s="44">
        <f>I573/SUMIFS(I$3:I$722,$B$3:$B$722,$B1299)*SUMIFS(Calculations!$E$3:$E$53,Calculations!$A$3:$A$53,$B1299)</f>
        <v>0</v>
      </c>
      <c r="J1299" s="44">
        <f>J573/SUMIFS(J$3:J$722,$B$3:$B$722,$B1299)*SUMIFS(Calculations!$E$3:$E$53,Calculations!$A$3:$A$53,$B1299)</f>
        <v>0</v>
      </c>
      <c r="K1299" s="44">
        <f>K573/SUMIFS(K$3:K$722,$B$3:$B$722,$B1299)*SUMIFS(Calculations!$E$3:$E$53,Calculations!$A$3:$A$53,$B1299)</f>
        <v>0</v>
      </c>
      <c r="L1299" s="44">
        <f>L573/SUMIFS(L$3:L$722,$B$3:$B$722,$B1299)*SUMIFS(Calculations!$E$3:$E$53,Calculations!$A$3:$A$53,$B1299)</f>
        <v>0</v>
      </c>
      <c r="M1299" s="44">
        <f>M573/SUMIFS(M$3:M$722,$B$3:$B$722,$B1299)*SUMIFS(Calculations!$E$3:$E$53,Calculations!$A$3:$A$53,$B1299)</f>
        <v>0</v>
      </c>
      <c r="N1299" s="44">
        <f>N573/SUMIFS(N$3:N$722,$B$3:$B$722,$B1299)*SUMIFS(Calculations!$E$3:$E$53,Calculations!$A$3:$A$53,$B1299)</f>
        <v>0</v>
      </c>
      <c r="O1299" s="44">
        <f>O573/SUMIFS(O$3:O$722,$B$3:$B$722,$B1299)*SUMIFS(Calculations!$E$3:$E$53,Calculations!$A$3:$A$53,$B1299)</f>
        <v>0</v>
      </c>
      <c r="P1299" s="44">
        <f>P573/SUMIFS(P$3:P$722,$B$3:$B$722,$B1299)*SUMIFS(Calculations!$E$3:$E$53,Calculations!$A$3:$A$53,$B1299)</f>
        <v>0</v>
      </c>
      <c r="Q1299" s="44">
        <f>Q573/SUMIFS(Q$3:Q$722,$B$3:$B$722,$B1299)*SUMIFS(Calculations!$E$3:$E$53,Calculations!$A$3:$A$53,$B1299)</f>
        <v>0</v>
      </c>
      <c r="R1299" s="44">
        <f>R573/SUMIFS(R$3:R$722,$B$3:$B$722,$B1299)*SUMIFS(Calculations!$E$3:$E$53,Calculations!$A$3:$A$53,$B1299)</f>
        <v>0</v>
      </c>
    </row>
    <row r="1300" spans="2:18" ht="15.75" customHeight="1">
      <c r="B1300" s="44" t="s">
        <v>123</v>
      </c>
      <c r="C1300" s="44" t="s">
        <v>519</v>
      </c>
      <c r="D1300" s="44" t="s">
        <v>523</v>
      </c>
      <c r="E1300" s="44" t="str">
        <f t="shared" si="308"/>
        <v>hard coal</v>
      </c>
      <c r="F1300" s="44">
        <f>F574/SUMIFS(F$3:F$722,$B$3:$B$722,$B1300)*SUMIFS(Calculations!$E$3:$E$53,Calculations!$A$3:$A$53,$B1300)</f>
        <v>0</v>
      </c>
      <c r="G1300" s="44">
        <f>G574/SUMIFS(G$3:G$722,$B$3:$B$722,$B1300)*SUMIFS(Calculations!$E$3:$E$53,Calculations!$A$3:$A$53,$B1300)</f>
        <v>0</v>
      </c>
      <c r="H1300" s="44">
        <f>H574/SUMIFS(H$3:H$722,$B$3:$B$722,$B1300)*SUMIFS(Calculations!$E$3:$E$53,Calculations!$A$3:$A$53,$B1300)</f>
        <v>0</v>
      </c>
      <c r="I1300" s="44">
        <f>I574/SUMIFS(I$3:I$722,$B$3:$B$722,$B1300)*SUMIFS(Calculations!$E$3:$E$53,Calculations!$A$3:$A$53,$B1300)</f>
        <v>0</v>
      </c>
      <c r="J1300" s="44">
        <f>J574/SUMIFS(J$3:J$722,$B$3:$B$722,$B1300)*SUMIFS(Calculations!$E$3:$E$53,Calculations!$A$3:$A$53,$B1300)</f>
        <v>0</v>
      </c>
      <c r="K1300" s="44">
        <f>K574/SUMIFS(K$3:K$722,$B$3:$B$722,$B1300)*SUMIFS(Calculations!$E$3:$E$53,Calculations!$A$3:$A$53,$B1300)</f>
        <v>0</v>
      </c>
      <c r="L1300" s="44">
        <f>L574/SUMIFS(L$3:L$722,$B$3:$B$722,$B1300)*SUMIFS(Calculations!$E$3:$E$53,Calculations!$A$3:$A$53,$B1300)</f>
        <v>0</v>
      </c>
      <c r="M1300" s="44">
        <f>M574/SUMIFS(M$3:M$722,$B$3:$B$722,$B1300)*SUMIFS(Calculations!$E$3:$E$53,Calculations!$A$3:$A$53,$B1300)</f>
        <v>0</v>
      </c>
      <c r="N1300" s="44">
        <f>N574/SUMIFS(N$3:N$722,$B$3:$B$722,$B1300)*SUMIFS(Calculations!$E$3:$E$53,Calculations!$A$3:$A$53,$B1300)</f>
        <v>0</v>
      </c>
      <c r="O1300" s="44">
        <f>O574/SUMIFS(O$3:O$722,$B$3:$B$722,$B1300)*SUMIFS(Calculations!$E$3:$E$53,Calculations!$A$3:$A$53,$B1300)</f>
        <v>0</v>
      </c>
      <c r="P1300" s="44">
        <f>P574/SUMIFS(P$3:P$722,$B$3:$B$722,$B1300)*SUMIFS(Calculations!$E$3:$E$53,Calculations!$A$3:$A$53,$B1300)</f>
        <v>0</v>
      </c>
      <c r="Q1300" s="44">
        <f>Q574/SUMIFS(Q$3:Q$722,$B$3:$B$722,$B1300)*SUMIFS(Calculations!$E$3:$E$53,Calculations!$A$3:$A$53,$B1300)</f>
        <v>0</v>
      </c>
      <c r="R1300" s="44">
        <f>R574/SUMIFS(R$3:R$722,$B$3:$B$722,$B1300)*SUMIFS(Calculations!$E$3:$E$53,Calculations!$A$3:$A$53,$B1300)</f>
        <v>0</v>
      </c>
    </row>
    <row r="1301" spans="2:18" ht="15.75" customHeight="1">
      <c r="B1301" s="44" t="s">
        <v>123</v>
      </c>
      <c r="C1301" s="44" t="s">
        <v>519</v>
      </c>
      <c r="D1301" s="44" t="s">
        <v>524</v>
      </c>
      <c r="E1301" s="44" t="str">
        <f t="shared" si="308"/>
        <v>solar thermal</v>
      </c>
      <c r="F1301" s="44">
        <f>F575/SUMIFS(F$3:F$722,$B$3:$B$722,$B1301)*SUMIFS(Calculations!$E$3:$E$53,Calculations!$A$3:$A$53,$B1301)</f>
        <v>0</v>
      </c>
      <c r="G1301" s="44">
        <f>G575/SUMIFS(G$3:G$722,$B$3:$B$722,$B1301)*SUMIFS(Calculations!$E$3:$E$53,Calculations!$A$3:$A$53,$B1301)</f>
        <v>0</v>
      </c>
      <c r="H1301" s="44">
        <f>H575/SUMIFS(H$3:H$722,$B$3:$B$722,$B1301)*SUMIFS(Calculations!$E$3:$E$53,Calculations!$A$3:$A$53,$B1301)</f>
        <v>0</v>
      </c>
      <c r="I1301" s="44">
        <f>I575/SUMIFS(I$3:I$722,$B$3:$B$722,$B1301)*SUMIFS(Calculations!$E$3:$E$53,Calculations!$A$3:$A$53,$B1301)</f>
        <v>0</v>
      </c>
      <c r="J1301" s="44">
        <f>J575/SUMIFS(J$3:J$722,$B$3:$B$722,$B1301)*SUMIFS(Calculations!$E$3:$E$53,Calculations!$A$3:$A$53,$B1301)</f>
        <v>0</v>
      </c>
      <c r="K1301" s="44">
        <f>K575/SUMIFS(K$3:K$722,$B$3:$B$722,$B1301)*SUMIFS(Calculations!$E$3:$E$53,Calculations!$A$3:$A$53,$B1301)</f>
        <v>0</v>
      </c>
      <c r="L1301" s="44">
        <f>L575/SUMIFS(L$3:L$722,$B$3:$B$722,$B1301)*SUMIFS(Calculations!$E$3:$E$53,Calculations!$A$3:$A$53,$B1301)</f>
        <v>0</v>
      </c>
      <c r="M1301" s="44">
        <f>M575/SUMIFS(M$3:M$722,$B$3:$B$722,$B1301)*SUMIFS(Calculations!$E$3:$E$53,Calculations!$A$3:$A$53,$B1301)</f>
        <v>0</v>
      </c>
      <c r="N1301" s="44">
        <f>N575/SUMIFS(N$3:N$722,$B$3:$B$722,$B1301)*SUMIFS(Calculations!$E$3:$E$53,Calculations!$A$3:$A$53,$B1301)</f>
        <v>0</v>
      </c>
      <c r="O1301" s="44">
        <f>O575/SUMIFS(O$3:O$722,$B$3:$B$722,$B1301)*SUMIFS(Calculations!$E$3:$E$53,Calculations!$A$3:$A$53,$B1301)</f>
        <v>0</v>
      </c>
      <c r="P1301" s="44">
        <f>P575/SUMIFS(P$3:P$722,$B$3:$B$722,$B1301)*SUMIFS(Calculations!$E$3:$E$53,Calculations!$A$3:$A$53,$B1301)</f>
        <v>0</v>
      </c>
      <c r="Q1301" s="44">
        <f>Q575/SUMIFS(Q$3:Q$722,$B$3:$B$722,$B1301)*SUMIFS(Calculations!$E$3:$E$53,Calculations!$A$3:$A$53,$B1301)</f>
        <v>0</v>
      </c>
      <c r="R1301" s="44">
        <f>R575/SUMIFS(R$3:R$722,$B$3:$B$722,$B1301)*SUMIFS(Calculations!$E$3:$E$53,Calculations!$A$3:$A$53,$B1301)</f>
        <v>0</v>
      </c>
    </row>
    <row r="1302" spans="2:18" ht="15.75" customHeight="1">
      <c r="B1302" s="44" t="s">
        <v>123</v>
      </c>
      <c r="C1302" s="44" t="s">
        <v>519</v>
      </c>
      <c r="D1302" s="44" t="s">
        <v>525</v>
      </c>
      <c r="E1302" s="44" t="str">
        <f t="shared" si="308"/>
        <v>geothermal</v>
      </c>
      <c r="F1302" s="44">
        <f>F576/SUMIFS(F$3:F$722,$B$3:$B$722,$B1302)*SUMIFS(Calculations!$E$3:$E$53,Calculations!$A$3:$A$53,$B1302)</f>
        <v>0</v>
      </c>
      <c r="G1302" s="44">
        <f>G576/SUMIFS(G$3:G$722,$B$3:$B$722,$B1302)*SUMIFS(Calculations!$E$3:$E$53,Calculations!$A$3:$A$53,$B1302)</f>
        <v>0</v>
      </c>
      <c r="H1302" s="44">
        <f>H576/SUMIFS(H$3:H$722,$B$3:$B$722,$B1302)*SUMIFS(Calculations!$E$3:$E$53,Calculations!$A$3:$A$53,$B1302)</f>
        <v>0</v>
      </c>
      <c r="I1302" s="44">
        <f>I576/SUMIFS(I$3:I$722,$B$3:$B$722,$B1302)*SUMIFS(Calculations!$E$3:$E$53,Calculations!$A$3:$A$53,$B1302)</f>
        <v>0</v>
      </c>
      <c r="J1302" s="44">
        <f>J576/SUMIFS(J$3:J$722,$B$3:$B$722,$B1302)*SUMIFS(Calculations!$E$3:$E$53,Calculations!$A$3:$A$53,$B1302)</f>
        <v>0</v>
      </c>
      <c r="K1302" s="44">
        <f>K576/SUMIFS(K$3:K$722,$B$3:$B$722,$B1302)*SUMIFS(Calculations!$E$3:$E$53,Calculations!$A$3:$A$53,$B1302)</f>
        <v>0</v>
      </c>
      <c r="L1302" s="44">
        <f>L576/SUMIFS(L$3:L$722,$B$3:$B$722,$B1302)*SUMIFS(Calculations!$E$3:$E$53,Calculations!$A$3:$A$53,$B1302)</f>
        <v>0</v>
      </c>
      <c r="M1302" s="44">
        <f>M576/SUMIFS(M$3:M$722,$B$3:$B$722,$B1302)*SUMIFS(Calculations!$E$3:$E$53,Calculations!$A$3:$A$53,$B1302)</f>
        <v>0</v>
      </c>
      <c r="N1302" s="44">
        <f>N576/SUMIFS(N$3:N$722,$B$3:$B$722,$B1302)*SUMIFS(Calculations!$E$3:$E$53,Calculations!$A$3:$A$53,$B1302)</f>
        <v>0</v>
      </c>
      <c r="O1302" s="44">
        <f>O576/SUMIFS(O$3:O$722,$B$3:$B$722,$B1302)*SUMIFS(Calculations!$E$3:$E$53,Calculations!$A$3:$A$53,$B1302)</f>
        <v>0</v>
      </c>
      <c r="P1302" s="44">
        <f>P576/SUMIFS(P$3:P$722,$B$3:$B$722,$B1302)*SUMIFS(Calculations!$E$3:$E$53,Calculations!$A$3:$A$53,$B1302)</f>
        <v>0</v>
      </c>
      <c r="Q1302" s="44">
        <f>Q576/SUMIFS(Q$3:Q$722,$B$3:$B$722,$B1302)*SUMIFS(Calculations!$E$3:$E$53,Calculations!$A$3:$A$53,$B1302)</f>
        <v>0</v>
      </c>
      <c r="R1302" s="44">
        <f>R576/SUMIFS(R$3:R$722,$B$3:$B$722,$B1302)*SUMIFS(Calculations!$E$3:$E$53,Calculations!$A$3:$A$53,$B1302)</f>
        <v>0</v>
      </c>
    </row>
    <row r="1303" spans="2:18" ht="15.75" customHeight="1">
      <c r="B1303" s="44" t="s">
        <v>123</v>
      </c>
      <c r="C1303" s="44" t="s">
        <v>519</v>
      </c>
      <c r="D1303" s="44" t="s">
        <v>526</v>
      </c>
      <c r="E1303" s="44" t="str">
        <f t="shared" si="308"/>
        <v>hydro</v>
      </c>
      <c r="F1303" s="44">
        <f>F577/SUMIFS(F$3:F$722,$B$3:$B$722,$B1303)*SUMIFS(Calculations!$E$3:$E$53,Calculations!$A$3:$A$53,$B1303)</f>
        <v>0</v>
      </c>
      <c r="G1303" s="44">
        <f>G577/SUMIFS(G$3:G$722,$B$3:$B$722,$B1303)*SUMIFS(Calculations!$E$3:$E$53,Calculations!$A$3:$A$53,$B1303)</f>
        <v>0</v>
      </c>
      <c r="H1303" s="44">
        <f>H577/SUMIFS(H$3:H$722,$B$3:$B$722,$B1303)*SUMIFS(Calculations!$E$3:$E$53,Calculations!$A$3:$A$53,$B1303)</f>
        <v>0</v>
      </c>
      <c r="I1303" s="44">
        <f>I577/SUMIFS(I$3:I$722,$B$3:$B$722,$B1303)*SUMIFS(Calculations!$E$3:$E$53,Calculations!$A$3:$A$53,$B1303)</f>
        <v>0</v>
      </c>
      <c r="J1303" s="44">
        <f>J577/SUMIFS(J$3:J$722,$B$3:$B$722,$B1303)*SUMIFS(Calculations!$E$3:$E$53,Calculations!$A$3:$A$53,$B1303)</f>
        <v>0</v>
      </c>
      <c r="K1303" s="44">
        <f>K577/SUMIFS(K$3:K$722,$B$3:$B$722,$B1303)*SUMIFS(Calculations!$E$3:$E$53,Calculations!$A$3:$A$53,$B1303)</f>
        <v>0</v>
      </c>
      <c r="L1303" s="44">
        <f>L577/SUMIFS(L$3:L$722,$B$3:$B$722,$B1303)*SUMIFS(Calculations!$E$3:$E$53,Calculations!$A$3:$A$53,$B1303)</f>
        <v>0</v>
      </c>
      <c r="M1303" s="44">
        <f>M577/SUMIFS(M$3:M$722,$B$3:$B$722,$B1303)*SUMIFS(Calculations!$E$3:$E$53,Calculations!$A$3:$A$53,$B1303)</f>
        <v>0</v>
      </c>
      <c r="N1303" s="44">
        <f>N577/SUMIFS(N$3:N$722,$B$3:$B$722,$B1303)*SUMIFS(Calculations!$E$3:$E$53,Calculations!$A$3:$A$53,$B1303)</f>
        <v>0</v>
      </c>
      <c r="O1303" s="44">
        <f>O577/SUMIFS(O$3:O$722,$B$3:$B$722,$B1303)*SUMIFS(Calculations!$E$3:$E$53,Calculations!$A$3:$A$53,$B1303)</f>
        <v>0</v>
      </c>
      <c r="P1303" s="44">
        <f>P577/SUMIFS(P$3:P$722,$B$3:$B$722,$B1303)*SUMIFS(Calculations!$E$3:$E$53,Calculations!$A$3:$A$53,$B1303)</f>
        <v>0</v>
      </c>
      <c r="Q1303" s="44">
        <f>Q577/SUMIFS(Q$3:Q$722,$B$3:$B$722,$B1303)*SUMIFS(Calculations!$E$3:$E$53,Calculations!$A$3:$A$53,$B1303)</f>
        <v>0</v>
      </c>
      <c r="R1303" s="44">
        <f>R577/SUMIFS(R$3:R$722,$B$3:$B$722,$B1303)*SUMIFS(Calculations!$E$3:$E$53,Calculations!$A$3:$A$53,$B1303)</f>
        <v>0</v>
      </c>
    </row>
    <row r="1304" spans="2:18" ht="15.75" customHeight="1">
      <c r="B1304" s="44" t="s">
        <v>123</v>
      </c>
      <c r="C1304" s="44" t="s">
        <v>519</v>
      </c>
      <c r="D1304" s="44" t="s">
        <v>528</v>
      </c>
      <c r="E1304" s="44" t="str">
        <f t="shared" si="308"/>
        <v>hydro</v>
      </c>
      <c r="F1304" s="44">
        <f>F578/SUMIFS(F$3:F$722,$B$3:$B$722,$B1304)*SUMIFS(Calculations!$E$3:$E$53,Calculations!$A$3:$A$53,$B1304)</f>
        <v>0</v>
      </c>
      <c r="G1304" s="44">
        <f>G578/SUMIFS(G$3:G$722,$B$3:$B$722,$B1304)*SUMIFS(Calculations!$E$3:$E$53,Calculations!$A$3:$A$53,$B1304)</f>
        <v>0</v>
      </c>
      <c r="H1304" s="44">
        <f>H578/SUMIFS(H$3:H$722,$B$3:$B$722,$B1304)*SUMIFS(Calculations!$E$3:$E$53,Calculations!$A$3:$A$53,$B1304)</f>
        <v>0</v>
      </c>
      <c r="I1304" s="44">
        <f>I578/SUMIFS(I$3:I$722,$B$3:$B$722,$B1304)*SUMIFS(Calculations!$E$3:$E$53,Calculations!$A$3:$A$53,$B1304)</f>
        <v>0</v>
      </c>
      <c r="J1304" s="44">
        <f>J578/SUMIFS(J$3:J$722,$B$3:$B$722,$B1304)*SUMIFS(Calculations!$E$3:$E$53,Calculations!$A$3:$A$53,$B1304)</f>
        <v>0</v>
      </c>
      <c r="K1304" s="44">
        <f>K578/SUMIFS(K$3:K$722,$B$3:$B$722,$B1304)*SUMIFS(Calculations!$E$3:$E$53,Calculations!$A$3:$A$53,$B1304)</f>
        <v>0</v>
      </c>
      <c r="L1304" s="44">
        <f>L578/SUMIFS(L$3:L$722,$B$3:$B$722,$B1304)*SUMIFS(Calculations!$E$3:$E$53,Calculations!$A$3:$A$53,$B1304)</f>
        <v>0</v>
      </c>
      <c r="M1304" s="44">
        <f>M578/SUMIFS(M$3:M$722,$B$3:$B$722,$B1304)*SUMIFS(Calculations!$E$3:$E$53,Calculations!$A$3:$A$53,$B1304)</f>
        <v>0</v>
      </c>
      <c r="N1304" s="44">
        <f>N578/SUMIFS(N$3:N$722,$B$3:$B$722,$B1304)*SUMIFS(Calculations!$E$3:$E$53,Calculations!$A$3:$A$53,$B1304)</f>
        <v>0</v>
      </c>
      <c r="O1304" s="44">
        <f>O578/SUMIFS(O$3:O$722,$B$3:$B$722,$B1304)*SUMIFS(Calculations!$E$3:$E$53,Calculations!$A$3:$A$53,$B1304)</f>
        <v>0</v>
      </c>
      <c r="P1304" s="44">
        <f>P578/SUMIFS(P$3:P$722,$B$3:$B$722,$B1304)*SUMIFS(Calculations!$E$3:$E$53,Calculations!$A$3:$A$53,$B1304)</f>
        <v>0</v>
      </c>
      <c r="Q1304" s="44">
        <f>Q578/SUMIFS(Q$3:Q$722,$B$3:$B$722,$B1304)*SUMIFS(Calculations!$E$3:$E$53,Calculations!$A$3:$A$53,$B1304)</f>
        <v>0</v>
      </c>
      <c r="R1304" s="44">
        <f>R578/SUMIFS(R$3:R$722,$B$3:$B$722,$B1304)*SUMIFS(Calculations!$E$3:$E$53,Calculations!$A$3:$A$53,$B1304)</f>
        <v>0</v>
      </c>
    </row>
    <row r="1305" spans="2:18" ht="15.75" customHeight="1">
      <c r="B1305" s="44" t="s">
        <v>123</v>
      </c>
      <c r="C1305" s="44" t="s">
        <v>519</v>
      </c>
      <c r="D1305" s="44" t="s">
        <v>527</v>
      </c>
      <c r="E1305" s="44" t="str">
        <f t="shared" ref="E1305:E1368" si="309">LOOKUP(D1305,$U$2:$V$15,$V$2:$V$15)</f>
        <v>onshore wind</v>
      </c>
      <c r="F1305" s="44">
        <f>F579/SUMIFS(F$3:F$722,$B$3:$B$722,$B1305)*SUMIFS(Calculations!$E$3:$E$53,Calculations!$A$3:$A$53,$B1305)</f>
        <v>0</v>
      </c>
      <c r="G1305" s="44">
        <f>G579/SUMIFS(G$3:G$722,$B$3:$B$722,$B1305)*SUMIFS(Calculations!$E$3:$E$53,Calculations!$A$3:$A$53,$B1305)</f>
        <v>0</v>
      </c>
      <c r="H1305" s="44">
        <f>H579/SUMIFS(H$3:H$722,$B$3:$B$722,$B1305)*SUMIFS(Calculations!$E$3:$E$53,Calculations!$A$3:$A$53,$B1305)</f>
        <v>0</v>
      </c>
      <c r="I1305" s="44">
        <f>I579/SUMIFS(I$3:I$722,$B$3:$B$722,$B1305)*SUMIFS(Calculations!$E$3:$E$53,Calculations!$A$3:$A$53,$B1305)</f>
        <v>0</v>
      </c>
      <c r="J1305" s="44">
        <f>J579/SUMIFS(J$3:J$722,$B$3:$B$722,$B1305)*SUMIFS(Calculations!$E$3:$E$53,Calculations!$A$3:$A$53,$B1305)</f>
        <v>0</v>
      </c>
      <c r="K1305" s="44">
        <f>K579/SUMIFS(K$3:K$722,$B$3:$B$722,$B1305)*SUMIFS(Calculations!$E$3:$E$53,Calculations!$A$3:$A$53,$B1305)</f>
        <v>0</v>
      </c>
      <c r="L1305" s="44">
        <f>L579/SUMIFS(L$3:L$722,$B$3:$B$722,$B1305)*SUMIFS(Calculations!$E$3:$E$53,Calculations!$A$3:$A$53,$B1305)</f>
        <v>0</v>
      </c>
      <c r="M1305" s="44">
        <f>M579/SUMIFS(M$3:M$722,$B$3:$B$722,$B1305)*SUMIFS(Calculations!$E$3:$E$53,Calculations!$A$3:$A$53,$B1305)</f>
        <v>0</v>
      </c>
      <c r="N1305" s="44">
        <f>N579/SUMIFS(N$3:N$722,$B$3:$B$722,$B1305)*SUMIFS(Calculations!$E$3:$E$53,Calculations!$A$3:$A$53,$B1305)</f>
        <v>0</v>
      </c>
      <c r="O1305" s="44">
        <f>O579/SUMIFS(O$3:O$722,$B$3:$B$722,$B1305)*SUMIFS(Calculations!$E$3:$E$53,Calculations!$A$3:$A$53,$B1305)</f>
        <v>0</v>
      </c>
      <c r="P1305" s="44">
        <f>P579/SUMIFS(P$3:P$722,$B$3:$B$722,$B1305)*SUMIFS(Calculations!$E$3:$E$53,Calculations!$A$3:$A$53,$B1305)</f>
        <v>0</v>
      </c>
      <c r="Q1305" s="44">
        <f>Q579/SUMIFS(Q$3:Q$722,$B$3:$B$722,$B1305)*SUMIFS(Calculations!$E$3:$E$53,Calculations!$A$3:$A$53,$B1305)</f>
        <v>0</v>
      </c>
      <c r="R1305" s="44">
        <f>R579/SUMIFS(R$3:R$722,$B$3:$B$722,$B1305)*SUMIFS(Calculations!$E$3:$E$53,Calculations!$A$3:$A$53,$B1305)</f>
        <v>0</v>
      </c>
    </row>
    <row r="1306" spans="2:18" ht="15.75" customHeight="1">
      <c r="B1306" s="44" t="s">
        <v>123</v>
      </c>
      <c r="C1306" s="44" t="s">
        <v>519</v>
      </c>
      <c r="D1306" s="44" t="s">
        <v>529</v>
      </c>
      <c r="E1306" s="44" t="str">
        <f t="shared" si="309"/>
        <v>natural gas nonpeaker</v>
      </c>
      <c r="F1306" s="44">
        <f>F580/SUMIFS(F$3:F$722,$B$3:$B$722,$B1306)*SUMIFS(Calculations!$E$3:$E$53,Calculations!$A$3:$A$53,$B1306)</f>
        <v>0</v>
      </c>
      <c r="G1306" s="44">
        <f>G580/SUMIFS(G$3:G$722,$B$3:$B$722,$B1306)*SUMIFS(Calculations!$E$3:$E$53,Calculations!$A$3:$A$53,$B1306)</f>
        <v>0</v>
      </c>
      <c r="H1306" s="44">
        <f>H580/SUMIFS(H$3:H$722,$B$3:$B$722,$B1306)*SUMIFS(Calculations!$E$3:$E$53,Calculations!$A$3:$A$53,$B1306)</f>
        <v>0</v>
      </c>
      <c r="I1306" s="44">
        <f>I580/SUMIFS(I$3:I$722,$B$3:$B$722,$B1306)*SUMIFS(Calculations!$E$3:$E$53,Calculations!$A$3:$A$53,$B1306)</f>
        <v>0</v>
      </c>
      <c r="J1306" s="44">
        <f>J580/SUMIFS(J$3:J$722,$B$3:$B$722,$B1306)*SUMIFS(Calculations!$E$3:$E$53,Calculations!$A$3:$A$53,$B1306)</f>
        <v>0</v>
      </c>
      <c r="K1306" s="44">
        <f>K580/SUMIFS(K$3:K$722,$B$3:$B$722,$B1306)*SUMIFS(Calculations!$E$3:$E$53,Calculations!$A$3:$A$53,$B1306)</f>
        <v>0</v>
      </c>
      <c r="L1306" s="44">
        <f>L580/SUMIFS(L$3:L$722,$B$3:$B$722,$B1306)*SUMIFS(Calculations!$E$3:$E$53,Calculations!$A$3:$A$53,$B1306)</f>
        <v>0</v>
      </c>
      <c r="M1306" s="44">
        <f>M580/SUMIFS(M$3:M$722,$B$3:$B$722,$B1306)*SUMIFS(Calculations!$E$3:$E$53,Calculations!$A$3:$A$53,$B1306)</f>
        <v>0</v>
      </c>
      <c r="N1306" s="44">
        <f>N580/SUMIFS(N$3:N$722,$B$3:$B$722,$B1306)*SUMIFS(Calculations!$E$3:$E$53,Calculations!$A$3:$A$53,$B1306)</f>
        <v>0</v>
      </c>
      <c r="O1306" s="44">
        <f>O580/SUMIFS(O$3:O$722,$B$3:$B$722,$B1306)*SUMIFS(Calculations!$E$3:$E$53,Calculations!$A$3:$A$53,$B1306)</f>
        <v>0</v>
      </c>
      <c r="P1306" s="44">
        <f>P580/SUMIFS(P$3:P$722,$B$3:$B$722,$B1306)*SUMIFS(Calculations!$E$3:$E$53,Calculations!$A$3:$A$53,$B1306)</f>
        <v>0</v>
      </c>
      <c r="Q1306" s="44">
        <f>Q580/SUMIFS(Q$3:Q$722,$B$3:$B$722,$B1306)*SUMIFS(Calculations!$E$3:$E$53,Calculations!$A$3:$A$53,$B1306)</f>
        <v>0</v>
      </c>
      <c r="R1306" s="44">
        <f>R580/SUMIFS(R$3:R$722,$B$3:$B$722,$B1306)*SUMIFS(Calculations!$E$3:$E$53,Calculations!$A$3:$A$53,$B1306)</f>
        <v>0</v>
      </c>
    </row>
    <row r="1307" spans="2:18" ht="15.75" customHeight="1">
      <c r="B1307" s="44" t="s">
        <v>123</v>
      </c>
      <c r="C1307" s="44" t="s">
        <v>519</v>
      </c>
      <c r="D1307" s="44" t="s">
        <v>530</v>
      </c>
      <c r="E1307" s="44" t="str">
        <f t="shared" si="309"/>
        <v>natural gas peaker</v>
      </c>
      <c r="F1307" s="44">
        <f>F581/SUMIFS(F$3:F$722,$B$3:$B$722,$B1307)*SUMIFS(Calculations!$E$3:$E$53,Calculations!$A$3:$A$53,$B1307)</f>
        <v>0</v>
      </c>
      <c r="G1307" s="44">
        <f>G581/SUMIFS(G$3:G$722,$B$3:$B$722,$B1307)*SUMIFS(Calculations!$E$3:$E$53,Calculations!$A$3:$A$53,$B1307)</f>
        <v>0</v>
      </c>
      <c r="H1307" s="44">
        <f>H581/SUMIFS(H$3:H$722,$B$3:$B$722,$B1307)*SUMIFS(Calculations!$E$3:$E$53,Calculations!$A$3:$A$53,$B1307)</f>
        <v>0</v>
      </c>
      <c r="I1307" s="44">
        <f>I581/SUMIFS(I$3:I$722,$B$3:$B$722,$B1307)*SUMIFS(Calculations!$E$3:$E$53,Calculations!$A$3:$A$53,$B1307)</f>
        <v>0</v>
      </c>
      <c r="J1307" s="44">
        <f>J581/SUMIFS(J$3:J$722,$B$3:$B$722,$B1307)*SUMIFS(Calculations!$E$3:$E$53,Calculations!$A$3:$A$53,$B1307)</f>
        <v>0</v>
      </c>
      <c r="K1307" s="44">
        <f>K581/SUMIFS(K$3:K$722,$B$3:$B$722,$B1307)*SUMIFS(Calculations!$E$3:$E$53,Calculations!$A$3:$A$53,$B1307)</f>
        <v>0</v>
      </c>
      <c r="L1307" s="44">
        <f>L581/SUMIFS(L$3:L$722,$B$3:$B$722,$B1307)*SUMIFS(Calculations!$E$3:$E$53,Calculations!$A$3:$A$53,$B1307)</f>
        <v>0</v>
      </c>
      <c r="M1307" s="44">
        <f>M581/SUMIFS(M$3:M$722,$B$3:$B$722,$B1307)*SUMIFS(Calculations!$E$3:$E$53,Calculations!$A$3:$A$53,$B1307)</f>
        <v>0</v>
      </c>
      <c r="N1307" s="44">
        <f>N581/SUMIFS(N$3:N$722,$B$3:$B$722,$B1307)*SUMIFS(Calculations!$E$3:$E$53,Calculations!$A$3:$A$53,$B1307)</f>
        <v>0</v>
      </c>
      <c r="O1307" s="44">
        <f>O581/SUMIFS(O$3:O$722,$B$3:$B$722,$B1307)*SUMIFS(Calculations!$E$3:$E$53,Calculations!$A$3:$A$53,$B1307)</f>
        <v>0</v>
      </c>
      <c r="P1307" s="44">
        <f>P581/SUMIFS(P$3:P$722,$B$3:$B$722,$B1307)*SUMIFS(Calculations!$E$3:$E$53,Calculations!$A$3:$A$53,$B1307)</f>
        <v>0</v>
      </c>
      <c r="Q1307" s="44">
        <f>Q581/SUMIFS(Q$3:Q$722,$B$3:$B$722,$B1307)*SUMIFS(Calculations!$E$3:$E$53,Calculations!$A$3:$A$53,$B1307)</f>
        <v>0</v>
      </c>
      <c r="R1307" s="44">
        <f>R581/SUMIFS(R$3:R$722,$B$3:$B$722,$B1307)*SUMIFS(Calculations!$E$3:$E$53,Calculations!$A$3:$A$53,$B1307)</f>
        <v>0</v>
      </c>
    </row>
    <row r="1308" spans="2:18" ht="15.75" customHeight="1">
      <c r="B1308" s="44" t="s">
        <v>123</v>
      </c>
      <c r="C1308" s="44" t="s">
        <v>519</v>
      </c>
      <c r="D1308" s="44" t="s">
        <v>531</v>
      </c>
      <c r="E1308" s="44" t="str">
        <f t="shared" si="309"/>
        <v>nuclear</v>
      </c>
      <c r="F1308" s="44">
        <f>F582/SUMIFS(F$3:F$722,$B$3:$B$722,$B1308)*SUMIFS(Calculations!$E$3:$E$53,Calculations!$A$3:$A$53,$B1308)</f>
        <v>0</v>
      </c>
      <c r="G1308" s="44">
        <f>G582/SUMIFS(G$3:G$722,$B$3:$B$722,$B1308)*SUMIFS(Calculations!$E$3:$E$53,Calculations!$A$3:$A$53,$B1308)</f>
        <v>0</v>
      </c>
      <c r="H1308" s="44">
        <f>H582/SUMIFS(H$3:H$722,$B$3:$B$722,$B1308)*SUMIFS(Calculations!$E$3:$E$53,Calculations!$A$3:$A$53,$B1308)</f>
        <v>0</v>
      </c>
      <c r="I1308" s="44">
        <f>I582/SUMIFS(I$3:I$722,$B$3:$B$722,$B1308)*SUMIFS(Calculations!$E$3:$E$53,Calculations!$A$3:$A$53,$B1308)</f>
        <v>0</v>
      </c>
      <c r="J1308" s="44">
        <f>J582/SUMIFS(J$3:J$722,$B$3:$B$722,$B1308)*SUMIFS(Calculations!$E$3:$E$53,Calculations!$A$3:$A$53,$B1308)</f>
        <v>0</v>
      </c>
      <c r="K1308" s="44">
        <f>K582/SUMIFS(K$3:K$722,$B$3:$B$722,$B1308)*SUMIFS(Calculations!$E$3:$E$53,Calculations!$A$3:$A$53,$B1308)</f>
        <v>0</v>
      </c>
      <c r="L1308" s="44">
        <f>L582/SUMIFS(L$3:L$722,$B$3:$B$722,$B1308)*SUMIFS(Calculations!$E$3:$E$53,Calculations!$A$3:$A$53,$B1308)</f>
        <v>0</v>
      </c>
      <c r="M1308" s="44">
        <f>M582/SUMIFS(M$3:M$722,$B$3:$B$722,$B1308)*SUMIFS(Calculations!$E$3:$E$53,Calculations!$A$3:$A$53,$B1308)</f>
        <v>0</v>
      </c>
      <c r="N1308" s="44">
        <f>N582/SUMIFS(N$3:N$722,$B$3:$B$722,$B1308)*SUMIFS(Calculations!$E$3:$E$53,Calculations!$A$3:$A$53,$B1308)</f>
        <v>0</v>
      </c>
      <c r="O1308" s="44">
        <f>O582/SUMIFS(O$3:O$722,$B$3:$B$722,$B1308)*SUMIFS(Calculations!$E$3:$E$53,Calculations!$A$3:$A$53,$B1308)</f>
        <v>0</v>
      </c>
      <c r="P1308" s="44">
        <f>P582/SUMIFS(P$3:P$722,$B$3:$B$722,$B1308)*SUMIFS(Calculations!$E$3:$E$53,Calculations!$A$3:$A$53,$B1308)</f>
        <v>0</v>
      </c>
      <c r="Q1308" s="44">
        <f>Q582/SUMIFS(Q$3:Q$722,$B$3:$B$722,$B1308)*SUMIFS(Calculations!$E$3:$E$53,Calculations!$A$3:$A$53,$B1308)</f>
        <v>0</v>
      </c>
      <c r="R1308" s="44">
        <f>R582/SUMIFS(R$3:R$722,$B$3:$B$722,$B1308)*SUMIFS(Calculations!$E$3:$E$53,Calculations!$A$3:$A$53,$B1308)</f>
        <v>0</v>
      </c>
    </row>
    <row r="1309" spans="2:18" ht="15.75" customHeight="1">
      <c r="B1309" s="44" t="s">
        <v>123</v>
      </c>
      <c r="C1309" s="44" t="s">
        <v>519</v>
      </c>
      <c r="D1309" s="44" t="s">
        <v>532</v>
      </c>
      <c r="E1309" s="44" t="str">
        <f t="shared" si="309"/>
        <v>offshore wind</v>
      </c>
      <c r="F1309" s="44">
        <f>F583/SUMIFS(F$3:F$722,$B$3:$B$722,$B1309)*SUMIFS(Calculations!$E$3:$E$53,Calculations!$A$3:$A$53,$B1309)</f>
        <v>0</v>
      </c>
      <c r="G1309" s="44">
        <f>G583/SUMIFS(G$3:G$722,$B$3:$B$722,$B1309)*SUMIFS(Calculations!$E$3:$E$53,Calculations!$A$3:$A$53,$B1309)</f>
        <v>0</v>
      </c>
      <c r="H1309" s="44">
        <f>H583/SUMIFS(H$3:H$722,$B$3:$B$722,$B1309)*SUMIFS(Calculations!$E$3:$E$53,Calculations!$A$3:$A$53,$B1309)</f>
        <v>0</v>
      </c>
      <c r="I1309" s="44">
        <f>I583/SUMIFS(I$3:I$722,$B$3:$B$722,$B1309)*SUMIFS(Calculations!$E$3:$E$53,Calculations!$A$3:$A$53,$B1309)</f>
        <v>0</v>
      </c>
      <c r="J1309" s="44">
        <f>J583/SUMIFS(J$3:J$722,$B$3:$B$722,$B1309)*SUMIFS(Calculations!$E$3:$E$53,Calculations!$A$3:$A$53,$B1309)</f>
        <v>0</v>
      </c>
      <c r="K1309" s="44">
        <f>K583/SUMIFS(K$3:K$722,$B$3:$B$722,$B1309)*SUMIFS(Calculations!$E$3:$E$53,Calculations!$A$3:$A$53,$B1309)</f>
        <v>0</v>
      </c>
      <c r="L1309" s="44">
        <f>L583/SUMIFS(L$3:L$722,$B$3:$B$722,$B1309)*SUMIFS(Calculations!$E$3:$E$53,Calculations!$A$3:$A$53,$B1309)</f>
        <v>0</v>
      </c>
      <c r="M1309" s="44">
        <f>M583/SUMIFS(M$3:M$722,$B$3:$B$722,$B1309)*SUMIFS(Calculations!$E$3:$E$53,Calculations!$A$3:$A$53,$B1309)</f>
        <v>0</v>
      </c>
      <c r="N1309" s="44">
        <f>N583/SUMIFS(N$3:N$722,$B$3:$B$722,$B1309)*SUMIFS(Calculations!$E$3:$E$53,Calculations!$A$3:$A$53,$B1309)</f>
        <v>0</v>
      </c>
      <c r="O1309" s="44">
        <f>O583/SUMIFS(O$3:O$722,$B$3:$B$722,$B1309)*SUMIFS(Calculations!$E$3:$E$53,Calculations!$A$3:$A$53,$B1309)</f>
        <v>0</v>
      </c>
      <c r="P1309" s="44">
        <f>P583/SUMIFS(P$3:P$722,$B$3:$B$722,$B1309)*SUMIFS(Calculations!$E$3:$E$53,Calculations!$A$3:$A$53,$B1309)</f>
        <v>0</v>
      </c>
      <c r="Q1309" s="44">
        <f>Q583/SUMIFS(Q$3:Q$722,$B$3:$B$722,$B1309)*SUMIFS(Calculations!$E$3:$E$53,Calculations!$A$3:$A$53,$B1309)</f>
        <v>0</v>
      </c>
      <c r="R1309" s="44">
        <f>R583/SUMIFS(R$3:R$722,$B$3:$B$722,$B1309)*SUMIFS(Calculations!$E$3:$E$53,Calculations!$A$3:$A$53,$B1309)</f>
        <v>0</v>
      </c>
    </row>
    <row r="1310" spans="2:18" ht="15.75" customHeight="1">
      <c r="B1310" s="44" t="s">
        <v>123</v>
      </c>
      <c r="C1310" s="44" t="s">
        <v>519</v>
      </c>
      <c r="D1310" s="44" t="s">
        <v>533</v>
      </c>
      <c r="E1310" s="44" t="str">
        <f t="shared" si="309"/>
        <v>crude oil</v>
      </c>
      <c r="F1310" s="44">
        <f>F584/SUMIFS(F$3:F$722,$B$3:$B$722,$B1310)*SUMIFS(Calculations!$E$3:$E$53,Calculations!$A$3:$A$53,$B1310)</f>
        <v>0</v>
      </c>
      <c r="G1310" s="44">
        <f>G584/SUMIFS(G$3:G$722,$B$3:$B$722,$B1310)*SUMIFS(Calculations!$E$3:$E$53,Calculations!$A$3:$A$53,$B1310)</f>
        <v>0</v>
      </c>
      <c r="H1310" s="44">
        <f>H584/SUMIFS(H$3:H$722,$B$3:$B$722,$B1310)*SUMIFS(Calculations!$E$3:$E$53,Calculations!$A$3:$A$53,$B1310)</f>
        <v>0</v>
      </c>
      <c r="I1310" s="44">
        <f>I584/SUMIFS(I$3:I$722,$B$3:$B$722,$B1310)*SUMIFS(Calculations!$E$3:$E$53,Calculations!$A$3:$A$53,$B1310)</f>
        <v>0</v>
      </c>
      <c r="J1310" s="44">
        <f>J584/SUMIFS(J$3:J$722,$B$3:$B$722,$B1310)*SUMIFS(Calculations!$E$3:$E$53,Calculations!$A$3:$A$53,$B1310)</f>
        <v>0</v>
      </c>
      <c r="K1310" s="44">
        <f>K584/SUMIFS(K$3:K$722,$B$3:$B$722,$B1310)*SUMIFS(Calculations!$E$3:$E$53,Calculations!$A$3:$A$53,$B1310)</f>
        <v>0</v>
      </c>
      <c r="L1310" s="44">
        <f>L584/SUMIFS(L$3:L$722,$B$3:$B$722,$B1310)*SUMIFS(Calculations!$E$3:$E$53,Calculations!$A$3:$A$53,$B1310)</f>
        <v>0</v>
      </c>
      <c r="M1310" s="44">
        <f>M584/SUMIFS(M$3:M$722,$B$3:$B$722,$B1310)*SUMIFS(Calculations!$E$3:$E$53,Calculations!$A$3:$A$53,$B1310)</f>
        <v>0</v>
      </c>
      <c r="N1310" s="44">
        <f>N584/SUMIFS(N$3:N$722,$B$3:$B$722,$B1310)*SUMIFS(Calculations!$E$3:$E$53,Calculations!$A$3:$A$53,$B1310)</f>
        <v>0</v>
      </c>
      <c r="O1310" s="44">
        <f>O584/SUMIFS(O$3:O$722,$B$3:$B$722,$B1310)*SUMIFS(Calculations!$E$3:$E$53,Calculations!$A$3:$A$53,$B1310)</f>
        <v>0</v>
      </c>
      <c r="P1310" s="44">
        <f>P584/SUMIFS(P$3:P$722,$B$3:$B$722,$B1310)*SUMIFS(Calculations!$E$3:$E$53,Calculations!$A$3:$A$53,$B1310)</f>
        <v>0</v>
      </c>
      <c r="Q1310" s="44">
        <f>Q584/SUMIFS(Q$3:Q$722,$B$3:$B$722,$B1310)*SUMIFS(Calculations!$E$3:$E$53,Calculations!$A$3:$A$53,$B1310)</f>
        <v>0</v>
      </c>
      <c r="R1310" s="44">
        <f>R584/SUMIFS(R$3:R$722,$B$3:$B$722,$B1310)*SUMIFS(Calculations!$E$3:$E$53,Calculations!$A$3:$A$53,$B1310)</f>
        <v>0</v>
      </c>
    </row>
    <row r="1311" spans="2:18" ht="15.75" customHeight="1">
      <c r="B1311" s="44" t="s">
        <v>123</v>
      </c>
      <c r="C1311" s="44" t="s">
        <v>519</v>
      </c>
      <c r="D1311" s="44" t="s">
        <v>534</v>
      </c>
      <c r="E1311" s="44" t="str">
        <f t="shared" si="309"/>
        <v>solar PV</v>
      </c>
      <c r="F1311" s="44">
        <f>F585/SUMIFS(F$3:F$722,$B$3:$B$722,$B1311)*SUMIFS(Calculations!$E$3:$E$53,Calculations!$A$3:$A$53,$B1311)</f>
        <v>0</v>
      </c>
      <c r="G1311" s="44">
        <f>G585/SUMIFS(G$3:G$722,$B$3:$B$722,$B1311)*SUMIFS(Calculations!$E$3:$E$53,Calculations!$A$3:$A$53,$B1311)</f>
        <v>0</v>
      </c>
      <c r="H1311" s="44">
        <f>H585/SUMIFS(H$3:H$722,$B$3:$B$722,$B1311)*SUMIFS(Calculations!$E$3:$E$53,Calculations!$A$3:$A$53,$B1311)</f>
        <v>0</v>
      </c>
      <c r="I1311" s="44">
        <f>I585/SUMIFS(I$3:I$722,$B$3:$B$722,$B1311)*SUMIFS(Calculations!$E$3:$E$53,Calculations!$A$3:$A$53,$B1311)</f>
        <v>0</v>
      </c>
      <c r="J1311" s="44">
        <f>J585/SUMIFS(J$3:J$722,$B$3:$B$722,$B1311)*SUMIFS(Calculations!$E$3:$E$53,Calculations!$A$3:$A$53,$B1311)</f>
        <v>0</v>
      </c>
      <c r="K1311" s="44">
        <f>K585/SUMIFS(K$3:K$722,$B$3:$B$722,$B1311)*SUMIFS(Calculations!$E$3:$E$53,Calculations!$A$3:$A$53,$B1311)</f>
        <v>0</v>
      </c>
      <c r="L1311" s="44">
        <f>L585/SUMIFS(L$3:L$722,$B$3:$B$722,$B1311)*SUMIFS(Calculations!$E$3:$E$53,Calculations!$A$3:$A$53,$B1311)</f>
        <v>0</v>
      </c>
      <c r="M1311" s="44">
        <f>M585/SUMIFS(M$3:M$722,$B$3:$B$722,$B1311)*SUMIFS(Calculations!$E$3:$E$53,Calculations!$A$3:$A$53,$B1311)</f>
        <v>0</v>
      </c>
      <c r="N1311" s="44">
        <f>N585/SUMIFS(N$3:N$722,$B$3:$B$722,$B1311)*SUMIFS(Calculations!$E$3:$E$53,Calculations!$A$3:$A$53,$B1311)</f>
        <v>0</v>
      </c>
      <c r="O1311" s="44">
        <f>O585/SUMIFS(O$3:O$722,$B$3:$B$722,$B1311)*SUMIFS(Calculations!$E$3:$E$53,Calculations!$A$3:$A$53,$B1311)</f>
        <v>0</v>
      </c>
      <c r="P1311" s="44">
        <f>P585/SUMIFS(P$3:P$722,$B$3:$B$722,$B1311)*SUMIFS(Calculations!$E$3:$E$53,Calculations!$A$3:$A$53,$B1311)</f>
        <v>0</v>
      </c>
      <c r="Q1311" s="44">
        <f>Q585/SUMIFS(Q$3:Q$722,$B$3:$B$722,$B1311)*SUMIFS(Calculations!$E$3:$E$53,Calculations!$A$3:$A$53,$B1311)</f>
        <v>0</v>
      </c>
      <c r="R1311" s="44">
        <f>R585/SUMIFS(R$3:R$722,$B$3:$B$722,$B1311)*SUMIFS(Calculations!$E$3:$E$53,Calculations!$A$3:$A$53,$B1311)</f>
        <v>0</v>
      </c>
    </row>
    <row r="1312" spans="2:18" ht="15.75" customHeight="1">
      <c r="B1312" s="44" t="s">
        <v>123</v>
      </c>
      <c r="C1312" s="44" t="s">
        <v>519</v>
      </c>
      <c r="D1312" s="44" t="s">
        <v>535</v>
      </c>
      <c r="E1312" s="44" t="str">
        <f t="shared" si="309"/>
        <v>storage</v>
      </c>
      <c r="F1312" s="44">
        <f>F586/SUMIFS(F$3:F$722,$B$3:$B$722,$B1312)*SUMIFS(Calculations!$E$3:$E$53,Calculations!$A$3:$A$53,$B1312)</f>
        <v>0</v>
      </c>
      <c r="G1312" s="44">
        <f>G586/SUMIFS(G$3:G$722,$B$3:$B$722,$B1312)*SUMIFS(Calculations!$E$3:$E$53,Calculations!$A$3:$A$53,$B1312)</f>
        <v>0</v>
      </c>
      <c r="H1312" s="44">
        <f>H586/SUMIFS(H$3:H$722,$B$3:$B$722,$B1312)*SUMIFS(Calculations!$E$3:$E$53,Calculations!$A$3:$A$53,$B1312)</f>
        <v>0</v>
      </c>
      <c r="I1312" s="44">
        <f>I586/SUMIFS(I$3:I$722,$B$3:$B$722,$B1312)*SUMIFS(Calculations!$E$3:$E$53,Calculations!$A$3:$A$53,$B1312)</f>
        <v>0</v>
      </c>
      <c r="J1312" s="44">
        <f>J586/SUMIFS(J$3:J$722,$B$3:$B$722,$B1312)*SUMIFS(Calculations!$E$3:$E$53,Calculations!$A$3:$A$53,$B1312)</f>
        <v>0</v>
      </c>
      <c r="K1312" s="44">
        <f>K586/SUMIFS(K$3:K$722,$B$3:$B$722,$B1312)*SUMIFS(Calculations!$E$3:$E$53,Calculations!$A$3:$A$53,$B1312)</f>
        <v>0</v>
      </c>
      <c r="L1312" s="44">
        <f>L586/SUMIFS(L$3:L$722,$B$3:$B$722,$B1312)*SUMIFS(Calculations!$E$3:$E$53,Calculations!$A$3:$A$53,$B1312)</f>
        <v>0</v>
      </c>
      <c r="M1312" s="44">
        <f>M586/SUMIFS(M$3:M$722,$B$3:$B$722,$B1312)*SUMIFS(Calculations!$E$3:$E$53,Calculations!$A$3:$A$53,$B1312)</f>
        <v>0</v>
      </c>
      <c r="N1312" s="44">
        <f>N586/SUMIFS(N$3:N$722,$B$3:$B$722,$B1312)*SUMIFS(Calculations!$E$3:$E$53,Calculations!$A$3:$A$53,$B1312)</f>
        <v>0</v>
      </c>
      <c r="O1312" s="44">
        <f>O586/SUMIFS(O$3:O$722,$B$3:$B$722,$B1312)*SUMIFS(Calculations!$E$3:$E$53,Calculations!$A$3:$A$53,$B1312)</f>
        <v>0</v>
      </c>
      <c r="P1312" s="44">
        <f>P586/SUMIFS(P$3:P$722,$B$3:$B$722,$B1312)*SUMIFS(Calculations!$E$3:$E$53,Calculations!$A$3:$A$53,$B1312)</f>
        <v>0</v>
      </c>
      <c r="Q1312" s="44">
        <f>Q586/SUMIFS(Q$3:Q$722,$B$3:$B$722,$B1312)*SUMIFS(Calculations!$E$3:$E$53,Calculations!$A$3:$A$53,$B1312)</f>
        <v>0</v>
      </c>
      <c r="R1312" s="44">
        <f>R586/SUMIFS(R$3:R$722,$B$3:$B$722,$B1312)*SUMIFS(Calculations!$E$3:$E$53,Calculations!$A$3:$A$53,$B1312)</f>
        <v>0</v>
      </c>
    </row>
    <row r="1313" spans="2:18" ht="15.75" customHeight="1">
      <c r="B1313" s="44" t="s">
        <v>123</v>
      </c>
      <c r="C1313" s="44" t="s">
        <v>519</v>
      </c>
      <c r="D1313" s="44" t="s">
        <v>537</v>
      </c>
      <c r="E1313" s="44" t="str">
        <f t="shared" si="309"/>
        <v>solar PV</v>
      </c>
      <c r="F1313" s="44">
        <f>F587/SUMIFS(F$3:F$722,$B$3:$B$722,$B1313)*SUMIFS(Calculations!$E$3:$E$53,Calculations!$A$3:$A$53,$B1313)</f>
        <v>0</v>
      </c>
      <c r="G1313" s="44">
        <f>G587/SUMIFS(G$3:G$722,$B$3:$B$722,$B1313)*SUMIFS(Calculations!$E$3:$E$53,Calculations!$A$3:$A$53,$B1313)</f>
        <v>0</v>
      </c>
      <c r="H1313" s="44">
        <f>H587/SUMIFS(H$3:H$722,$B$3:$B$722,$B1313)*SUMIFS(Calculations!$E$3:$E$53,Calculations!$A$3:$A$53,$B1313)</f>
        <v>0</v>
      </c>
      <c r="I1313" s="44">
        <f>I587/SUMIFS(I$3:I$722,$B$3:$B$722,$B1313)*SUMIFS(Calculations!$E$3:$E$53,Calculations!$A$3:$A$53,$B1313)</f>
        <v>0</v>
      </c>
      <c r="J1313" s="44">
        <f>J587/SUMIFS(J$3:J$722,$B$3:$B$722,$B1313)*SUMIFS(Calculations!$E$3:$E$53,Calculations!$A$3:$A$53,$B1313)</f>
        <v>0</v>
      </c>
      <c r="K1313" s="44">
        <f>K587/SUMIFS(K$3:K$722,$B$3:$B$722,$B1313)*SUMIFS(Calculations!$E$3:$E$53,Calculations!$A$3:$A$53,$B1313)</f>
        <v>0</v>
      </c>
      <c r="L1313" s="44">
        <f>L587/SUMIFS(L$3:L$722,$B$3:$B$722,$B1313)*SUMIFS(Calculations!$E$3:$E$53,Calculations!$A$3:$A$53,$B1313)</f>
        <v>0</v>
      </c>
      <c r="M1313" s="44">
        <f>M587/SUMIFS(M$3:M$722,$B$3:$B$722,$B1313)*SUMIFS(Calculations!$E$3:$E$53,Calculations!$A$3:$A$53,$B1313)</f>
        <v>0</v>
      </c>
      <c r="N1313" s="44">
        <f>N587/SUMIFS(N$3:N$722,$B$3:$B$722,$B1313)*SUMIFS(Calculations!$E$3:$E$53,Calculations!$A$3:$A$53,$B1313)</f>
        <v>0</v>
      </c>
      <c r="O1313" s="44">
        <f>O587/SUMIFS(O$3:O$722,$B$3:$B$722,$B1313)*SUMIFS(Calculations!$E$3:$E$53,Calculations!$A$3:$A$53,$B1313)</f>
        <v>0</v>
      </c>
      <c r="P1313" s="44">
        <f>P587/SUMIFS(P$3:P$722,$B$3:$B$722,$B1313)*SUMIFS(Calculations!$E$3:$E$53,Calculations!$A$3:$A$53,$B1313)</f>
        <v>0</v>
      </c>
      <c r="Q1313" s="44">
        <f>Q587/SUMIFS(Q$3:Q$722,$B$3:$B$722,$B1313)*SUMIFS(Calculations!$E$3:$E$53,Calculations!$A$3:$A$53,$B1313)</f>
        <v>0</v>
      </c>
      <c r="R1313" s="44">
        <f>R587/SUMIFS(R$3:R$722,$B$3:$B$722,$B1313)*SUMIFS(Calculations!$E$3:$E$53,Calculations!$A$3:$A$53,$B1313)</f>
        <v>0</v>
      </c>
    </row>
    <row r="1314" spans="2:18" ht="15.75" customHeight="1">
      <c r="B1314" s="44" t="s">
        <v>126</v>
      </c>
      <c r="C1314" s="44" t="s">
        <v>519</v>
      </c>
      <c r="D1314" s="44" t="s">
        <v>522</v>
      </c>
      <c r="E1314" s="44" t="str">
        <f t="shared" si="309"/>
        <v>biomass</v>
      </c>
      <c r="F1314" s="44">
        <f>F588/SUMIFS(F$3:F$722,$B$3:$B$722,$B1314)*SUMIFS(Calculations!$E$3:$E$53,Calculations!$A$3:$A$53,$B1314)</f>
        <v>0</v>
      </c>
      <c r="G1314" s="44">
        <f>G588/SUMIFS(G$3:G$722,$B$3:$B$722,$B1314)*SUMIFS(Calculations!$E$3:$E$53,Calculations!$A$3:$A$53,$B1314)</f>
        <v>0</v>
      </c>
      <c r="H1314" s="44">
        <f>H588/SUMIFS(H$3:H$722,$B$3:$B$722,$B1314)*SUMIFS(Calculations!$E$3:$E$53,Calculations!$A$3:$A$53,$B1314)</f>
        <v>0</v>
      </c>
      <c r="I1314" s="44">
        <f>I588/SUMIFS(I$3:I$722,$B$3:$B$722,$B1314)*SUMIFS(Calculations!$E$3:$E$53,Calculations!$A$3:$A$53,$B1314)</f>
        <v>0</v>
      </c>
      <c r="J1314" s="44">
        <f>J588/SUMIFS(J$3:J$722,$B$3:$B$722,$B1314)*SUMIFS(Calculations!$E$3:$E$53,Calculations!$A$3:$A$53,$B1314)</f>
        <v>0</v>
      </c>
      <c r="K1314" s="44">
        <f>K588/SUMIFS(K$3:K$722,$B$3:$B$722,$B1314)*SUMIFS(Calculations!$E$3:$E$53,Calculations!$A$3:$A$53,$B1314)</f>
        <v>0</v>
      </c>
      <c r="L1314" s="44">
        <f>L588/SUMIFS(L$3:L$722,$B$3:$B$722,$B1314)*SUMIFS(Calculations!$E$3:$E$53,Calculations!$A$3:$A$53,$B1314)</f>
        <v>0</v>
      </c>
      <c r="M1314" s="44">
        <f>M588/SUMIFS(M$3:M$722,$B$3:$B$722,$B1314)*SUMIFS(Calculations!$E$3:$E$53,Calculations!$A$3:$A$53,$B1314)</f>
        <v>0</v>
      </c>
      <c r="N1314" s="44">
        <f>N588/SUMIFS(N$3:N$722,$B$3:$B$722,$B1314)*SUMIFS(Calculations!$E$3:$E$53,Calculations!$A$3:$A$53,$B1314)</f>
        <v>0</v>
      </c>
      <c r="O1314" s="44">
        <f>O588/SUMIFS(O$3:O$722,$B$3:$B$722,$B1314)*SUMIFS(Calculations!$E$3:$E$53,Calculations!$A$3:$A$53,$B1314)</f>
        <v>0</v>
      </c>
      <c r="P1314" s="44">
        <f>P588/SUMIFS(P$3:P$722,$B$3:$B$722,$B1314)*SUMIFS(Calculations!$E$3:$E$53,Calculations!$A$3:$A$53,$B1314)</f>
        <v>0</v>
      </c>
      <c r="Q1314" s="44">
        <f>Q588/SUMIFS(Q$3:Q$722,$B$3:$B$722,$B1314)*SUMIFS(Calculations!$E$3:$E$53,Calculations!$A$3:$A$53,$B1314)</f>
        <v>0</v>
      </c>
      <c r="R1314" s="44">
        <f>R588/SUMIFS(R$3:R$722,$B$3:$B$722,$B1314)*SUMIFS(Calculations!$E$3:$E$53,Calculations!$A$3:$A$53,$B1314)</f>
        <v>0</v>
      </c>
    </row>
    <row r="1315" spans="2:18" ht="15.75" customHeight="1">
      <c r="B1315" s="44" t="s">
        <v>126</v>
      </c>
      <c r="C1315" s="44" t="s">
        <v>519</v>
      </c>
      <c r="D1315" s="44" t="s">
        <v>523</v>
      </c>
      <c r="E1315" s="44" t="str">
        <f t="shared" si="309"/>
        <v>hard coal</v>
      </c>
      <c r="F1315" s="44">
        <f>F589/SUMIFS(F$3:F$722,$B$3:$B$722,$B1315)*SUMIFS(Calculations!$E$3:$E$53,Calculations!$A$3:$A$53,$B1315)</f>
        <v>0</v>
      </c>
      <c r="G1315" s="44">
        <f>G589/SUMIFS(G$3:G$722,$B$3:$B$722,$B1315)*SUMIFS(Calculations!$E$3:$E$53,Calculations!$A$3:$A$53,$B1315)</f>
        <v>0</v>
      </c>
      <c r="H1315" s="44">
        <f>H589/SUMIFS(H$3:H$722,$B$3:$B$722,$B1315)*SUMIFS(Calculations!$E$3:$E$53,Calculations!$A$3:$A$53,$B1315)</f>
        <v>0</v>
      </c>
      <c r="I1315" s="44">
        <f>I589/SUMIFS(I$3:I$722,$B$3:$B$722,$B1315)*SUMIFS(Calculations!$E$3:$E$53,Calculations!$A$3:$A$53,$B1315)</f>
        <v>0</v>
      </c>
      <c r="J1315" s="44">
        <f>J589/SUMIFS(J$3:J$722,$B$3:$B$722,$B1315)*SUMIFS(Calculations!$E$3:$E$53,Calculations!$A$3:$A$53,$B1315)</f>
        <v>0</v>
      </c>
      <c r="K1315" s="44">
        <f>K589/SUMIFS(K$3:K$722,$B$3:$B$722,$B1315)*SUMIFS(Calculations!$E$3:$E$53,Calculations!$A$3:$A$53,$B1315)</f>
        <v>0</v>
      </c>
      <c r="L1315" s="44">
        <f>L589/SUMIFS(L$3:L$722,$B$3:$B$722,$B1315)*SUMIFS(Calculations!$E$3:$E$53,Calculations!$A$3:$A$53,$B1315)</f>
        <v>0</v>
      </c>
      <c r="M1315" s="44">
        <f>M589/SUMIFS(M$3:M$722,$B$3:$B$722,$B1315)*SUMIFS(Calculations!$E$3:$E$53,Calculations!$A$3:$A$53,$B1315)</f>
        <v>0</v>
      </c>
      <c r="N1315" s="44">
        <f>N589/SUMIFS(N$3:N$722,$B$3:$B$722,$B1315)*SUMIFS(Calculations!$E$3:$E$53,Calculations!$A$3:$A$53,$B1315)</f>
        <v>0</v>
      </c>
      <c r="O1315" s="44">
        <f>O589/SUMIFS(O$3:O$722,$B$3:$B$722,$B1315)*SUMIFS(Calculations!$E$3:$E$53,Calculations!$A$3:$A$53,$B1315)</f>
        <v>0</v>
      </c>
      <c r="P1315" s="44">
        <f>P589/SUMIFS(P$3:P$722,$B$3:$B$722,$B1315)*SUMIFS(Calculations!$E$3:$E$53,Calculations!$A$3:$A$53,$B1315)</f>
        <v>0</v>
      </c>
      <c r="Q1315" s="44">
        <f>Q589/SUMIFS(Q$3:Q$722,$B$3:$B$722,$B1315)*SUMIFS(Calculations!$E$3:$E$53,Calculations!$A$3:$A$53,$B1315)</f>
        <v>0</v>
      </c>
      <c r="R1315" s="44">
        <f>R589/SUMIFS(R$3:R$722,$B$3:$B$722,$B1315)*SUMIFS(Calculations!$E$3:$E$53,Calculations!$A$3:$A$53,$B1315)</f>
        <v>0</v>
      </c>
    </row>
    <row r="1316" spans="2:18" ht="15.75" customHeight="1">
      <c r="B1316" s="44" t="s">
        <v>126</v>
      </c>
      <c r="C1316" s="44" t="s">
        <v>519</v>
      </c>
      <c r="D1316" s="44" t="s">
        <v>524</v>
      </c>
      <c r="E1316" s="44" t="str">
        <f t="shared" si="309"/>
        <v>solar thermal</v>
      </c>
      <c r="F1316" s="44">
        <f>F590/SUMIFS(F$3:F$722,$B$3:$B$722,$B1316)*SUMIFS(Calculations!$E$3:$E$53,Calculations!$A$3:$A$53,$B1316)</f>
        <v>0</v>
      </c>
      <c r="G1316" s="44">
        <f>G590/SUMIFS(G$3:G$722,$B$3:$B$722,$B1316)*SUMIFS(Calculations!$E$3:$E$53,Calculations!$A$3:$A$53,$B1316)</f>
        <v>0</v>
      </c>
      <c r="H1316" s="44">
        <f>H590/SUMIFS(H$3:H$722,$B$3:$B$722,$B1316)*SUMIFS(Calculations!$E$3:$E$53,Calculations!$A$3:$A$53,$B1316)</f>
        <v>0</v>
      </c>
      <c r="I1316" s="44">
        <f>I590/SUMIFS(I$3:I$722,$B$3:$B$722,$B1316)*SUMIFS(Calculations!$E$3:$E$53,Calculations!$A$3:$A$53,$B1316)</f>
        <v>0</v>
      </c>
      <c r="J1316" s="44">
        <f>J590/SUMIFS(J$3:J$722,$B$3:$B$722,$B1316)*SUMIFS(Calculations!$E$3:$E$53,Calculations!$A$3:$A$53,$B1316)</f>
        <v>0</v>
      </c>
      <c r="K1316" s="44">
        <f>K590/SUMIFS(K$3:K$722,$B$3:$B$722,$B1316)*SUMIFS(Calculations!$E$3:$E$53,Calculations!$A$3:$A$53,$B1316)</f>
        <v>0</v>
      </c>
      <c r="L1316" s="44">
        <f>L590/SUMIFS(L$3:L$722,$B$3:$B$722,$B1316)*SUMIFS(Calculations!$E$3:$E$53,Calculations!$A$3:$A$53,$B1316)</f>
        <v>0</v>
      </c>
      <c r="M1316" s="44">
        <f>M590/SUMIFS(M$3:M$722,$B$3:$B$722,$B1316)*SUMIFS(Calculations!$E$3:$E$53,Calculations!$A$3:$A$53,$B1316)</f>
        <v>0</v>
      </c>
      <c r="N1316" s="44">
        <f>N590/SUMIFS(N$3:N$722,$B$3:$B$722,$B1316)*SUMIFS(Calculations!$E$3:$E$53,Calculations!$A$3:$A$53,$B1316)</f>
        <v>0</v>
      </c>
      <c r="O1316" s="44">
        <f>O590/SUMIFS(O$3:O$722,$B$3:$B$722,$B1316)*SUMIFS(Calculations!$E$3:$E$53,Calculations!$A$3:$A$53,$B1316)</f>
        <v>0</v>
      </c>
      <c r="P1316" s="44">
        <f>P590/SUMIFS(P$3:P$722,$B$3:$B$722,$B1316)*SUMIFS(Calculations!$E$3:$E$53,Calculations!$A$3:$A$53,$B1316)</f>
        <v>0</v>
      </c>
      <c r="Q1316" s="44">
        <f>Q590/SUMIFS(Q$3:Q$722,$B$3:$B$722,$B1316)*SUMIFS(Calculations!$E$3:$E$53,Calculations!$A$3:$A$53,$B1316)</f>
        <v>0</v>
      </c>
      <c r="R1316" s="44">
        <f>R590/SUMIFS(R$3:R$722,$B$3:$B$722,$B1316)*SUMIFS(Calculations!$E$3:$E$53,Calculations!$A$3:$A$53,$B1316)</f>
        <v>0</v>
      </c>
    </row>
    <row r="1317" spans="2:18" ht="15.75" customHeight="1">
      <c r="B1317" s="44" t="s">
        <v>126</v>
      </c>
      <c r="C1317" s="44" t="s">
        <v>519</v>
      </c>
      <c r="D1317" s="44" t="s">
        <v>525</v>
      </c>
      <c r="E1317" s="44" t="str">
        <f t="shared" si="309"/>
        <v>geothermal</v>
      </c>
      <c r="F1317" s="44">
        <f>F591/SUMIFS(F$3:F$722,$B$3:$B$722,$B1317)*SUMIFS(Calculations!$E$3:$E$53,Calculations!$A$3:$A$53,$B1317)</f>
        <v>0</v>
      </c>
      <c r="G1317" s="44">
        <f>G591/SUMIFS(G$3:G$722,$B$3:$B$722,$B1317)*SUMIFS(Calculations!$E$3:$E$53,Calculations!$A$3:$A$53,$B1317)</f>
        <v>0</v>
      </c>
      <c r="H1317" s="44">
        <f>H591/SUMIFS(H$3:H$722,$B$3:$B$722,$B1317)*SUMIFS(Calculations!$E$3:$E$53,Calculations!$A$3:$A$53,$B1317)</f>
        <v>0</v>
      </c>
      <c r="I1317" s="44">
        <f>I591/SUMIFS(I$3:I$722,$B$3:$B$722,$B1317)*SUMIFS(Calculations!$E$3:$E$53,Calculations!$A$3:$A$53,$B1317)</f>
        <v>0</v>
      </c>
      <c r="J1317" s="44">
        <f>J591/SUMIFS(J$3:J$722,$B$3:$B$722,$B1317)*SUMIFS(Calculations!$E$3:$E$53,Calculations!$A$3:$A$53,$B1317)</f>
        <v>0</v>
      </c>
      <c r="K1317" s="44">
        <f>K591/SUMIFS(K$3:K$722,$B$3:$B$722,$B1317)*SUMIFS(Calculations!$E$3:$E$53,Calculations!$A$3:$A$53,$B1317)</f>
        <v>0</v>
      </c>
      <c r="L1317" s="44">
        <f>L591/SUMIFS(L$3:L$722,$B$3:$B$722,$B1317)*SUMIFS(Calculations!$E$3:$E$53,Calculations!$A$3:$A$53,$B1317)</f>
        <v>0</v>
      </c>
      <c r="M1317" s="44">
        <f>M591/SUMIFS(M$3:M$722,$B$3:$B$722,$B1317)*SUMIFS(Calculations!$E$3:$E$53,Calculations!$A$3:$A$53,$B1317)</f>
        <v>0</v>
      </c>
      <c r="N1317" s="44">
        <f>N591/SUMIFS(N$3:N$722,$B$3:$B$722,$B1317)*SUMIFS(Calculations!$E$3:$E$53,Calculations!$A$3:$A$53,$B1317)</f>
        <v>0</v>
      </c>
      <c r="O1317" s="44">
        <f>O591/SUMIFS(O$3:O$722,$B$3:$B$722,$B1317)*SUMIFS(Calculations!$E$3:$E$53,Calculations!$A$3:$A$53,$B1317)</f>
        <v>0</v>
      </c>
      <c r="P1317" s="44">
        <f>P591/SUMIFS(P$3:P$722,$B$3:$B$722,$B1317)*SUMIFS(Calculations!$E$3:$E$53,Calculations!$A$3:$A$53,$B1317)</f>
        <v>0</v>
      </c>
      <c r="Q1317" s="44">
        <f>Q591/SUMIFS(Q$3:Q$722,$B$3:$B$722,$B1317)*SUMIFS(Calculations!$E$3:$E$53,Calculations!$A$3:$A$53,$B1317)</f>
        <v>0</v>
      </c>
      <c r="R1317" s="44">
        <f>R591/SUMIFS(R$3:R$722,$B$3:$B$722,$B1317)*SUMIFS(Calculations!$E$3:$E$53,Calculations!$A$3:$A$53,$B1317)</f>
        <v>0</v>
      </c>
    </row>
    <row r="1318" spans="2:18" ht="15.75" customHeight="1">
      <c r="B1318" s="44" t="s">
        <v>126</v>
      </c>
      <c r="C1318" s="44" t="s">
        <v>519</v>
      </c>
      <c r="D1318" s="44" t="s">
        <v>526</v>
      </c>
      <c r="E1318" s="44" t="str">
        <f t="shared" si="309"/>
        <v>hydro</v>
      </c>
      <c r="F1318" s="44">
        <f>F592/SUMIFS(F$3:F$722,$B$3:$B$722,$B1318)*SUMIFS(Calculations!$E$3:$E$53,Calculations!$A$3:$A$53,$B1318)</f>
        <v>0</v>
      </c>
      <c r="G1318" s="44">
        <f>G592/SUMIFS(G$3:G$722,$B$3:$B$722,$B1318)*SUMIFS(Calculations!$E$3:$E$53,Calculations!$A$3:$A$53,$B1318)</f>
        <v>0</v>
      </c>
      <c r="H1318" s="44">
        <f>H592/SUMIFS(H$3:H$722,$B$3:$B$722,$B1318)*SUMIFS(Calculations!$E$3:$E$53,Calculations!$A$3:$A$53,$B1318)</f>
        <v>0</v>
      </c>
      <c r="I1318" s="44">
        <f>I592/SUMIFS(I$3:I$722,$B$3:$B$722,$B1318)*SUMIFS(Calculations!$E$3:$E$53,Calculations!$A$3:$A$53,$B1318)</f>
        <v>0</v>
      </c>
      <c r="J1318" s="44">
        <f>J592/SUMIFS(J$3:J$722,$B$3:$B$722,$B1318)*SUMIFS(Calculations!$E$3:$E$53,Calculations!$A$3:$A$53,$B1318)</f>
        <v>0</v>
      </c>
      <c r="K1318" s="44">
        <f>K592/SUMIFS(K$3:K$722,$B$3:$B$722,$B1318)*SUMIFS(Calculations!$E$3:$E$53,Calculations!$A$3:$A$53,$B1318)</f>
        <v>0</v>
      </c>
      <c r="L1318" s="44">
        <f>L592/SUMIFS(L$3:L$722,$B$3:$B$722,$B1318)*SUMIFS(Calculations!$E$3:$E$53,Calculations!$A$3:$A$53,$B1318)</f>
        <v>0</v>
      </c>
      <c r="M1318" s="44">
        <f>M592/SUMIFS(M$3:M$722,$B$3:$B$722,$B1318)*SUMIFS(Calculations!$E$3:$E$53,Calculations!$A$3:$A$53,$B1318)</f>
        <v>0</v>
      </c>
      <c r="N1318" s="44">
        <f>N592/SUMIFS(N$3:N$722,$B$3:$B$722,$B1318)*SUMIFS(Calculations!$E$3:$E$53,Calculations!$A$3:$A$53,$B1318)</f>
        <v>0</v>
      </c>
      <c r="O1318" s="44">
        <f>O592/SUMIFS(O$3:O$722,$B$3:$B$722,$B1318)*SUMIFS(Calculations!$E$3:$E$53,Calculations!$A$3:$A$53,$B1318)</f>
        <v>0</v>
      </c>
      <c r="P1318" s="44">
        <f>P592/SUMIFS(P$3:P$722,$B$3:$B$722,$B1318)*SUMIFS(Calculations!$E$3:$E$53,Calculations!$A$3:$A$53,$B1318)</f>
        <v>0</v>
      </c>
      <c r="Q1318" s="44">
        <f>Q592/SUMIFS(Q$3:Q$722,$B$3:$B$722,$B1318)*SUMIFS(Calculations!$E$3:$E$53,Calculations!$A$3:$A$53,$B1318)</f>
        <v>0</v>
      </c>
      <c r="R1318" s="44">
        <f>R592/SUMIFS(R$3:R$722,$B$3:$B$722,$B1318)*SUMIFS(Calculations!$E$3:$E$53,Calculations!$A$3:$A$53,$B1318)</f>
        <v>0</v>
      </c>
    </row>
    <row r="1319" spans="2:18" ht="15.75" customHeight="1">
      <c r="B1319" s="44" t="s">
        <v>126</v>
      </c>
      <c r="C1319" s="44" t="s">
        <v>519</v>
      </c>
      <c r="D1319" s="44" t="s">
        <v>528</v>
      </c>
      <c r="E1319" s="44" t="str">
        <f t="shared" si="309"/>
        <v>hydro</v>
      </c>
      <c r="F1319" s="44">
        <f>F593/SUMIFS(F$3:F$722,$B$3:$B$722,$B1319)*SUMIFS(Calculations!$E$3:$E$53,Calculations!$A$3:$A$53,$B1319)</f>
        <v>0</v>
      </c>
      <c r="G1319" s="44">
        <f>G593/SUMIFS(G$3:G$722,$B$3:$B$722,$B1319)*SUMIFS(Calculations!$E$3:$E$53,Calculations!$A$3:$A$53,$B1319)</f>
        <v>0</v>
      </c>
      <c r="H1319" s="44">
        <f>H593/SUMIFS(H$3:H$722,$B$3:$B$722,$B1319)*SUMIFS(Calculations!$E$3:$E$53,Calculations!$A$3:$A$53,$B1319)</f>
        <v>0</v>
      </c>
      <c r="I1319" s="44">
        <f>I593/SUMIFS(I$3:I$722,$B$3:$B$722,$B1319)*SUMIFS(Calculations!$E$3:$E$53,Calculations!$A$3:$A$53,$B1319)</f>
        <v>0</v>
      </c>
      <c r="J1319" s="44">
        <f>J593/SUMIFS(J$3:J$722,$B$3:$B$722,$B1319)*SUMIFS(Calculations!$E$3:$E$53,Calculations!$A$3:$A$53,$B1319)</f>
        <v>0</v>
      </c>
      <c r="K1319" s="44">
        <f>K593/SUMIFS(K$3:K$722,$B$3:$B$722,$B1319)*SUMIFS(Calculations!$E$3:$E$53,Calculations!$A$3:$A$53,$B1319)</f>
        <v>0</v>
      </c>
      <c r="L1319" s="44">
        <f>L593/SUMIFS(L$3:L$722,$B$3:$B$722,$B1319)*SUMIFS(Calculations!$E$3:$E$53,Calculations!$A$3:$A$53,$B1319)</f>
        <v>0</v>
      </c>
      <c r="M1319" s="44">
        <f>M593/SUMIFS(M$3:M$722,$B$3:$B$722,$B1319)*SUMIFS(Calculations!$E$3:$E$53,Calculations!$A$3:$A$53,$B1319)</f>
        <v>0</v>
      </c>
      <c r="N1319" s="44">
        <f>N593/SUMIFS(N$3:N$722,$B$3:$B$722,$B1319)*SUMIFS(Calculations!$E$3:$E$53,Calculations!$A$3:$A$53,$B1319)</f>
        <v>0</v>
      </c>
      <c r="O1319" s="44">
        <f>O593/SUMIFS(O$3:O$722,$B$3:$B$722,$B1319)*SUMIFS(Calculations!$E$3:$E$53,Calculations!$A$3:$A$53,$B1319)</f>
        <v>0</v>
      </c>
      <c r="P1319" s="44">
        <f>P593/SUMIFS(P$3:P$722,$B$3:$B$722,$B1319)*SUMIFS(Calculations!$E$3:$E$53,Calculations!$A$3:$A$53,$B1319)</f>
        <v>0</v>
      </c>
      <c r="Q1319" s="44">
        <f>Q593/SUMIFS(Q$3:Q$722,$B$3:$B$722,$B1319)*SUMIFS(Calculations!$E$3:$E$53,Calculations!$A$3:$A$53,$B1319)</f>
        <v>0</v>
      </c>
      <c r="R1319" s="44">
        <f>R593/SUMIFS(R$3:R$722,$B$3:$B$722,$B1319)*SUMIFS(Calculations!$E$3:$E$53,Calculations!$A$3:$A$53,$B1319)</f>
        <v>0</v>
      </c>
    </row>
    <row r="1320" spans="2:18" ht="15.75" customHeight="1">
      <c r="B1320" s="44" t="s">
        <v>126</v>
      </c>
      <c r="C1320" s="44" t="s">
        <v>519</v>
      </c>
      <c r="D1320" s="44" t="s">
        <v>527</v>
      </c>
      <c r="E1320" s="44" t="str">
        <f t="shared" si="309"/>
        <v>onshore wind</v>
      </c>
      <c r="F1320" s="44">
        <f>F594/SUMIFS(F$3:F$722,$B$3:$B$722,$B1320)*SUMIFS(Calculations!$E$3:$E$53,Calculations!$A$3:$A$53,$B1320)</f>
        <v>0</v>
      </c>
      <c r="G1320" s="44">
        <f>G594/SUMIFS(G$3:G$722,$B$3:$B$722,$B1320)*SUMIFS(Calculations!$E$3:$E$53,Calculations!$A$3:$A$53,$B1320)</f>
        <v>0</v>
      </c>
      <c r="H1320" s="44">
        <f>H594/SUMIFS(H$3:H$722,$B$3:$B$722,$B1320)*SUMIFS(Calculations!$E$3:$E$53,Calculations!$A$3:$A$53,$B1320)</f>
        <v>0</v>
      </c>
      <c r="I1320" s="44">
        <f>I594/SUMIFS(I$3:I$722,$B$3:$B$722,$B1320)*SUMIFS(Calculations!$E$3:$E$53,Calculations!$A$3:$A$53,$B1320)</f>
        <v>0</v>
      </c>
      <c r="J1320" s="44">
        <f>J594/SUMIFS(J$3:J$722,$B$3:$B$722,$B1320)*SUMIFS(Calculations!$E$3:$E$53,Calculations!$A$3:$A$53,$B1320)</f>
        <v>0</v>
      </c>
      <c r="K1320" s="44">
        <f>K594/SUMIFS(K$3:K$722,$B$3:$B$722,$B1320)*SUMIFS(Calculations!$E$3:$E$53,Calculations!$A$3:$A$53,$B1320)</f>
        <v>0</v>
      </c>
      <c r="L1320" s="44">
        <f>L594/SUMIFS(L$3:L$722,$B$3:$B$722,$B1320)*SUMIFS(Calculations!$E$3:$E$53,Calculations!$A$3:$A$53,$B1320)</f>
        <v>0</v>
      </c>
      <c r="M1320" s="44">
        <f>M594/SUMIFS(M$3:M$722,$B$3:$B$722,$B1320)*SUMIFS(Calculations!$E$3:$E$53,Calculations!$A$3:$A$53,$B1320)</f>
        <v>0</v>
      </c>
      <c r="N1320" s="44">
        <f>N594/SUMIFS(N$3:N$722,$B$3:$B$722,$B1320)*SUMIFS(Calculations!$E$3:$E$53,Calculations!$A$3:$A$53,$B1320)</f>
        <v>0</v>
      </c>
      <c r="O1320" s="44">
        <f>O594/SUMIFS(O$3:O$722,$B$3:$B$722,$B1320)*SUMIFS(Calculations!$E$3:$E$53,Calculations!$A$3:$A$53,$B1320)</f>
        <v>0</v>
      </c>
      <c r="P1320" s="44">
        <f>P594/SUMIFS(P$3:P$722,$B$3:$B$722,$B1320)*SUMIFS(Calculations!$E$3:$E$53,Calculations!$A$3:$A$53,$B1320)</f>
        <v>0</v>
      </c>
      <c r="Q1320" s="44">
        <f>Q594/SUMIFS(Q$3:Q$722,$B$3:$B$722,$B1320)*SUMIFS(Calculations!$E$3:$E$53,Calculations!$A$3:$A$53,$B1320)</f>
        <v>0</v>
      </c>
      <c r="R1320" s="44">
        <f>R594/SUMIFS(R$3:R$722,$B$3:$B$722,$B1320)*SUMIFS(Calculations!$E$3:$E$53,Calculations!$A$3:$A$53,$B1320)</f>
        <v>0</v>
      </c>
    </row>
    <row r="1321" spans="2:18" ht="15.75" customHeight="1">
      <c r="B1321" s="44" t="s">
        <v>126</v>
      </c>
      <c r="C1321" s="44" t="s">
        <v>519</v>
      </c>
      <c r="D1321" s="44" t="s">
        <v>529</v>
      </c>
      <c r="E1321" s="44" t="str">
        <f t="shared" si="309"/>
        <v>natural gas nonpeaker</v>
      </c>
      <c r="F1321" s="44">
        <f>F595/SUMIFS(F$3:F$722,$B$3:$B$722,$B1321)*SUMIFS(Calculations!$E$3:$E$53,Calculations!$A$3:$A$53,$B1321)</f>
        <v>0</v>
      </c>
      <c r="G1321" s="44">
        <f>G595/SUMIFS(G$3:G$722,$B$3:$B$722,$B1321)*SUMIFS(Calculations!$E$3:$E$53,Calculations!$A$3:$A$53,$B1321)</f>
        <v>0</v>
      </c>
      <c r="H1321" s="44">
        <f>H595/SUMIFS(H$3:H$722,$B$3:$B$722,$B1321)*SUMIFS(Calculations!$E$3:$E$53,Calculations!$A$3:$A$53,$B1321)</f>
        <v>0</v>
      </c>
      <c r="I1321" s="44">
        <f>I595/SUMIFS(I$3:I$722,$B$3:$B$722,$B1321)*SUMIFS(Calculations!$E$3:$E$53,Calculations!$A$3:$A$53,$B1321)</f>
        <v>0</v>
      </c>
      <c r="J1321" s="44">
        <f>J595/SUMIFS(J$3:J$722,$B$3:$B$722,$B1321)*SUMIFS(Calculations!$E$3:$E$53,Calculations!$A$3:$A$53,$B1321)</f>
        <v>0</v>
      </c>
      <c r="K1321" s="44">
        <f>K595/SUMIFS(K$3:K$722,$B$3:$B$722,$B1321)*SUMIFS(Calculations!$E$3:$E$53,Calculations!$A$3:$A$53,$B1321)</f>
        <v>0</v>
      </c>
      <c r="L1321" s="44">
        <f>L595/SUMIFS(L$3:L$722,$B$3:$B$722,$B1321)*SUMIFS(Calculations!$E$3:$E$53,Calculations!$A$3:$A$53,$B1321)</f>
        <v>0</v>
      </c>
      <c r="M1321" s="44">
        <f>M595/SUMIFS(M$3:M$722,$B$3:$B$722,$B1321)*SUMIFS(Calculations!$E$3:$E$53,Calculations!$A$3:$A$53,$B1321)</f>
        <v>0</v>
      </c>
      <c r="N1321" s="44">
        <f>N595/SUMIFS(N$3:N$722,$B$3:$B$722,$B1321)*SUMIFS(Calculations!$E$3:$E$53,Calculations!$A$3:$A$53,$B1321)</f>
        <v>0</v>
      </c>
      <c r="O1321" s="44">
        <f>O595/SUMIFS(O$3:O$722,$B$3:$B$722,$B1321)*SUMIFS(Calculations!$E$3:$E$53,Calculations!$A$3:$A$53,$B1321)</f>
        <v>0</v>
      </c>
      <c r="P1321" s="44">
        <f>P595/SUMIFS(P$3:P$722,$B$3:$B$722,$B1321)*SUMIFS(Calculations!$E$3:$E$53,Calculations!$A$3:$A$53,$B1321)</f>
        <v>0</v>
      </c>
      <c r="Q1321" s="44">
        <f>Q595/SUMIFS(Q$3:Q$722,$B$3:$B$722,$B1321)*SUMIFS(Calculations!$E$3:$E$53,Calculations!$A$3:$A$53,$B1321)</f>
        <v>0</v>
      </c>
      <c r="R1321" s="44">
        <f>R595/SUMIFS(R$3:R$722,$B$3:$B$722,$B1321)*SUMIFS(Calculations!$E$3:$E$53,Calculations!$A$3:$A$53,$B1321)</f>
        <v>0</v>
      </c>
    </row>
    <row r="1322" spans="2:18" ht="15.75" customHeight="1">
      <c r="B1322" s="44" t="s">
        <v>126</v>
      </c>
      <c r="C1322" s="44" t="s">
        <v>519</v>
      </c>
      <c r="D1322" s="44" t="s">
        <v>530</v>
      </c>
      <c r="E1322" s="44" t="str">
        <f t="shared" si="309"/>
        <v>natural gas peaker</v>
      </c>
      <c r="F1322" s="44">
        <f>F596/SUMIFS(F$3:F$722,$B$3:$B$722,$B1322)*SUMIFS(Calculations!$E$3:$E$53,Calculations!$A$3:$A$53,$B1322)</f>
        <v>0</v>
      </c>
      <c r="G1322" s="44">
        <f>G596/SUMIFS(G$3:G$722,$B$3:$B$722,$B1322)*SUMIFS(Calculations!$E$3:$E$53,Calculations!$A$3:$A$53,$B1322)</f>
        <v>0</v>
      </c>
      <c r="H1322" s="44">
        <f>H596/SUMIFS(H$3:H$722,$B$3:$B$722,$B1322)*SUMIFS(Calculations!$E$3:$E$53,Calculations!$A$3:$A$53,$B1322)</f>
        <v>0</v>
      </c>
      <c r="I1322" s="44">
        <f>I596/SUMIFS(I$3:I$722,$B$3:$B$722,$B1322)*SUMIFS(Calculations!$E$3:$E$53,Calculations!$A$3:$A$53,$B1322)</f>
        <v>0</v>
      </c>
      <c r="J1322" s="44">
        <f>J596/SUMIFS(J$3:J$722,$B$3:$B$722,$B1322)*SUMIFS(Calculations!$E$3:$E$53,Calculations!$A$3:$A$53,$B1322)</f>
        <v>0</v>
      </c>
      <c r="K1322" s="44">
        <f>K596/SUMIFS(K$3:K$722,$B$3:$B$722,$B1322)*SUMIFS(Calculations!$E$3:$E$53,Calculations!$A$3:$A$53,$B1322)</f>
        <v>0</v>
      </c>
      <c r="L1322" s="44">
        <f>L596/SUMIFS(L$3:L$722,$B$3:$B$722,$B1322)*SUMIFS(Calculations!$E$3:$E$53,Calculations!$A$3:$A$53,$B1322)</f>
        <v>0</v>
      </c>
      <c r="M1322" s="44">
        <f>M596/SUMIFS(M$3:M$722,$B$3:$B$722,$B1322)*SUMIFS(Calculations!$E$3:$E$53,Calculations!$A$3:$A$53,$B1322)</f>
        <v>0</v>
      </c>
      <c r="N1322" s="44">
        <f>N596/SUMIFS(N$3:N$722,$B$3:$B$722,$B1322)*SUMIFS(Calculations!$E$3:$E$53,Calculations!$A$3:$A$53,$B1322)</f>
        <v>0</v>
      </c>
      <c r="O1322" s="44">
        <f>O596/SUMIFS(O$3:O$722,$B$3:$B$722,$B1322)*SUMIFS(Calculations!$E$3:$E$53,Calculations!$A$3:$A$53,$B1322)</f>
        <v>0</v>
      </c>
      <c r="P1322" s="44">
        <f>P596/SUMIFS(P$3:P$722,$B$3:$B$722,$B1322)*SUMIFS(Calculations!$E$3:$E$53,Calculations!$A$3:$A$53,$B1322)</f>
        <v>0</v>
      </c>
      <c r="Q1322" s="44">
        <f>Q596/SUMIFS(Q$3:Q$722,$B$3:$B$722,$B1322)*SUMIFS(Calculations!$E$3:$E$53,Calculations!$A$3:$A$53,$B1322)</f>
        <v>0</v>
      </c>
      <c r="R1322" s="44">
        <f>R596/SUMIFS(R$3:R$722,$B$3:$B$722,$B1322)*SUMIFS(Calculations!$E$3:$E$53,Calculations!$A$3:$A$53,$B1322)</f>
        <v>0</v>
      </c>
    </row>
    <row r="1323" spans="2:18" ht="15.75" customHeight="1">
      <c r="B1323" s="44" t="s">
        <v>126</v>
      </c>
      <c r="C1323" s="44" t="s">
        <v>519</v>
      </c>
      <c r="D1323" s="44" t="s">
        <v>531</v>
      </c>
      <c r="E1323" s="44" t="str">
        <f t="shared" si="309"/>
        <v>nuclear</v>
      </c>
      <c r="F1323" s="44">
        <f>F597/SUMIFS(F$3:F$722,$B$3:$B$722,$B1323)*SUMIFS(Calculations!$E$3:$E$53,Calculations!$A$3:$A$53,$B1323)</f>
        <v>0</v>
      </c>
      <c r="G1323" s="44">
        <f>G597/SUMIFS(G$3:G$722,$B$3:$B$722,$B1323)*SUMIFS(Calculations!$E$3:$E$53,Calculations!$A$3:$A$53,$B1323)</f>
        <v>0</v>
      </c>
      <c r="H1323" s="44">
        <f>H597/SUMIFS(H$3:H$722,$B$3:$B$722,$B1323)*SUMIFS(Calculations!$E$3:$E$53,Calculations!$A$3:$A$53,$B1323)</f>
        <v>0</v>
      </c>
      <c r="I1323" s="44">
        <f>I597/SUMIFS(I$3:I$722,$B$3:$B$722,$B1323)*SUMIFS(Calculations!$E$3:$E$53,Calculations!$A$3:$A$53,$B1323)</f>
        <v>0</v>
      </c>
      <c r="J1323" s="44">
        <f>J597/SUMIFS(J$3:J$722,$B$3:$B$722,$B1323)*SUMIFS(Calculations!$E$3:$E$53,Calculations!$A$3:$A$53,$B1323)</f>
        <v>0</v>
      </c>
      <c r="K1323" s="44">
        <f>K597/SUMIFS(K$3:K$722,$B$3:$B$722,$B1323)*SUMIFS(Calculations!$E$3:$E$53,Calculations!$A$3:$A$53,$B1323)</f>
        <v>0</v>
      </c>
      <c r="L1323" s="44">
        <f>L597/SUMIFS(L$3:L$722,$B$3:$B$722,$B1323)*SUMIFS(Calculations!$E$3:$E$53,Calculations!$A$3:$A$53,$B1323)</f>
        <v>0</v>
      </c>
      <c r="M1323" s="44">
        <f>M597/SUMIFS(M$3:M$722,$B$3:$B$722,$B1323)*SUMIFS(Calculations!$E$3:$E$53,Calculations!$A$3:$A$53,$B1323)</f>
        <v>0</v>
      </c>
      <c r="N1323" s="44">
        <f>N597/SUMIFS(N$3:N$722,$B$3:$B$722,$B1323)*SUMIFS(Calculations!$E$3:$E$53,Calculations!$A$3:$A$53,$B1323)</f>
        <v>0</v>
      </c>
      <c r="O1323" s="44">
        <f>O597/SUMIFS(O$3:O$722,$B$3:$B$722,$B1323)*SUMIFS(Calculations!$E$3:$E$53,Calculations!$A$3:$A$53,$B1323)</f>
        <v>0</v>
      </c>
      <c r="P1323" s="44">
        <f>P597/SUMIFS(P$3:P$722,$B$3:$B$722,$B1323)*SUMIFS(Calculations!$E$3:$E$53,Calculations!$A$3:$A$53,$B1323)</f>
        <v>0</v>
      </c>
      <c r="Q1323" s="44">
        <f>Q597/SUMIFS(Q$3:Q$722,$B$3:$B$722,$B1323)*SUMIFS(Calculations!$E$3:$E$53,Calculations!$A$3:$A$53,$B1323)</f>
        <v>0</v>
      </c>
      <c r="R1323" s="44">
        <f>R597/SUMIFS(R$3:R$722,$B$3:$B$722,$B1323)*SUMIFS(Calculations!$E$3:$E$53,Calculations!$A$3:$A$53,$B1323)</f>
        <v>0</v>
      </c>
    </row>
    <row r="1324" spans="2:18" ht="15.75" customHeight="1">
      <c r="B1324" s="44" t="s">
        <v>126</v>
      </c>
      <c r="C1324" s="44" t="s">
        <v>519</v>
      </c>
      <c r="D1324" s="44" t="s">
        <v>532</v>
      </c>
      <c r="E1324" s="44" t="str">
        <f t="shared" si="309"/>
        <v>offshore wind</v>
      </c>
      <c r="F1324" s="44">
        <f>F598/SUMIFS(F$3:F$722,$B$3:$B$722,$B1324)*SUMIFS(Calculations!$E$3:$E$53,Calculations!$A$3:$A$53,$B1324)</f>
        <v>0</v>
      </c>
      <c r="G1324" s="44">
        <f>G598/SUMIFS(G$3:G$722,$B$3:$B$722,$B1324)*SUMIFS(Calculations!$E$3:$E$53,Calculations!$A$3:$A$53,$B1324)</f>
        <v>0</v>
      </c>
      <c r="H1324" s="44">
        <f>H598/SUMIFS(H$3:H$722,$B$3:$B$722,$B1324)*SUMIFS(Calculations!$E$3:$E$53,Calculations!$A$3:$A$53,$B1324)</f>
        <v>0</v>
      </c>
      <c r="I1324" s="44">
        <f>I598/SUMIFS(I$3:I$722,$B$3:$B$722,$B1324)*SUMIFS(Calculations!$E$3:$E$53,Calculations!$A$3:$A$53,$B1324)</f>
        <v>0</v>
      </c>
      <c r="J1324" s="44">
        <f>J598/SUMIFS(J$3:J$722,$B$3:$B$722,$B1324)*SUMIFS(Calculations!$E$3:$E$53,Calculations!$A$3:$A$53,$B1324)</f>
        <v>0</v>
      </c>
      <c r="K1324" s="44">
        <f>K598/SUMIFS(K$3:K$722,$B$3:$B$722,$B1324)*SUMIFS(Calculations!$E$3:$E$53,Calculations!$A$3:$A$53,$B1324)</f>
        <v>0</v>
      </c>
      <c r="L1324" s="44">
        <f>L598/SUMIFS(L$3:L$722,$B$3:$B$722,$B1324)*SUMIFS(Calculations!$E$3:$E$53,Calculations!$A$3:$A$53,$B1324)</f>
        <v>0</v>
      </c>
      <c r="M1324" s="44">
        <f>M598/SUMIFS(M$3:M$722,$B$3:$B$722,$B1324)*SUMIFS(Calculations!$E$3:$E$53,Calculations!$A$3:$A$53,$B1324)</f>
        <v>0</v>
      </c>
      <c r="N1324" s="44">
        <f>N598/SUMIFS(N$3:N$722,$B$3:$B$722,$B1324)*SUMIFS(Calculations!$E$3:$E$53,Calculations!$A$3:$A$53,$B1324)</f>
        <v>0</v>
      </c>
      <c r="O1324" s="44">
        <f>O598/SUMIFS(O$3:O$722,$B$3:$B$722,$B1324)*SUMIFS(Calculations!$E$3:$E$53,Calculations!$A$3:$A$53,$B1324)</f>
        <v>0</v>
      </c>
      <c r="P1324" s="44">
        <f>P598/SUMIFS(P$3:P$722,$B$3:$B$722,$B1324)*SUMIFS(Calculations!$E$3:$E$53,Calculations!$A$3:$A$53,$B1324)</f>
        <v>0</v>
      </c>
      <c r="Q1324" s="44">
        <f>Q598/SUMIFS(Q$3:Q$722,$B$3:$B$722,$B1324)*SUMIFS(Calculations!$E$3:$E$53,Calculations!$A$3:$A$53,$B1324)</f>
        <v>0</v>
      </c>
      <c r="R1324" s="44">
        <f>R598/SUMIFS(R$3:R$722,$B$3:$B$722,$B1324)*SUMIFS(Calculations!$E$3:$E$53,Calculations!$A$3:$A$53,$B1324)</f>
        <v>0</v>
      </c>
    </row>
    <row r="1325" spans="2:18" ht="15.75" customHeight="1">
      <c r="B1325" s="44" t="s">
        <v>126</v>
      </c>
      <c r="C1325" s="44" t="s">
        <v>519</v>
      </c>
      <c r="D1325" s="44" t="s">
        <v>533</v>
      </c>
      <c r="E1325" s="44" t="str">
        <f t="shared" si="309"/>
        <v>crude oil</v>
      </c>
      <c r="F1325" s="44">
        <f>F599/SUMIFS(F$3:F$722,$B$3:$B$722,$B1325)*SUMIFS(Calculations!$E$3:$E$53,Calculations!$A$3:$A$53,$B1325)</f>
        <v>0</v>
      </c>
      <c r="G1325" s="44">
        <f>G599/SUMIFS(G$3:G$722,$B$3:$B$722,$B1325)*SUMIFS(Calculations!$E$3:$E$53,Calculations!$A$3:$A$53,$B1325)</f>
        <v>0</v>
      </c>
      <c r="H1325" s="44">
        <f>H599/SUMIFS(H$3:H$722,$B$3:$B$722,$B1325)*SUMIFS(Calculations!$E$3:$E$53,Calculations!$A$3:$A$53,$B1325)</f>
        <v>0</v>
      </c>
      <c r="I1325" s="44">
        <f>I599/SUMIFS(I$3:I$722,$B$3:$B$722,$B1325)*SUMIFS(Calculations!$E$3:$E$53,Calculations!$A$3:$A$53,$B1325)</f>
        <v>0</v>
      </c>
      <c r="J1325" s="44">
        <f>J599/SUMIFS(J$3:J$722,$B$3:$B$722,$B1325)*SUMIFS(Calculations!$E$3:$E$53,Calculations!$A$3:$A$53,$B1325)</f>
        <v>0</v>
      </c>
      <c r="K1325" s="44">
        <f>K599/SUMIFS(K$3:K$722,$B$3:$B$722,$B1325)*SUMIFS(Calculations!$E$3:$E$53,Calculations!$A$3:$A$53,$B1325)</f>
        <v>0</v>
      </c>
      <c r="L1325" s="44">
        <f>L599/SUMIFS(L$3:L$722,$B$3:$B$722,$B1325)*SUMIFS(Calculations!$E$3:$E$53,Calculations!$A$3:$A$53,$B1325)</f>
        <v>0</v>
      </c>
      <c r="M1325" s="44">
        <f>M599/SUMIFS(M$3:M$722,$B$3:$B$722,$B1325)*SUMIFS(Calculations!$E$3:$E$53,Calculations!$A$3:$A$53,$B1325)</f>
        <v>0</v>
      </c>
      <c r="N1325" s="44">
        <f>N599/SUMIFS(N$3:N$722,$B$3:$B$722,$B1325)*SUMIFS(Calculations!$E$3:$E$53,Calculations!$A$3:$A$53,$B1325)</f>
        <v>0</v>
      </c>
      <c r="O1325" s="44">
        <f>O599/SUMIFS(O$3:O$722,$B$3:$B$722,$B1325)*SUMIFS(Calculations!$E$3:$E$53,Calculations!$A$3:$A$53,$B1325)</f>
        <v>0</v>
      </c>
      <c r="P1325" s="44">
        <f>P599/SUMIFS(P$3:P$722,$B$3:$B$722,$B1325)*SUMIFS(Calculations!$E$3:$E$53,Calculations!$A$3:$A$53,$B1325)</f>
        <v>0</v>
      </c>
      <c r="Q1325" s="44">
        <f>Q599/SUMIFS(Q$3:Q$722,$B$3:$B$722,$B1325)*SUMIFS(Calculations!$E$3:$E$53,Calculations!$A$3:$A$53,$B1325)</f>
        <v>0</v>
      </c>
      <c r="R1325" s="44">
        <f>R599/SUMIFS(R$3:R$722,$B$3:$B$722,$B1325)*SUMIFS(Calculations!$E$3:$E$53,Calculations!$A$3:$A$53,$B1325)</f>
        <v>0</v>
      </c>
    </row>
    <row r="1326" spans="2:18" ht="15.75" customHeight="1">
      <c r="B1326" s="44" t="s">
        <v>126</v>
      </c>
      <c r="C1326" s="44" t="s">
        <v>519</v>
      </c>
      <c r="D1326" s="44" t="s">
        <v>534</v>
      </c>
      <c r="E1326" s="44" t="str">
        <f t="shared" si="309"/>
        <v>solar PV</v>
      </c>
      <c r="F1326" s="44">
        <f>F600/SUMIFS(F$3:F$722,$B$3:$B$722,$B1326)*SUMIFS(Calculations!$E$3:$E$53,Calculations!$A$3:$A$53,$B1326)</f>
        <v>0</v>
      </c>
      <c r="G1326" s="44">
        <f>G600/SUMIFS(G$3:G$722,$B$3:$B$722,$B1326)*SUMIFS(Calculations!$E$3:$E$53,Calculations!$A$3:$A$53,$B1326)</f>
        <v>0</v>
      </c>
      <c r="H1326" s="44">
        <f>H600/SUMIFS(H$3:H$722,$B$3:$B$722,$B1326)*SUMIFS(Calculations!$E$3:$E$53,Calculations!$A$3:$A$53,$B1326)</f>
        <v>0</v>
      </c>
      <c r="I1326" s="44">
        <f>I600/SUMIFS(I$3:I$722,$B$3:$B$722,$B1326)*SUMIFS(Calculations!$E$3:$E$53,Calculations!$A$3:$A$53,$B1326)</f>
        <v>0</v>
      </c>
      <c r="J1326" s="44">
        <f>J600/SUMIFS(J$3:J$722,$B$3:$B$722,$B1326)*SUMIFS(Calculations!$E$3:$E$53,Calculations!$A$3:$A$53,$B1326)</f>
        <v>0</v>
      </c>
      <c r="K1326" s="44">
        <f>K600/SUMIFS(K$3:K$722,$B$3:$B$722,$B1326)*SUMIFS(Calculations!$E$3:$E$53,Calculations!$A$3:$A$53,$B1326)</f>
        <v>0</v>
      </c>
      <c r="L1326" s="44">
        <f>L600/SUMIFS(L$3:L$722,$B$3:$B$722,$B1326)*SUMIFS(Calculations!$E$3:$E$53,Calculations!$A$3:$A$53,$B1326)</f>
        <v>0</v>
      </c>
      <c r="M1326" s="44">
        <f>M600/SUMIFS(M$3:M$722,$B$3:$B$722,$B1326)*SUMIFS(Calculations!$E$3:$E$53,Calculations!$A$3:$A$53,$B1326)</f>
        <v>0</v>
      </c>
      <c r="N1326" s="44">
        <f>N600/SUMIFS(N$3:N$722,$B$3:$B$722,$B1326)*SUMIFS(Calculations!$E$3:$E$53,Calculations!$A$3:$A$53,$B1326)</f>
        <v>0</v>
      </c>
      <c r="O1326" s="44">
        <f>O600/SUMIFS(O$3:O$722,$B$3:$B$722,$B1326)*SUMIFS(Calculations!$E$3:$E$53,Calculations!$A$3:$A$53,$B1326)</f>
        <v>0</v>
      </c>
      <c r="P1326" s="44">
        <f>P600/SUMIFS(P$3:P$722,$B$3:$B$722,$B1326)*SUMIFS(Calculations!$E$3:$E$53,Calculations!$A$3:$A$53,$B1326)</f>
        <v>0</v>
      </c>
      <c r="Q1326" s="44">
        <f>Q600/SUMIFS(Q$3:Q$722,$B$3:$B$722,$B1326)*SUMIFS(Calculations!$E$3:$E$53,Calculations!$A$3:$A$53,$B1326)</f>
        <v>0</v>
      </c>
      <c r="R1326" s="44">
        <f>R600/SUMIFS(R$3:R$722,$B$3:$B$722,$B1326)*SUMIFS(Calculations!$E$3:$E$53,Calculations!$A$3:$A$53,$B1326)</f>
        <v>0</v>
      </c>
    </row>
    <row r="1327" spans="2:18" ht="15.75" customHeight="1">
      <c r="B1327" s="44" t="s">
        <v>126</v>
      </c>
      <c r="C1327" s="44" t="s">
        <v>519</v>
      </c>
      <c r="D1327" s="44" t="s">
        <v>535</v>
      </c>
      <c r="E1327" s="44" t="str">
        <f t="shared" si="309"/>
        <v>storage</v>
      </c>
      <c r="F1327" s="44">
        <f>F601/SUMIFS(F$3:F$722,$B$3:$B$722,$B1327)*SUMIFS(Calculations!$E$3:$E$53,Calculations!$A$3:$A$53,$B1327)</f>
        <v>0</v>
      </c>
      <c r="G1327" s="44">
        <f>G601/SUMIFS(G$3:G$722,$B$3:$B$722,$B1327)*SUMIFS(Calculations!$E$3:$E$53,Calculations!$A$3:$A$53,$B1327)</f>
        <v>0</v>
      </c>
      <c r="H1327" s="44">
        <f>H601/SUMIFS(H$3:H$722,$B$3:$B$722,$B1327)*SUMIFS(Calculations!$E$3:$E$53,Calculations!$A$3:$A$53,$B1327)</f>
        <v>0</v>
      </c>
      <c r="I1327" s="44">
        <f>I601/SUMIFS(I$3:I$722,$B$3:$B$722,$B1327)*SUMIFS(Calculations!$E$3:$E$53,Calculations!$A$3:$A$53,$B1327)</f>
        <v>0</v>
      </c>
      <c r="J1327" s="44">
        <f>J601/SUMIFS(J$3:J$722,$B$3:$B$722,$B1327)*SUMIFS(Calculations!$E$3:$E$53,Calculations!$A$3:$A$53,$B1327)</f>
        <v>0</v>
      </c>
      <c r="K1327" s="44">
        <f>K601/SUMIFS(K$3:K$722,$B$3:$B$722,$B1327)*SUMIFS(Calculations!$E$3:$E$53,Calculations!$A$3:$A$53,$B1327)</f>
        <v>0</v>
      </c>
      <c r="L1327" s="44">
        <f>L601/SUMIFS(L$3:L$722,$B$3:$B$722,$B1327)*SUMIFS(Calculations!$E$3:$E$53,Calculations!$A$3:$A$53,$B1327)</f>
        <v>0</v>
      </c>
      <c r="M1327" s="44">
        <f>M601/SUMIFS(M$3:M$722,$B$3:$B$722,$B1327)*SUMIFS(Calculations!$E$3:$E$53,Calculations!$A$3:$A$53,$B1327)</f>
        <v>0</v>
      </c>
      <c r="N1327" s="44">
        <f>N601/SUMIFS(N$3:N$722,$B$3:$B$722,$B1327)*SUMIFS(Calculations!$E$3:$E$53,Calculations!$A$3:$A$53,$B1327)</f>
        <v>0</v>
      </c>
      <c r="O1327" s="44">
        <f>O601/SUMIFS(O$3:O$722,$B$3:$B$722,$B1327)*SUMIFS(Calculations!$E$3:$E$53,Calculations!$A$3:$A$53,$B1327)</f>
        <v>0</v>
      </c>
      <c r="P1327" s="44">
        <f>P601/SUMIFS(P$3:P$722,$B$3:$B$722,$B1327)*SUMIFS(Calculations!$E$3:$E$53,Calculations!$A$3:$A$53,$B1327)</f>
        <v>0</v>
      </c>
      <c r="Q1327" s="44">
        <f>Q601/SUMIFS(Q$3:Q$722,$B$3:$B$722,$B1327)*SUMIFS(Calculations!$E$3:$E$53,Calculations!$A$3:$A$53,$B1327)</f>
        <v>0</v>
      </c>
      <c r="R1327" s="44">
        <f>R601/SUMIFS(R$3:R$722,$B$3:$B$722,$B1327)*SUMIFS(Calculations!$E$3:$E$53,Calculations!$A$3:$A$53,$B1327)</f>
        <v>0</v>
      </c>
    </row>
    <row r="1328" spans="2:18" ht="15.75" customHeight="1">
      <c r="B1328" s="44" t="s">
        <v>126</v>
      </c>
      <c r="C1328" s="44" t="s">
        <v>519</v>
      </c>
      <c r="D1328" s="44" t="s">
        <v>537</v>
      </c>
      <c r="E1328" s="44" t="str">
        <f t="shared" si="309"/>
        <v>solar PV</v>
      </c>
      <c r="F1328" s="44">
        <f>F602/SUMIFS(F$3:F$722,$B$3:$B$722,$B1328)*SUMIFS(Calculations!$E$3:$E$53,Calculations!$A$3:$A$53,$B1328)</f>
        <v>0</v>
      </c>
      <c r="G1328" s="44">
        <f>G602/SUMIFS(G$3:G$722,$B$3:$B$722,$B1328)*SUMIFS(Calculations!$E$3:$E$53,Calculations!$A$3:$A$53,$B1328)</f>
        <v>0</v>
      </c>
      <c r="H1328" s="44">
        <f>H602/SUMIFS(H$3:H$722,$B$3:$B$722,$B1328)*SUMIFS(Calculations!$E$3:$E$53,Calculations!$A$3:$A$53,$B1328)</f>
        <v>0</v>
      </c>
      <c r="I1328" s="44">
        <f>I602/SUMIFS(I$3:I$722,$B$3:$B$722,$B1328)*SUMIFS(Calculations!$E$3:$E$53,Calculations!$A$3:$A$53,$B1328)</f>
        <v>0</v>
      </c>
      <c r="J1328" s="44">
        <f>J602/SUMIFS(J$3:J$722,$B$3:$B$722,$B1328)*SUMIFS(Calculations!$E$3:$E$53,Calculations!$A$3:$A$53,$B1328)</f>
        <v>0</v>
      </c>
      <c r="K1328" s="44">
        <f>K602/SUMIFS(K$3:K$722,$B$3:$B$722,$B1328)*SUMIFS(Calculations!$E$3:$E$53,Calculations!$A$3:$A$53,$B1328)</f>
        <v>0</v>
      </c>
      <c r="L1328" s="44">
        <f>L602/SUMIFS(L$3:L$722,$B$3:$B$722,$B1328)*SUMIFS(Calculations!$E$3:$E$53,Calculations!$A$3:$A$53,$B1328)</f>
        <v>0</v>
      </c>
      <c r="M1328" s="44">
        <f>M602/SUMIFS(M$3:M$722,$B$3:$B$722,$B1328)*SUMIFS(Calculations!$E$3:$E$53,Calculations!$A$3:$A$53,$B1328)</f>
        <v>0</v>
      </c>
      <c r="N1328" s="44">
        <f>N602/SUMIFS(N$3:N$722,$B$3:$B$722,$B1328)*SUMIFS(Calculations!$E$3:$E$53,Calculations!$A$3:$A$53,$B1328)</f>
        <v>0</v>
      </c>
      <c r="O1328" s="44">
        <f>O602/SUMIFS(O$3:O$722,$B$3:$B$722,$B1328)*SUMIFS(Calculations!$E$3:$E$53,Calculations!$A$3:$A$53,$B1328)</f>
        <v>0</v>
      </c>
      <c r="P1328" s="44">
        <f>P602/SUMIFS(P$3:P$722,$B$3:$B$722,$B1328)*SUMIFS(Calculations!$E$3:$E$53,Calculations!$A$3:$A$53,$B1328)</f>
        <v>0</v>
      </c>
      <c r="Q1328" s="44">
        <f>Q602/SUMIFS(Q$3:Q$722,$B$3:$B$722,$B1328)*SUMIFS(Calculations!$E$3:$E$53,Calculations!$A$3:$A$53,$B1328)</f>
        <v>0</v>
      </c>
      <c r="R1328" s="44">
        <f>R602/SUMIFS(R$3:R$722,$B$3:$B$722,$B1328)*SUMIFS(Calculations!$E$3:$E$53,Calculations!$A$3:$A$53,$B1328)</f>
        <v>0</v>
      </c>
    </row>
    <row r="1329" spans="2:18" ht="15.75" customHeight="1">
      <c r="B1329" s="44" t="s">
        <v>129</v>
      </c>
      <c r="C1329" s="44" t="s">
        <v>519</v>
      </c>
      <c r="D1329" s="44" t="s">
        <v>522</v>
      </c>
      <c r="E1329" s="44" t="str">
        <f t="shared" si="309"/>
        <v>biomass</v>
      </c>
      <c r="F1329" s="44">
        <f>F603/SUMIFS(F$3:F$722,$B$3:$B$722,$B1329)*SUMIFS(Calculations!$E$3:$E$53,Calculations!$A$3:$A$53,$B1329)</f>
        <v>0</v>
      </c>
      <c r="G1329" s="44">
        <f>G603/SUMIFS(G$3:G$722,$B$3:$B$722,$B1329)*SUMIFS(Calculations!$E$3:$E$53,Calculations!$A$3:$A$53,$B1329)</f>
        <v>0</v>
      </c>
      <c r="H1329" s="44">
        <f>H603/SUMIFS(H$3:H$722,$B$3:$B$722,$B1329)*SUMIFS(Calculations!$E$3:$E$53,Calculations!$A$3:$A$53,$B1329)</f>
        <v>0</v>
      </c>
      <c r="I1329" s="44">
        <f>I603/SUMIFS(I$3:I$722,$B$3:$B$722,$B1329)*SUMIFS(Calculations!$E$3:$E$53,Calculations!$A$3:$A$53,$B1329)</f>
        <v>0</v>
      </c>
      <c r="J1329" s="44">
        <f>J603/SUMIFS(J$3:J$722,$B$3:$B$722,$B1329)*SUMIFS(Calculations!$E$3:$E$53,Calculations!$A$3:$A$53,$B1329)</f>
        <v>0</v>
      </c>
      <c r="K1329" s="44">
        <f>K603/SUMIFS(K$3:K$722,$B$3:$B$722,$B1329)*SUMIFS(Calculations!$E$3:$E$53,Calculations!$A$3:$A$53,$B1329)</f>
        <v>0</v>
      </c>
      <c r="L1329" s="44">
        <f>L603/SUMIFS(L$3:L$722,$B$3:$B$722,$B1329)*SUMIFS(Calculations!$E$3:$E$53,Calculations!$A$3:$A$53,$B1329)</f>
        <v>0</v>
      </c>
      <c r="M1329" s="44">
        <f>M603/SUMIFS(M$3:M$722,$B$3:$B$722,$B1329)*SUMIFS(Calculations!$E$3:$E$53,Calculations!$A$3:$A$53,$B1329)</f>
        <v>0</v>
      </c>
      <c r="N1329" s="44">
        <f>N603/SUMIFS(N$3:N$722,$B$3:$B$722,$B1329)*SUMIFS(Calculations!$E$3:$E$53,Calculations!$A$3:$A$53,$B1329)</f>
        <v>0</v>
      </c>
      <c r="O1329" s="44">
        <f>O603/SUMIFS(O$3:O$722,$B$3:$B$722,$B1329)*SUMIFS(Calculations!$E$3:$E$53,Calculations!$A$3:$A$53,$B1329)</f>
        <v>0</v>
      </c>
      <c r="P1329" s="44">
        <f>P603/SUMIFS(P$3:P$722,$B$3:$B$722,$B1329)*SUMIFS(Calculations!$E$3:$E$53,Calculations!$A$3:$A$53,$B1329)</f>
        <v>0</v>
      </c>
      <c r="Q1329" s="44">
        <f>Q603/SUMIFS(Q$3:Q$722,$B$3:$B$722,$B1329)*SUMIFS(Calculations!$E$3:$E$53,Calculations!$A$3:$A$53,$B1329)</f>
        <v>0</v>
      </c>
      <c r="R1329" s="44">
        <f>R603/SUMIFS(R$3:R$722,$B$3:$B$722,$B1329)*SUMIFS(Calculations!$E$3:$E$53,Calculations!$A$3:$A$53,$B1329)</f>
        <v>0</v>
      </c>
    </row>
    <row r="1330" spans="2:18" ht="15.75" customHeight="1">
      <c r="B1330" s="44" t="s">
        <v>129</v>
      </c>
      <c r="C1330" s="44" t="s">
        <v>519</v>
      </c>
      <c r="D1330" s="44" t="s">
        <v>523</v>
      </c>
      <c r="E1330" s="44" t="str">
        <f t="shared" si="309"/>
        <v>hard coal</v>
      </c>
      <c r="F1330" s="44">
        <f>F604/SUMIFS(F$3:F$722,$B$3:$B$722,$B1330)*SUMIFS(Calculations!$E$3:$E$53,Calculations!$A$3:$A$53,$B1330)</f>
        <v>0</v>
      </c>
      <c r="G1330" s="44">
        <f>G604/SUMIFS(G$3:G$722,$B$3:$B$722,$B1330)*SUMIFS(Calculations!$E$3:$E$53,Calculations!$A$3:$A$53,$B1330)</f>
        <v>0</v>
      </c>
      <c r="H1330" s="44">
        <f>H604/SUMIFS(H$3:H$722,$B$3:$B$722,$B1330)*SUMIFS(Calculations!$E$3:$E$53,Calculations!$A$3:$A$53,$B1330)</f>
        <v>0</v>
      </c>
      <c r="I1330" s="44">
        <f>I604/SUMIFS(I$3:I$722,$B$3:$B$722,$B1330)*SUMIFS(Calculations!$E$3:$E$53,Calculations!$A$3:$A$53,$B1330)</f>
        <v>0</v>
      </c>
      <c r="J1330" s="44">
        <f>J604/SUMIFS(J$3:J$722,$B$3:$B$722,$B1330)*SUMIFS(Calculations!$E$3:$E$53,Calculations!$A$3:$A$53,$B1330)</f>
        <v>0</v>
      </c>
      <c r="K1330" s="44">
        <f>K604/SUMIFS(K$3:K$722,$B$3:$B$722,$B1330)*SUMIFS(Calculations!$E$3:$E$53,Calculations!$A$3:$A$53,$B1330)</f>
        <v>0</v>
      </c>
      <c r="L1330" s="44">
        <f>L604/SUMIFS(L$3:L$722,$B$3:$B$722,$B1330)*SUMIFS(Calculations!$E$3:$E$53,Calculations!$A$3:$A$53,$B1330)</f>
        <v>0</v>
      </c>
      <c r="M1330" s="44">
        <f>M604/SUMIFS(M$3:M$722,$B$3:$B$722,$B1330)*SUMIFS(Calculations!$E$3:$E$53,Calculations!$A$3:$A$53,$B1330)</f>
        <v>0</v>
      </c>
      <c r="N1330" s="44">
        <f>N604/SUMIFS(N$3:N$722,$B$3:$B$722,$B1330)*SUMIFS(Calculations!$E$3:$E$53,Calculations!$A$3:$A$53,$B1330)</f>
        <v>0</v>
      </c>
      <c r="O1330" s="44">
        <f>O604/SUMIFS(O$3:O$722,$B$3:$B$722,$B1330)*SUMIFS(Calculations!$E$3:$E$53,Calculations!$A$3:$A$53,$B1330)</f>
        <v>0</v>
      </c>
      <c r="P1330" s="44">
        <f>P604/SUMIFS(P$3:P$722,$B$3:$B$722,$B1330)*SUMIFS(Calculations!$E$3:$E$53,Calculations!$A$3:$A$53,$B1330)</f>
        <v>0</v>
      </c>
      <c r="Q1330" s="44">
        <f>Q604/SUMIFS(Q$3:Q$722,$B$3:$B$722,$B1330)*SUMIFS(Calculations!$E$3:$E$53,Calculations!$A$3:$A$53,$B1330)</f>
        <v>0</v>
      </c>
      <c r="R1330" s="44">
        <f>R604/SUMIFS(R$3:R$722,$B$3:$B$722,$B1330)*SUMIFS(Calculations!$E$3:$E$53,Calculations!$A$3:$A$53,$B1330)</f>
        <v>0</v>
      </c>
    </row>
    <row r="1331" spans="2:18" ht="15.75" customHeight="1">
      <c r="B1331" s="44" t="s">
        <v>129</v>
      </c>
      <c r="C1331" s="44" t="s">
        <v>519</v>
      </c>
      <c r="D1331" s="44" t="s">
        <v>524</v>
      </c>
      <c r="E1331" s="44" t="str">
        <f t="shared" si="309"/>
        <v>solar thermal</v>
      </c>
      <c r="F1331" s="44">
        <f>F605/SUMIFS(F$3:F$722,$B$3:$B$722,$B1331)*SUMIFS(Calculations!$E$3:$E$53,Calculations!$A$3:$A$53,$B1331)</f>
        <v>0</v>
      </c>
      <c r="G1331" s="44">
        <f>G605/SUMIFS(G$3:G$722,$B$3:$B$722,$B1331)*SUMIFS(Calculations!$E$3:$E$53,Calculations!$A$3:$A$53,$B1331)</f>
        <v>0</v>
      </c>
      <c r="H1331" s="44">
        <f>H605/SUMIFS(H$3:H$722,$B$3:$B$722,$B1331)*SUMIFS(Calculations!$E$3:$E$53,Calculations!$A$3:$A$53,$B1331)</f>
        <v>0</v>
      </c>
      <c r="I1331" s="44">
        <f>I605/SUMIFS(I$3:I$722,$B$3:$B$722,$B1331)*SUMIFS(Calculations!$E$3:$E$53,Calculations!$A$3:$A$53,$B1331)</f>
        <v>0</v>
      </c>
      <c r="J1331" s="44">
        <f>J605/SUMIFS(J$3:J$722,$B$3:$B$722,$B1331)*SUMIFS(Calculations!$E$3:$E$53,Calculations!$A$3:$A$53,$B1331)</f>
        <v>0</v>
      </c>
      <c r="K1331" s="44">
        <f>K605/SUMIFS(K$3:K$722,$B$3:$B$722,$B1331)*SUMIFS(Calculations!$E$3:$E$53,Calculations!$A$3:$A$53,$B1331)</f>
        <v>0</v>
      </c>
      <c r="L1331" s="44">
        <f>L605/SUMIFS(L$3:L$722,$B$3:$B$722,$B1331)*SUMIFS(Calculations!$E$3:$E$53,Calculations!$A$3:$A$53,$B1331)</f>
        <v>0</v>
      </c>
      <c r="M1331" s="44">
        <f>M605/SUMIFS(M$3:M$722,$B$3:$B$722,$B1331)*SUMIFS(Calculations!$E$3:$E$53,Calculations!$A$3:$A$53,$B1331)</f>
        <v>0</v>
      </c>
      <c r="N1331" s="44">
        <f>N605/SUMIFS(N$3:N$722,$B$3:$B$722,$B1331)*SUMIFS(Calculations!$E$3:$E$53,Calculations!$A$3:$A$53,$B1331)</f>
        <v>0</v>
      </c>
      <c r="O1331" s="44">
        <f>O605/SUMIFS(O$3:O$722,$B$3:$B$722,$B1331)*SUMIFS(Calculations!$E$3:$E$53,Calculations!$A$3:$A$53,$B1331)</f>
        <v>0</v>
      </c>
      <c r="P1331" s="44">
        <f>P605/SUMIFS(P$3:P$722,$B$3:$B$722,$B1331)*SUMIFS(Calculations!$E$3:$E$53,Calculations!$A$3:$A$53,$B1331)</f>
        <v>0</v>
      </c>
      <c r="Q1331" s="44">
        <f>Q605/SUMIFS(Q$3:Q$722,$B$3:$B$722,$B1331)*SUMIFS(Calculations!$E$3:$E$53,Calculations!$A$3:$A$53,$B1331)</f>
        <v>0</v>
      </c>
      <c r="R1331" s="44">
        <f>R605/SUMIFS(R$3:R$722,$B$3:$B$722,$B1331)*SUMIFS(Calculations!$E$3:$E$53,Calculations!$A$3:$A$53,$B1331)</f>
        <v>0</v>
      </c>
    </row>
    <row r="1332" spans="2:18" ht="15.75" customHeight="1">
      <c r="B1332" s="44" t="s">
        <v>129</v>
      </c>
      <c r="C1332" s="44" t="s">
        <v>519</v>
      </c>
      <c r="D1332" s="44" t="s">
        <v>525</v>
      </c>
      <c r="E1332" s="44" t="str">
        <f t="shared" si="309"/>
        <v>geothermal</v>
      </c>
      <c r="F1332" s="44">
        <f>F606/SUMIFS(F$3:F$722,$B$3:$B$722,$B1332)*SUMIFS(Calculations!$E$3:$E$53,Calculations!$A$3:$A$53,$B1332)</f>
        <v>0</v>
      </c>
      <c r="G1332" s="44">
        <f>G606/SUMIFS(G$3:G$722,$B$3:$B$722,$B1332)*SUMIFS(Calculations!$E$3:$E$53,Calculations!$A$3:$A$53,$B1332)</f>
        <v>0</v>
      </c>
      <c r="H1332" s="44">
        <f>H606/SUMIFS(H$3:H$722,$B$3:$B$722,$B1332)*SUMIFS(Calculations!$E$3:$E$53,Calculations!$A$3:$A$53,$B1332)</f>
        <v>0</v>
      </c>
      <c r="I1332" s="44">
        <f>I606/SUMIFS(I$3:I$722,$B$3:$B$722,$B1332)*SUMIFS(Calculations!$E$3:$E$53,Calculations!$A$3:$A$53,$B1332)</f>
        <v>0</v>
      </c>
      <c r="J1332" s="44">
        <f>J606/SUMIFS(J$3:J$722,$B$3:$B$722,$B1332)*SUMIFS(Calculations!$E$3:$E$53,Calculations!$A$3:$A$53,$B1332)</f>
        <v>0</v>
      </c>
      <c r="K1332" s="44">
        <f>K606/SUMIFS(K$3:K$722,$B$3:$B$722,$B1332)*SUMIFS(Calculations!$E$3:$E$53,Calculations!$A$3:$A$53,$B1332)</f>
        <v>0</v>
      </c>
      <c r="L1332" s="44">
        <f>L606/SUMIFS(L$3:L$722,$B$3:$B$722,$B1332)*SUMIFS(Calculations!$E$3:$E$53,Calculations!$A$3:$A$53,$B1332)</f>
        <v>0</v>
      </c>
      <c r="M1332" s="44">
        <f>M606/SUMIFS(M$3:M$722,$B$3:$B$722,$B1332)*SUMIFS(Calculations!$E$3:$E$53,Calculations!$A$3:$A$53,$B1332)</f>
        <v>0</v>
      </c>
      <c r="N1332" s="44">
        <f>N606/SUMIFS(N$3:N$722,$B$3:$B$722,$B1332)*SUMIFS(Calculations!$E$3:$E$53,Calculations!$A$3:$A$53,$B1332)</f>
        <v>0</v>
      </c>
      <c r="O1332" s="44">
        <f>O606/SUMIFS(O$3:O$722,$B$3:$B$722,$B1332)*SUMIFS(Calculations!$E$3:$E$53,Calculations!$A$3:$A$53,$B1332)</f>
        <v>0</v>
      </c>
      <c r="P1332" s="44">
        <f>P606/SUMIFS(P$3:P$722,$B$3:$B$722,$B1332)*SUMIFS(Calculations!$E$3:$E$53,Calculations!$A$3:$A$53,$B1332)</f>
        <v>0</v>
      </c>
      <c r="Q1332" s="44">
        <f>Q606/SUMIFS(Q$3:Q$722,$B$3:$B$722,$B1332)*SUMIFS(Calculations!$E$3:$E$53,Calculations!$A$3:$A$53,$B1332)</f>
        <v>0</v>
      </c>
      <c r="R1332" s="44">
        <f>R606/SUMIFS(R$3:R$722,$B$3:$B$722,$B1332)*SUMIFS(Calculations!$E$3:$E$53,Calculations!$A$3:$A$53,$B1332)</f>
        <v>0</v>
      </c>
    </row>
    <row r="1333" spans="2:18" ht="15.75" customHeight="1">
      <c r="B1333" s="44" t="s">
        <v>129</v>
      </c>
      <c r="C1333" s="44" t="s">
        <v>519</v>
      </c>
      <c r="D1333" s="44" t="s">
        <v>526</v>
      </c>
      <c r="E1333" s="44" t="str">
        <f t="shared" si="309"/>
        <v>hydro</v>
      </c>
      <c r="F1333" s="44">
        <f>F607/SUMIFS(F$3:F$722,$B$3:$B$722,$B1333)*SUMIFS(Calculations!$E$3:$E$53,Calculations!$A$3:$A$53,$B1333)</f>
        <v>0</v>
      </c>
      <c r="G1333" s="44">
        <f>G607/SUMIFS(G$3:G$722,$B$3:$B$722,$B1333)*SUMIFS(Calculations!$E$3:$E$53,Calculations!$A$3:$A$53,$B1333)</f>
        <v>0</v>
      </c>
      <c r="H1333" s="44">
        <f>H607/SUMIFS(H$3:H$722,$B$3:$B$722,$B1333)*SUMIFS(Calculations!$E$3:$E$53,Calculations!$A$3:$A$53,$B1333)</f>
        <v>0</v>
      </c>
      <c r="I1333" s="44">
        <f>I607/SUMIFS(I$3:I$722,$B$3:$B$722,$B1333)*SUMIFS(Calculations!$E$3:$E$53,Calculations!$A$3:$A$53,$B1333)</f>
        <v>0</v>
      </c>
      <c r="J1333" s="44">
        <f>J607/SUMIFS(J$3:J$722,$B$3:$B$722,$B1333)*SUMIFS(Calculations!$E$3:$E$53,Calculations!$A$3:$A$53,$B1333)</f>
        <v>0</v>
      </c>
      <c r="K1333" s="44">
        <f>K607/SUMIFS(K$3:K$722,$B$3:$B$722,$B1333)*SUMIFS(Calculations!$E$3:$E$53,Calculations!$A$3:$A$53,$B1333)</f>
        <v>0</v>
      </c>
      <c r="L1333" s="44">
        <f>L607/SUMIFS(L$3:L$722,$B$3:$B$722,$B1333)*SUMIFS(Calculations!$E$3:$E$53,Calculations!$A$3:$A$53,$B1333)</f>
        <v>0</v>
      </c>
      <c r="M1333" s="44">
        <f>M607/SUMIFS(M$3:M$722,$B$3:$B$722,$B1333)*SUMIFS(Calculations!$E$3:$E$53,Calculations!$A$3:$A$53,$B1333)</f>
        <v>0</v>
      </c>
      <c r="N1333" s="44">
        <f>N607/SUMIFS(N$3:N$722,$B$3:$B$722,$B1333)*SUMIFS(Calculations!$E$3:$E$53,Calculations!$A$3:$A$53,$B1333)</f>
        <v>0</v>
      </c>
      <c r="O1333" s="44">
        <f>O607/SUMIFS(O$3:O$722,$B$3:$B$722,$B1333)*SUMIFS(Calculations!$E$3:$E$53,Calculations!$A$3:$A$53,$B1333)</f>
        <v>0</v>
      </c>
      <c r="P1333" s="44">
        <f>P607/SUMIFS(P$3:P$722,$B$3:$B$722,$B1333)*SUMIFS(Calculations!$E$3:$E$53,Calculations!$A$3:$A$53,$B1333)</f>
        <v>0</v>
      </c>
      <c r="Q1333" s="44">
        <f>Q607/SUMIFS(Q$3:Q$722,$B$3:$B$722,$B1333)*SUMIFS(Calculations!$E$3:$E$53,Calculations!$A$3:$A$53,$B1333)</f>
        <v>0</v>
      </c>
      <c r="R1333" s="44">
        <f>R607/SUMIFS(R$3:R$722,$B$3:$B$722,$B1333)*SUMIFS(Calculations!$E$3:$E$53,Calculations!$A$3:$A$53,$B1333)</f>
        <v>0</v>
      </c>
    </row>
    <row r="1334" spans="2:18" ht="15.75" customHeight="1">
      <c r="B1334" s="44" t="s">
        <v>129</v>
      </c>
      <c r="C1334" s="44" t="s">
        <v>519</v>
      </c>
      <c r="D1334" s="44" t="s">
        <v>528</v>
      </c>
      <c r="E1334" s="44" t="str">
        <f t="shared" si="309"/>
        <v>hydro</v>
      </c>
      <c r="F1334" s="44">
        <f>F608/SUMIFS(F$3:F$722,$B$3:$B$722,$B1334)*SUMIFS(Calculations!$E$3:$E$53,Calculations!$A$3:$A$53,$B1334)</f>
        <v>0</v>
      </c>
      <c r="G1334" s="44">
        <f>G608/SUMIFS(G$3:G$722,$B$3:$B$722,$B1334)*SUMIFS(Calculations!$E$3:$E$53,Calculations!$A$3:$A$53,$B1334)</f>
        <v>0</v>
      </c>
      <c r="H1334" s="44">
        <f>H608/SUMIFS(H$3:H$722,$B$3:$B$722,$B1334)*SUMIFS(Calculations!$E$3:$E$53,Calculations!$A$3:$A$53,$B1334)</f>
        <v>0</v>
      </c>
      <c r="I1334" s="44">
        <f>I608/SUMIFS(I$3:I$722,$B$3:$B$722,$B1334)*SUMIFS(Calculations!$E$3:$E$53,Calculations!$A$3:$A$53,$B1334)</f>
        <v>0</v>
      </c>
      <c r="J1334" s="44">
        <f>J608/SUMIFS(J$3:J$722,$B$3:$B$722,$B1334)*SUMIFS(Calculations!$E$3:$E$53,Calculations!$A$3:$A$53,$B1334)</f>
        <v>0</v>
      </c>
      <c r="K1334" s="44">
        <f>K608/SUMIFS(K$3:K$722,$B$3:$B$722,$B1334)*SUMIFS(Calculations!$E$3:$E$53,Calculations!$A$3:$A$53,$B1334)</f>
        <v>0</v>
      </c>
      <c r="L1334" s="44">
        <f>L608/SUMIFS(L$3:L$722,$B$3:$B$722,$B1334)*SUMIFS(Calculations!$E$3:$E$53,Calculations!$A$3:$A$53,$B1334)</f>
        <v>0</v>
      </c>
      <c r="M1334" s="44">
        <f>M608/SUMIFS(M$3:M$722,$B$3:$B$722,$B1334)*SUMIFS(Calculations!$E$3:$E$53,Calculations!$A$3:$A$53,$B1334)</f>
        <v>0</v>
      </c>
      <c r="N1334" s="44">
        <f>N608/SUMIFS(N$3:N$722,$B$3:$B$722,$B1334)*SUMIFS(Calculations!$E$3:$E$53,Calculations!$A$3:$A$53,$B1334)</f>
        <v>0</v>
      </c>
      <c r="O1334" s="44">
        <f>O608/SUMIFS(O$3:O$722,$B$3:$B$722,$B1334)*SUMIFS(Calculations!$E$3:$E$53,Calculations!$A$3:$A$53,$B1334)</f>
        <v>0</v>
      </c>
      <c r="P1334" s="44">
        <f>P608/SUMIFS(P$3:P$722,$B$3:$B$722,$B1334)*SUMIFS(Calculations!$E$3:$E$53,Calculations!$A$3:$A$53,$B1334)</f>
        <v>0</v>
      </c>
      <c r="Q1334" s="44">
        <f>Q608/SUMIFS(Q$3:Q$722,$B$3:$B$722,$B1334)*SUMIFS(Calculations!$E$3:$E$53,Calculations!$A$3:$A$53,$B1334)</f>
        <v>0</v>
      </c>
      <c r="R1334" s="44">
        <f>R608/SUMIFS(R$3:R$722,$B$3:$B$722,$B1334)*SUMIFS(Calculations!$E$3:$E$53,Calculations!$A$3:$A$53,$B1334)</f>
        <v>0</v>
      </c>
    </row>
    <row r="1335" spans="2:18" ht="15.75" customHeight="1">
      <c r="B1335" s="44" t="s">
        <v>129</v>
      </c>
      <c r="C1335" s="44" t="s">
        <v>519</v>
      </c>
      <c r="D1335" s="44" t="s">
        <v>527</v>
      </c>
      <c r="E1335" s="44" t="str">
        <f t="shared" si="309"/>
        <v>onshore wind</v>
      </c>
      <c r="F1335" s="44">
        <f>F609/SUMIFS(F$3:F$722,$B$3:$B$722,$B1335)*SUMIFS(Calculations!$E$3:$E$53,Calculations!$A$3:$A$53,$B1335)</f>
        <v>0</v>
      </c>
      <c r="G1335" s="44">
        <f>G609/SUMIFS(G$3:G$722,$B$3:$B$722,$B1335)*SUMIFS(Calculations!$E$3:$E$53,Calculations!$A$3:$A$53,$B1335)</f>
        <v>0</v>
      </c>
      <c r="H1335" s="44">
        <f>H609/SUMIFS(H$3:H$722,$B$3:$B$722,$B1335)*SUMIFS(Calculations!$E$3:$E$53,Calculations!$A$3:$A$53,$B1335)</f>
        <v>0</v>
      </c>
      <c r="I1335" s="44">
        <f>I609/SUMIFS(I$3:I$722,$B$3:$B$722,$B1335)*SUMIFS(Calculations!$E$3:$E$53,Calculations!$A$3:$A$53,$B1335)</f>
        <v>0</v>
      </c>
      <c r="J1335" s="44">
        <f>J609/SUMIFS(J$3:J$722,$B$3:$B$722,$B1335)*SUMIFS(Calculations!$E$3:$E$53,Calculations!$A$3:$A$53,$B1335)</f>
        <v>0</v>
      </c>
      <c r="K1335" s="44">
        <f>K609/SUMIFS(K$3:K$722,$B$3:$B$722,$B1335)*SUMIFS(Calculations!$E$3:$E$53,Calculations!$A$3:$A$53,$B1335)</f>
        <v>0</v>
      </c>
      <c r="L1335" s="44">
        <f>L609/SUMIFS(L$3:L$722,$B$3:$B$722,$B1335)*SUMIFS(Calculations!$E$3:$E$53,Calculations!$A$3:$A$53,$B1335)</f>
        <v>0</v>
      </c>
      <c r="M1335" s="44">
        <f>M609/SUMIFS(M$3:M$722,$B$3:$B$722,$B1335)*SUMIFS(Calculations!$E$3:$E$53,Calculations!$A$3:$A$53,$B1335)</f>
        <v>0</v>
      </c>
      <c r="N1335" s="44">
        <f>N609/SUMIFS(N$3:N$722,$B$3:$B$722,$B1335)*SUMIFS(Calculations!$E$3:$E$53,Calculations!$A$3:$A$53,$B1335)</f>
        <v>0</v>
      </c>
      <c r="O1335" s="44">
        <f>O609/SUMIFS(O$3:O$722,$B$3:$B$722,$B1335)*SUMIFS(Calculations!$E$3:$E$53,Calculations!$A$3:$A$53,$B1335)</f>
        <v>0</v>
      </c>
      <c r="P1335" s="44">
        <f>P609/SUMIFS(P$3:P$722,$B$3:$B$722,$B1335)*SUMIFS(Calculations!$E$3:$E$53,Calculations!$A$3:$A$53,$B1335)</f>
        <v>0</v>
      </c>
      <c r="Q1335" s="44">
        <f>Q609/SUMIFS(Q$3:Q$722,$B$3:$B$722,$B1335)*SUMIFS(Calculations!$E$3:$E$53,Calculations!$A$3:$A$53,$B1335)</f>
        <v>0</v>
      </c>
      <c r="R1335" s="44">
        <f>R609/SUMIFS(R$3:R$722,$B$3:$B$722,$B1335)*SUMIFS(Calculations!$E$3:$E$53,Calculations!$A$3:$A$53,$B1335)</f>
        <v>0</v>
      </c>
    </row>
    <row r="1336" spans="2:18" ht="15.75" customHeight="1">
      <c r="B1336" s="44" t="s">
        <v>129</v>
      </c>
      <c r="C1336" s="44" t="s">
        <v>519</v>
      </c>
      <c r="D1336" s="44" t="s">
        <v>529</v>
      </c>
      <c r="E1336" s="44" t="str">
        <f t="shared" si="309"/>
        <v>natural gas nonpeaker</v>
      </c>
      <c r="F1336" s="44">
        <f>F610/SUMIFS(F$3:F$722,$B$3:$B$722,$B1336)*SUMIFS(Calculations!$E$3:$E$53,Calculations!$A$3:$A$53,$B1336)</f>
        <v>0</v>
      </c>
      <c r="G1336" s="44">
        <f>G610/SUMIFS(G$3:G$722,$B$3:$B$722,$B1336)*SUMIFS(Calculations!$E$3:$E$53,Calculations!$A$3:$A$53,$B1336)</f>
        <v>0</v>
      </c>
      <c r="H1336" s="44">
        <f>H610/SUMIFS(H$3:H$722,$B$3:$B$722,$B1336)*SUMIFS(Calculations!$E$3:$E$53,Calculations!$A$3:$A$53,$B1336)</f>
        <v>0</v>
      </c>
      <c r="I1336" s="44">
        <f>I610/SUMIFS(I$3:I$722,$B$3:$B$722,$B1336)*SUMIFS(Calculations!$E$3:$E$53,Calculations!$A$3:$A$53,$B1336)</f>
        <v>0</v>
      </c>
      <c r="J1336" s="44">
        <f>J610/SUMIFS(J$3:J$722,$B$3:$B$722,$B1336)*SUMIFS(Calculations!$E$3:$E$53,Calculations!$A$3:$A$53,$B1336)</f>
        <v>0</v>
      </c>
      <c r="K1336" s="44">
        <f>K610/SUMIFS(K$3:K$722,$B$3:$B$722,$B1336)*SUMIFS(Calculations!$E$3:$E$53,Calculations!$A$3:$A$53,$B1336)</f>
        <v>0</v>
      </c>
      <c r="L1336" s="44">
        <f>L610/SUMIFS(L$3:L$722,$B$3:$B$722,$B1336)*SUMIFS(Calculations!$E$3:$E$53,Calculations!$A$3:$A$53,$B1336)</f>
        <v>0</v>
      </c>
      <c r="M1336" s="44">
        <f>M610/SUMIFS(M$3:M$722,$B$3:$B$722,$B1336)*SUMIFS(Calculations!$E$3:$E$53,Calculations!$A$3:$A$53,$B1336)</f>
        <v>0</v>
      </c>
      <c r="N1336" s="44">
        <f>N610/SUMIFS(N$3:N$722,$B$3:$B$722,$B1336)*SUMIFS(Calculations!$E$3:$E$53,Calculations!$A$3:$A$53,$B1336)</f>
        <v>0</v>
      </c>
      <c r="O1336" s="44">
        <f>O610/SUMIFS(O$3:O$722,$B$3:$B$722,$B1336)*SUMIFS(Calculations!$E$3:$E$53,Calculations!$A$3:$A$53,$B1336)</f>
        <v>0</v>
      </c>
      <c r="P1336" s="44">
        <f>P610/SUMIFS(P$3:P$722,$B$3:$B$722,$B1336)*SUMIFS(Calculations!$E$3:$E$53,Calculations!$A$3:$A$53,$B1336)</f>
        <v>0</v>
      </c>
      <c r="Q1336" s="44">
        <f>Q610/SUMIFS(Q$3:Q$722,$B$3:$B$722,$B1336)*SUMIFS(Calculations!$E$3:$E$53,Calculations!$A$3:$A$53,$B1336)</f>
        <v>0</v>
      </c>
      <c r="R1336" s="44">
        <f>R610/SUMIFS(R$3:R$722,$B$3:$B$722,$B1336)*SUMIFS(Calculations!$E$3:$E$53,Calculations!$A$3:$A$53,$B1336)</f>
        <v>0</v>
      </c>
    </row>
    <row r="1337" spans="2:18" ht="15.75" customHeight="1">
      <c r="B1337" s="44" t="s">
        <v>129</v>
      </c>
      <c r="C1337" s="44" t="s">
        <v>519</v>
      </c>
      <c r="D1337" s="44" t="s">
        <v>530</v>
      </c>
      <c r="E1337" s="44" t="str">
        <f t="shared" si="309"/>
        <v>natural gas peaker</v>
      </c>
      <c r="F1337" s="44">
        <f>F611/SUMIFS(F$3:F$722,$B$3:$B$722,$B1337)*SUMIFS(Calculations!$E$3:$E$53,Calculations!$A$3:$A$53,$B1337)</f>
        <v>0</v>
      </c>
      <c r="G1337" s="44">
        <f>G611/SUMIFS(G$3:G$722,$B$3:$B$722,$B1337)*SUMIFS(Calculations!$E$3:$E$53,Calculations!$A$3:$A$53,$B1337)</f>
        <v>0</v>
      </c>
      <c r="H1337" s="44">
        <f>H611/SUMIFS(H$3:H$722,$B$3:$B$722,$B1337)*SUMIFS(Calculations!$E$3:$E$53,Calculations!$A$3:$A$53,$B1337)</f>
        <v>0</v>
      </c>
      <c r="I1337" s="44">
        <f>I611/SUMIFS(I$3:I$722,$B$3:$B$722,$B1337)*SUMIFS(Calculations!$E$3:$E$53,Calculations!$A$3:$A$53,$B1337)</f>
        <v>0</v>
      </c>
      <c r="J1337" s="44">
        <f>J611/SUMIFS(J$3:J$722,$B$3:$B$722,$B1337)*SUMIFS(Calculations!$E$3:$E$53,Calculations!$A$3:$A$53,$B1337)</f>
        <v>0</v>
      </c>
      <c r="K1337" s="44">
        <f>K611/SUMIFS(K$3:K$722,$B$3:$B$722,$B1337)*SUMIFS(Calculations!$E$3:$E$53,Calculations!$A$3:$A$53,$B1337)</f>
        <v>0</v>
      </c>
      <c r="L1337" s="44">
        <f>L611/SUMIFS(L$3:L$722,$B$3:$B$722,$B1337)*SUMIFS(Calculations!$E$3:$E$53,Calculations!$A$3:$A$53,$B1337)</f>
        <v>0</v>
      </c>
      <c r="M1337" s="44">
        <f>M611/SUMIFS(M$3:M$722,$B$3:$B$722,$B1337)*SUMIFS(Calculations!$E$3:$E$53,Calculations!$A$3:$A$53,$B1337)</f>
        <v>0</v>
      </c>
      <c r="N1337" s="44">
        <f>N611/SUMIFS(N$3:N$722,$B$3:$B$722,$B1337)*SUMIFS(Calculations!$E$3:$E$53,Calculations!$A$3:$A$53,$B1337)</f>
        <v>0</v>
      </c>
      <c r="O1337" s="44">
        <f>O611/SUMIFS(O$3:O$722,$B$3:$B$722,$B1337)*SUMIFS(Calculations!$E$3:$E$53,Calculations!$A$3:$A$53,$B1337)</f>
        <v>0</v>
      </c>
      <c r="P1337" s="44">
        <f>P611/SUMIFS(P$3:P$722,$B$3:$B$722,$B1337)*SUMIFS(Calculations!$E$3:$E$53,Calculations!$A$3:$A$53,$B1337)</f>
        <v>0</v>
      </c>
      <c r="Q1337" s="44">
        <f>Q611/SUMIFS(Q$3:Q$722,$B$3:$B$722,$B1337)*SUMIFS(Calculations!$E$3:$E$53,Calculations!$A$3:$A$53,$B1337)</f>
        <v>0</v>
      </c>
      <c r="R1337" s="44">
        <f>R611/SUMIFS(R$3:R$722,$B$3:$B$722,$B1337)*SUMIFS(Calculations!$E$3:$E$53,Calculations!$A$3:$A$53,$B1337)</f>
        <v>0</v>
      </c>
    </row>
    <row r="1338" spans="2:18" ht="15.75" customHeight="1">
      <c r="B1338" s="44" t="s">
        <v>129</v>
      </c>
      <c r="C1338" s="44" t="s">
        <v>519</v>
      </c>
      <c r="D1338" s="44" t="s">
        <v>531</v>
      </c>
      <c r="E1338" s="44" t="str">
        <f t="shared" si="309"/>
        <v>nuclear</v>
      </c>
      <c r="F1338" s="44">
        <f>F612/SUMIFS(F$3:F$722,$B$3:$B$722,$B1338)*SUMIFS(Calculations!$E$3:$E$53,Calculations!$A$3:$A$53,$B1338)</f>
        <v>0</v>
      </c>
      <c r="G1338" s="44">
        <f>G612/SUMIFS(G$3:G$722,$B$3:$B$722,$B1338)*SUMIFS(Calculations!$E$3:$E$53,Calculations!$A$3:$A$53,$B1338)</f>
        <v>0</v>
      </c>
      <c r="H1338" s="44">
        <f>H612/SUMIFS(H$3:H$722,$B$3:$B$722,$B1338)*SUMIFS(Calculations!$E$3:$E$53,Calculations!$A$3:$A$53,$B1338)</f>
        <v>0</v>
      </c>
      <c r="I1338" s="44">
        <f>I612/SUMIFS(I$3:I$722,$B$3:$B$722,$B1338)*SUMIFS(Calculations!$E$3:$E$53,Calculations!$A$3:$A$53,$B1338)</f>
        <v>0</v>
      </c>
      <c r="J1338" s="44">
        <f>J612/SUMIFS(J$3:J$722,$B$3:$B$722,$B1338)*SUMIFS(Calculations!$E$3:$E$53,Calculations!$A$3:$A$53,$B1338)</f>
        <v>0</v>
      </c>
      <c r="K1338" s="44">
        <f>K612/SUMIFS(K$3:K$722,$B$3:$B$722,$B1338)*SUMIFS(Calculations!$E$3:$E$53,Calculations!$A$3:$A$53,$B1338)</f>
        <v>0</v>
      </c>
      <c r="L1338" s="44">
        <f>L612/SUMIFS(L$3:L$722,$B$3:$B$722,$B1338)*SUMIFS(Calculations!$E$3:$E$53,Calculations!$A$3:$A$53,$B1338)</f>
        <v>0</v>
      </c>
      <c r="M1338" s="44">
        <f>M612/SUMIFS(M$3:M$722,$B$3:$B$722,$B1338)*SUMIFS(Calculations!$E$3:$E$53,Calculations!$A$3:$A$53,$B1338)</f>
        <v>0</v>
      </c>
      <c r="N1338" s="44">
        <f>N612/SUMIFS(N$3:N$722,$B$3:$B$722,$B1338)*SUMIFS(Calculations!$E$3:$E$53,Calculations!$A$3:$A$53,$B1338)</f>
        <v>0</v>
      </c>
      <c r="O1338" s="44">
        <f>O612/SUMIFS(O$3:O$722,$B$3:$B$722,$B1338)*SUMIFS(Calculations!$E$3:$E$53,Calculations!$A$3:$A$53,$B1338)</f>
        <v>0</v>
      </c>
      <c r="P1338" s="44">
        <f>P612/SUMIFS(P$3:P$722,$B$3:$B$722,$B1338)*SUMIFS(Calculations!$E$3:$E$53,Calculations!$A$3:$A$53,$B1338)</f>
        <v>0</v>
      </c>
      <c r="Q1338" s="44">
        <f>Q612/SUMIFS(Q$3:Q$722,$B$3:$B$722,$B1338)*SUMIFS(Calculations!$E$3:$E$53,Calculations!$A$3:$A$53,$B1338)</f>
        <v>0</v>
      </c>
      <c r="R1338" s="44">
        <f>R612/SUMIFS(R$3:R$722,$B$3:$B$722,$B1338)*SUMIFS(Calculations!$E$3:$E$53,Calculations!$A$3:$A$53,$B1338)</f>
        <v>0</v>
      </c>
    </row>
    <row r="1339" spans="2:18" ht="15.75" customHeight="1">
      <c r="B1339" s="44" t="s">
        <v>129</v>
      </c>
      <c r="C1339" s="44" t="s">
        <v>519</v>
      </c>
      <c r="D1339" s="44" t="s">
        <v>532</v>
      </c>
      <c r="E1339" s="44" t="str">
        <f t="shared" si="309"/>
        <v>offshore wind</v>
      </c>
      <c r="F1339" s="44">
        <f>F613/SUMIFS(F$3:F$722,$B$3:$B$722,$B1339)*SUMIFS(Calculations!$E$3:$E$53,Calculations!$A$3:$A$53,$B1339)</f>
        <v>0</v>
      </c>
      <c r="G1339" s="44">
        <f>G613/SUMIFS(G$3:G$722,$B$3:$B$722,$B1339)*SUMIFS(Calculations!$E$3:$E$53,Calculations!$A$3:$A$53,$B1339)</f>
        <v>0</v>
      </c>
      <c r="H1339" s="44">
        <f>H613/SUMIFS(H$3:H$722,$B$3:$B$722,$B1339)*SUMIFS(Calculations!$E$3:$E$53,Calculations!$A$3:$A$53,$B1339)</f>
        <v>0</v>
      </c>
      <c r="I1339" s="44">
        <f>I613/SUMIFS(I$3:I$722,$B$3:$B$722,$B1339)*SUMIFS(Calculations!$E$3:$E$53,Calculations!$A$3:$A$53,$B1339)</f>
        <v>0</v>
      </c>
      <c r="J1339" s="44">
        <f>J613/SUMIFS(J$3:J$722,$B$3:$B$722,$B1339)*SUMIFS(Calculations!$E$3:$E$53,Calculations!$A$3:$A$53,$B1339)</f>
        <v>0</v>
      </c>
      <c r="K1339" s="44">
        <f>K613/SUMIFS(K$3:K$722,$B$3:$B$722,$B1339)*SUMIFS(Calculations!$E$3:$E$53,Calculations!$A$3:$A$53,$B1339)</f>
        <v>0</v>
      </c>
      <c r="L1339" s="44">
        <f>L613/SUMIFS(L$3:L$722,$B$3:$B$722,$B1339)*SUMIFS(Calculations!$E$3:$E$53,Calculations!$A$3:$A$53,$B1339)</f>
        <v>0</v>
      </c>
      <c r="M1339" s="44">
        <f>M613/SUMIFS(M$3:M$722,$B$3:$B$722,$B1339)*SUMIFS(Calculations!$E$3:$E$53,Calculations!$A$3:$A$53,$B1339)</f>
        <v>0</v>
      </c>
      <c r="N1339" s="44">
        <f>N613/SUMIFS(N$3:N$722,$B$3:$B$722,$B1339)*SUMIFS(Calculations!$E$3:$E$53,Calculations!$A$3:$A$53,$B1339)</f>
        <v>0</v>
      </c>
      <c r="O1339" s="44">
        <f>O613/SUMIFS(O$3:O$722,$B$3:$B$722,$B1339)*SUMIFS(Calculations!$E$3:$E$53,Calculations!$A$3:$A$53,$B1339)</f>
        <v>0</v>
      </c>
      <c r="P1339" s="44">
        <f>P613/SUMIFS(P$3:P$722,$B$3:$B$722,$B1339)*SUMIFS(Calculations!$E$3:$E$53,Calculations!$A$3:$A$53,$B1339)</f>
        <v>0</v>
      </c>
      <c r="Q1339" s="44">
        <f>Q613/SUMIFS(Q$3:Q$722,$B$3:$B$722,$B1339)*SUMIFS(Calculations!$E$3:$E$53,Calculations!$A$3:$A$53,$B1339)</f>
        <v>0</v>
      </c>
      <c r="R1339" s="44">
        <f>R613/SUMIFS(R$3:R$722,$B$3:$B$722,$B1339)*SUMIFS(Calculations!$E$3:$E$53,Calculations!$A$3:$A$53,$B1339)</f>
        <v>0</v>
      </c>
    </row>
    <row r="1340" spans="2:18" ht="15.75" customHeight="1">
      <c r="B1340" s="44" t="s">
        <v>129</v>
      </c>
      <c r="C1340" s="44" t="s">
        <v>519</v>
      </c>
      <c r="D1340" s="44" t="s">
        <v>533</v>
      </c>
      <c r="E1340" s="44" t="str">
        <f t="shared" si="309"/>
        <v>crude oil</v>
      </c>
      <c r="F1340" s="44">
        <f>F614/SUMIFS(F$3:F$722,$B$3:$B$722,$B1340)*SUMIFS(Calculations!$E$3:$E$53,Calculations!$A$3:$A$53,$B1340)</f>
        <v>0</v>
      </c>
      <c r="G1340" s="44">
        <f>G614/SUMIFS(G$3:G$722,$B$3:$B$722,$B1340)*SUMIFS(Calculations!$E$3:$E$53,Calculations!$A$3:$A$53,$B1340)</f>
        <v>0</v>
      </c>
      <c r="H1340" s="44">
        <f>H614/SUMIFS(H$3:H$722,$B$3:$B$722,$B1340)*SUMIFS(Calculations!$E$3:$E$53,Calculations!$A$3:$A$53,$B1340)</f>
        <v>0</v>
      </c>
      <c r="I1340" s="44">
        <f>I614/SUMIFS(I$3:I$722,$B$3:$B$722,$B1340)*SUMIFS(Calculations!$E$3:$E$53,Calculations!$A$3:$A$53,$B1340)</f>
        <v>0</v>
      </c>
      <c r="J1340" s="44">
        <f>J614/SUMIFS(J$3:J$722,$B$3:$B$722,$B1340)*SUMIFS(Calculations!$E$3:$E$53,Calculations!$A$3:$A$53,$B1340)</f>
        <v>0</v>
      </c>
      <c r="K1340" s="44">
        <f>K614/SUMIFS(K$3:K$722,$B$3:$B$722,$B1340)*SUMIFS(Calculations!$E$3:$E$53,Calculations!$A$3:$A$53,$B1340)</f>
        <v>0</v>
      </c>
      <c r="L1340" s="44">
        <f>L614/SUMIFS(L$3:L$722,$B$3:$B$722,$B1340)*SUMIFS(Calculations!$E$3:$E$53,Calculations!$A$3:$A$53,$B1340)</f>
        <v>0</v>
      </c>
      <c r="M1340" s="44">
        <f>M614/SUMIFS(M$3:M$722,$B$3:$B$722,$B1340)*SUMIFS(Calculations!$E$3:$E$53,Calculations!$A$3:$A$53,$B1340)</f>
        <v>0</v>
      </c>
      <c r="N1340" s="44">
        <f>N614/SUMIFS(N$3:N$722,$B$3:$B$722,$B1340)*SUMIFS(Calculations!$E$3:$E$53,Calculations!$A$3:$A$53,$B1340)</f>
        <v>0</v>
      </c>
      <c r="O1340" s="44">
        <f>O614/SUMIFS(O$3:O$722,$B$3:$B$722,$B1340)*SUMIFS(Calculations!$E$3:$E$53,Calculations!$A$3:$A$53,$B1340)</f>
        <v>0</v>
      </c>
      <c r="P1340" s="44">
        <f>P614/SUMIFS(P$3:P$722,$B$3:$B$722,$B1340)*SUMIFS(Calculations!$E$3:$E$53,Calculations!$A$3:$A$53,$B1340)</f>
        <v>0</v>
      </c>
      <c r="Q1340" s="44">
        <f>Q614/SUMIFS(Q$3:Q$722,$B$3:$B$722,$B1340)*SUMIFS(Calculations!$E$3:$E$53,Calculations!$A$3:$A$53,$B1340)</f>
        <v>0</v>
      </c>
      <c r="R1340" s="44">
        <f>R614/SUMIFS(R$3:R$722,$B$3:$B$722,$B1340)*SUMIFS(Calculations!$E$3:$E$53,Calculations!$A$3:$A$53,$B1340)</f>
        <v>0</v>
      </c>
    </row>
    <row r="1341" spans="2:18" ht="15.75" customHeight="1">
      <c r="B1341" s="44" t="s">
        <v>129</v>
      </c>
      <c r="C1341" s="44" t="s">
        <v>519</v>
      </c>
      <c r="D1341" s="44" t="s">
        <v>534</v>
      </c>
      <c r="E1341" s="44" t="str">
        <f t="shared" si="309"/>
        <v>solar PV</v>
      </c>
      <c r="F1341" s="44">
        <f>F615/SUMIFS(F$3:F$722,$B$3:$B$722,$B1341)*SUMIFS(Calculations!$E$3:$E$53,Calculations!$A$3:$A$53,$B1341)</f>
        <v>0</v>
      </c>
      <c r="G1341" s="44">
        <f>G615/SUMIFS(G$3:G$722,$B$3:$B$722,$B1341)*SUMIFS(Calculations!$E$3:$E$53,Calculations!$A$3:$A$53,$B1341)</f>
        <v>0</v>
      </c>
      <c r="H1341" s="44">
        <f>H615/SUMIFS(H$3:H$722,$B$3:$B$722,$B1341)*SUMIFS(Calculations!$E$3:$E$53,Calculations!$A$3:$A$53,$B1341)</f>
        <v>0</v>
      </c>
      <c r="I1341" s="44">
        <f>I615/SUMIFS(I$3:I$722,$B$3:$B$722,$B1341)*SUMIFS(Calculations!$E$3:$E$53,Calculations!$A$3:$A$53,$B1341)</f>
        <v>0</v>
      </c>
      <c r="J1341" s="44">
        <f>J615/SUMIFS(J$3:J$722,$B$3:$B$722,$B1341)*SUMIFS(Calculations!$E$3:$E$53,Calculations!$A$3:$A$53,$B1341)</f>
        <v>0</v>
      </c>
      <c r="K1341" s="44">
        <f>K615/SUMIFS(K$3:K$722,$B$3:$B$722,$B1341)*SUMIFS(Calculations!$E$3:$E$53,Calculations!$A$3:$A$53,$B1341)</f>
        <v>0</v>
      </c>
      <c r="L1341" s="44">
        <f>L615/SUMIFS(L$3:L$722,$B$3:$B$722,$B1341)*SUMIFS(Calculations!$E$3:$E$53,Calculations!$A$3:$A$53,$B1341)</f>
        <v>0</v>
      </c>
      <c r="M1341" s="44">
        <f>M615/SUMIFS(M$3:M$722,$B$3:$B$722,$B1341)*SUMIFS(Calculations!$E$3:$E$53,Calculations!$A$3:$A$53,$B1341)</f>
        <v>0</v>
      </c>
      <c r="N1341" s="44">
        <f>N615/SUMIFS(N$3:N$722,$B$3:$B$722,$B1341)*SUMIFS(Calculations!$E$3:$E$53,Calculations!$A$3:$A$53,$B1341)</f>
        <v>0</v>
      </c>
      <c r="O1341" s="44">
        <f>O615/SUMIFS(O$3:O$722,$B$3:$B$722,$B1341)*SUMIFS(Calculations!$E$3:$E$53,Calculations!$A$3:$A$53,$B1341)</f>
        <v>0</v>
      </c>
      <c r="P1341" s="44">
        <f>P615/SUMIFS(P$3:P$722,$B$3:$B$722,$B1341)*SUMIFS(Calculations!$E$3:$E$53,Calculations!$A$3:$A$53,$B1341)</f>
        <v>0</v>
      </c>
      <c r="Q1341" s="44">
        <f>Q615/SUMIFS(Q$3:Q$722,$B$3:$B$722,$B1341)*SUMIFS(Calculations!$E$3:$E$53,Calculations!$A$3:$A$53,$B1341)</f>
        <v>0</v>
      </c>
      <c r="R1341" s="44">
        <f>R615/SUMIFS(R$3:R$722,$B$3:$B$722,$B1341)*SUMIFS(Calculations!$E$3:$E$53,Calculations!$A$3:$A$53,$B1341)</f>
        <v>0</v>
      </c>
    </row>
    <row r="1342" spans="2:18" ht="15.75" customHeight="1">
      <c r="B1342" s="44" t="s">
        <v>129</v>
      </c>
      <c r="C1342" s="44" t="s">
        <v>519</v>
      </c>
      <c r="D1342" s="44" t="s">
        <v>535</v>
      </c>
      <c r="E1342" s="44" t="str">
        <f t="shared" si="309"/>
        <v>storage</v>
      </c>
      <c r="F1342" s="44">
        <f>F616/SUMIFS(F$3:F$722,$B$3:$B$722,$B1342)*SUMIFS(Calculations!$E$3:$E$53,Calculations!$A$3:$A$53,$B1342)</f>
        <v>0</v>
      </c>
      <c r="G1342" s="44">
        <f>G616/SUMIFS(G$3:G$722,$B$3:$B$722,$B1342)*SUMIFS(Calculations!$E$3:$E$53,Calculations!$A$3:$A$53,$B1342)</f>
        <v>0</v>
      </c>
      <c r="H1342" s="44">
        <f>H616/SUMIFS(H$3:H$722,$B$3:$B$722,$B1342)*SUMIFS(Calculations!$E$3:$E$53,Calculations!$A$3:$A$53,$B1342)</f>
        <v>0</v>
      </c>
      <c r="I1342" s="44">
        <f>I616/SUMIFS(I$3:I$722,$B$3:$B$722,$B1342)*SUMIFS(Calculations!$E$3:$E$53,Calculations!$A$3:$A$53,$B1342)</f>
        <v>0</v>
      </c>
      <c r="J1342" s="44">
        <f>J616/SUMIFS(J$3:J$722,$B$3:$B$722,$B1342)*SUMIFS(Calculations!$E$3:$E$53,Calculations!$A$3:$A$53,$B1342)</f>
        <v>0</v>
      </c>
      <c r="K1342" s="44">
        <f>K616/SUMIFS(K$3:K$722,$B$3:$B$722,$B1342)*SUMIFS(Calculations!$E$3:$E$53,Calculations!$A$3:$A$53,$B1342)</f>
        <v>0</v>
      </c>
      <c r="L1342" s="44">
        <f>L616/SUMIFS(L$3:L$722,$B$3:$B$722,$B1342)*SUMIFS(Calculations!$E$3:$E$53,Calculations!$A$3:$A$53,$B1342)</f>
        <v>0</v>
      </c>
      <c r="M1342" s="44">
        <f>M616/SUMIFS(M$3:M$722,$B$3:$B$722,$B1342)*SUMIFS(Calculations!$E$3:$E$53,Calculations!$A$3:$A$53,$B1342)</f>
        <v>0</v>
      </c>
      <c r="N1342" s="44">
        <f>N616/SUMIFS(N$3:N$722,$B$3:$B$722,$B1342)*SUMIFS(Calculations!$E$3:$E$53,Calculations!$A$3:$A$53,$B1342)</f>
        <v>0</v>
      </c>
      <c r="O1342" s="44">
        <f>O616/SUMIFS(O$3:O$722,$B$3:$B$722,$B1342)*SUMIFS(Calculations!$E$3:$E$53,Calculations!$A$3:$A$53,$B1342)</f>
        <v>0</v>
      </c>
      <c r="P1342" s="44">
        <f>P616/SUMIFS(P$3:P$722,$B$3:$B$722,$B1342)*SUMIFS(Calculations!$E$3:$E$53,Calculations!$A$3:$A$53,$B1342)</f>
        <v>0</v>
      </c>
      <c r="Q1342" s="44">
        <f>Q616/SUMIFS(Q$3:Q$722,$B$3:$B$722,$B1342)*SUMIFS(Calculations!$E$3:$E$53,Calculations!$A$3:$A$53,$B1342)</f>
        <v>0</v>
      </c>
      <c r="R1342" s="44">
        <f>R616/SUMIFS(R$3:R$722,$B$3:$B$722,$B1342)*SUMIFS(Calculations!$E$3:$E$53,Calculations!$A$3:$A$53,$B1342)</f>
        <v>0</v>
      </c>
    </row>
    <row r="1343" spans="2:18" ht="15.75" customHeight="1">
      <c r="B1343" s="44" t="s">
        <v>129</v>
      </c>
      <c r="C1343" s="44" t="s">
        <v>519</v>
      </c>
      <c r="D1343" s="44" t="s">
        <v>537</v>
      </c>
      <c r="E1343" s="44" t="str">
        <f t="shared" si="309"/>
        <v>solar PV</v>
      </c>
      <c r="F1343" s="44">
        <f>F617/SUMIFS(F$3:F$722,$B$3:$B$722,$B1343)*SUMIFS(Calculations!$E$3:$E$53,Calculations!$A$3:$A$53,$B1343)</f>
        <v>0</v>
      </c>
      <c r="G1343" s="44">
        <f>G617/SUMIFS(G$3:G$722,$B$3:$B$722,$B1343)*SUMIFS(Calculations!$E$3:$E$53,Calculations!$A$3:$A$53,$B1343)</f>
        <v>0</v>
      </c>
      <c r="H1343" s="44">
        <f>H617/SUMIFS(H$3:H$722,$B$3:$B$722,$B1343)*SUMIFS(Calculations!$E$3:$E$53,Calculations!$A$3:$A$53,$B1343)</f>
        <v>0</v>
      </c>
      <c r="I1343" s="44">
        <f>I617/SUMIFS(I$3:I$722,$B$3:$B$722,$B1343)*SUMIFS(Calculations!$E$3:$E$53,Calculations!$A$3:$A$53,$B1343)</f>
        <v>0</v>
      </c>
      <c r="J1343" s="44">
        <f>J617/SUMIFS(J$3:J$722,$B$3:$B$722,$B1343)*SUMIFS(Calculations!$E$3:$E$53,Calculations!$A$3:$A$53,$B1343)</f>
        <v>0</v>
      </c>
      <c r="K1343" s="44">
        <f>K617/SUMIFS(K$3:K$722,$B$3:$B$722,$B1343)*SUMIFS(Calculations!$E$3:$E$53,Calculations!$A$3:$A$53,$B1343)</f>
        <v>0</v>
      </c>
      <c r="L1343" s="44">
        <f>L617/SUMIFS(L$3:L$722,$B$3:$B$722,$B1343)*SUMIFS(Calculations!$E$3:$E$53,Calculations!$A$3:$A$53,$B1343)</f>
        <v>0</v>
      </c>
      <c r="M1343" s="44">
        <f>M617/SUMIFS(M$3:M$722,$B$3:$B$722,$B1343)*SUMIFS(Calculations!$E$3:$E$53,Calculations!$A$3:$A$53,$B1343)</f>
        <v>0</v>
      </c>
      <c r="N1343" s="44">
        <f>N617/SUMIFS(N$3:N$722,$B$3:$B$722,$B1343)*SUMIFS(Calculations!$E$3:$E$53,Calculations!$A$3:$A$53,$B1343)</f>
        <v>0</v>
      </c>
      <c r="O1343" s="44">
        <f>O617/SUMIFS(O$3:O$722,$B$3:$B$722,$B1343)*SUMIFS(Calculations!$E$3:$E$53,Calculations!$A$3:$A$53,$B1343)</f>
        <v>0</v>
      </c>
      <c r="P1343" s="44">
        <f>P617/SUMIFS(P$3:P$722,$B$3:$B$722,$B1343)*SUMIFS(Calculations!$E$3:$E$53,Calculations!$A$3:$A$53,$B1343)</f>
        <v>0</v>
      </c>
      <c r="Q1343" s="44">
        <f>Q617/SUMIFS(Q$3:Q$722,$B$3:$B$722,$B1343)*SUMIFS(Calculations!$E$3:$E$53,Calculations!$A$3:$A$53,$B1343)</f>
        <v>0</v>
      </c>
      <c r="R1343" s="44">
        <f>R617/SUMIFS(R$3:R$722,$B$3:$B$722,$B1343)*SUMIFS(Calculations!$E$3:$E$53,Calculations!$A$3:$A$53,$B1343)</f>
        <v>0</v>
      </c>
    </row>
    <row r="1344" spans="2:18" ht="15.75" customHeight="1">
      <c r="B1344" s="44" t="s">
        <v>131</v>
      </c>
      <c r="C1344" s="44" t="s">
        <v>519</v>
      </c>
      <c r="D1344" s="44" t="s">
        <v>522</v>
      </c>
      <c r="E1344" s="44" t="str">
        <f t="shared" si="309"/>
        <v>biomass</v>
      </c>
      <c r="F1344" s="44">
        <f>F618/SUMIFS(F$3:F$722,$B$3:$B$722,$B1344)*SUMIFS(Calculations!$E$3:$E$53,Calculations!$A$3:$A$53,$B1344)</f>
        <v>0</v>
      </c>
      <c r="G1344" s="44">
        <f>G618/SUMIFS(G$3:G$722,$B$3:$B$722,$B1344)*SUMIFS(Calculations!$E$3:$E$53,Calculations!$A$3:$A$53,$B1344)</f>
        <v>0</v>
      </c>
      <c r="H1344" s="44">
        <f>H618/SUMIFS(H$3:H$722,$B$3:$B$722,$B1344)*SUMIFS(Calculations!$E$3:$E$53,Calculations!$A$3:$A$53,$B1344)</f>
        <v>0</v>
      </c>
      <c r="I1344" s="44">
        <f>I618/SUMIFS(I$3:I$722,$B$3:$B$722,$B1344)*SUMIFS(Calculations!$E$3:$E$53,Calculations!$A$3:$A$53,$B1344)</f>
        <v>0</v>
      </c>
      <c r="J1344" s="44">
        <f>J618/SUMIFS(J$3:J$722,$B$3:$B$722,$B1344)*SUMIFS(Calculations!$E$3:$E$53,Calculations!$A$3:$A$53,$B1344)</f>
        <v>0</v>
      </c>
      <c r="K1344" s="44">
        <f>K618/SUMIFS(K$3:K$722,$B$3:$B$722,$B1344)*SUMIFS(Calculations!$E$3:$E$53,Calculations!$A$3:$A$53,$B1344)</f>
        <v>0</v>
      </c>
      <c r="L1344" s="44">
        <f>L618/SUMIFS(L$3:L$722,$B$3:$B$722,$B1344)*SUMIFS(Calculations!$E$3:$E$53,Calculations!$A$3:$A$53,$B1344)</f>
        <v>0</v>
      </c>
      <c r="M1344" s="44">
        <f>M618/SUMIFS(M$3:M$722,$B$3:$B$722,$B1344)*SUMIFS(Calculations!$E$3:$E$53,Calculations!$A$3:$A$53,$B1344)</f>
        <v>0</v>
      </c>
      <c r="N1344" s="44">
        <f>N618/SUMIFS(N$3:N$722,$B$3:$B$722,$B1344)*SUMIFS(Calculations!$E$3:$E$53,Calculations!$A$3:$A$53,$B1344)</f>
        <v>0</v>
      </c>
      <c r="O1344" s="44">
        <f>O618/SUMIFS(O$3:O$722,$B$3:$B$722,$B1344)*SUMIFS(Calculations!$E$3:$E$53,Calculations!$A$3:$A$53,$B1344)</f>
        <v>0</v>
      </c>
      <c r="P1344" s="44">
        <f>P618/SUMIFS(P$3:P$722,$B$3:$B$722,$B1344)*SUMIFS(Calculations!$E$3:$E$53,Calculations!$A$3:$A$53,$B1344)</f>
        <v>0</v>
      </c>
      <c r="Q1344" s="44">
        <f>Q618/SUMIFS(Q$3:Q$722,$B$3:$B$722,$B1344)*SUMIFS(Calculations!$E$3:$E$53,Calculations!$A$3:$A$53,$B1344)</f>
        <v>0</v>
      </c>
      <c r="R1344" s="44">
        <f>R618/SUMIFS(R$3:R$722,$B$3:$B$722,$B1344)*SUMIFS(Calculations!$E$3:$E$53,Calculations!$A$3:$A$53,$B1344)</f>
        <v>0</v>
      </c>
    </row>
    <row r="1345" spans="2:18" ht="15.75" customHeight="1">
      <c r="B1345" s="44" t="s">
        <v>131</v>
      </c>
      <c r="C1345" s="44" t="s">
        <v>519</v>
      </c>
      <c r="D1345" s="44" t="s">
        <v>523</v>
      </c>
      <c r="E1345" s="44" t="str">
        <f t="shared" si="309"/>
        <v>hard coal</v>
      </c>
      <c r="F1345" s="44">
        <f>F619/SUMIFS(F$3:F$722,$B$3:$B$722,$B1345)*SUMIFS(Calculations!$E$3:$E$53,Calculations!$A$3:$A$53,$B1345)</f>
        <v>0</v>
      </c>
      <c r="G1345" s="44">
        <f>G619/SUMIFS(G$3:G$722,$B$3:$B$722,$B1345)*SUMIFS(Calculations!$E$3:$E$53,Calculations!$A$3:$A$53,$B1345)</f>
        <v>0</v>
      </c>
      <c r="H1345" s="44">
        <f>H619/SUMIFS(H$3:H$722,$B$3:$B$722,$B1345)*SUMIFS(Calculations!$E$3:$E$53,Calculations!$A$3:$A$53,$B1345)</f>
        <v>0</v>
      </c>
      <c r="I1345" s="44">
        <f>I619/SUMIFS(I$3:I$722,$B$3:$B$722,$B1345)*SUMIFS(Calculations!$E$3:$E$53,Calculations!$A$3:$A$53,$B1345)</f>
        <v>0</v>
      </c>
      <c r="J1345" s="44">
        <f>J619/SUMIFS(J$3:J$722,$B$3:$B$722,$B1345)*SUMIFS(Calculations!$E$3:$E$53,Calculations!$A$3:$A$53,$B1345)</f>
        <v>0</v>
      </c>
      <c r="K1345" s="44">
        <f>K619/SUMIFS(K$3:K$722,$B$3:$B$722,$B1345)*SUMIFS(Calculations!$E$3:$E$53,Calculations!$A$3:$A$53,$B1345)</f>
        <v>0</v>
      </c>
      <c r="L1345" s="44">
        <f>L619/SUMIFS(L$3:L$722,$B$3:$B$722,$B1345)*SUMIFS(Calculations!$E$3:$E$53,Calculations!$A$3:$A$53,$B1345)</f>
        <v>0</v>
      </c>
      <c r="M1345" s="44">
        <f>M619/SUMIFS(M$3:M$722,$B$3:$B$722,$B1345)*SUMIFS(Calculations!$E$3:$E$53,Calculations!$A$3:$A$53,$B1345)</f>
        <v>0</v>
      </c>
      <c r="N1345" s="44">
        <f>N619/SUMIFS(N$3:N$722,$B$3:$B$722,$B1345)*SUMIFS(Calculations!$E$3:$E$53,Calculations!$A$3:$A$53,$B1345)</f>
        <v>0</v>
      </c>
      <c r="O1345" s="44">
        <f>O619/SUMIFS(O$3:O$722,$B$3:$B$722,$B1345)*SUMIFS(Calculations!$E$3:$E$53,Calculations!$A$3:$A$53,$B1345)</f>
        <v>0</v>
      </c>
      <c r="P1345" s="44">
        <f>P619/SUMIFS(P$3:P$722,$B$3:$B$722,$B1345)*SUMIFS(Calculations!$E$3:$E$53,Calculations!$A$3:$A$53,$B1345)</f>
        <v>0</v>
      </c>
      <c r="Q1345" s="44">
        <f>Q619/SUMIFS(Q$3:Q$722,$B$3:$B$722,$B1345)*SUMIFS(Calculations!$E$3:$E$53,Calculations!$A$3:$A$53,$B1345)</f>
        <v>0</v>
      </c>
      <c r="R1345" s="44">
        <f>R619/SUMIFS(R$3:R$722,$B$3:$B$722,$B1345)*SUMIFS(Calculations!$E$3:$E$53,Calculations!$A$3:$A$53,$B1345)</f>
        <v>0</v>
      </c>
    </row>
    <row r="1346" spans="2:18" ht="15.75" customHeight="1">
      <c r="B1346" s="44" t="s">
        <v>131</v>
      </c>
      <c r="C1346" s="44" t="s">
        <v>519</v>
      </c>
      <c r="D1346" s="44" t="s">
        <v>524</v>
      </c>
      <c r="E1346" s="44" t="str">
        <f t="shared" si="309"/>
        <v>solar thermal</v>
      </c>
      <c r="F1346" s="44">
        <f>F620/SUMIFS(F$3:F$722,$B$3:$B$722,$B1346)*SUMIFS(Calculations!$E$3:$E$53,Calculations!$A$3:$A$53,$B1346)</f>
        <v>0</v>
      </c>
      <c r="G1346" s="44">
        <f>G620/SUMIFS(G$3:G$722,$B$3:$B$722,$B1346)*SUMIFS(Calculations!$E$3:$E$53,Calculations!$A$3:$A$53,$B1346)</f>
        <v>0</v>
      </c>
      <c r="H1346" s="44">
        <f>H620/SUMIFS(H$3:H$722,$B$3:$B$722,$B1346)*SUMIFS(Calculations!$E$3:$E$53,Calculations!$A$3:$A$53,$B1346)</f>
        <v>0</v>
      </c>
      <c r="I1346" s="44">
        <f>I620/SUMIFS(I$3:I$722,$B$3:$B$722,$B1346)*SUMIFS(Calculations!$E$3:$E$53,Calculations!$A$3:$A$53,$B1346)</f>
        <v>0</v>
      </c>
      <c r="J1346" s="44">
        <f>J620/SUMIFS(J$3:J$722,$B$3:$B$722,$B1346)*SUMIFS(Calculations!$E$3:$E$53,Calculations!$A$3:$A$53,$B1346)</f>
        <v>0</v>
      </c>
      <c r="K1346" s="44">
        <f>K620/SUMIFS(K$3:K$722,$B$3:$B$722,$B1346)*SUMIFS(Calculations!$E$3:$E$53,Calculations!$A$3:$A$53,$B1346)</f>
        <v>0</v>
      </c>
      <c r="L1346" s="44">
        <f>L620/SUMIFS(L$3:L$722,$B$3:$B$722,$B1346)*SUMIFS(Calculations!$E$3:$E$53,Calculations!$A$3:$A$53,$B1346)</f>
        <v>0</v>
      </c>
      <c r="M1346" s="44">
        <f>M620/SUMIFS(M$3:M$722,$B$3:$B$722,$B1346)*SUMIFS(Calculations!$E$3:$E$53,Calculations!$A$3:$A$53,$B1346)</f>
        <v>0</v>
      </c>
      <c r="N1346" s="44">
        <f>N620/SUMIFS(N$3:N$722,$B$3:$B$722,$B1346)*SUMIFS(Calculations!$E$3:$E$53,Calculations!$A$3:$A$53,$B1346)</f>
        <v>0</v>
      </c>
      <c r="O1346" s="44">
        <f>O620/SUMIFS(O$3:O$722,$B$3:$B$722,$B1346)*SUMIFS(Calculations!$E$3:$E$53,Calculations!$A$3:$A$53,$B1346)</f>
        <v>0</v>
      </c>
      <c r="P1346" s="44">
        <f>P620/SUMIFS(P$3:P$722,$B$3:$B$722,$B1346)*SUMIFS(Calculations!$E$3:$E$53,Calculations!$A$3:$A$53,$B1346)</f>
        <v>0</v>
      </c>
      <c r="Q1346" s="44">
        <f>Q620/SUMIFS(Q$3:Q$722,$B$3:$B$722,$B1346)*SUMIFS(Calculations!$E$3:$E$53,Calculations!$A$3:$A$53,$B1346)</f>
        <v>0</v>
      </c>
      <c r="R1346" s="44">
        <f>R620/SUMIFS(R$3:R$722,$B$3:$B$722,$B1346)*SUMIFS(Calculations!$E$3:$E$53,Calculations!$A$3:$A$53,$B1346)</f>
        <v>0</v>
      </c>
    </row>
    <row r="1347" spans="2:18" ht="15.75" customHeight="1">
      <c r="B1347" s="44" t="s">
        <v>131</v>
      </c>
      <c r="C1347" s="44" t="s">
        <v>519</v>
      </c>
      <c r="D1347" s="44" t="s">
        <v>525</v>
      </c>
      <c r="E1347" s="44" t="str">
        <f t="shared" si="309"/>
        <v>geothermal</v>
      </c>
      <c r="F1347" s="44">
        <f>F621/SUMIFS(F$3:F$722,$B$3:$B$722,$B1347)*SUMIFS(Calculations!$E$3:$E$53,Calculations!$A$3:$A$53,$B1347)</f>
        <v>0</v>
      </c>
      <c r="G1347" s="44">
        <f>G621/SUMIFS(G$3:G$722,$B$3:$B$722,$B1347)*SUMIFS(Calculations!$E$3:$E$53,Calculations!$A$3:$A$53,$B1347)</f>
        <v>0</v>
      </c>
      <c r="H1347" s="44">
        <f>H621/SUMIFS(H$3:H$722,$B$3:$B$722,$B1347)*SUMIFS(Calculations!$E$3:$E$53,Calculations!$A$3:$A$53,$B1347)</f>
        <v>0</v>
      </c>
      <c r="I1347" s="44">
        <f>I621/SUMIFS(I$3:I$722,$B$3:$B$722,$B1347)*SUMIFS(Calculations!$E$3:$E$53,Calculations!$A$3:$A$53,$B1347)</f>
        <v>0</v>
      </c>
      <c r="J1347" s="44">
        <f>J621/SUMIFS(J$3:J$722,$B$3:$B$722,$B1347)*SUMIFS(Calculations!$E$3:$E$53,Calculations!$A$3:$A$53,$B1347)</f>
        <v>0</v>
      </c>
      <c r="K1347" s="44">
        <f>K621/SUMIFS(K$3:K$722,$B$3:$B$722,$B1347)*SUMIFS(Calculations!$E$3:$E$53,Calculations!$A$3:$A$53,$B1347)</f>
        <v>0</v>
      </c>
      <c r="L1347" s="44">
        <f>L621/SUMIFS(L$3:L$722,$B$3:$B$722,$B1347)*SUMIFS(Calculations!$E$3:$E$53,Calculations!$A$3:$A$53,$B1347)</f>
        <v>0</v>
      </c>
      <c r="M1347" s="44">
        <f>M621/SUMIFS(M$3:M$722,$B$3:$B$722,$B1347)*SUMIFS(Calculations!$E$3:$E$53,Calculations!$A$3:$A$53,$B1347)</f>
        <v>0</v>
      </c>
      <c r="N1347" s="44">
        <f>N621/SUMIFS(N$3:N$722,$B$3:$B$722,$B1347)*SUMIFS(Calculations!$E$3:$E$53,Calculations!$A$3:$A$53,$B1347)</f>
        <v>0</v>
      </c>
      <c r="O1347" s="44">
        <f>O621/SUMIFS(O$3:O$722,$B$3:$B$722,$B1347)*SUMIFS(Calculations!$E$3:$E$53,Calculations!$A$3:$A$53,$B1347)</f>
        <v>0</v>
      </c>
      <c r="P1347" s="44">
        <f>P621/SUMIFS(P$3:P$722,$B$3:$B$722,$B1347)*SUMIFS(Calculations!$E$3:$E$53,Calculations!$A$3:$A$53,$B1347)</f>
        <v>0</v>
      </c>
      <c r="Q1347" s="44">
        <f>Q621/SUMIFS(Q$3:Q$722,$B$3:$B$722,$B1347)*SUMIFS(Calculations!$E$3:$E$53,Calculations!$A$3:$A$53,$B1347)</f>
        <v>0</v>
      </c>
      <c r="R1347" s="44">
        <f>R621/SUMIFS(R$3:R$722,$B$3:$B$722,$B1347)*SUMIFS(Calculations!$E$3:$E$53,Calculations!$A$3:$A$53,$B1347)</f>
        <v>0</v>
      </c>
    </row>
    <row r="1348" spans="2:18" ht="15.75" customHeight="1">
      <c r="B1348" s="44" t="s">
        <v>131</v>
      </c>
      <c r="C1348" s="44" t="s">
        <v>519</v>
      </c>
      <c r="D1348" s="44" t="s">
        <v>526</v>
      </c>
      <c r="E1348" s="44" t="str">
        <f t="shared" si="309"/>
        <v>hydro</v>
      </c>
      <c r="F1348" s="44">
        <f>F622/SUMIFS(F$3:F$722,$B$3:$B$722,$B1348)*SUMIFS(Calculations!$E$3:$E$53,Calculations!$A$3:$A$53,$B1348)</f>
        <v>0</v>
      </c>
      <c r="G1348" s="44">
        <f>G622/SUMIFS(G$3:G$722,$B$3:$B$722,$B1348)*SUMIFS(Calculations!$E$3:$E$53,Calculations!$A$3:$A$53,$B1348)</f>
        <v>0</v>
      </c>
      <c r="H1348" s="44">
        <f>H622/SUMIFS(H$3:H$722,$B$3:$B$722,$B1348)*SUMIFS(Calculations!$E$3:$E$53,Calculations!$A$3:$A$53,$B1348)</f>
        <v>0</v>
      </c>
      <c r="I1348" s="44">
        <f>I622/SUMIFS(I$3:I$722,$B$3:$B$722,$B1348)*SUMIFS(Calculations!$E$3:$E$53,Calculations!$A$3:$A$53,$B1348)</f>
        <v>0</v>
      </c>
      <c r="J1348" s="44">
        <f>J622/SUMIFS(J$3:J$722,$B$3:$B$722,$B1348)*SUMIFS(Calculations!$E$3:$E$53,Calculations!$A$3:$A$53,$B1348)</f>
        <v>0</v>
      </c>
      <c r="K1348" s="44">
        <f>K622/SUMIFS(K$3:K$722,$B$3:$B$722,$B1348)*SUMIFS(Calculations!$E$3:$E$53,Calculations!$A$3:$A$53,$B1348)</f>
        <v>0</v>
      </c>
      <c r="L1348" s="44">
        <f>L622/SUMIFS(L$3:L$722,$B$3:$B$722,$B1348)*SUMIFS(Calculations!$E$3:$E$53,Calculations!$A$3:$A$53,$B1348)</f>
        <v>0</v>
      </c>
      <c r="M1348" s="44">
        <f>M622/SUMIFS(M$3:M$722,$B$3:$B$722,$B1348)*SUMIFS(Calculations!$E$3:$E$53,Calculations!$A$3:$A$53,$B1348)</f>
        <v>0</v>
      </c>
      <c r="N1348" s="44">
        <f>N622/SUMIFS(N$3:N$722,$B$3:$B$722,$B1348)*SUMIFS(Calculations!$E$3:$E$53,Calculations!$A$3:$A$53,$B1348)</f>
        <v>0</v>
      </c>
      <c r="O1348" s="44">
        <f>O622/SUMIFS(O$3:O$722,$B$3:$B$722,$B1348)*SUMIFS(Calculations!$E$3:$E$53,Calculations!$A$3:$A$53,$B1348)</f>
        <v>0</v>
      </c>
      <c r="P1348" s="44">
        <f>P622/SUMIFS(P$3:P$722,$B$3:$B$722,$B1348)*SUMIFS(Calculations!$E$3:$E$53,Calculations!$A$3:$A$53,$B1348)</f>
        <v>0</v>
      </c>
      <c r="Q1348" s="44">
        <f>Q622/SUMIFS(Q$3:Q$722,$B$3:$B$722,$B1348)*SUMIFS(Calculations!$E$3:$E$53,Calculations!$A$3:$A$53,$B1348)</f>
        <v>0</v>
      </c>
      <c r="R1348" s="44">
        <f>R622/SUMIFS(R$3:R$722,$B$3:$B$722,$B1348)*SUMIFS(Calculations!$E$3:$E$53,Calculations!$A$3:$A$53,$B1348)</f>
        <v>0</v>
      </c>
    </row>
    <row r="1349" spans="2:18" ht="15.75" customHeight="1">
      <c r="B1349" s="44" t="s">
        <v>131</v>
      </c>
      <c r="C1349" s="44" t="s">
        <v>519</v>
      </c>
      <c r="D1349" s="44" t="s">
        <v>528</v>
      </c>
      <c r="E1349" s="44" t="str">
        <f t="shared" si="309"/>
        <v>hydro</v>
      </c>
      <c r="F1349" s="44">
        <f>F623/SUMIFS(F$3:F$722,$B$3:$B$722,$B1349)*SUMIFS(Calculations!$E$3:$E$53,Calculations!$A$3:$A$53,$B1349)</f>
        <v>0</v>
      </c>
      <c r="G1349" s="44">
        <f>G623/SUMIFS(G$3:G$722,$B$3:$B$722,$B1349)*SUMIFS(Calculations!$E$3:$E$53,Calculations!$A$3:$A$53,$B1349)</f>
        <v>0</v>
      </c>
      <c r="H1349" s="44">
        <f>H623/SUMIFS(H$3:H$722,$B$3:$B$722,$B1349)*SUMIFS(Calculations!$E$3:$E$53,Calculations!$A$3:$A$53,$B1349)</f>
        <v>0</v>
      </c>
      <c r="I1349" s="44">
        <f>I623/SUMIFS(I$3:I$722,$B$3:$B$722,$B1349)*SUMIFS(Calculations!$E$3:$E$53,Calculations!$A$3:$A$53,$B1349)</f>
        <v>0</v>
      </c>
      <c r="J1349" s="44">
        <f>J623/SUMIFS(J$3:J$722,$B$3:$B$722,$B1349)*SUMIFS(Calculations!$E$3:$E$53,Calculations!$A$3:$A$53,$B1349)</f>
        <v>0</v>
      </c>
      <c r="K1349" s="44">
        <f>K623/SUMIFS(K$3:K$722,$B$3:$B$722,$B1349)*SUMIFS(Calculations!$E$3:$E$53,Calculations!$A$3:$A$53,$B1349)</f>
        <v>0</v>
      </c>
      <c r="L1349" s="44">
        <f>L623/SUMIFS(L$3:L$722,$B$3:$B$722,$B1349)*SUMIFS(Calculations!$E$3:$E$53,Calculations!$A$3:$A$53,$B1349)</f>
        <v>0</v>
      </c>
      <c r="M1349" s="44">
        <f>M623/SUMIFS(M$3:M$722,$B$3:$B$722,$B1349)*SUMIFS(Calculations!$E$3:$E$53,Calculations!$A$3:$A$53,$B1349)</f>
        <v>0</v>
      </c>
      <c r="N1349" s="44">
        <f>N623/SUMIFS(N$3:N$722,$B$3:$B$722,$B1349)*SUMIFS(Calculations!$E$3:$E$53,Calculations!$A$3:$A$53,$B1349)</f>
        <v>0</v>
      </c>
      <c r="O1349" s="44">
        <f>O623/SUMIFS(O$3:O$722,$B$3:$B$722,$B1349)*SUMIFS(Calculations!$E$3:$E$53,Calculations!$A$3:$A$53,$B1349)</f>
        <v>0</v>
      </c>
      <c r="P1349" s="44">
        <f>P623/SUMIFS(P$3:P$722,$B$3:$B$722,$B1349)*SUMIFS(Calculations!$E$3:$E$53,Calculations!$A$3:$A$53,$B1349)</f>
        <v>0</v>
      </c>
      <c r="Q1349" s="44">
        <f>Q623/SUMIFS(Q$3:Q$722,$B$3:$B$722,$B1349)*SUMIFS(Calculations!$E$3:$E$53,Calculations!$A$3:$A$53,$B1349)</f>
        <v>0</v>
      </c>
      <c r="R1349" s="44">
        <f>R623/SUMIFS(R$3:R$722,$B$3:$B$722,$B1349)*SUMIFS(Calculations!$E$3:$E$53,Calculations!$A$3:$A$53,$B1349)</f>
        <v>0</v>
      </c>
    </row>
    <row r="1350" spans="2:18" ht="15.75" customHeight="1">
      <c r="B1350" s="44" t="s">
        <v>131</v>
      </c>
      <c r="C1350" s="44" t="s">
        <v>519</v>
      </c>
      <c r="D1350" s="44" t="s">
        <v>527</v>
      </c>
      <c r="E1350" s="44" t="str">
        <f t="shared" si="309"/>
        <v>onshore wind</v>
      </c>
      <c r="F1350" s="44">
        <f>F624/SUMIFS(F$3:F$722,$B$3:$B$722,$B1350)*SUMIFS(Calculations!$E$3:$E$53,Calculations!$A$3:$A$53,$B1350)</f>
        <v>0</v>
      </c>
      <c r="G1350" s="44">
        <f>G624/SUMIFS(G$3:G$722,$B$3:$B$722,$B1350)*SUMIFS(Calculations!$E$3:$E$53,Calculations!$A$3:$A$53,$B1350)</f>
        <v>0</v>
      </c>
      <c r="H1350" s="44">
        <f>H624/SUMIFS(H$3:H$722,$B$3:$B$722,$B1350)*SUMIFS(Calculations!$E$3:$E$53,Calculations!$A$3:$A$53,$B1350)</f>
        <v>0</v>
      </c>
      <c r="I1350" s="44">
        <f>I624/SUMIFS(I$3:I$722,$B$3:$B$722,$B1350)*SUMIFS(Calculations!$E$3:$E$53,Calculations!$A$3:$A$53,$B1350)</f>
        <v>0</v>
      </c>
      <c r="J1350" s="44">
        <f>J624/SUMIFS(J$3:J$722,$B$3:$B$722,$B1350)*SUMIFS(Calculations!$E$3:$E$53,Calculations!$A$3:$A$53,$B1350)</f>
        <v>0</v>
      </c>
      <c r="K1350" s="44">
        <f>K624/SUMIFS(K$3:K$722,$B$3:$B$722,$B1350)*SUMIFS(Calculations!$E$3:$E$53,Calculations!$A$3:$A$53,$B1350)</f>
        <v>0</v>
      </c>
      <c r="L1350" s="44">
        <f>L624/SUMIFS(L$3:L$722,$B$3:$B$722,$B1350)*SUMIFS(Calculations!$E$3:$E$53,Calculations!$A$3:$A$53,$B1350)</f>
        <v>0</v>
      </c>
      <c r="M1350" s="44">
        <f>M624/SUMIFS(M$3:M$722,$B$3:$B$722,$B1350)*SUMIFS(Calculations!$E$3:$E$53,Calculations!$A$3:$A$53,$B1350)</f>
        <v>0</v>
      </c>
      <c r="N1350" s="44">
        <f>N624/SUMIFS(N$3:N$722,$B$3:$B$722,$B1350)*SUMIFS(Calculations!$E$3:$E$53,Calculations!$A$3:$A$53,$B1350)</f>
        <v>0</v>
      </c>
      <c r="O1350" s="44">
        <f>O624/SUMIFS(O$3:O$722,$B$3:$B$722,$B1350)*SUMIFS(Calculations!$E$3:$E$53,Calculations!$A$3:$A$53,$B1350)</f>
        <v>0</v>
      </c>
      <c r="P1350" s="44">
        <f>P624/SUMIFS(P$3:P$722,$B$3:$B$722,$B1350)*SUMIFS(Calculations!$E$3:$E$53,Calculations!$A$3:$A$53,$B1350)</f>
        <v>0</v>
      </c>
      <c r="Q1350" s="44">
        <f>Q624/SUMIFS(Q$3:Q$722,$B$3:$B$722,$B1350)*SUMIFS(Calculations!$E$3:$E$53,Calculations!$A$3:$A$53,$B1350)</f>
        <v>0</v>
      </c>
      <c r="R1350" s="44">
        <f>R624/SUMIFS(R$3:R$722,$B$3:$B$722,$B1350)*SUMIFS(Calculations!$E$3:$E$53,Calculations!$A$3:$A$53,$B1350)</f>
        <v>0</v>
      </c>
    </row>
    <row r="1351" spans="2:18" ht="15.75" customHeight="1">
      <c r="B1351" s="44" t="s">
        <v>131</v>
      </c>
      <c r="C1351" s="44" t="s">
        <v>519</v>
      </c>
      <c r="D1351" s="44" t="s">
        <v>529</v>
      </c>
      <c r="E1351" s="44" t="str">
        <f t="shared" si="309"/>
        <v>natural gas nonpeaker</v>
      </c>
      <c r="F1351" s="44">
        <f>F625/SUMIFS(F$3:F$722,$B$3:$B$722,$B1351)*SUMIFS(Calculations!$E$3:$E$53,Calculations!$A$3:$A$53,$B1351)</f>
        <v>0</v>
      </c>
      <c r="G1351" s="44">
        <f>G625/SUMIFS(G$3:G$722,$B$3:$B$722,$B1351)*SUMIFS(Calculations!$E$3:$E$53,Calculations!$A$3:$A$53,$B1351)</f>
        <v>0</v>
      </c>
      <c r="H1351" s="44">
        <f>H625/SUMIFS(H$3:H$722,$B$3:$B$722,$B1351)*SUMIFS(Calculations!$E$3:$E$53,Calculations!$A$3:$A$53,$B1351)</f>
        <v>0</v>
      </c>
      <c r="I1351" s="44">
        <f>I625/SUMIFS(I$3:I$722,$B$3:$B$722,$B1351)*SUMIFS(Calculations!$E$3:$E$53,Calculations!$A$3:$A$53,$B1351)</f>
        <v>0</v>
      </c>
      <c r="J1351" s="44">
        <f>J625/SUMIFS(J$3:J$722,$B$3:$B$722,$B1351)*SUMIFS(Calculations!$E$3:$E$53,Calculations!$A$3:$A$53,$B1351)</f>
        <v>0</v>
      </c>
      <c r="K1351" s="44">
        <f>K625/SUMIFS(K$3:K$722,$B$3:$B$722,$B1351)*SUMIFS(Calculations!$E$3:$E$53,Calculations!$A$3:$A$53,$B1351)</f>
        <v>0</v>
      </c>
      <c r="L1351" s="44">
        <f>L625/SUMIFS(L$3:L$722,$B$3:$B$722,$B1351)*SUMIFS(Calculations!$E$3:$E$53,Calculations!$A$3:$A$53,$B1351)</f>
        <v>0</v>
      </c>
      <c r="M1351" s="44">
        <f>M625/SUMIFS(M$3:M$722,$B$3:$B$722,$B1351)*SUMIFS(Calculations!$E$3:$E$53,Calculations!$A$3:$A$53,$B1351)</f>
        <v>0</v>
      </c>
      <c r="N1351" s="44">
        <f>N625/SUMIFS(N$3:N$722,$B$3:$B$722,$B1351)*SUMIFS(Calculations!$E$3:$E$53,Calculations!$A$3:$A$53,$B1351)</f>
        <v>0</v>
      </c>
      <c r="O1351" s="44">
        <f>O625/SUMIFS(O$3:O$722,$B$3:$B$722,$B1351)*SUMIFS(Calculations!$E$3:$E$53,Calculations!$A$3:$A$53,$B1351)</f>
        <v>0</v>
      </c>
      <c r="P1351" s="44">
        <f>P625/SUMIFS(P$3:P$722,$B$3:$B$722,$B1351)*SUMIFS(Calculations!$E$3:$E$53,Calculations!$A$3:$A$53,$B1351)</f>
        <v>0</v>
      </c>
      <c r="Q1351" s="44">
        <f>Q625/SUMIFS(Q$3:Q$722,$B$3:$B$722,$B1351)*SUMIFS(Calculations!$E$3:$E$53,Calculations!$A$3:$A$53,$B1351)</f>
        <v>0</v>
      </c>
      <c r="R1351" s="44">
        <f>R625/SUMIFS(R$3:R$722,$B$3:$B$722,$B1351)*SUMIFS(Calculations!$E$3:$E$53,Calculations!$A$3:$A$53,$B1351)</f>
        <v>0</v>
      </c>
    </row>
    <row r="1352" spans="2:18" ht="15.75" customHeight="1">
      <c r="B1352" s="44" t="s">
        <v>131</v>
      </c>
      <c r="C1352" s="44" t="s">
        <v>519</v>
      </c>
      <c r="D1352" s="44" t="s">
        <v>530</v>
      </c>
      <c r="E1352" s="44" t="str">
        <f t="shared" si="309"/>
        <v>natural gas peaker</v>
      </c>
      <c r="F1352" s="44">
        <f>F626/SUMIFS(F$3:F$722,$B$3:$B$722,$B1352)*SUMIFS(Calculations!$E$3:$E$53,Calculations!$A$3:$A$53,$B1352)</f>
        <v>0</v>
      </c>
      <c r="G1352" s="44">
        <f>G626/SUMIFS(G$3:G$722,$B$3:$B$722,$B1352)*SUMIFS(Calculations!$E$3:$E$53,Calculations!$A$3:$A$53,$B1352)</f>
        <v>0</v>
      </c>
      <c r="H1352" s="44">
        <f>H626/SUMIFS(H$3:H$722,$B$3:$B$722,$B1352)*SUMIFS(Calculations!$E$3:$E$53,Calculations!$A$3:$A$53,$B1352)</f>
        <v>0</v>
      </c>
      <c r="I1352" s="44">
        <f>I626/SUMIFS(I$3:I$722,$B$3:$B$722,$B1352)*SUMIFS(Calculations!$E$3:$E$53,Calculations!$A$3:$A$53,$B1352)</f>
        <v>0</v>
      </c>
      <c r="J1352" s="44">
        <f>J626/SUMIFS(J$3:J$722,$B$3:$B$722,$B1352)*SUMIFS(Calculations!$E$3:$E$53,Calculations!$A$3:$A$53,$B1352)</f>
        <v>0</v>
      </c>
      <c r="K1352" s="44">
        <f>K626/SUMIFS(K$3:K$722,$B$3:$B$722,$B1352)*SUMIFS(Calculations!$E$3:$E$53,Calculations!$A$3:$A$53,$B1352)</f>
        <v>0</v>
      </c>
      <c r="L1352" s="44">
        <f>L626/SUMIFS(L$3:L$722,$B$3:$B$722,$B1352)*SUMIFS(Calculations!$E$3:$E$53,Calculations!$A$3:$A$53,$B1352)</f>
        <v>0</v>
      </c>
      <c r="M1352" s="44">
        <f>M626/SUMIFS(M$3:M$722,$B$3:$B$722,$B1352)*SUMIFS(Calculations!$E$3:$E$53,Calculations!$A$3:$A$53,$B1352)</f>
        <v>0</v>
      </c>
      <c r="N1352" s="44">
        <f>N626/SUMIFS(N$3:N$722,$B$3:$B$722,$B1352)*SUMIFS(Calculations!$E$3:$E$53,Calculations!$A$3:$A$53,$B1352)</f>
        <v>0</v>
      </c>
      <c r="O1352" s="44">
        <f>O626/SUMIFS(O$3:O$722,$B$3:$B$722,$B1352)*SUMIFS(Calculations!$E$3:$E$53,Calculations!$A$3:$A$53,$B1352)</f>
        <v>0</v>
      </c>
      <c r="P1352" s="44">
        <f>P626/SUMIFS(P$3:P$722,$B$3:$B$722,$B1352)*SUMIFS(Calculations!$E$3:$E$53,Calculations!$A$3:$A$53,$B1352)</f>
        <v>0</v>
      </c>
      <c r="Q1352" s="44">
        <f>Q626/SUMIFS(Q$3:Q$722,$B$3:$B$722,$B1352)*SUMIFS(Calculations!$E$3:$E$53,Calculations!$A$3:$A$53,$B1352)</f>
        <v>0</v>
      </c>
      <c r="R1352" s="44">
        <f>R626/SUMIFS(R$3:R$722,$B$3:$B$722,$B1352)*SUMIFS(Calculations!$E$3:$E$53,Calculations!$A$3:$A$53,$B1352)</f>
        <v>0</v>
      </c>
    </row>
    <row r="1353" spans="2:18" ht="15.75" customHeight="1">
      <c r="B1353" s="44" t="s">
        <v>131</v>
      </c>
      <c r="C1353" s="44" t="s">
        <v>519</v>
      </c>
      <c r="D1353" s="44" t="s">
        <v>531</v>
      </c>
      <c r="E1353" s="44" t="str">
        <f t="shared" si="309"/>
        <v>nuclear</v>
      </c>
      <c r="F1353" s="44">
        <f>F627/SUMIFS(F$3:F$722,$B$3:$B$722,$B1353)*SUMIFS(Calculations!$E$3:$E$53,Calculations!$A$3:$A$53,$B1353)</f>
        <v>0</v>
      </c>
      <c r="G1353" s="44">
        <f>G627/SUMIFS(G$3:G$722,$B$3:$B$722,$B1353)*SUMIFS(Calculations!$E$3:$E$53,Calculations!$A$3:$A$53,$B1353)</f>
        <v>0</v>
      </c>
      <c r="H1353" s="44">
        <f>H627/SUMIFS(H$3:H$722,$B$3:$B$722,$B1353)*SUMIFS(Calculations!$E$3:$E$53,Calculations!$A$3:$A$53,$B1353)</f>
        <v>0</v>
      </c>
      <c r="I1353" s="44">
        <f>I627/SUMIFS(I$3:I$722,$B$3:$B$722,$B1353)*SUMIFS(Calculations!$E$3:$E$53,Calculations!$A$3:$A$53,$B1353)</f>
        <v>0</v>
      </c>
      <c r="J1353" s="44">
        <f>J627/SUMIFS(J$3:J$722,$B$3:$B$722,$B1353)*SUMIFS(Calculations!$E$3:$E$53,Calculations!$A$3:$A$53,$B1353)</f>
        <v>0</v>
      </c>
      <c r="K1353" s="44">
        <f>K627/SUMIFS(K$3:K$722,$B$3:$B$722,$B1353)*SUMIFS(Calculations!$E$3:$E$53,Calculations!$A$3:$A$53,$B1353)</f>
        <v>0</v>
      </c>
      <c r="L1353" s="44">
        <f>L627/SUMIFS(L$3:L$722,$B$3:$B$722,$B1353)*SUMIFS(Calculations!$E$3:$E$53,Calculations!$A$3:$A$53,$B1353)</f>
        <v>0</v>
      </c>
      <c r="M1353" s="44">
        <f>M627/SUMIFS(M$3:M$722,$B$3:$B$722,$B1353)*SUMIFS(Calculations!$E$3:$E$53,Calculations!$A$3:$A$53,$B1353)</f>
        <v>0</v>
      </c>
      <c r="N1353" s="44">
        <f>N627/SUMIFS(N$3:N$722,$B$3:$B$722,$B1353)*SUMIFS(Calculations!$E$3:$E$53,Calculations!$A$3:$A$53,$B1353)</f>
        <v>0</v>
      </c>
      <c r="O1353" s="44">
        <f>O627/SUMIFS(O$3:O$722,$B$3:$B$722,$B1353)*SUMIFS(Calculations!$E$3:$E$53,Calculations!$A$3:$A$53,$B1353)</f>
        <v>0</v>
      </c>
      <c r="P1353" s="44">
        <f>P627/SUMIFS(P$3:P$722,$B$3:$B$722,$B1353)*SUMIFS(Calculations!$E$3:$E$53,Calculations!$A$3:$A$53,$B1353)</f>
        <v>0</v>
      </c>
      <c r="Q1353" s="44">
        <f>Q627/SUMIFS(Q$3:Q$722,$B$3:$B$722,$B1353)*SUMIFS(Calculations!$E$3:$E$53,Calculations!$A$3:$A$53,$B1353)</f>
        <v>0</v>
      </c>
      <c r="R1353" s="44">
        <f>R627/SUMIFS(R$3:R$722,$B$3:$B$722,$B1353)*SUMIFS(Calculations!$E$3:$E$53,Calculations!$A$3:$A$53,$B1353)</f>
        <v>0</v>
      </c>
    </row>
    <row r="1354" spans="2:18" ht="15.75" customHeight="1">
      <c r="B1354" s="44" t="s">
        <v>131</v>
      </c>
      <c r="C1354" s="44" t="s">
        <v>519</v>
      </c>
      <c r="D1354" s="44" t="s">
        <v>532</v>
      </c>
      <c r="E1354" s="44" t="str">
        <f t="shared" si="309"/>
        <v>offshore wind</v>
      </c>
      <c r="F1354" s="44">
        <f>F628/SUMIFS(F$3:F$722,$B$3:$B$722,$B1354)*SUMIFS(Calculations!$E$3:$E$53,Calculations!$A$3:$A$53,$B1354)</f>
        <v>0</v>
      </c>
      <c r="G1354" s="44">
        <f>G628/SUMIFS(G$3:G$722,$B$3:$B$722,$B1354)*SUMIFS(Calculations!$E$3:$E$53,Calculations!$A$3:$A$53,$B1354)</f>
        <v>0</v>
      </c>
      <c r="H1354" s="44">
        <f>H628/SUMIFS(H$3:H$722,$B$3:$B$722,$B1354)*SUMIFS(Calculations!$E$3:$E$53,Calculations!$A$3:$A$53,$B1354)</f>
        <v>0</v>
      </c>
      <c r="I1354" s="44">
        <f>I628/SUMIFS(I$3:I$722,$B$3:$B$722,$B1354)*SUMIFS(Calculations!$E$3:$E$53,Calculations!$A$3:$A$53,$B1354)</f>
        <v>0</v>
      </c>
      <c r="J1354" s="44">
        <f>J628/SUMIFS(J$3:J$722,$B$3:$B$722,$B1354)*SUMIFS(Calculations!$E$3:$E$53,Calculations!$A$3:$A$53,$B1354)</f>
        <v>0</v>
      </c>
      <c r="K1354" s="44">
        <f>K628/SUMIFS(K$3:K$722,$B$3:$B$722,$B1354)*SUMIFS(Calculations!$E$3:$E$53,Calculations!$A$3:$A$53,$B1354)</f>
        <v>0</v>
      </c>
      <c r="L1354" s="44">
        <f>L628/SUMIFS(L$3:L$722,$B$3:$B$722,$B1354)*SUMIFS(Calculations!$E$3:$E$53,Calculations!$A$3:$A$53,$B1354)</f>
        <v>0</v>
      </c>
      <c r="M1354" s="44">
        <f>M628/SUMIFS(M$3:M$722,$B$3:$B$722,$B1354)*SUMIFS(Calculations!$E$3:$E$53,Calculations!$A$3:$A$53,$B1354)</f>
        <v>0</v>
      </c>
      <c r="N1354" s="44">
        <f>N628/SUMIFS(N$3:N$722,$B$3:$B$722,$B1354)*SUMIFS(Calculations!$E$3:$E$53,Calculations!$A$3:$A$53,$B1354)</f>
        <v>0</v>
      </c>
      <c r="O1354" s="44">
        <f>O628/SUMIFS(O$3:O$722,$B$3:$B$722,$B1354)*SUMIFS(Calculations!$E$3:$E$53,Calculations!$A$3:$A$53,$B1354)</f>
        <v>0</v>
      </c>
      <c r="P1354" s="44">
        <f>P628/SUMIFS(P$3:P$722,$B$3:$B$722,$B1354)*SUMIFS(Calculations!$E$3:$E$53,Calculations!$A$3:$A$53,$B1354)</f>
        <v>0</v>
      </c>
      <c r="Q1354" s="44">
        <f>Q628/SUMIFS(Q$3:Q$722,$B$3:$B$722,$B1354)*SUMIFS(Calculations!$E$3:$E$53,Calculations!$A$3:$A$53,$B1354)</f>
        <v>0</v>
      </c>
      <c r="R1354" s="44">
        <f>R628/SUMIFS(R$3:R$722,$B$3:$B$722,$B1354)*SUMIFS(Calculations!$E$3:$E$53,Calculations!$A$3:$A$53,$B1354)</f>
        <v>0</v>
      </c>
    </row>
    <row r="1355" spans="2:18" ht="15.75" customHeight="1">
      <c r="B1355" s="44" t="s">
        <v>131</v>
      </c>
      <c r="C1355" s="44" t="s">
        <v>519</v>
      </c>
      <c r="D1355" s="44" t="s">
        <v>533</v>
      </c>
      <c r="E1355" s="44" t="str">
        <f t="shared" si="309"/>
        <v>crude oil</v>
      </c>
      <c r="F1355" s="44">
        <f>F629/SUMIFS(F$3:F$722,$B$3:$B$722,$B1355)*SUMIFS(Calculations!$E$3:$E$53,Calculations!$A$3:$A$53,$B1355)</f>
        <v>0</v>
      </c>
      <c r="G1355" s="44">
        <f>G629/SUMIFS(G$3:G$722,$B$3:$B$722,$B1355)*SUMIFS(Calculations!$E$3:$E$53,Calculations!$A$3:$A$53,$B1355)</f>
        <v>0</v>
      </c>
      <c r="H1355" s="44">
        <f>H629/SUMIFS(H$3:H$722,$B$3:$B$722,$B1355)*SUMIFS(Calculations!$E$3:$E$53,Calculations!$A$3:$A$53,$B1355)</f>
        <v>0</v>
      </c>
      <c r="I1355" s="44">
        <f>I629/SUMIFS(I$3:I$722,$B$3:$B$722,$B1355)*SUMIFS(Calculations!$E$3:$E$53,Calculations!$A$3:$A$53,$B1355)</f>
        <v>0</v>
      </c>
      <c r="J1355" s="44">
        <f>J629/SUMIFS(J$3:J$722,$B$3:$B$722,$B1355)*SUMIFS(Calculations!$E$3:$E$53,Calculations!$A$3:$A$53,$B1355)</f>
        <v>0</v>
      </c>
      <c r="K1355" s="44">
        <f>K629/SUMIFS(K$3:K$722,$B$3:$B$722,$B1355)*SUMIFS(Calculations!$E$3:$E$53,Calculations!$A$3:$A$53,$B1355)</f>
        <v>0</v>
      </c>
      <c r="L1355" s="44">
        <f>L629/SUMIFS(L$3:L$722,$B$3:$B$722,$B1355)*SUMIFS(Calculations!$E$3:$E$53,Calculations!$A$3:$A$53,$B1355)</f>
        <v>0</v>
      </c>
      <c r="M1355" s="44">
        <f>M629/SUMIFS(M$3:M$722,$B$3:$B$722,$B1355)*SUMIFS(Calculations!$E$3:$E$53,Calculations!$A$3:$A$53,$B1355)</f>
        <v>0</v>
      </c>
      <c r="N1355" s="44">
        <f>N629/SUMIFS(N$3:N$722,$B$3:$B$722,$B1355)*SUMIFS(Calculations!$E$3:$E$53,Calculations!$A$3:$A$53,$B1355)</f>
        <v>0</v>
      </c>
      <c r="O1355" s="44">
        <f>O629/SUMIFS(O$3:O$722,$B$3:$B$722,$B1355)*SUMIFS(Calculations!$E$3:$E$53,Calculations!$A$3:$A$53,$B1355)</f>
        <v>0</v>
      </c>
      <c r="P1355" s="44">
        <f>P629/SUMIFS(P$3:P$722,$B$3:$B$722,$B1355)*SUMIFS(Calculations!$E$3:$E$53,Calculations!$A$3:$A$53,$B1355)</f>
        <v>0</v>
      </c>
      <c r="Q1355" s="44">
        <f>Q629/SUMIFS(Q$3:Q$722,$B$3:$B$722,$B1355)*SUMIFS(Calculations!$E$3:$E$53,Calculations!$A$3:$A$53,$B1355)</f>
        <v>0</v>
      </c>
      <c r="R1355" s="44">
        <f>R629/SUMIFS(R$3:R$722,$B$3:$B$722,$B1355)*SUMIFS(Calculations!$E$3:$E$53,Calculations!$A$3:$A$53,$B1355)</f>
        <v>0</v>
      </c>
    </row>
    <row r="1356" spans="2:18" ht="15.75" customHeight="1">
      <c r="B1356" s="44" t="s">
        <v>131</v>
      </c>
      <c r="C1356" s="44" t="s">
        <v>519</v>
      </c>
      <c r="D1356" s="44" t="s">
        <v>534</v>
      </c>
      <c r="E1356" s="44" t="str">
        <f t="shared" si="309"/>
        <v>solar PV</v>
      </c>
      <c r="F1356" s="44">
        <f>F630/SUMIFS(F$3:F$722,$B$3:$B$722,$B1356)*SUMIFS(Calculations!$E$3:$E$53,Calculations!$A$3:$A$53,$B1356)</f>
        <v>0</v>
      </c>
      <c r="G1356" s="44">
        <f>G630/SUMIFS(G$3:G$722,$B$3:$B$722,$B1356)*SUMIFS(Calculations!$E$3:$E$53,Calculations!$A$3:$A$53,$B1356)</f>
        <v>0</v>
      </c>
      <c r="H1356" s="44">
        <f>H630/SUMIFS(H$3:H$722,$B$3:$B$722,$B1356)*SUMIFS(Calculations!$E$3:$E$53,Calculations!$A$3:$A$53,$B1356)</f>
        <v>0</v>
      </c>
      <c r="I1356" s="44">
        <f>I630/SUMIFS(I$3:I$722,$B$3:$B$722,$B1356)*SUMIFS(Calculations!$E$3:$E$53,Calculations!$A$3:$A$53,$B1356)</f>
        <v>0</v>
      </c>
      <c r="J1356" s="44">
        <f>J630/SUMIFS(J$3:J$722,$B$3:$B$722,$B1356)*SUMIFS(Calculations!$E$3:$E$53,Calculations!$A$3:$A$53,$B1356)</f>
        <v>0</v>
      </c>
      <c r="K1356" s="44">
        <f>K630/SUMIFS(K$3:K$722,$B$3:$B$722,$B1356)*SUMIFS(Calculations!$E$3:$E$53,Calculations!$A$3:$A$53,$B1356)</f>
        <v>0</v>
      </c>
      <c r="L1356" s="44">
        <f>L630/SUMIFS(L$3:L$722,$B$3:$B$722,$B1356)*SUMIFS(Calculations!$E$3:$E$53,Calculations!$A$3:$A$53,$B1356)</f>
        <v>0</v>
      </c>
      <c r="M1356" s="44">
        <f>M630/SUMIFS(M$3:M$722,$B$3:$B$722,$B1356)*SUMIFS(Calculations!$E$3:$E$53,Calculations!$A$3:$A$53,$B1356)</f>
        <v>0</v>
      </c>
      <c r="N1356" s="44">
        <f>N630/SUMIFS(N$3:N$722,$B$3:$B$722,$B1356)*SUMIFS(Calculations!$E$3:$E$53,Calculations!$A$3:$A$53,$B1356)</f>
        <v>0</v>
      </c>
      <c r="O1356" s="44">
        <f>O630/SUMIFS(O$3:O$722,$B$3:$B$722,$B1356)*SUMIFS(Calculations!$E$3:$E$53,Calculations!$A$3:$A$53,$B1356)</f>
        <v>0</v>
      </c>
      <c r="P1356" s="44">
        <f>P630/SUMIFS(P$3:P$722,$B$3:$B$722,$B1356)*SUMIFS(Calculations!$E$3:$E$53,Calculations!$A$3:$A$53,$B1356)</f>
        <v>0</v>
      </c>
      <c r="Q1356" s="44">
        <f>Q630/SUMIFS(Q$3:Q$722,$B$3:$B$722,$B1356)*SUMIFS(Calculations!$E$3:$E$53,Calculations!$A$3:$A$53,$B1356)</f>
        <v>0</v>
      </c>
      <c r="R1356" s="44">
        <f>R630/SUMIFS(R$3:R$722,$B$3:$B$722,$B1356)*SUMIFS(Calculations!$E$3:$E$53,Calculations!$A$3:$A$53,$B1356)</f>
        <v>0</v>
      </c>
    </row>
    <row r="1357" spans="2:18" ht="15.75" customHeight="1">
      <c r="B1357" s="44" t="s">
        <v>131</v>
      </c>
      <c r="C1357" s="44" t="s">
        <v>519</v>
      </c>
      <c r="D1357" s="44" t="s">
        <v>535</v>
      </c>
      <c r="E1357" s="44" t="str">
        <f t="shared" si="309"/>
        <v>storage</v>
      </c>
      <c r="F1357" s="44">
        <f>F631/SUMIFS(F$3:F$722,$B$3:$B$722,$B1357)*SUMIFS(Calculations!$E$3:$E$53,Calculations!$A$3:$A$53,$B1357)</f>
        <v>0</v>
      </c>
      <c r="G1357" s="44">
        <f>G631/SUMIFS(G$3:G$722,$B$3:$B$722,$B1357)*SUMIFS(Calculations!$E$3:$E$53,Calculations!$A$3:$A$53,$B1357)</f>
        <v>0</v>
      </c>
      <c r="H1357" s="44">
        <f>H631/SUMIFS(H$3:H$722,$B$3:$B$722,$B1357)*SUMIFS(Calculations!$E$3:$E$53,Calculations!$A$3:$A$53,$B1357)</f>
        <v>0</v>
      </c>
      <c r="I1357" s="44">
        <f>I631/SUMIFS(I$3:I$722,$B$3:$B$722,$B1357)*SUMIFS(Calculations!$E$3:$E$53,Calculations!$A$3:$A$53,$B1357)</f>
        <v>0</v>
      </c>
      <c r="J1357" s="44">
        <f>J631/SUMIFS(J$3:J$722,$B$3:$B$722,$B1357)*SUMIFS(Calculations!$E$3:$E$53,Calculations!$A$3:$A$53,$B1357)</f>
        <v>0</v>
      </c>
      <c r="K1357" s="44">
        <f>K631/SUMIFS(K$3:K$722,$B$3:$B$722,$B1357)*SUMIFS(Calculations!$E$3:$E$53,Calculations!$A$3:$A$53,$B1357)</f>
        <v>0</v>
      </c>
      <c r="L1357" s="44">
        <f>L631/SUMIFS(L$3:L$722,$B$3:$B$722,$B1357)*SUMIFS(Calculations!$E$3:$E$53,Calculations!$A$3:$A$53,$B1357)</f>
        <v>0</v>
      </c>
      <c r="M1357" s="44">
        <f>M631/SUMIFS(M$3:M$722,$B$3:$B$722,$B1357)*SUMIFS(Calculations!$E$3:$E$53,Calculations!$A$3:$A$53,$B1357)</f>
        <v>0</v>
      </c>
      <c r="N1357" s="44">
        <f>N631/SUMIFS(N$3:N$722,$B$3:$B$722,$B1357)*SUMIFS(Calculations!$E$3:$E$53,Calculations!$A$3:$A$53,$B1357)</f>
        <v>0</v>
      </c>
      <c r="O1357" s="44">
        <f>O631/SUMIFS(O$3:O$722,$B$3:$B$722,$B1357)*SUMIFS(Calculations!$E$3:$E$53,Calculations!$A$3:$A$53,$B1357)</f>
        <v>0</v>
      </c>
      <c r="P1357" s="44">
        <f>P631/SUMIFS(P$3:P$722,$B$3:$B$722,$B1357)*SUMIFS(Calculations!$E$3:$E$53,Calculations!$A$3:$A$53,$B1357)</f>
        <v>0</v>
      </c>
      <c r="Q1357" s="44">
        <f>Q631/SUMIFS(Q$3:Q$722,$B$3:$B$722,$B1357)*SUMIFS(Calculations!$E$3:$E$53,Calculations!$A$3:$A$53,$B1357)</f>
        <v>0</v>
      </c>
      <c r="R1357" s="44">
        <f>R631/SUMIFS(R$3:R$722,$B$3:$B$722,$B1357)*SUMIFS(Calculations!$E$3:$E$53,Calculations!$A$3:$A$53,$B1357)</f>
        <v>0</v>
      </c>
    </row>
    <row r="1358" spans="2:18" ht="15.75" customHeight="1">
      <c r="B1358" s="44" t="s">
        <v>131</v>
      </c>
      <c r="C1358" s="44" t="s">
        <v>519</v>
      </c>
      <c r="D1358" s="44" t="s">
        <v>537</v>
      </c>
      <c r="E1358" s="44" t="str">
        <f t="shared" si="309"/>
        <v>solar PV</v>
      </c>
      <c r="F1358" s="44">
        <f>F632/SUMIFS(F$3:F$722,$B$3:$B$722,$B1358)*SUMIFS(Calculations!$E$3:$E$53,Calculations!$A$3:$A$53,$B1358)</f>
        <v>0</v>
      </c>
      <c r="G1358" s="44">
        <f>G632/SUMIFS(G$3:G$722,$B$3:$B$722,$B1358)*SUMIFS(Calculations!$E$3:$E$53,Calculations!$A$3:$A$53,$B1358)</f>
        <v>0</v>
      </c>
      <c r="H1358" s="44">
        <f>H632/SUMIFS(H$3:H$722,$B$3:$B$722,$B1358)*SUMIFS(Calculations!$E$3:$E$53,Calculations!$A$3:$A$53,$B1358)</f>
        <v>0</v>
      </c>
      <c r="I1358" s="44">
        <f>I632/SUMIFS(I$3:I$722,$B$3:$B$722,$B1358)*SUMIFS(Calculations!$E$3:$E$53,Calculations!$A$3:$A$53,$B1358)</f>
        <v>0</v>
      </c>
      <c r="J1358" s="44">
        <f>J632/SUMIFS(J$3:J$722,$B$3:$B$722,$B1358)*SUMIFS(Calculations!$E$3:$E$53,Calculations!$A$3:$A$53,$B1358)</f>
        <v>0</v>
      </c>
      <c r="K1358" s="44">
        <f>K632/SUMIFS(K$3:K$722,$B$3:$B$722,$B1358)*SUMIFS(Calculations!$E$3:$E$53,Calculations!$A$3:$A$53,$B1358)</f>
        <v>0</v>
      </c>
      <c r="L1358" s="44">
        <f>L632/SUMIFS(L$3:L$722,$B$3:$B$722,$B1358)*SUMIFS(Calculations!$E$3:$E$53,Calculations!$A$3:$A$53,$B1358)</f>
        <v>0</v>
      </c>
      <c r="M1358" s="44">
        <f>M632/SUMIFS(M$3:M$722,$B$3:$B$722,$B1358)*SUMIFS(Calculations!$E$3:$E$53,Calculations!$A$3:$A$53,$B1358)</f>
        <v>0</v>
      </c>
      <c r="N1358" s="44">
        <f>N632/SUMIFS(N$3:N$722,$B$3:$B$722,$B1358)*SUMIFS(Calculations!$E$3:$E$53,Calculations!$A$3:$A$53,$B1358)</f>
        <v>0</v>
      </c>
      <c r="O1358" s="44">
        <f>O632/SUMIFS(O$3:O$722,$B$3:$B$722,$B1358)*SUMIFS(Calculations!$E$3:$E$53,Calculations!$A$3:$A$53,$B1358)</f>
        <v>0</v>
      </c>
      <c r="P1358" s="44">
        <f>P632/SUMIFS(P$3:P$722,$B$3:$B$722,$B1358)*SUMIFS(Calculations!$E$3:$E$53,Calculations!$A$3:$A$53,$B1358)</f>
        <v>0</v>
      </c>
      <c r="Q1358" s="44">
        <f>Q632/SUMIFS(Q$3:Q$722,$B$3:$B$722,$B1358)*SUMIFS(Calculations!$E$3:$E$53,Calculations!$A$3:$A$53,$B1358)</f>
        <v>0</v>
      </c>
      <c r="R1358" s="44">
        <f>R632/SUMIFS(R$3:R$722,$B$3:$B$722,$B1358)*SUMIFS(Calculations!$E$3:$E$53,Calculations!$A$3:$A$53,$B1358)</f>
        <v>0</v>
      </c>
    </row>
    <row r="1359" spans="2:18" ht="15.75" customHeight="1">
      <c r="B1359" s="44" t="s">
        <v>137</v>
      </c>
      <c r="C1359" s="44" t="s">
        <v>519</v>
      </c>
      <c r="D1359" s="44" t="s">
        <v>522</v>
      </c>
      <c r="E1359" s="44" t="str">
        <f t="shared" si="309"/>
        <v>biomass</v>
      </c>
      <c r="F1359" s="44">
        <f>F633/SUMIFS(F$3:F$722,$B$3:$B$722,$B1359)*SUMIFS(Calculations!$E$3:$E$53,Calculations!$A$3:$A$53,$B1359)</f>
        <v>0</v>
      </c>
      <c r="G1359" s="44">
        <f>G633/SUMIFS(G$3:G$722,$B$3:$B$722,$B1359)*SUMIFS(Calculations!$E$3:$E$53,Calculations!$A$3:$A$53,$B1359)</f>
        <v>0</v>
      </c>
      <c r="H1359" s="44">
        <f>H633/SUMIFS(H$3:H$722,$B$3:$B$722,$B1359)*SUMIFS(Calculations!$E$3:$E$53,Calculations!$A$3:$A$53,$B1359)</f>
        <v>0</v>
      </c>
      <c r="I1359" s="44">
        <f>I633/SUMIFS(I$3:I$722,$B$3:$B$722,$B1359)*SUMIFS(Calculations!$E$3:$E$53,Calculations!$A$3:$A$53,$B1359)</f>
        <v>0</v>
      </c>
      <c r="J1359" s="44">
        <f>J633/SUMIFS(J$3:J$722,$B$3:$B$722,$B1359)*SUMIFS(Calculations!$E$3:$E$53,Calculations!$A$3:$A$53,$B1359)</f>
        <v>0</v>
      </c>
      <c r="K1359" s="44">
        <f>K633/SUMIFS(K$3:K$722,$B$3:$B$722,$B1359)*SUMIFS(Calculations!$E$3:$E$53,Calculations!$A$3:$A$53,$B1359)</f>
        <v>0</v>
      </c>
      <c r="L1359" s="44">
        <f>L633/SUMIFS(L$3:L$722,$B$3:$B$722,$B1359)*SUMIFS(Calculations!$E$3:$E$53,Calculations!$A$3:$A$53,$B1359)</f>
        <v>0</v>
      </c>
      <c r="M1359" s="44">
        <f>M633/SUMIFS(M$3:M$722,$B$3:$B$722,$B1359)*SUMIFS(Calculations!$E$3:$E$53,Calculations!$A$3:$A$53,$B1359)</f>
        <v>0</v>
      </c>
      <c r="N1359" s="44">
        <f>N633/SUMIFS(N$3:N$722,$B$3:$B$722,$B1359)*SUMIFS(Calculations!$E$3:$E$53,Calculations!$A$3:$A$53,$B1359)</f>
        <v>0</v>
      </c>
      <c r="O1359" s="44">
        <f>O633/SUMIFS(O$3:O$722,$B$3:$B$722,$B1359)*SUMIFS(Calculations!$E$3:$E$53,Calculations!$A$3:$A$53,$B1359)</f>
        <v>0</v>
      </c>
      <c r="P1359" s="44">
        <f>P633/SUMIFS(P$3:P$722,$B$3:$B$722,$B1359)*SUMIFS(Calculations!$E$3:$E$53,Calculations!$A$3:$A$53,$B1359)</f>
        <v>0</v>
      </c>
      <c r="Q1359" s="44">
        <f>Q633/SUMIFS(Q$3:Q$722,$B$3:$B$722,$B1359)*SUMIFS(Calculations!$E$3:$E$53,Calculations!$A$3:$A$53,$B1359)</f>
        <v>0</v>
      </c>
      <c r="R1359" s="44">
        <f>R633/SUMIFS(R$3:R$722,$B$3:$B$722,$B1359)*SUMIFS(Calculations!$E$3:$E$53,Calculations!$A$3:$A$53,$B1359)</f>
        <v>0</v>
      </c>
    </row>
    <row r="1360" spans="2:18" ht="15.75" customHeight="1">
      <c r="B1360" s="44" t="s">
        <v>137</v>
      </c>
      <c r="C1360" s="44" t="s">
        <v>519</v>
      </c>
      <c r="D1360" s="44" t="s">
        <v>523</v>
      </c>
      <c r="E1360" s="44" t="str">
        <f t="shared" si="309"/>
        <v>hard coal</v>
      </c>
      <c r="F1360" s="44">
        <f>F634/SUMIFS(F$3:F$722,$B$3:$B$722,$B1360)*SUMIFS(Calculations!$E$3:$E$53,Calculations!$A$3:$A$53,$B1360)</f>
        <v>0</v>
      </c>
      <c r="G1360" s="44">
        <f>G634/SUMIFS(G$3:G$722,$B$3:$B$722,$B1360)*SUMIFS(Calculations!$E$3:$E$53,Calculations!$A$3:$A$53,$B1360)</f>
        <v>0</v>
      </c>
      <c r="H1360" s="44">
        <f>H634/SUMIFS(H$3:H$722,$B$3:$B$722,$B1360)*SUMIFS(Calculations!$E$3:$E$53,Calculations!$A$3:$A$53,$B1360)</f>
        <v>0</v>
      </c>
      <c r="I1360" s="44">
        <f>I634/SUMIFS(I$3:I$722,$B$3:$B$722,$B1360)*SUMIFS(Calculations!$E$3:$E$53,Calculations!$A$3:$A$53,$B1360)</f>
        <v>0</v>
      </c>
      <c r="J1360" s="44">
        <f>J634/SUMIFS(J$3:J$722,$B$3:$B$722,$B1360)*SUMIFS(Calculations!$E$3:$E$53,Calculations!$A$3:$A$53,$B1360)</f>
        <v>0</v>
      </c>
      <c r="K1360" s="44">
        <f>K634/SUMIFS(K$3:K$722,$B$3:$B$722,$B1360)*SUMIFS(Calculations!$E$3:$E$53,Calculations!$A$3:$A$53,$B1360)</f>
        <v>0</v>
      </c>
      <c r="L1360" s="44">
        <f>L634/SUMIFS(L$3:L$722,$B$3:$B$722,$B1360)*SUMIFS(Calculations!$E$3:$E$53,Calculations!$A$3:$A$53,$B1360)</f>
        <v>0</v>
      </c>
      <c r="M1360" s="44">
        <f>M634/SUMIFS(M$3:M$722,$B$3:$B$722,$B1360)*SUMIFS(Calculations!$E$3:$E$53,Calculations!$A$3:$A$53,$B1360)</f>
        <v>0</v>
      </c>
      <c r="N1360" s="44">
        <f>N634/SUMIFS(N$3:N$722,$B$3:$B$722,$B1360)*SUMIFS(Calculations!$E$3:$E$53,Calculations!$A$3:$A$53,$B1360)</f>
        <v>0</v>
      </c>
      <c r="O1360" s="44">
        <f>O634/SUMIFS(O$3:O$722,$B$3:$B$722,$B1360)*SUMIFS(Calculations!$E$3:$E$53,Calculations!$A$3:$A$53,$B1360)</f>
        <v>0</v>
      </c>
      <c r="P1360" s="44">
        <f>P634/SUMIFS(P$3:P$722,$B$3:$B$722,$B1360)*SUMIFS(Calculations!$E$3:$E$53,Calculations!$A$3:$A$53,$B1360)</f>
        <v>0</v>
      </c>
      <c r="Q1360" s="44">
        <f>Q634/SUMIFS(Q$3:Q$722,$B$3:$B$722,$B1360)*SUMIFS(Calculations!$E$3:$E$53,Calculations!$A$3:$A$53,$B1360)</f>
        <v>0</v>
      </c>
      <c r="R1360" s="44">
        <f>R634/SUMIFS(R$3:R$722,$B$3:$B$722,$B1360)*SUMIFS(Calculations!$E$3:$E$53,Calculations!$A$3:$A$53,$B1360)</f>
        <v>0</v>
      </c>
    </row>
    <row r="1361" spans="2:18" ht="15.75" customHeight="1">
      <c r="B1361" s="44" t="s">
        <v>137</v>
      </c>
      <c r="C1361" s="44" t="s">
        <v>519</v>
      </c>
      <c r="D1361" s="44" t="s">
        <v>524</v>
      </c>
      <c r="E1361" s="44" t="str">
        <f t="shared" si="309"/>
        <v>solar thermal</v>
      </c>
      <c r="F1361" s="44">
        <f>F635/SUMIFS(F$3:F$722,$B$3:$B$722,$B1361)*SUMIFS(Calculations!$E$3:$E$53,Calculations!$A$3:$A$53,$B1361)</f>
        <v>0</v>
      </c>
      <c r="G1361" s="44">
        <f>G635/SUMIFS(G$3:G$722,$B$3:$B$722,$B1361)*SUMIFS(Calculations!$E$3:$E$53,Calculations!$A$3:$A$53,$B1361)</f>
        <v>0</v>
      </c>
      <c r="H1361" s="44">
        <f>H635/SUMIFS(H$3:H$722,$B$3:$B$722,$B1361)*SUMIFS(Calculations!$E$3:$E$53,Calculations!$A$3:$A$53,$B1361)</f>
        <v>0</v>
      </c>
      <c r="I1361" s="44">
        <f>I635/SUMIFS(I$3:I$722,$B$3:$B$722,$B1361)*SUMIFS(Calculations!$E$3:$E$53,Calculations!$A$3:$A$53,$B1361)</f>
        <v>0</v>
      </c>
      <c r="J1361" s="44">
        <f>J635/SUMIFS(J$3:J$722,$B$3:$B$722,$B1361)*SUMIFS(Calculations!$E$3:$E$53,Calculations!$A$3:$A$53,$B1361)</f>
        <v>0</v>
      </c>
      <c r="K1361" s="44">
        <f>K635/SUMIFS(K$3:K$722,$B$3:$B$722,$B1361)*SUMIFS(Calculations!$E$3:$E$53,Calculations!$A$3:$A$53,$B1361)</f>
        <v>0</v>
      </c>
      <c r="L1361" s="44">
        <f>L635/SUMIFS(L$3:L$722,$B$3:$B$722,$B1361)*SUMIFS(Calculations!$E$3:$E$53,Calculations!$A$3:$A$53,$B1361)</f>
        <v>0</v>
      </c>
      <c r="M1361" s="44">
        <f>M635/SUMIFS(M$3:M$722,$B$3:$B$722,$B1361)*SUMIFS(Calculations!$E$3:$E$53,Calculations!$A$3:$A$53,$B1361)</f>
        <v>0</v>
      </c>
      <c r="N1361" s="44">
        <f>N635/SUMIFS(N$3:N$722,$B$3:$B$722,$B1361)*SUMIFS(Calculations!$E$3:$E$53,Calculations!$A$3:$A$53,$B1361)</f>
        <v>0</v>
      </c>
      <c r="O1361" s="44">
        <f>O635/SUMIFS(O$3:O$722,$B$3:$B$722,$B1361)*SUMIFS(Calculations!$E$3:$E$53,Calculations!$A$3:$A$53,$B1361)</f>
        <v>0</v>
      </c>
      <c r="P1361" s="44">
        <f>P635/SUMIFS(P$3:P$722,$B$3:$B$722,$B1361)*SUMIFS(Calculations!$E$3:$E$53,Calculations!$A$3:$A$53,$B1361)</f>
        <v>0</v>
      </c>
      <c r="Q1361" s="44">
        <f>Q635/SUMIFS(Q$3:Q$722,$B$3:$B$722,$B1361)*SUMIFS(Calculations!$E$3:$E$53,Calculations!$A$3:$A$53,$B1361)</f>
        <v>0</v>
      </c>
      <c r="R1361" s="44">
        <f>R635/SUMIFS(R$3:R$722,$B$3:$B$722,$B1361)*SUMIFS(Calculations!$E$3:$E$53,Calculations!$A$3:$A$53,$B1361)</f>
        <v>0</v>
      </c>
    </row>
    <row r="1362" spans="2:18" ht="15.75" customHeight="1">
      <c r="B1362" s="44" t="s">
        <v>137</v>
      </c>
      <c r="C1362" s="44" t="s">
        <v>519</v>
      </c>
      <c r="D1362" s="44" t="s">
        <v>525</v>
      </c>
      <c r="E1362" s="44" t="str">
        <f t="shared" si="309"/>
        <v>geothermal</v>
      </c>
      <c r="F1362" s="44">
        <f>F636/SUMIFS(F$3:F$722,$B$3:$B$722,$B1362)*SUMIFS(Calculations!$E$3:$E$53,Calculations!$A$3:$A$53,$B1362)</f>
        <v>0</v>
      </c>
      <c r="G1362" s="44">
        <f>G636/SUMIFS(G$3:G$722,$B$3:$B$722,$B1362)*SUMIFS(Calculations!$E$3:$E$53,Calculations!$A$3:$A$53,$B1362)</f>
        <v>0</v>
      </c>
      <c r="H1362" s="44">
        <f>H636/SUMIFS(H$3:H$722,$B$3:$B$722,$B1362)*SUMIFS(Calculations!$E$3:$E$53,Calculations!$A$3:$A$53,$B1362)</f>
        <v>0</v>
      </c>
      <c r="I1362" s="44">
        <f>I636/SUMIFS(I$3:I$722,$B$3:$B$722,$B1362)*SUMIFS(Calculations!$E$3:$E$53,Calculations!$A$3:$A$53,$B1362)</f>
        <v>0</v>
      </c>
      <c r="J1362" s="44">
        <f>J636/SUMIFS(J$3:J$722,$B$3:$B$722,$B1362)*SUMIFS(Calculations!$E$3:$E$53,Calculations!$A$3:$A$53,$B1362)</f>
        <v>0</v>
      </c>
      <c r="K1362" s="44">
        <f>K636/SUMIFS(K$3:K$722,$B$3:$B$722,$B1362)*SUMIFS(Calculations!$E$3:$E$53,Calculations!$A$3:$A$53,$B1362)</f>
        <v>0</v>
      </c>
      <c r="L1362" s="44">
        <f>L636/SUMIFS(L$3:L$722,$B$3:$B$722,$B1362)*SUMIFS(Calculations!$E$3:$E$53,Calculations!$A$3:$A$53,$B1362)</f>
        <v>0</v>
      </c>
      <c r="M1362" s="44">
        <f>M636/SUMIFS(M$3:M$722,$B$3:$B$722,$B1362)*SUMIFS(Calculations!$E$3:$E$53,Calculations!$A$3:$A$53,$B1362)</f>
        <v>0</v>
      </c>
      <c r="N1362" s="44">
        <f>N636/SUMIFS(N$3:N$722,$B$3:$B$722,$B1362)*SUMIFS(Calculations!$E$3:$E$53,Calculations!$A$3:$A$53,$B1362)</f>
        <v>0</v>
      </c>
      <c r="O1362" s="44">
        <f>O636/SUMIFS(O$3:O$722,$B$3:$B$722,$B1362)*SUMIFS(Calculations!$E$3:$E$53,Calculations!$A$3:$A$53,$B1362)</f>
        <v>0</v>
      </c>
      <c r="P1362" s="44">
        <f>P636/SUMIFS(P$3:P$722,$B$3:$B$722,$B1362)*SUMIFS(Calculations!$E$3:$E$53,Calculations!$A$3:$A$53,$B1362)</f>
        <v>0</v>
      </c>
      <c r="Q1362" s="44">
        <f>Q636/SUMIFS(Q$3:Q$722,$B$3:$B$722,$B1362)*SUMIFS(Calculations!$E$3:$E$53,Calculations!$A$3:$A$53,$B1362)</f>
        <v>0</v>
      </c>
      <c r="R1362" s="44">
        <f>R636/SUMIFS(R$3:R$722,$B$3:$B$722,$B1362)*SUMIFS(Calculations!$E$3:$E$53,Calculations!$A$3:$A$53,$B1362)</f>
        <v>0</v>
      </c>
    </row>
    <row r="1363" spans="2:18" ht="15.75" customHeight="1">
      <c r="B1363" s="44" t="s">
        <v>137</v>
      </c>
      <c r="C1363" s="44" t="s">
        <v>519</v>
      </c>
      <c r="D1363" s="44" t="s">
        <v>526</v>
      </c>
      <c r="E1363" s="44" t="str">
        <f t="shared" si="309"/>
        <v>hydro</v>
      </c>
      <c r="F1363" s="44">
        <f>F637/SUMIFS(F$3:F$722,$B$3:$B$722,$B1363)*SUMIFS(Calculations!$E$3:$E$53,Calculations!$A$3:$A$53,$B1363)</f>
        <v>0</v>
      </c>
      <c r="G1363" s="44">
        <f>G637/SUMIFS(G$3:G$722,$B$3:$B$722,$B1363)*SUMIFS(Calculations!$E$3:$E$53,Calculations!$A$3:$A$53,$B1363)</f>
        <v>0</v>
      </c>
      <c r="H1363" s="44">
        <f>H637/SUMIFS(H$3:H$722,$B$3:$B$722,$B1363)*SUMIFS(Calculations!$E$3:$E$53,Calculations!$A$3:$A$53,$B1363)</f>
        <v>0</v>
      </c>
      <c r="I1363" s="44">
        <f>I637/SUMIFS(I$3:I$722,$B$3:$B$722,$B1363)*SUMIFS(Calculations!$E$3:$E$53,Calculations!$A$3:$A$53,$B1363)</f>
        <v>0</v>
      </c>
      <c r="J1363" s="44">
        <f>J637/SUMIFS(J$3:J$722,$B$3:$B$722,$B1363)*SUMIFS(Calculations!$E$3:$E$53,Calculations!$A$3:$A$53,$B1363)</f>
        <v>0</v>
      </c>
      <c r="K1363" s="44">
        <f>K637/SUMIFS(K$3:K$722,$B$3:$B$722,$B1363)*SUMIFS(Calculations!$E$3:$E$53,Calculations!$A$3:$A$53,$B1363)</f>
        <v>0</v>
      </c>
      <c r="L1363" s="44">
        <f>L637/SUMIFS(L$3:L$722,$B$3:$B$722,$B1363)*SUMIFS(Calculations!$E$3:$E$53,Calculations!$A$3:$A$53,$B1363)</f>
        <v>0</v>
      </c>
      <c r="M1363" s="44">
        <f>M637/SUMIFS(M$3:M$722,$B$3:$B$722,$B1363)*SUMIFS(Calculations!$E$3:$E$53,Calculations!$A$3:$A$53,$B1363)</f>
        <v>0</v>
      </c>
      <c r="N1363" s="44">
        <f>N637/SUMIFS(N$3:N$722,$B$3:$B$722,$B1363)*SUMIFS(Calculations!$E$3:$E$53,Calculations!$A$3:$A$53,$B1363)</f>
        <v>0</v>
      </c>
      <c r="O1363" s="44">
        <f>O637/SUMIFS(O$3:O$722,$B$3:$B$722,$B1363)*SUMIFS(Calculations!$E$3:$E$53,Calculations!$A$3:$A$53,$B1363)</f>
        <v>0</v>
      </c>
      <c r="P1363" s="44">
        <f>P637/SUMIFS(P$3:P$722,$B$3:$B$722,$B1363)*SUMIFS(Calculations!$E$3:$E$53,Calculations!$A$3:$A$53,$B1363)</f>
        <v>0</v>
      </c>
      <c r="Q1363" s="44">
        <f>Q637/SUMIFS(Q$3:Q$722,$B$3:$B$722,$B1363)*SUMIFS(Calculations!$E$3:$E$53,Calculations!$A$3:$A$53,$B1363)</f>
        <v>0</v>
      </c>
      <c r="R1363" s="44">
        <f>R637/SUMIFS(R$3:R$722,$B$3:$B$722,$B1363)*SUMIFS(Calculations!$E$3:$E$53,Calculations!$A$3:$A$53,$B1363)</f>
        <v>0</v>
      </c>
    </row>
    <row r="1364" spans="2:18" ht="15.75" customHeight="1">
      <c r="B1364" s="44" t="s">
        <v>137</v>
      </c>
      <c r="C1364" s="44" t="s">
        <v>519</v>
      </c>
      <c r="D1364" s="44" t="s">
        <v>528</v>
      </c>
      <c r="E1364" s="44" t="str">
        <f t="shared" si="309"/>
        <v>hydro</v>
      </c>
      <c r="F1364" s="44">
        <f>F638/SUMIFS(F$3:F$722,$B$3:$B$722,$B1364)*SUMIFS(Calculations!$E$3:$E$53,Calculations!$A$3:$A$53,$B1364)</f>
        <v>0</v>
      </c>
      <c r="G1364" s="44">
        <f>G638/SUMIFS(G$3:G$722,$B$3:$B$722,$B1364)*SUMIFS(Calculations!$E$3:$E$53,Calculations!$A$3:$A$53,$B1364)</f>
        <v>0</v>
      </c>
      <c r="H1364" s="44">
        <f>H638/SUMIFS(H$3:H$722,$B$3:$B$722,$B1364)*SUMIFS(Calculations!$E$3:$E$53,Calculations!$A$3:$A$53,$B1364)</f>
        <v>0</v>
      </c>
      <c r="I1364" s="44">
        <f>I638/SUMIFS(I$3:I$722,$B$3:$B$722,$B1364)*SUMIFS(Calculations!$E$3:$E$53,Calculations!$A$3:$A$53,$B1364)</f>
        <v>0</v>
      </c>
      <c r="J1364" s="44">
        <f>J638/SUMIFS(J$3:J$722,$B$3:$B$722,$B1364)*SUMIFS(Calculations!$E$3:$E$53,Calculations!$A$3:$A$53,$B1364)</f>
        <v>0</v>
      </c>
      <c r="K1364" s="44">
        <f>K638/SUMIFS(K$3:K$722,$B$3:$B$722,$B1364)*SUMIFS(Calculations!$E$3:$E$53,Calculations!$A$3:$A$53,$B1364)</f>
        <v>0</v>
      </c>
      <c r="L1364" s="44">
        <f>L638/SUMIFS(L$3:L$722,$B$3:$B$722,$B1364)*SUMIFS(Calculations!$E$3:$E$53,Calculations!$A$3:$A$53,$B1364)</f>
        <v>0</v>
      </c>
      <c r="M1364" s="44">
        <f>M638/SUMIFS(M$3:M$722,$B$3:$B$722,$B1364)*SUMIFS(Calculations!$E$3:$E$53,Calculations!$A$3:$A$53,$B1364)</f>
        <v>0</v>
      </c>
      <c r="N1364" s="44">
        <f>N638/SUMIFS(N$3:N$722,$B$3:$B$722,$B1364)*SUMIFS(Calculations!$E$3:$E$53,Calculations!$A$3:$A$53,$B1364)</f>
        <v>0</v>
      </c>
      <c r="O1364" s="44">
        <f>O638/SUMIFS(O$3:O$722,$B$3:$B$722,$B1364)*SUMIFS(Calculations!$E$3:$E$53,Calculations!$A$3:$A$53,$B1364)</f>
        <v>0</v>
      </c>
      <c r="P1364" s="44">
        <f>P638/SUMIFS(P$3:P$722,$B$3:$B$722,$B1364)*SUMIFS(Calculations!$E$3:$E$53,Calculations!$A$3:$A$53,$B1364)</f>
        <v>0</v>
      </c>
      <c r="Q1364" s="44">
        <f>Q638/SUMIFS(Q$3:Q$722,$B$3:$B$722,$B1364)*SUMIFS(Calculations!$E$3:$E$53,Calculations!$A$3:$A$53,$B1364)</f>
        <v>0</v>
      </c>
      <c r="R1364" s="44">
        <f>R638/SUMIFS(R$3:R$722,$B$3:$B$722,$B1364)*SUMIFS(Calculations!$E$3:$E$53,Calculations!$A$3:$A$53,$B1364)</f>
        <v>0</v>
      </c>
    </row>
    <row r="1365" spans="2:18" ht="15.75" customHeight="1">
      <c r="B1365" s="44" t="s">
        <v>137</v>
      </c>
      <c r="C1365" s="44" t="s">
        <v>519</v>
      </c>
      <c r="D1365" s="44" t="s">
        <v>527</v>
      </c>
      <c r="E1365" s="44" t="str">
        <f t="shared" si="309"/>
        <v>onshore wind</v>
      </c>
      <c r="F1365" s="44">
        <f>F639/SUMIFS(F$3:F$722,$B$3:$B$722,$B1365)*SUMIFS(Calculations!$E$3:$E$53,Calculations!$A$3:$A$53,$B1365)</f>
        <v>0</v>
      </c>
      <c r="G1365" s="44">
        <f>G639/SUMIFS(G$3:G$722,$B$3:$B$722,$B1365)*SUMIFS(Calculations!$E$3:$E$53,Calculations!$A$3:$A$53,$B1365)</f>
        <v>0</v>
      </c>
      <c r="H1365" s="44">
        <f>H639/SUMIFS(H$3:H$722,$B$3:$B$722,$B1365)*SUMIFS(Calculations!$E$3:$E$53,Calculations!$A$3:$A$53,$B1365)</f>
        <v>0</v>
      </c>
      <c r="I1365" s="44">
        <f>I639/SUMIFS(I$3:I$722,$B$3:$B$722,$B1365)*SUMIFS(Calculations!$E$3:$E$53,Calculations!$A$3:$A$53,$B1365)</f>
        <v>0</v>
      </c>
      <c r="J1365" s="44">
        <f>J639/SUMIFS(J$3:J$722,$B$3:$B$722,$B1365)*SUMIFS(Calculations!$E$3:$E$53,Calculations!$A$3:$A$53,$B1365)</f>
        <v>0</v>
      </c>
      <c r="K1365" s="44">
        <f>K639/SUMIFS(K$3:K$722,$B$3:$B$722,$B1365)*SUMIFS(Calculations!$E$3:$E$53,Calculations!$A$3:$A$53,$B1365)</f>
        <v>0</v>
      </c>
      <c r="L1365" s="44">
        <f>L639/SUMIFS(L$3:L$722,$B$3:$B$722,$B1365)*SUMIFS(Calculations!$E$3:$E$53,Calculations!$A$3:$A$53,$B1365)</f>
        <v>0</v>
      </c>
      <c r="M1365" s="44">
        <f>M639/SUMIFS(M$3:M$722,$B$3:$B$722,$B1365)*SUMIFS(Calculations!$E$3:$E$53,Calculations!$A$3:$A$53,$B1365)</f>
        <v>0</v>
      </c>
      <c r="N1365" s="44">
        <f>N639/SUMIFS(N$3:N$722,$B$3:$B$722,$B1365)*SUMIFS(Calculations!$E$3:$E$53,Calculations!$A$3:$A$53,$B1365)</f>
        <v>0</v>
      </c>
      <c r="O1365" s="44">
        <f>O639/SUMIFS(O$3:O$722,$B$3:$B$722,$B1365)*SUMIFS(Calculations!$E$3:$E$53,Calculations!$A$3:$A$53,$B1365)</f>
        <v>0</v>
      </c>
      <c r="P1365" s="44">
        <f>P639/SUMIFS(P$3:P$722,$B$3:$B$722,$B1365)*SUMIFS(Calculations!$E$3:$E$53,Calculations!$A$3:$A$53,$B1365)</f>
        <v>0</v>
      </c>
      <c r="Q1365" s="44">
        <f>Q639/SUMIFS(Q$3:Q$722,$B$3:$B$722,$B1365)*SUMIFS(Calculations!$E$3:$E$53,Calculations!$A$3:$A$53,$B1365)</f>
        <v>0</v>
      </c>
      <c r="R1365" s="44">
        <f>R639/SUMIFS(R$3:R$722,$B$3:$B$722,$B1365)*SUMIFS(Calculations!$E$3:$E$53,Calculations!$A$3:$A$53,$B1365)</f>
        <v>0</v>
      </c>
    </row>
    <row r="1366" spans="2:18" ht="15.75" customHeight="1">
      <c r="B1366" s="44" t="s">
        <v>137</v>
      </c>
      <c r="C1366" s="44" t="s">
        <v>519</v>
      </c>
      <c r="D1366" s="44" t="s">
        <v>529</v>
      </c>
      <c r="E1366" s="44" t="str">
        <f t="shared" si="309"/>
        <v>natural gas nonpeaker</v>
      </c>
      <c r="F1366" s="44">
        <f>F640/SUMIFS(F$3:F$722,$B$3:$B$722,$B1366)*SUMIFS(Calculations!$E$3:$E$53,Calculations!$A$3:$A$53,$B1366)</f>
        <v>0</v>
      </c>
      <c r="G1366" s="44">
        <f>G640/SUMIFS(G$3:G$722,$B$3:$B$722,$B1366)*SUMIFS(Calculations!$E$3:$E$53,Calculations!$A$3:$A$53,$B1366)</f>
        <v>0</v>
      </c>
      <c r="H1366" s="44">
        <f>H640/SUMIFS(H$3:H$722,$B$3:$B$722,$B1366)*SUMIFS(Calculations!$E$3:$E$53,Calculations!$A$3:$A$53,$B1366)</f>
        <v>0</v>
      </c>
      <c r="I1366" s="44">
        <f>I640/SUMIFS(I$3:I$722,$B$3:$B$722,$B1366)*SUMIFS(Calculations!$E$3:$E$53,Calculations!$A$3:$A$53,$B1366)</f>
        <v>0</v>
      </c>
      <c r="J1366" s="44">
        <f>J640/SUMIFS(J$3:J$722,$B$3:$B$722,$B1366)*SUMIFS(Calculations!$E$3:$E$53,Calculations!$A$3:$A$53,$B1366)</f>
        <v>0</v>
      </c>
      <c r="K1366" s="44">
        <f>K640/SUMIFS(K$3:K$722,$B$3:$B$722,$B1366)*SUMIFS(Calculations!$E$3:$E$53,Calculations!$A$3:$A$53,$B1366)</f>
        <v>0</v>
      </c>
      <c r="L1366" s="44">
        <f>L640/SUMIFS(L$3:L$722,$B$3:$B$722,$B1366)*SUMIFS(Calculations!$E$3:$E$53,Calculations!$A$3:$A$53,$B1366)</f>
        <v>0</v>
      </c>
      <c r="M1366" s="44">
        <f>M640/SUMIFS(M$3:M$722,$B$3:$B$722,$B1366)*SUMIFS(Calculations!$E$3:$E$53,Calculations!$A$3:$A$53,$B1366)</f>
        <v>0</v>
      </c>
      <c r="N1366" s="44">
        <f>N640/SUMIFS(N$3:N$722,$B$3:$B$722,$B1366)*SUMIFS(Calculations!$E$3:$E$53,Calculations!$A$3:$A$53,$B1366)</f>
        <v>0</v>
      </c>
      <c r="O1366" s="44">
        <f>O640/SUMIFS(O$3:O$722,$B$3:$B$722,$B1366)*SUMIFS(Calculations!$E$3:$E$53,Calculations!$A$3:$A$53,$B1366)</f>
        <v>0</v>
      </c>
      <c r="P1366" s="44">
        <f>P640/SUMIFS(P$3:P$722,$B$3:$B$722,$B1366)*SUMIFS(Calculations!$E$3:$E$53,Calculations!$A$3:$A$53,$B1366)</f>
        <v>0</v>
      </c>
      <c r="Q1366" s="44">
        <f>Q640/SUMIFS(Q$3:Q$722,$B$3:$B$722,$B1366)*SUMIFS(Calculations!$E$3:$E$53,Calculations!$A$3:$A$53,$B1366)</f>
        <v>0</v>
      </c>
      <c r="R1366" s="44">
        <f>R640/SUMIFS(R$3:R$722,$B$3:$B$722,$B1366)*SUMIFS(Calculations!$E$3:$E$53,Calculations!$A$3:$A$53,$B1366)</f>
        <v>0</v>
      </c>
    </row>
    <row r="1367" spans="2:18" ht="15.75" customHeight="1">
      <c r="B1367" s="44" t="s">
        <v>137</v>
      </c>
      <c r="C1367" s="44" t="s">
        <v>519</v>
      </c>
      <c r="D1367" s="44" t="s">
        <v>530</v>
      </c>
      <c r="E1367" s="44" t="str">
        <f t="shared" si="309"/>
        <v>natural gas peaker</v>
      </c>
      <c r="F1367" s="44">
        <f>F641/SUMIFS(F$3:F$722,$B$3:$B$722,$B1367)*SUMIFS(Calculations!$E$3:$E$53,Calculations!$A$3:$A$53,$B1367)</f>
        <v>0</v>
      </c>
      <c r="G1367" s="44">
        <f>G641/SUMIFS(G$3:G$722,$B$3:$B$722,$B1367)*SUMIFS(Calculations!$E$3:$E$53,Calculations!$A$3:$A$53,$B1367)</f>
        <v>0</v>
      </c>
      <c r="H1367" s="44">
        <f>H641/SUMIFS(H$3:H$722,$B$3:$B$722,$B1367)*SUMIFS(Calculations!$E$3:$E$53,Calculations!$A$3:$A$53,$B1367)</f>
        <v>0</v>
      </c>
      <c r="I1367" s="44">
        <f>I641/SUMIFS(I$3:I$722,$B$3:$B$722,$B1367)*SUMIFS(Calculations!$E$3:$E$53,Calculations!$A$3:$A$53,$B1367)</f>
        <v>0</v>
      </c>
      <c r="J1367" s="44">
        <f>J641/SUMIFS(J$3:J$722,$B$3:$B$722,$B1367)*SUMIFS(Calculations!$E$3:$E$53,Calculations!$A$3:$A$53,$B1367)</f>
        <v>0</v>
      </c>
      <c r="K1367" s="44">
        <f>K641/SUMIFS(K$3:K$722,$B$3:$B$722,$B1367)*SUMIFS(Calculations!$E$3:$E$53,Calculations!$A$3:$A$53,$B1367)</f>
        <v>0</v>
      </c>
      <c r="L1367" s="44">
        <f>L641/SUMIFS(L$3:L$722,$B$3:$B$722,$B1367)*SUMIFS(Calculations!$E$3:$E$53,Calculations!$A$3:$A$53,$B1367)</f>
        <v>0</v>
      </c>
      <c r="M1367" s="44">
        <f>M641/SUMIFS(M$3:M$722,$B$3:$B$722,$B1367)*SUMIFS(Calculations!$E$3:$E$53,Calculations!$A$3:$A$53,$B1367)</f>
        <v>0</v>
      </c>
      <c r="N1367" s="44">
        <f>N641/SUMIFS(N$3:N$722,$B$3:$B$722,$B1367)*SUMIFS(Calculations!$E$3:$E$53,Calculations!$A$3:$A$53,$B1367)</f>
        <v>0</v>
      </c>
      <c r="O1367" s="44">
        <f>O641/SUMIFS(O$3:O$722,$B$3:$B$722,$B1367)*SUMIFS(Calculations!$E$3:$E$53,Calculations!$A$3:$A$53,$B1367)</f>
        <v>0</v>
      </c>
      <c r="P1367" s="44">
        <f>P641/SUMIFS(P$3:P$722,$B$3:$B$722,$B1367)*SUMIFS(Calculations!$E$3:$E$53,Calculations!$A$3:$A$53,$B1367)</f>
        <v>0</v>
      </c>
      <c r="Q1367" s="44">
        <f>Q641/SUMIFS(Q$3:Q$722,$B$3:$B$722,$B1367)*SUMIFS(Calculations!$E$3:$E$53,Calculations!$A$3:$A$53,$B1367)</f>
        <v>0</v>
      </c>
      <c r="R1367" s="44">
        <f>R641/SUMIFS(R$3:R$722,$B$3:$B$722,$B1367)*SUMIFS(Calculations!$E$3:$E$53,Calculations!$A$3:$A$53,$B1367)</f>
        <v>0</v>
      </c>
    </row>
    <row r="1368" spans="2:18" ht="15.75" customHeight="1">
      <c r="B1368" s="44" t="s">
        <v>137</v>
      </c>
      <c r="C1368" s="44" t="s">
        <v>519</v>
      </c>
      <c r="D1368" s="44" t="s">
        <v>531</v>
      </c>
      <c r="E1368" s="44" t="str">
        <f t="shared" si="309"/>
        <v>nuclear</v>
      </c>
      <c r="F1368" s="44">
        <f>F642/SUMIFS(F$3:F$722,$B$3:$B$722,$B1368)*SUMIFS(Calculations!$E$3:$E$53,Calculations!$A$3:$A$53,$B1368)</f>
        <v>0</v>
      </c>
      <c r="G1368" s="44">
        <f>G642/SUMIFS(G$3:G$722,$B$3:$B$722,$B1368)*SUMIFS(Calculations!$E$3:$E$53,Calculations!$A$3:$A$53,$B1368)</f>
        <v>0</v>
      </c>
      <c r="H1368" s="44">
        <f>H642/SUMIFS(H$3:H$722,$B$3:$B$722,$B1368)*SUMIFS(Calculations!$E$3:$E$53,Calculations!$A$3:$A$53,$B1368)</f>
        <v>0</v>
      </c>
      <c r="I1368" s="44">
        <f>I642/SUMIFS(I$3:I$722,$B$3:$B$722,$B1368)*SUMIFS(Calculations!$E$3:$E$53,Calculations!$A$3:$A$53,$B1368)</f>
        <v>0</v>
      </c>
      <c r="J1368" s="44">
        <f>J642/SUMIFS(J$3:J$722,$B$3:$B$722,$B1368)*SUMIFS(Calculations!$E$3:$E$53,Calculations!$A$3:$A$53,$B1368)</f>
        <v>0</v>
      </c>
      <c r="K1368" s="44">
        <f>K642/SUMIFS(K$3:K$722,$B$3:$B$722,$B1368)*SUMIFS(Calculations!$E$3:$E$53,Calculations!$A$3:$A$53,$B1368)</f>
        <v>0</v>
      </c>
      <c r="L1368" s="44">
        <f>L642/SUMIFS(L$3:L$722,$B$3:$B$722,$B1368)*SUMIFS(Calculations!$E$3:$E$53,Calculations!$A$3:$A$53,$B1368)</f>
        <v>0</v>
      </c>
      <c r="M1368" s="44">
        <f>M642/SUMIFS(M$3:M$722,$B$3:$B$722,$B1368)*SUMIFS(Calculations!$E$3:$E$53,Calculations!$A$3:$A$53,$B1368)</f>
        <v>0</v>
      </c>
      <c r="N1368" s="44">
        <f>N642/SUMIFS(N$3:N$722,$B$3:$B$722,$B1368)*SUMIFS(Calculations!$E$3:$E$53,Calculations!$A$3:$A$53,$B1368)</f>
        <v>0</v>
      </c>
      <c r="O1368" s="44">
        <f>O642/SUMIFS(O$3:O$722,$B$3:$B$722,$B1368)*SUMIFS(Calculations!$E$3:$E$53,Calculations!$A$3:$A$53,$B1368)</f>
        <v>0</v>
      </c>
      <c r="P1368" s="44">
        <f>P642/SUMIFS(P$3:P$722,$B$3:$B$722,$B1368)*SUMIFS(Calculations!$E$3:$E$53,Calculations!$A$3:$A$53,$B1368)</f>
        <v>0</v>
      </c>
      <c r="Q1368" s="44">
        <f>Q642/SUMIFS(Q$3:Q$722,$B$3:$B$722,$B1368)*SUMIFS(Calculations!$E$3:$E$53,Calculations!$A$3:$A$53,$B1368)</f>
        <v>0</v>
      </c>
      <c r="R1368" s="44">
        <f>R642/SUMIFS(R$3:R$722,$B$3:$B$722,$B1368)*SUMIFS(Calculations!$E$3:$E$53,Calculations!$A$3:$A$53,$B1368)</f>
        <v>0</v>
      </c>
    </row>
    <row r="1369" spans="2:18" ht="15.75" customHeight="1">
      <c r="B1369" s="44" t="s">
        <v>137</v>
      </c>
      <c r="C1369" s="44" t="s">
        <v>519</v>
      </c>
      <c r="D1369" s="44" t="s">
        <v>532</v>
      </c>
      <c r="E1369" s="44" t="str">
        <f t="shared" ref="E1369:E1432" si="310">LOOKUP(D1369,$U$2:$V$15,$V$2:$V$15)</f>
        <v>offshore wind</v>
      </c>
      <c r="F1369" s="44">
        <f>F643/SUMIFS(F$3:F$722,$B$3:$B$722,$B1369)*SUMIFS(Calculations!$E$3:$E$53,Calculations!$A$3:$A$53,$B1369)</f>
        <v>0</v>
      </c>
      <c r="G1369" s="44">
        <f>G643/SUMIFS(G$3:G$722,$B$3:$B$722,$B1369)*SUMIFS(Calculations!$E$3:$E$53,Calculations!$A$3:$A$53,$B1369)</f>
        <v>0</v>
      </c>
      <c r="H1369" s="44">
        <f>H643/SUMIFS(H$3:H$722,$B$3:$B$722,$B1369)*SUMIFS(Calculations!$E$3:$E$53,Calculations!$A$3:$A$53,$B1369)</f>
        <v>0</v>
      </c>
      <c r="I1369" s="44">
        <f>I643/SUMIFS(I$3:I$722,$B$3:$B$722,$B1369)*SUMIFS(Calculations!$E$3:$E$53,Calculations!$A$3:$A$53,$B1369)</f>
        <v>0</v>
      </c>
      <c r="J1369" s="44">
        <f>J643/SUMIFS(J$3:J$722,$B$3:$B$722,$B1369)*SUMIFS(Calculations!$E$3:$E$53,Calculations!$A$3:$A$53,$B1369)</f>
        <v>0</v>
      </c>
      <c r="K1369" s="44">
        <f>K643/SUMIFS(K$3:K$722,$B$3:$B$722,$B1369)*SUMIFS(Calculations!$E$3:$E$53,Calculations!$A$3:$A$53,$B1369)</f>
        <v>0</v>
      </c>
      <c r="L1369" s="44">
        <f>L643/SUMIFS(L$3:L$722,$B$3:$B$722,$B1369)*SUMIFS(Calculations!$E$3:$E$53,Calculations!$A$3:$A$53,$B1369)</f>
        <v>0</v>
      </c>
      <c r="M1369" s="44">
        <f>M643/SUMIFS(M$3:M$722,$B$3:$B$722,$B1369)*SUMIFS(Calculations!$E$3:$E$53,Calculations!$A$3:$A$53,$B1369)</f>
        <v>0</v>
      </c>
      <c r="N1369" s="44">
        <f>N643/SUMIFS(N$3:N$722,$B$3:$B$722,$B1369)*SUMIFS(Calculations!$E$3:$E$53,Calculations!$A$3:$A$53,$B1369)</f>
        <v>0</v>
      </c>
      <c r="O1369" s="44">
        <f>O643/SUMIFS(O$3:O$722,$B$3:$B$722,$B1369)*SUMIFS(Calculations!$E$3:$E$53,Calculations!$A$3:$A$53,$B1369)</f>
        <v>0</v>
      </c>
      <c r="P1369" s="44">
        <f>P643/SUMIFS(P$3:P$722,$B$3:$B$722,$B1369)*SUMIFS(Calculations!$E$3:$E$53,Calculations!$A$3:$A$53,$B1369)</f>
        <v>0</v>
      </c>
      <c r="Q1369" s="44">
        <f>Q643/SUMIFS(Q$3:Q$722,$B$3:$B$722,$B1369)*SUMIFS(Calculations!$E$3:$E$53,Calculations!$A$3:$A$53,$B1369)</f>
        <v>0</v>
      </c>
      <c r="R1369" s="44">
        <f>R643/SUMIFS(R$3:R$722,$B$3:$B$722,$B1369)*SUMIFS(Calculations!$E$3:$E$53,Calculations!$A$3:$A$53,$B1369)</f>
        <v>0</v>
      </c>
    </row>
    <row r="1370" spans="2:18" ht="15.75" customHeight="1">
      <c r="B1370" s="44" t="s">
        <v>137</v>
      </c>
      <c r="C1370" s="44" t="s">
        <v>519</v>
      </c>
      <c r="D1370" s="44" t="s">
        <v>533</v>
      </c>
      <c r="E1370" s="44" t="str">
        <f t="shared" si="310"/>
        <v>crude oil</v>
      </c>
      <c r="F1370" s="44">
        <f>F644/SUMIFS(F$3:F$722,$B$3:$B$722,$B1370)*SUMIFS(Calculations!$E$3:$E$53,Calculations!$A$3:$A$53,$B1370)</f>
        <v>0</v>
      </c>
      <c r="G1370" s="44">
        <f>G644/SUMIFS(G$3:G$722,$B$3:$B$722,$B1370)*SUMIFS(Calculations!$E$3:$E$53,Calculations!$A$3:$A$53,$B1370)</f>
        <v>0</v>
      </c>
      <c r="H1370" s="44">
        <f>H644/SUMIFS(H$3:H$722,$B$3:$B$722,$B1370)*SUMIFS(Calculations!$E$3:$E$53,Calculations!$A$3:$A$53,$B1370)</f>
        <v>0</v>
      </c>
      <c r="I1370" s="44">
        <f>I644/SUMIFS(I$3:I$722,$B$3:$B$722,$B1370)*SUMIFS(Calculations!$E$3:$E$53,Calculations!$A$3:$A$53,$B1370)</f>
        <v>0</v>
      </c>
      <c r="J1370" s="44">
        <f>J644/SUMIFS(J$3:J$722,$B$3:$B$722,$B1370)*SUMIFS(Calculations!$E$3:$E$53,Calculations!$A$3:$A$53,$B1370)</f>
        <v>0</v>
      </c>
      <c r="K1370" s="44">
        <f>K644/SUMIFS(K$3:K$722,$B$3:$B$722,$B1370)*SUMIFS(Calculations!$E$3:$E$53,Calculations!$A$3:$A$53,$B1370)</f>
        <v>0</v>
      </c>
      <c r="L1370" s="44">
        <f>L644/SUMIFS(L$3:L$722,$B$3:$B$722,$B1370)*SUMIFS(Calculations!$E$3:$E$53,Calculations!$A$3:$A$53,$B1370)</f>
        <v>0</v>
      </c>
      <c r="M1370" s="44">
        <f>M644/SUMIFS(M$3:M$722,$B$3:$B$722,$B1370)*SUMIFS(Calculations!$E$3:$E$53,Calculations!$A$3:$A$53,$B1370)</f>
        <v>0</v>
      </c>
      <c r="N1370" s="44">
        <f>N644/SUMIFS(N$3:N$722,$B$3:$B$722,$B1370)*SUMIFS(Calculations!$E$3:$E$53,Calculations!$A$3:$A$53,$B1370)</f>
        <v>0</v>
      </c>
      <c r="O1370" s="44">
        <f>O644/SUMIFS(O$3:O$722,$B$3:$B$722,$B1370)*SUMIFS(Calculations!$E$3:$E$53,Calculations!$A$3:$A$53,$B1370)</f>
        <v>0</v>
      </c>
      <c r="P1370" s="44">
        <f>P644/SUMIFS(P$3:P$722,$B$3:$B$722,$B1370)*SUMIFS(Calculations!$E$3:$E$53,Calculations!$A$3:$A$53,$B1370)</f>
        <v>0</v>
      </c>
      <c r="Q1370" s="44">
        <f>Q644/SUMIFS(Q$3:Q$722,$B$3:$B$722,$B1370)*SUMIFS(Calculations!$E$3:$E$53,Calculations!$A$3:$A$53,$B1370)</f>
        <v>0</v>
      </c>
      <c r="R1370" s="44">
        <f>R644/SUMIFS(R$3:R$722,$B$3:$B$722,$B1370)*SUMIFS(Calculations!$E$3:$E$53,Calculations!$A$3:$A$53,$B1370)</f>
        <v>0</v>
      </c>
    </row>
    <row r="1371" spans="2:18" ht="15.75" customHeight="1">
      <c r="B1371" s="44" t="s">
        <v>137</v>
      </c>
      <c r="C1371" s="44" t="s">
        <v>519</v>
      </c>
      <c r="D1371" s="44" t="s">
        <v>534</v>
      </c>
      <c r="E1371" s="44" t="str">
        <f t="shared" si="310"/>
        <v>solar PV</v>
      </c>
      <c r="F1371" s="44">
        <f>F645/SUMIFS(F$3:F$722,$B$3:$B$722,$B1371)*SUMIFS(Calculations!$E$3:$E$53,Calculations!$A$3:$A$53,$B1371)</f>
        <v>0</v>
      </c>
      <c r="G1371" s="44">
        <f>G645/SUMIFS(G$3:G$722,$B$3:$B$722,$B1371)*SUMIFS(Calculations!$E$3:$E$53,Calculations!$A$3:$A$53,$B1371)</f>
        <v>0</v>
      </c>
      <c r="H1371" s="44">
        <f>H645/SUMIFS(H$3:H$722,$B$3:$B$722,$B1371)*SUMIFS(Calculations!$E$3:$E$53,Calculations!$A$3:$A$53,$B1371)</f>
        <v>0</v>
      </c>
      <c r="I1371" s="44">
        <f>I645/SUMIFS(I$3:I$722,$B$3:$B$722,$B1371)*SUMIFS(Calculations!$E$3:$E$53,Calculations!$A$3:$A$53,$B1371)</f>
        <v>0</v>
      </c>
      <c r="J1371" s="44">
        <f>J645/SUMIFS(J$3:J$722,$B$3:$B$722,$B1371)*SUMIFS(Calculations!$E$3:$E$53,Calculations!$A$3:$A$53,$B1371)</f>
        <v>0</v>
      </c>
      <c r="K1371" s="44">
        <f>K645/SUMIFS(K$3:K$722,$B$3:$B$722,$B1371)*SUMIFS(Calculations!$E$3:$E$53,Calculations!$A$3:$A$53,$B1371)</f>
        <v>0</v>
      </c>
      <c r="L1371" s="44">
        <f>L645/SUMIFS(L$3:L$722,$B$3:$B$722,$B1371)*SUMIFS(Calculations!$E$3:$E$53,Calculations!$A$3:$A$53,$B1371)</f>
        <v>0</v>
      </c>
      <c r="M1371" s="44">
        <f>M645/SUMIFS(M$3:M$722,$B$3:$B$722,$B1371)*SUMIFS(Calculations!$E$3:$E$53,Calculations!$A$3:$A$53,$B1371)</f>
        <v>0</v>
      </c>
      <c r="N1371" s="44">
        <f>N645/SUMIFS(N$3:N$722,$B$3:$B$722,$B1371)*SUMIFS(Calculations!$E$3:$E$53,Calculations!$A$3:$A$53,$B1371)</f>
        <v>0</v>
      </c>
      <c r="O1371" s="44">
        <f>O645/SUMIFS(O$3:O$722,$B$3:$B$722,$B1371)*SUMIFS(Calculations!$E$3:$E$53,Calculations!$A$3:$A$53,$B1371)</f>
        <v>0</v>
      </c>
      <c r="P1371" s="44">
        <f>P645/SUMIFS(P$3:P$722,$B$3:$B$722,$B1371)*SUMIFS(Calculations!$E$3:$E$53,Calculations!$A$3:$A$53,$B1371)</f>
        <v>0</v>
      </c>
      <c r="Q1371" s="44">
        <f>Q645/SUMIFS(Q$3:Q$722,$B$3:$B$722,$B1371)*SUMIFS(Calculations!$E$3:$E$53,Calculations!$A$3:$A$53,$B1371)</f>
        <v>0</v>
      </c>
      <c r="R1371" s="44">
        <f>R645/SUMIFS(R$3:R$722,$B$3:$B$722,$B1371)*SUMIFS(Calculations!$E$3:$E$53,Calculations!$A$3:$A$53,$B1371)</f>
        <v>0</v>
      </c>
    </row>
    <row r="1372" spans="2:18" ht="15.75" customHeight="1">
      <c r="B1372" s="44" t="s">
        <v>137</v>
      </c>
      <c r="C1372" s="44" t="s">
        <v>519</v>
      </c>
      <c r="D1372" s="44" t="s">
        <v>535</v>
      </c>
      <c r="E1372" s="44" t="str">
        <f t="shared" si="310"/>
        <v>storage</v>
      </c>
      <c r="F1372" s="44">
        <f>F646/SUMIFS(F$3:F$722,$B$3:$B$722,$B1372)*SUMIFS(Calculations!$E$3:$E$53,Calculations!$A$3:$A$53,$B1372)</f>
        <v>0</v>
      </c>
      <c r="G1372" s="44">
        <f>G646/SUMIFS(G$3:G$722,$B$3:$B$722,$B1372)*SUMIFS(Calculations!$E$3:$E$53,Calculations!$A$3:$A$53,$B1372)</f>
        <v>0</v>
      </c>
      <c r="H1372" s="44">
        <f>H646/SUMIFS(H$3:H$722,$B$3:$B$722,$B1372)*SUMIFS(Calculations!$E$3:$E$53,Calculations!$A$3:$A$53,$B1372)</f>
        <v>0</v>
      </c>
      <c r="I1372" s="44">
        <f>I646/SUMIFS(I$3:I$722,$B$3:$B$722,$B1372)*SUMIFS(Calculations!$E$3:$E$53,Calculations!$A$3:$A$53,$B1372)</f>
        <v>0</v>
      </c>
      <c r="J1372" s="44">
        <f>J646/SUMIFS(J$3:J$722,$B$3:$B$722,$B1372)*SUMIFS(Calculations!$E$3:$E$53,Calculations!$A$3:$A$53,$B1372)</f>
        <v>0</v>
      </c>
      <c r="K1372" s="44">
        <f>K646/SUMIFS(K$3:K$722,$B$3:$B$722,$B1372)*SUMIFS(Calculations!$E$3:$E$53,Calculations!$A$3:$A$53,$B1372)</f>
        <v>0</v>
      </c>
      <c r="L1372" s="44">
        <f>L646/SUMIFS(L$3:L$722,$B$3:$B$722,$B1372)*SUMIFS(Calculations!$E$3:$E$53,Calculations!$A$3:$A$53,$B1372)</f>
        <v>0</v>
      </c>
      <c r="M1372" s="44">
        <f>M646/SUMIFS(M$3:M$722,$B$3:$B$722,$B1372)*SUMIFS(Calculations!$E$3:$E$53,Calculations!$A$3:$A$53,$B1372)</f>
        <v>0</v>
      </c>
      <c r="N1372" s="44">
        <f>N646/SUMIFS(N$3:N$722,$B$3:$B$722,$B1372)*SUMIFS(Calculations!$E$3:$E$53,Calculations!$A$3:$A$53,$B1372)</f>
        <v>0</v>
      </c>
      <c r="O1372" s="44">
        <f>O646/SUMIFS(O$3:O$722,$B$3:$B$722,$B1372)*SUMIFS(Calculations!$E$3:$E$53,Calculations!$A$3:$A$53,$B1372)</f>
        <v>0</v>
      </c>
      <c r="P1372" s="44">
        <f>P646/SUMIFS(P$3:P$722,$B$3:$B$722,$B1372)*SUMIFS(Calculations!$E$3:$E$53,Calculations!$A$3:$A$53,$B1372)</f>
        <v>0</v>
      </c>
      <c r="Q1372" s="44">
        <f>Q646/SUMIFS(Q$3:Q$722,$B$3:$B$722,$B1372)*SUMIFS(Calculations!$E$3:$E$53,Calculations!$A$3:$A$53,$B1372)</f>
        <v>0</v>
      </c>
      <c r="R1372" s="44">
        <f>R646/SUMIFS(R$3:R$722,$B$3:$B$722,$B1372)*SUMIFS(Calculations!$E$3:$E$53,Calculations!$A$3:$A$53,$B1372)</f>
        <v>0</v>
      </c>
    </row>
    <row r="1373" spans="2:18" ht="15.75" customHeight="1">
      <c r="B1373" s="44" t="s">
        <v>137</v>
      </c>
      <c r="C1373" s="44" t="s">
        <v>519</v>
      </c>
      <c r="D1373" s="44" t="s">
        <v>537</v>
      </c>
      <c r="E1373" s="44" t="str">
        <f t="shared" si="310"/>
        <v>solar PV</v>
      </c>
      <c r="F1373" s="44">
        <f>F647/SUMIFS(F$3:F$722,$B$3:$B$722,$B1373)*SUMIFS(Calculations!$E$3:$E$53,Calculations!$A$3:$A$53,$B1373)</f>
        <v>0</v>
      </c>
      <c r="G1373" s="44">
        <f>G647/SUMIFS(G$3:G$722,$B$3:$B$722,$B1373)*SUMIFS(Calculations!$E$3:$E$53,Calculations!$A$3:$A$53,$B1373)</f>
        <v>0</v>
      </c>
      <c r="H1373" s="44">
        <f>H647/SUMIFS(H$3:H$722,$B$3:$B$722,$B1373)*SUMIFS(Calculations!$E$3:$E$53,Calculations!$A$3:$A$53,$B1373)</f>
        <v>0</v>
      </c>
      <c r="I1373" s="44">
        <f>I647/SUMIFS(I$3:I$722,$B$3:$B$722,$B1373)*SUMIFS(Calculations!$E$3:$E$53,Calculations!$A$3:$A$53,$B1373)</f>
        <v>0</v>
      </c>
      <c r="J1373" s="44">
        <f>J647/SUMIFS(J$3:J$722,$B$3:$B$722,$B1373)*SUMIFS(Calculations!$E$3:$E$53,Calculations!$A$3:$A$53,$B1373)</f>
        <v>0</v>
      </c>
      <c r="K1373" s="44">
        <f>K647/SUMIFS(K$3:K$722,$B$3:$B$722,$B1373)*SUMIFS(Calculations!$E$3:$E$53,Calculations!$A$3:$A$53,$B1373)</f>
        <v>0</v>
      </c>
      <c r="L1373" s="44">
        <f>L647/SUMIFS(L$3:L$722,$B$3:$B$722,$B1373)*SUMIFS(Calculations!$E$3:$E$53,Calculations!$A$3:$A$53,$B1373)</f>
        <v>0</v>
      </c>
      <c r="M1373" s="44">
        <f>M647/SUMIFS(M$3:M$722,$B$3:$B$722,$B1373)*SUMIFS(Calculations!$E$3:$E$53,Calculations!$A$3:$A$53,$B1373)</f>
        <v>0</v>
      </c>
      <c r="N1373" s="44">
        <f>N647/SUMIFS(N$3:N$722,$B$3:$B$722,$B1373)*SUMIFS(Calculations!$E$3:$E$53,Calculations!$A$3:$A$53,$B1373)</f>
        <v>0</v>
      </c>
      <c r="O1373" s="44">
        <f>O647/SUMIFS(O$3:O$722,$B$3:$B$722,$B1373)*SUMIFS(Calculations!$E$3:$E$53,Calculations!$A$3:$A$53,$B1373)</f>
        <v>0</v>
      </c>
      <c r="P1373" s="44">
        <f>P647/SUMIFS(P$3:P$722,$B$3:$B$722,$B1373)*SUMIFS(Calculations!$E$3:$E$53,Calculations!$A$3:$A$53,$B1373)</f>
        <v>0</v>
      </c>
      <c r="Q1373" s="44">
        <f>Q647/SUMIFS(Q$3:Q$722,$B$3:$B$722,$B1373)*SUMIFS(Calculations!$E$3:$E$53,Calculations!$A$3:$A$53,$B1373)</f>
        <v>0</v>
      </c>
      <c r="R1373" s="44">
        <f>R647/SUMIFS(R$3:R$722,$B$3:$B$722,$B1373)*SUMIFS(Calculations!$E$3:$E$53,Calculations!$A$3:$A$53,$B1373)</f>
        <v>0</v>
      </c>
    </row>
    <row r="1374" spans="2:18" ht="15.75" customHeight="1">
      <c r="B1374" s="44" t="s">
        <v>134</v>
      </c>
      <c r="C1374" s="44" t="s">
        <v>519</v>
      </c>
      <c r="D1374" s="44" t="s">
        <v>522</v>
      </c>
      <c r="E1374" s="44" t="str">
        <f t="shared" si="310"/>
        <v>biomass</v>
      </c>
      <c r="F1374" s="44">
        <f>F648/SUMIFS(F$3:F$722,$B$3:$B$722,$B1374)*SUMIFS(Calculations!$E$3:$E$53,Calculations!$A$3:$A$53,$B1374)</f>
        <v>0</v>
      </c>
      <c r="G1374" s="44">
        <f>G648/SUMIFS(G$3:G$722,$B$3:$B$722,$B1374)*SUMIFS(Calculations!$E$3:$E$53,Calculations!$A$3:$A$53,$B1374)</f>
        <v>0</v>
      </c>
      <c r="H1374" s="44">
        <f>H648/SUMIFS(H$3:H$722,$B$3:$B$722,$B1374)*SUMIFS(Calculations!$E$3:$E$53,Calculations!$A$3:$A$53,$B1374)</f>
        <v>0</v>
      </c>
      <c r="I1374" s="44">
        <f>I648/SUMIFS(I$3:I$722,$B$3:$B$722,$B1374)*SUMIFS(Calculations!$E$3:$E$53,Calculations!$A$3:$A$53,$B1374)</f>
        <v>0</v>
      </c>
      <c r="J1374" s="44">
        <f>J648/SUMIFS(J$3:J$722,$B$3:$B$722,$B1374)*SUMIFS(Calculations!$E$3:$E$53,Calculations!$A$3:$A$53,$B1374)</f>
        <v>0</v>
      </c>
      <c r="K1374" s="44">
        <f>K648/SUMIFS(K$3:K$722,$B$3:$B$722,$B1374)*SUMIFS(Calculations!$E$3:$E$53,Calculations!$A$3:$A$53,$B1374)</f>
        <v>0</v>
      </c>
      <c r="L1374" s="44">
        <f>L648/SUMIFS(L$3:L$722,$B$3:$B$722,$B1374)*SUMIFS(Calculations!$E$3:$E$53,Calculations!$A$3:$A$53,$B1374)</f>
        <v>0</v>
      </c>
      <c r="M1374" s="44">
        <f>M648/SUMIFS(M$3:M$722,$B$3:$B$722,$B1374)*SUMIFS(Calculations!$E$3:$E$53,Calculations!$A$3:$A$53,$B1374)</f>
        <v>0</v>
      </c>
      <c r="N1374" s="44">
        <f>N648/SUMIFS(N$3:N$722,$B$3:$B$722,$B1374)*SUMIFS(Calculations!$E$3:$E$53,Calculations!$A$3:$A$53,$B1374)</f>
        <v>0</v>
      </c>
      <c r="O1374" s="44">
        <f>O648/SUMIFS(O$3:O$722,$B$3:$B$722,$B1374)*SUMIFS(Calculations!$E$3:$E$53,Calculations!$A$3:$A$53,$B1374)</f>
        <v>0</v>
      </c>
      <c r="P1374" s="44">
        <f>P648/SUMIFS(P$3:P$722,$B$3:$B$722,$B1374)*SUMIFS(Calculations!$E$3:$E$53,Calculations!$A$3:$A$53,$B1374)</f>
        <v>0</v>
      </c>
      <c r="Q1374" s="44">
        <f>Q648/SUMIFS(Q$3:Q$722,$B$3:$B$722,$B1374)*SUMIFS(Calculations!$E$3:$E$53,Calculations!$A$3:$A$53,$B1374)</f>
        <v>0</v>
      </c>
      <c r="R1374" s="44">
        <f>R648/SUMIFS(R$3:R$722,$B$3:$B$722,$B1374)*SUMIFS(Calculations!$E$3:$E$53,Calculations!$A$3:$A$53,$B1374)</f>
        <v>0</v>
      </c>
    </row>
    <row r="1375" spans="2:18" ht="15.75" customHeight="1">
      <c r="B1375" s="44" t="s">
        <v>134</v>
      </c>
      <c r="C1375" s="44" t="s">
        <v>519</v>
      </c>
      <c r="D1375" s="44" t="s">
        <v>523</v>
      </c>
      <c r="E1375" s="44" t="str">
        <f t="shared" si="310"/>
        <v>hard coal</v>
      </c>
      <c r="F1375" s="44">
        <f>F649/SUMIFS(F$3:F$722,$B$3:$B$722,$B1375)*SUMIFS(Calculations!$E$3:$E$53,Calculations!$A$3:$A$53,$B1375)</f>
        <v>0</v>
      </c>
      <c r="G1375" s="44">
        <f>G649/SUMIFS(G$3:G$722,$B$3:$B$722,$B1375)*SUMIFS(Calculations!$E$3:$E$53,Calculations!$A$3:$A$53,$B1375)</f>
        <v>0</v>
      </c>
      <c r="H1375" s="44">
        <f>H649/SUMIFS(H$3:H$722,$B$3:$B$722,$B1375)*SUMIFS(Calculations!$E$3:$E$53,Calculations!$A$3:$A$53,$B1375)</f>
        <v>0</v>
      </c>
      <c r="I1375" s="44">
        <f>I649/SUMIFS(I$3:I$722,$B$3:$B$722,$B1375)*SUMIFS(Calculations!$E$3:$E$53,Calculations!$A$3:$A$53,$B1375)</f>
        <v>0</v>
      </c>
      <c r="J1375" s="44">
        <f>J649/SUMIFS(J$3:J$722,$B$3:$B$722,$B1375)*SUMIFS(Calculations!$E$3:$E$53,Calculations!$A$3:$A$53,$B1375)</f>
        <v>0</v>
      </c>
      <c r="K1375" s="44">
        <f>K649/SUMIFS(K$3:K$722,$B$3:$B$722,$B1375)*SUMIFS(Calculations!$E$3:$E$53,Calculations!$A$3:$A$53,$B1375)</f>
        <v>0</v>
      </c>
      <c r="L1375" s="44">
        <f>L649/SUMIFS(L$3:L$722,$B$3:$B$722,$B1375)*SUMIFS(Calculations!$E$3:$E$53,Calculations!$A$3:$A$53,$B1375)</f>
        <v>0</v>
      </c>
      <c r="M1375" s="44">
        <f>M649/SUMIFS(M$3:M$722,$B$3:$B$722,$B1375)*SUMIFS(Calculations!$E$3:$E$53,Calculations!$A$3:$A$53,$B1375)</f>
        <v>0</v>
      </c>
      <c r="N1375" s="44">
        <f>N649/SUMIFS(N$3:N$722,$B$3:$B$722,$B1375)*SUMIFS(Calculations!$E$3:$E$53,Calculations!$A$3:$A$53,$B1375)</f>
        <v>0</v>
      </c>
      <c r="O1375" s="44">
        <f>O649/SUMIFS(O$3:O$722,$B$3:$B$722,$B1375)*SUMIFS(Calculations!$E$3:$E$53,Calculations!$A$3:$A$53,$B1375)</f>
        <v>0</v>
      </c>
      <c r="P1375" s="44">
        <f>P649/SUMIFS(P$3:P$722,$B$3:$B$722,$B1375)*SUMIFS(Calculations!$E$3:$E$53,Calculations!$A$3:$A$53,$B1375)</f>
        <v>0</v>
      </c>
      <c r="Q1375" s="44">
        <f>Q649/SUMIFS(Q$3:Q$722,$B$3:$B$722,$B1375)*SUMIFS(Calculations!$E$3:$E$53,Calculations!$A$3:$A$53,$B1375)</f>
        <v>0</v>
      </c>
      <c r="R1375" s="44">
        <f>R649/SUMIFS(R$3:R$722,$B$3:$B$722,$B1375)*SUMIFS(Calculations!$E$3:$E$53,Calculations!$A$3:$A$53,$B1375)</f>
        <v>0</v>
      </c>
    </row>
    <row r="1376" spans="2:18" ht="15.75" customHeight="1">
      <c r="B1376" s="44" t="s">
        <v>134</v>
      </c>
      <c r="C1376" s="44" t="s">
        <v>519</v>
      </c>
      <c r="D1376" s="44" t="s">
        <v>524</v>
      </c>
      <c r="E1376" s="44" t="str">
        <f t="shared" si="310"/>
        <v>solar thermal</v>
      </c>
      <c r="F1376" s="44">
        <f>F650/SUMIFS(F$3:F$722,$B$3:$B$722,$B1376)*SUMIFS(Calculations!$E$3:$E$53,Calculations!$A$3:$A$53,$B1376)</f>
        <v>0</v>
      </c>
      <c r="G1376" s="44">
        <f>G650/SUMIFS(G$3:G$722,$B$3:$B$722,$B1376)*SUMIFS(Calculations!$E$3:$E$53,Calculations!$A$3:$A$53,$B1376)</f>
        <v>0</v>
      </c>
      <c r="H1376" s="44">
        <f>H650/SUMIFS(H$3:H$722,$B$3:$B$722,$B1376)*SUMIFS(Calculations!$E$3:$E$53,Calculations!$A$3:$A$53,$B1376)</f>
        <v>0</v>
      </c>
      <c r="I1376" s="44">
        <f>I650/SUMIFS(I$3:I$722,$B$3:$B$722,$B1376)*SUMIFS(Calculations!$E$3:$E$53,Calculations!$A$3:$A$53,$B1376)</f>
        <v>0</v>
      </c>
      <c r="J1376" s="44">
        <f>J650/SUMIFS(J$3:J$722,$B$3:$B$722,$B1376)*SUMIFS(Calculations!$E$3:$E$53,Calculations!$A$3:$A$53,$B1376)</f>
        <v>0</v>
      </c>
      <c r="K1376" s="44">
        <f>K650/SUMIFS(K$3:K$722,$B$3:$B$722,$B1376)*SUMIFS(Calculations!$E$3:$E$53,Calculations!$A$3:$A$53,$B1376)</f>
        <v>0</v>
      </c>
      <c r="L1376" s="44">
        <f>L650/SUMIFS(L$3:L$722,$B$3:$B$722,$B1376)*SUMIFS(Calculations!$E$3:$E$53,Calculations!$A$3:$A$53,$B1376)</f>
        <v>0</v>
      </c>
      <c r="M1376" s="44">
        <f>M650/SUMIFS(M$3:M$722,$B$3:$B$722,$B1376)*SUMIFS(Calculations!$E$3:$E$53,Calculations!$A$3:$A$53,$B1376)</f>
        <v>0</v>
      </c>
      <c r="N1376" s="44">
        <f>N650/SUMIFS(N$3:N$722,$B$3:$B$722,$B1376)*SUMIFS(Calculations!$E$3:$E$53,Calculations!$A$3:$A$53,$B1376)</f>
        <v>0</v>
      </c>
      <c r="O1376" s="44">
        <f>O650/SUMIFS(O$3:O$722,$B$3:$B$722,$B1376)*SUMIFS(Calculations!$E$3:$E$53,Calculations!$A$3:$A$53,$B1376)</f>
        <v>0</v>
      </c>
      <c r="P1376" s="44">
        <f>P650/SUMIFS(P$3:P$722,$B$3:$B$722,$B1376)*SUMIFS(Calculations!$E$3:$E$53,Calculations!$A$3:$A$53,$B1376)</f>
        <v>0</v>
      </c>
      <c r="Q1376" s="44">
        <f>Q650/SUMIFS(Q$3:Q$722,$B$3:$B$722,$B1376)*SUMIFS(Calculations!$E$3:$E$53,Calculations!$A$3:$A$53,$B1376)</f>
        <v>0</v>
      </c>
      <c r="R1376" s="44">
        <f>R650/SUMIFS(R$3:R$722,$B$3:$B$722,$B1376)*SUMIFS(Calculations!$E$3:$E$53,Calculations!$A$3:$A$53,$B1376)</f>
        <v>0</v>
      </c>
    </row>
    <row r="1377" spans="2:18" ht="15.75" customHeight="1">
      <c r="B1377" s="44" t="s">
        <v>134</v>
      </c>
      <c r="C1377" s="44" t="s">
        <v>519</v>
      </c>
      <c r="D1377" s="44" t="s">
        <v>525</v>
      </c>
      <c r="E1377" s="44" t="str">
        <f t="shared" si="310"/>
        <v>geothermal</v>
      </c>
      <c r="F1377" s="44">
        <f>F651/SUMIFS(F$3:F$722,$B$3:$B$722,$B1377)*SUMIFS(Calculations!$E$3:$E$53,Calculations!$A$3:$A$53,$B1377)</f>
        <v>0</v>
      </c>
      <c r="G1377" s="44">
        <f>G651/SUMIFS(G$3:G$722,$B$3:$B$722,$B1377)*SUMIFS(Calculations!$E$3:$E$53,Calculations!$A$3:$A$53,$B1377)</f>
        <v>0</v>
      </c>
      <c r="H1377" s="44">
        <f>H651/SUMIFS(H$3:H$722,$B$3:$B$722,$B1377)*SUMIFS(Calculations!$E$3:$E$53,Calculations!$A$3:$A$53,$B1377)</f>
        <v>0</v>
      </c>
      <c r="I1377" s="44">
        <f>I651/SUMIFS(I$3:I$722,$B$3:$B$722,$B1377)*SUMIFS(Calculations!$E$3:$E$53,Calculations!$A$3:$A$53,$B1377)</f>
        <v>0</v>
      </c>
      <c r="J1377" s="44">
        <f>J651/SUMIFS(J$3:J$722,$B$3:$B$722,$B1377)*SUMIFS(Calculations!$E$3:$E$53,Calculations!$A$3:$A$53,$B1377)</f>
        <v>0</v>
      </c>
      <c r="K1377" s="44">
        <f>K651/SUMIFS(K$3:K$722,$B$3:$B$722,$B1377)*SUMIFS(Calculations!$E$3:$E$53,Calculations!$A$3:$A$53,$B1377)</f>
        <v>0</v>
      </c>
      <c r="L1377" s="44">
        <f>L651/SUMIFS(L$3:L$722,$B$3:$B$722,$B1377)*SUMIFS(Calculations!$E$3:$E$53,Calculations!$A$3:$A$53,$B1377)</f>
        <v>0</v>
      </c>
      <c r="M1377" s="44">
        <f>M651/SUMIFS(M$3:M$722,$B$3:$B$722,$B1377)*SUMIFS(Calculations!$E$3:$E$53,Calculations!$A$3:$A$53,$B1377)</f>
        <v>0</v>
      </c>
      <c r="N1377" s="44">
        <f>N651/SUMIFS(N$3:N$722,$B$3:$B$722,$B1377)*SUMIFS(Calculations!$E$3:$E$53,Calculations!$A$3:$A$53,$B1377)</f>
        <v>0</v>
      </c>
      <c r="O1377" s="44">
        <f>O651/SUMIFS(O$3:O$722,$B$3:$B$722,$B1377)*SUMIFS(Calculations!$E$3:$E$53,Calculations!$A$3:$A$53,$B1377)</f>
        <v>0</v>
      </c>
      <c r="P1377" s="44">
        <f>P651/SUMIFS(P$3:P$722,$B$3:$B$722,$B1377)*SUMIFS(Calculations!$E$3:$E$53,Calculations!$A$3:$A$53,$B1377)</f>
        <v>0</v>
      </c>
      <c r="Q1377" s="44">
        <f>Q651/SUMIFS(Q$3:Q$722,$B$3:$B$722,$B1377)*SUMIFS(Calculations!$E$3:$E$53,Calculations!$A$3:$A$53,$B1377)</f>
        <v>0</v>
      </c>
      <c r="R1377" s="44">
        <f>R651/SUMIFS(R$3:R$722,$B$3:$B$722,$B1377)*SUMIFS(Calculations!$E$3:$E$53,Calculations!$A$3:$A$53,$B1377)</f>
        <v>0</v>
      </c>
    </row>
    <row r="1378" spans="2:18" ht="15.75" customHeight="1">
      <c r="B1378" s="44" t="s">
        <v>134</v>
      </c>
      <c r="C1378" s="44" t="s">
        <v>519</v>
      </c>
      <c r="D1378" s="44" t="s">
        <v>526</v>
      </c>
      <c r="E1378" s="44" t="str">
        <f t="shared" si="310"/>
        <v>hydro</v>
      </c>
      <c r="F1378" s="44">
        <f>F652/SUMIFS(F$3:F$722,$B$3:$B$722,$B1378)*SUMIFS(Calculations!$E$3:$E$53,Calculations!$A$3:$A$53,$B1378)</f>
        <v>0</v>
      </c>
      <c r="G1378" s="44">
        <f>G652/SUMIFS(G$3:G$722,$B$3:$B$722,$B1378)*SUMIFS(Calculations!$E$3:$E$53,Calculations!$A$3:$A$53,$B1378)</f>
        <v>0</v>
      </c>
      <c r="H1378" s="44">
        <f>H652/SUMIFS(H$3:H$722,$B$3:$B$722,$B1378)*SUMIFS(Calculations!$E$3:$E$53,Calculations!$A$3:$A$53,$B1378)</f>
        <v>0</v>
      </c>
      <c r="I1378" s="44">
        <f>I652/SUMIFS(I$3:I$722,$B$3:$B$722,$B1378)*SUMIFS(Calculations!$E$3:$E$53,Calculations!$A$3:$A$53,$B1378)</f>
        <v>0</v>
      </c>
      <c r="J1378" s="44">
        <f>J652/SUMIFS(J$3:J$722,$B$3:$B$722,$B1378)*SUMIFS(Calculations!$E$3:$E$53,Calculations!$A$3:$A$53,$B1378)</f>
        <v>0</v>
      </c>
      <c r="K1378" s="44">
        <f>K652/SUMIFS(K$3:K$722,$B$3:$B$722,$B1378)*SUMIFS(Calculations!$E$3:$E$53,Calculations!$A$3:$A$53,$B1378)</f>
        <v>0</v>
      </c>
      <c r="L1378" s="44">
        <f>L652/SUMIFS(L$3:L$722,$B$3:$B$722,$B1378)*SUMIFS(Calculations!$E$3:$E$53,Calculations!$A$3:$A$53,$B1378)</f>
        <v>0</v>
      </c>
      <c r="M1378" s="44">
        <f>M652/SUMIFS(M$3:M$722,$B$3:$B$722,$B1378)*SUMIFS(Calculations!$E$3:$E$53,Calculations!$A$3:$A$53,$B1378)</f>
        <v>0</v>
      </c>
      <c r="N1378" s="44">
        <f>N652/SUMIFS(N$3:N$722,$B$3:$B$722,$B1378)*SUMIFS(Calculations!$E$3:$E$53,Calculations!$A$3:$A$53,$B1378)</f>
        <v>0</v>
      </c>
      <c r="O1378" s="44">
        <f>O652/SUMIFS(O$3:O$722,$B$3:$B$722,$B1378)*SUMIFS(Calculations!$E$3:$E$53,Calculations!$A$3:$A$53,$B1378)</f>
        <v>0</v>
      </c>
      <c r="P1378" s="44">
        <f>P652/SUMIFS(P$3:P$722,$B$3:$B$722,$B1378)*SUMIFS(Calculations!$E$3:$E$53,Calculations!$A$3:$A$53,$B1378)</f>
        <v>0</v>
      </c>
      <c r="Q1378" s="44">
        <f>Q652/SUMIFS(Q$3:Q$722,$B$3:$B$722,$B1378)*SUMIFS(Calculations!$E$3:$E$53,Calculations!$A$3:$A$53,$B1378)</f>
        <v>0</v>
      </c>
      <c r="R1378" s="44">
        <f>R652/SUMIFS(R$3:R$722,$B$3:$B$722,$B1378)*SUMIFS(Calculations!$E$3:$E$53,Calculations!$A$3:$A$53,$B1378)</f>
        <v>0</v>
      </c>
    </row>
    <row r="1379" spans="2:18" ht="15.75" customHeight="1">
      <c r="B1379" s="44" t="s">
        <v>134</v>
      </c>
      <c r="C1379" s="44" t="s">
        <v>519</v>
      </c>
      <c r="D1379" s="44" t="s">
        <v>528</v>
      </c>
      <c r="E1379" s="44" t="str">
        <f t="shared" si="310"/>
        <v>hydro</v>
      </c>
      <c r="F1379" s="44">
        <f>F653/SUMIFS(F$3:F$722,$B$3:$B$722,$B1379)*SUMIFS(Calculations!$E$3:$E$53,Calculations!$A$3:$A$53,$B1379)</f>
        <v>0</v>
      </c>
      <c r="G1379" s="44">
        <f>G653/SUMIFS(G$3:G$722,$B$3:$B$722,$B1379)*SUMIFS(Calculations!$E$3:$E$53,Calculations!$A$3:$A$53,$B1379)</f>
        <v>0</v>
      </c>
      <c r="H1379" s="44">
        <f>H653/SUMIFS(H$3:H$722,$B$3:$B$722,$B1379)*SUMIFS(Calculations!$E$3:$E$53,Calculations!$A$3:$A$53,$B1379)</f>
        <v>0</v>
      </c>
      <c r="I1379" s="44">
        <f>I653/SUMIFS(I$3:I$722,$B$3:$B$722,$B1379)*SUMIFS(Calculations!$E$3:$E$53,Calculations!$A$3:$A$53,$B1379)</f>
        <v>0</v>
      </c>
      <c r="J1379" s="44">
        <f>J653/SUMIFS(J$3:J$722,$B$3:$B$722,$B1379)*SUMIFS(Calculations!$E$3:$E$53,Calculations!$A$3:$A$53,$B1379)</f>
        <v>0</v>
      </c>
      <c r="K1379" s="44">
        <f>K653/SUMIFS(K$3:K$722,$B$3:$B$722,$B1379)*SUMIFS(Calculations!$E$3:$E$53,Calculations!$A$3:$A$53,$B1379)</f>
        <v>0</v>
      </c>
      <c r="L1379" s="44">
        <f>L653/SUMIFS(L$3:L$722,$B$3:$B$722,$B1379)*SUMIFS(Calculations!$E$3:$E$53,Calculations!$A$3:$A$53,$B1379)</f>
        <v>0</v>
      </c>
      <c r="M1379" s="44">
        <f>M653/SUMIFS(M$3:M$722,$B$3:$B$722,$B1379)*SUMIFS(Calculations!$E$3:$E$53,Calculations!$A$3:$A$53,$B1379)</f>
        <v>0</v>
      </c>
      <c r="N1379" s="44">
        <f>N653/SUMIFS(N$3:N$722,$B$3:$B$722,$B1379)*SUMIFS(Calculations!$E$3:$E$53,Calculations!$A$3:$A$53,$B1379)</f>
        <v>0</v>
      </c>
      <c r="O1379" s="44">
        <f>O653/SUMIFS(O$3:O$722,$B$3:$B$722,$B1379)*SUMIFS(Calculations!$E$3:$E$53,Calculations!$A$3:$A$53,$B1379)</f>
        <v>0</v>
      </c>
      <c r="P1379" s="44">
        <f>P653/SUMIFS(P$3:P$722,$B$3:$B$722,$B1379)*SUMIFS(Calculations!$E$3:$E$53,Calculations!$A$3:$A$53,$B1379)</f>
        <v>0</v>
      </c>
      <c r="Q1379" s="44">
        <f>Q653/SUMIFS(Q$3:Q$722,$B$3:$B$722,$B1379)*SUMIFS(Calculations!$E$3:$E$53,Calculations!$A$3:$A$53,$B1379)</f>
        <v>0</v>
      </c>
      <c r="R1379" s="44">
        <f>R653/SUMIFS(R$3:R$722,$B$3:$B$722,$B1379)*SUMIFS(Calculations!$E$3:$E$53,Calculations!$A$3:$A$53,$B1379)</f>
        <v>0</v>
      </c>
    </row>
    <row r="1380" spans="2:18" ht="15.75" customHeight="1">
      <c r="B1380" s="44" t="s">
        <v>134</v>
      </c>
      <c r="C1380" s="44" t="s">
        <v>519</v>
      </c>
      <c r="D1380" s="44" t="s">
        <v>527</v>
      </c>
      <c r="E1380" s="44" t="str">
        <f t="shared" si="310"/>
        <v>onshore wind</v>
      </c>
      <c r="F1380" s="44">
        <f>F654/SUMIFS(F$3:F$722,$B$3:$B$722,$B1380)*SUMIFS(Calculations!$E$3:$E$53,Calculations!$A$3:$A$53,$B1380)</f>
        <v>0</v>
      </c>
      <c r="G1380" s="44">
        <f>G654/SUMIFS(G$3:G$722,$B$3:$B$722,$B1380)*SUMIFS(Calculations!$E$3:$E$53,Calculations!$A$3:$A$53,$B1380)</f>
        <v>0</v>
      </c>
      <c r="H1380" s="44">
        <f>H654/SUMIFS(H$3:H$722,$B$3:$B$722,$B1380)*SUMIFS(Calculations!$E$3:$E$53,Calculations!$A$3:$A$53,$B1380)</f>
        <v>0</v>
      </c>
      <c r="I1380" s="44">
        <f>I654/SUMIFS(I$3:I$722,$B$3:$B$722,$B1380)*SUMIFS(Calculations!$E$3:$E$53,Calculations!$A$3:$A$53,$B1380)</f>
        <v>0</v>
      </c>
      <c r="J1380" s="44">
        <f>J654/SUMIFS(J$3:J$722,$B$3:$B$722,$B1380)*SUMIFS(Calculations!$E$3:$E$53,Calculations!$A$3:$A$53,$B1380)</f>
        <v>0</v>
      </c>
      <c r="K1380" s="44">
        <f>K654/SUMIFS(K$3:K$722,$B$3:$B$722,$B1380)*SUMIFS(Calculations!$E$3:$E$53,Calculations!$A$3:$A$53,$B1380)</f>
        <v>0</v>
      </c>
      <c r="L1380" s="44">
        <f>L654/SUMIFS(L$3:L$722,$B$3:$B$722,$B1380)*SUMIFS(Calculations!$E$3:$E$53,Calculations!$A$3:$A$53,$B1380)</f>
        <v>0</v>
      </c>
      <c r="M1380" s="44">
        <f>M654/SUMIFS(M$3:M$722,$B$3:$B$722,$B1380)*SUMIFS(Calculations!$E$3:$E$53,Calculations!$A$3:$A$53,$B1380)</f>
        <v>0</v>
      </c>
      <c r="N1380" s="44">
        <f>N654/SUMIFS(N$3:N$722,$B$3:$B$722,$B1380)*SUMIFS(Calculations!$E$3:$E$53,Calculations!$A$3:$A$53,$B1380)</f>
        <v>0</v>
      </c>
      <c r="O1380" s="44">
        <f>O654/SUMIFS(O$3:O$722,$B$3:$B$722,$B1380)*SUMIFS(Calculations!$E$3:$E$53,Calculations!$A$3:$A$53,$B1380)</f>
        <v>0</v>
      </c>
      <c r="P1380" s="44">
        <f>P654/SUMIFS(P$3:P$722,$B$3:$B$722,$B1380)*SUMIFS(Calculations!$E$3:$E$53,Calculations!$A$3:$A$53,$B1380)</f>
        <v>0</v>
      </c>
      <c r="Q1380" s="44">
        <f>Q654/SUMIFS(Q$3:Q$722,$B$3:$B$722,$B1380)*SUMIFS(Calculations!$E$3:$E$53,Calculations!$A$3:$A$53,$B1380)</f>
        <v>0</v>
      </c>
      <c r="R1380" s="44">
        <f>R654/SUMIFS(R$3:R$722,$B$3:$B$722,$B1380)*SUMIFS(Calculations!$E$3:$E$53,Calculations!$A$3:$A$53,$B1380)</f>
        <v>0</v>
      </c>
    </row>
    <row r="1381" spans="2:18" ht="15.75" customHeight="1">
      <c r="B1381" s="44" t="s">
        <v>134</v>
      </c>
      <c r="C1381" s="44" t="s">
        <v>519</v>
      </c>
      <c r="D1381" s="44" t="s">
        <v>529</v>
      </c>
      <c r="E1381" s="44" t="str">
        <f t="shared" si="310"/>
        <v>natural gas nonpeaker</v>
      </c>
      <c r="F1381" s="44">
        <f>F655/SUMIFS(F$3:F$722,$B$3:$B$722,$B1381)*SUMIFS(Calculations!$E$3:$E$53,Calculations!$A$3:$A$53,$B1381)</f>
        <v>0</v>
      </c>
      <c r="G1381" s="44">
        <f>G655/SUMIFS(G$3:G$722,$B$3:$B$722,$B1381)*SUMIFS(Calculations!$E$3:$E$53,Calculations!$A$3:$A$53,$B1381)</f>
        <v>0</v>
      </c>
      <c r="H1381" s="44">
        <f>H655/SUMIFS(H$3:H$722,$B$3:$B$722,$B1381)*SUMIFS(Calculations!$E$3:$E$53,Calculations!$A$3:$A$53,$B1381)</f>
        <v>0</v>
      </c>
      <c r="I1381" s="44">
        <f>I655/SUMIFS(I$3:I$722,$B$3:$B$722,$B1381)*SUMIFS(Calculations!$E$3:$E$53,Calculations!$A$3:$A$53,$B1381)</f>
        <v>0</v>
      </c>
      <c r="J1381" s="44">
        <f>J655/SUMIFS(J$3:J$722,$B$3:$B$722,$B1381)*SUMIFS(Calculations!$E$3:$E$53,Calculations!$A$3:$A$53,$B1381)</f>
        <v>0</v>
      </c>
      <c r="K1381" s="44">
        <f>K655/SUMIFS(K$3:K$722,$B$3:$B$722,$B1381)*SUMIFS(Calculations!$E$3:$E$53,Calculations!$A$3:$A$53,$B1381)</f>
        <v>0</v>
      </c>
      <c r="L1381" s="44">
        <f>L655/SUMIFS(L$3:L$722,$B$3:$B$722,$B1381)*SUMIFS(Calculations!$E$3:$E$53,Calculations!$A$3:$A$53,$B1381)</f>
        <v>0</v>
      </c>
      <c r="M1381" s="44">
        <f>M655/SUMIFS(M$3:M$722,$B$3:$B$722,$B1381)*SUMIFS(Calculations!$E$3:$E$53,Calculations!$A$3:$A$53,$B1381)</f>
        <v>0</v>
      </c>
      <c r="N1381" s="44">
        <f>N655/SUMIFS(N$3:N$722,$B$3:$B$722,$B1381)*SUMIFS(Calculations!$E$3:$E$53,Calculations!$A$3:$A$53,$B1381)</f>
        <v>0</v>
      </c>
      <c r="O1381" s="44">
        <f>O655/SUMIFS(O$3:O$722,$B$3:$B$722,$B1381)*SUMIFS(Calculations!$E$3:$E$53,Calculations!$A$3:$A$53,$B1381)</f>
        <v>0</v>
      </c>
      <c r="P1381" s="44">
        <f>P655/SUMIFS(P$3:P$722,$B$3:$B$722,$B1381)*SUMIFS(Calculations!$E$3:$E$53,Calculations!$A$3:$A$53,$B1381)</f>
        <v>0</v>
      </c>
      <c r="Q1381" s="44">
        <f>Q655/SUMIFS(Q$3:Q$722,$B$3:$B$722,$B1381)*SUMIFS(Calculations!$E$3:$E$53,Calculations!$A$3:$A$53,$B1381)</f>
        <v>0</v>
      </c>
      <c r="R1381" s="44">
        <f>R655/SUMIFS(R$3:R$722,$B$3:$B$722,$B1381)*SUMIFS(Calculations!$E$3:$E$53,Calculations!$A$3:$A$53,$B1381)</f>
        <v>0</v>
      </c>
    </row>
    <row r="1382" spans="2:18" ht="15.75" customHeight="1">
      <c r="B1382" s="44" t="s">
        <v>134</v>
      </c>
      <c r="C1382" s="44" t="s">
        <v>519</v>
      </c>
      <c r="D1382" s="44" t="s">
        <v>530</v>
      </c>
      <c r="E1382" s="44" t="str">
        <f t="shared" si="310"/>
        <v>natural gas peaker</v>
      </c>
      <c r="F1382" s="44">
        <f>F656/SUMIFS(F$3:F$722,$B$3:$B$722,$B1382)*SUMIFS(Calculations!$E$3:$E$53,Calculations!$A$3:$A$53,$B1382)</f>
        <v>0</v>
      </c>
      <c r="G1382" s="44">
        <f>G656/SUMIFS(G$3:G$722,$B$3:$B$722,$B1382)*SUMIFS(Calculations!$E$3:$E$53,Calculations!$A$3:$A$53,$B1382)</f>
        <v>0</v>
      </c>
      <c r="H1382" s="44">
        <f>H656/SUMIFS(H$3:H$722,$B$3:$B$722,$B1382)*SUMIFS(Calculations!$E$3:$E$53,Calculations!$A$3:$A$53,$B1382)</f>
        <v>0</v>
      </c>
      <c r="I1382" s="44">
        <f>I656/SUMIFS(I$3:I$722,$B$3:$B$722,$B1382)*SUMIFS(Calculations!$E$3:$E$53,Calculations!$A$3:$A$53,$B1382)</f>
        <v>0</v>
      </c>
      <c r="J1382" s="44">
        <f>J656/SUMIFS(J$3:J$722,$B$3:$B$722,$B1382)*SUMIFS(Calculations!$E$3:$E$53,Calculations!$A$3:$A$53,$B1382)</f>
        <v>0</v>
      </c>
      <c r="K1382" s="44">
        <f>K656/SUMIFS(K$3:K$722,$B$3:$B$722,$B1382)*SUMIFS(Calculations!$E$3:$E$53,Calculations!$A$3:$A$53,$B1382)</f>
        <v>0</v>
      </c>
      <c r="L1382" s="44">
        <f>L656/SUMIFS(L$3:L$722,$B$3:$B$722,$B1382)*SUMIFS(Calculations!$E$3:$E$53,Calculations!$A$3:$A$53,$B1382)</f>
        <v>0</v>
      </c>
      <c r="M1382" s="44">
        <f>M656/SUMIFS(M$3:M$722,$B$3:$B$722,$B1382)*SUMIFS(Calculations!$E$3:$E$53,Calculations!$A$3:$A$53,$B1382)</f>
        <v>0</v>
      </c>
      <c r="N1382" s="44">
        <f>N656/SUMIFS(N$3:N$722,$B$3:$B$722,$B1382)*SUMIFS(Calculations!$E$3:$E$53,Calculations!$A$3:$A$53,$B1382)</f>
        <v>0</v>
      </c>
      <c r="O1382" s="44">
        <f>O656/SUMIFS(O$3:O$722,$B$3:$B$722,$B1382)*SUMIFS(Calculations!$E$3:$E$53,Calculations!$A$3:$A$53,$B1382)</f>
        <v>0</v>
      </c>
      <c r="P1382" s="44">
        <f>P656/SUMIFS(P$3:P$722,$B$3:$B$722,$B1382)*SUMIFS(Calculations!$E$3:$E$53,Calculations!$A$3:$A$53,$B1382)</f>
        <v>0</v>
      </c>
      <c r="Q1382" s="44">
        <f>Q656/SUMIFS(Q$3:Q$722,$B$3:$B$722,$B1382)*SUMIFS(Calculations!$E$3:$E$53,Calculations!$A$3:$A$53,$B1382)</f>
        <v>0</v>
      </c>
      <c r="R1382" s="44">
        <f>R656/SUMIFS(R$3:R$722,$B$3:$B$722,$B1382)*SUMIFS(Calculations!$E$3:$E$53,Calculations!$A$3:$A$53,$B1382)</f>
        <v>0</v>
      </c>
    </row>
    <row r="1383" spans="2:18" ht="15.75" customHeight="1">
      <c r="B1383" s="44" t="s">
        <v>134</v>
      </c>
      <c r="C1383" s="44" t="s">
        <v>519</v>
      </c>
      <c r="D1383" s="44" t="s">
        <v>531</v>
      </c>
      <c r="E1383" s="44" t="str">
        <f t="shared" si="310"/>
        <v>nuclear</v>
      </c>
      <c r="F1383" s="44">
        <f>F657/SUMIFS(F$3:F$722,$B$3:$B$722,$B1383)*SUMIFS(Calculations!$E$3:$E$53,Calculations!$A$3:$A$53,$B1383)</f>
        <v>0</v>
      </c>
      <c r="G1383" s="44">
        <f>G657/SUMIFS(G$3:G$722,$B$3:$B$722,$B1383)*SUMIFS(Calculations!$E$3:$E$53,Calculations!$A$3:$A$53,$B1383)</f>
        <v>0</v>
      </c>
      <c r="H1383" s="44">
        <f>H657/SUMIFS(H$3:H$722,$B$3:$B$722,$B1383)*SUMIFS(Calculations!$E$3:$E$53,Calculations!$A$3:$A$53,$B1383)</f>
        <v>0</v>
      </c>
      <c r="I1383" s="44">
        <f>I657/SUMIFS(I$3:I$722,$B$3:$B$722,$B1383)*SUMIFS(Calculations!$E$3:$E$53,Calculations!$A$3:$A$53,$B1383)</f>
        <v>0</v>
      </c>
      <c r="J1383" s="44">
        <f>J657/SUMIFS(J$3:J$722,$B$3:$B$722,$B1383)*SUMIFS(Calculations!$E$3:$E$53,Calculations!$A$3:$A$53,$B1383)</f>
        <v>0</v>
      </c>
      <c r="K1383" s="44">
        <f>K657/SUMIFS(K$3:K$722,$B$3:$B$722,$B1383)*SUMIFS(Calculations!$E$3:$E$53,Calculations!$A$3:$A$53,$B1383)</f>
        <v>0</v>
      </c>
      <c r="L1383" s="44">
        <f>L657/SUMIFS(L$3:L$722,$B$3:$B$722,$B1383)*SUMIFS(Calculations!$E$3:$E$53,Calculations!$A$3:$A$53,$B1383)</f>
        <v>0</v>
      </c>
      <c r="M1383" s="44">
        <f>M657/SUMIFS(M$3:M$722,$B$3:$B$722,$B1383)*SUMIFS(Calculations!$E$3:$E$53,Calculations!$A$3:$A$53,$B1383)</f>
        <v>0</v>
      </c>
      <c r="N1383" s="44">
        <f>N657/SUMIFS(N$3:N$722,$B$3:$B$722,$B1383)*SUMIFS(Calculations!$E$3:$E$53,Calculations!$A$3:$A$53,$B1383)</f>
        <v>0</v>
      </c>
      <c r="O1383" s="44">
        <f>O657/SUMIFS(O$3:O$722,$B$3:$B$722,$B1383)*SUMIFS(Calculations!$E$3:$E$53,Calculations!$A$3:$A$53,$B1383)</f>
        <v>0</v>
      </c>
      <c r="P1383" s="44">
        <f>P657/SUMIFS(P$3:P$722,$B$3:$B$722,$B1383)*SUMIFS(Calculations!$E$3:$E$53,Calculations!$A$3:$A$53,$B1383)</f>
        <v>0</v>
      </c>
      <c r="Q1383" s="44">
        <f>Q657/SUMIFS(Q$3:Q$722,$B$3:$B$722,$B1383)*SUMIFS(Calculations!$E$3:$E$53,Calculations!$A$3:$A$53,$B1383)</f>
        <v>0</v>
      </c>
      <c r="R1383" s="44">
        <f>R657/SUMIFS(R$3:R$722,$B$3:$B$722,$B1383)*SUMIFS(Calculations!$E$3:$E$53,Calculations!$A$3:$A$53,$B1383)</f>
        <v>0</v>
      </c>
    </row>
    <row r="1384" spans="2:18" ht="15.75" customHeight="1">
      <c r="B1384" s="44" t="s">
        <v>134</v>
      </c>
      <c r="C1384" s="44" t="s">
        <v>519</v>
      </c>
      <c r="D1384" s="44" t="s">
        <v>532</v>
      </c>
      <c r="E1384" s="44" t="str">
        <f t="shared" si="310"/>
        <v>offshore wind</v>
      </c>
      <c r="F1384" s="44">
        <f>F658/SUMIFS(F$3:F$722,$B$3:$B$722,$B1384)*SUMIFS(Calculations!$E$3:$E$53,Calculations!$A$3:$A$53,$B1384)</f>
        <v>0</v>
      </c>
      <c r="G1384" s="44">
        <f>G658/SUMIFS(G$3:G$722,$B$3:$B$722,$B1384)*SUMIFS(Calculations!$E$3:$E$53,Calculations!$A$3:$A$53,$B1384)</f>
        <v>0</v>
      </c>
      <c r="H1384" s="44">
        <f>H658/SUMIFS(H$3:H$722,$B$3:$B$722,$B1384)*SUMIFS(Calculations!$E$3:$E$53,Calculations!$A$3:$A$53,$B1384)</f>
        <v>0</v>
      </c>
      <c r="I1384" s="44">
        <f>I658/SUMIFS(I$3:I$722,$B$3:$B$722,$B1384)*SUMIFS(Calculations!$E$3:$E$53,Calculations!$A$3:$A$53,$B1384)</f>
        <v>0</v>
      </c>
      <c r="J1384" s="44">
        <f>J658/SUMIFS(J$3:J$722,$B$3:$B$722,$B1384)*SUMIFS(Calculations!$E$3:$E$53,Calculations!$A$3:$A$53,$B1384)</f>
        <v>0</v>
      </c>
      <c r="K1384" s="44">
        <f>K658/SUMIFS(K$3:K$722,$B$3:$B$722,$B1384)*SUMIFS(Calculations!$E$3:$E$53,Calculations!$A$3:$A$53,$B1384)</f>
        <v>0</v>
      </c>
      <c r="L1384" s="44">
        <f>L658/SUMIFS(L$3:L$722,$B$3:$B$722,$B1384)*SUMIFS(Calculations!$E$3:$E$53,Calculations!$A$3:$A$53,$B1384)</f>
        <v>0</v>
      </c>
      <c r="M1384" s="44">
        <f>M658/SUMIFS(M$3:M$722,$B$3:$B$722,$B1384)*SUMIFS(Calculations!$E$3:$E$53,Calculations!$A$3:$A$53,$B1384)</f>
        <v>0</v>
      </c>
      <c r="N1384" s="44">
        <f>N658/SUMIFS(N$3:N$722,$B$3:$B$722,$B1384)*SUMIFS(Calculations!$E$3:$E$53,Calculations!$A$3:$A$53,$B1384)</f>
        <v>0</v>
      </c>
      <c r="O1384" s="44">
        <f>O658/SUMIFS(O$3:O$722,$B$3:$B$722,$B1384)*SUMIFS(Calculations!$E$3:$E$53,Calculations!$A$3:$A$53,$B1384)</f>
        <v>0</v>
      </c>
      <c r="P1384" s="44">
        <f>P658/SUMIFS(P$3:P$722,$B$3:$B$722,$B1384)*SUMIFS(Calculations!$E$3:$E$53,Calculations!$A$3:$A$53,$B1384)</f>
        <v>0</v>
      </c>
      <c r="Q1384" s="44">
        <f>Q658/SUMIFS(Q$3:Q$722,$B$3:$B$722,$B1384)*SUMIFS(Calculations!$E$3:$E$53,Calculations!$A$3:$A$53,$B1384)</f>
        <v>0</v>
      </c>
      <c r="R1384" s="44">
        <f>R658/SUMIFS(R$3:R$722,$B$3:$B$722,$B1384)*SUMIFS(Calculations!$E$3:$E$53,Calculations!$A$3:$A$53,$B1384)</f>
        <v>0</v>
      </c>
    </row>
    <row r="1385" spans="2:18" ht="15.75" customHeight="1">
      <c r="B1385" s="44" t="s">
        <v>134</v>
      </c>
      <c r="C1385" s="44" t="s">
        <v>519</v>
      </c>
      <c r="D1385" s="44" t="s">
        <v>533</v>
      </c>
      <c r="E1385" s="44" t="str">
        <f t="shared" si="310"/>
        <v>crude oil</v>
      </c>
      <c r="F1385" s="44">
        <f>F659/SUMIFS(F$3:F$722,$B$3:$B$722,$B1385)*SUMIFS(Calculations!$E$3:$E$53,Calculations!$A$3:$A$53,$B1385)</f>
        <v>0</v>
      </c>
      <c r="G1385" s="44">
        <f>G659/SUMIFS(G$3:G$722,$B$3:$B$722,$B1385)*SUMIFS(Calculations!$E$3:$E$53,Calculations!$A$3:$A$53,$B1385)</f>
        <v>0</v>
      </c>
      <c r="H1385" s="44">
        <f>H659/SUMIFS(H$3:H$722,$B$3:$B$722,$B1385)*SUMIFS(Calculations!$E$3:$E$53,Calculations!$A$3:$A$53,$B1385)</f>
        <v>0</v>
      </c>
      <c r="I1385" s="44">
        <f>I659/SUMIFS(I$3:I$722,$B$3:$B$722,$B1385)*SUMIFS(Calculations!$E$3:$E$53,Calculations!$A$3:$A$53,$B1385)</f>
        <v>0</v>
      </c>
      <c r="J1385" s="44">
        <f>J659/SUMIFS(J$3:J$722,$B$3:$B$722,$B1385)*SUMIFS(Calculations!$E$3:$E$53,Calculations!$A$3:$A$53,$B1385)</f>
        <v>0</v>
      </c>
      <c r="K1385" s="44">
        <f>K659/SUMIFS(K$3:K$722,$B$3:$B$722,$B1385)*SUMIFS(Calculations!$E$3:$E$53,Calculations!$A$3:$A$53,$B1385)</f>
        <v>0</v>
      </c>
      <c r="L1385" s="44">
        <f>L659/SUMIFS(L$3:L$722,$B$3:$B$722,$B1385)*SUMIFS(Calculations!$E$3:$E$53,Calculations!$A$3:$A$53,$B1385)</f>
        <v>0</v>
      </c>
      <c r="M1385" s="44">
        <f>M659/SUMIFS(M$3:M$722,$B$3:$B$722,$B1385)*SUMIFS(Calculations!$E$3:$E$53,Calculations!$A$3:$A$53,$B1385)</f>
        <v>0</v>
      </c>
      <c r="N1385" s="44">
        <f>N659/SUMIFS(N$3:N$722,$B$3:$B$722,$B1385)*SUMIFS(Calculations!$E$3:$E$53,Calculations!$A$3:$A$53,$B1385)</f>
        <v>0</v>
      </c>
      <c r="O1385" s="44">
        <f>O659/SUMIFS(O$3:O$722,$B$3:$B$722,$B1385)*SUMIFS(Calculations!$E$3:$E$53,Calculations!$A$3:$A$53,$B1385)</f>
        <v>0</v>
      </c>
      <c r="P1385" s="44">
        <f>P659/SUMIFS(P$3:P$722,$B$3:$B$722,$B1385)*SUMIFS(Calculations!$E$3:$E$53,Calculations!$A$3:$A$53,$B1385)</f>
        <v>0</v>
      </c>
      <c r="Q1385" s="44">
        <f>Q659/SUMIFS(Q$3:Q$722,$B$3:$B$722,$B1385)*SUMIFS(Calculations!$E$3:$E$53,Calculations!$A$3:$A$53,$B1385)</f>
        <v>0</v>
      </c>
      <c r="R1385" s="44">
        <f>R659/SUMIFS(R$3:R$722,$B$3:$B$722,$B1385)*SUMIFS(Calculations!$E$3:$E$53,Calculations!$A$3:$A$53,$B1385)</f>
        <v>0</v>
      </c>
    </row>
    <row r="1386" spans="2:18" ht="15.75" customHeight="1">
      <c r="B1386" s="44" t="s">
        <v>134</v>
      </c>
      <c r="C1386" s="44" t="s">
        <v>519</v>
      </c>
      <c r="D1386" s="44" t="s">
        <v>534</v>
      </c>
      <c r="E1386" s="44" t="str">
        <f t="shared" si="310"/>
        <v>solar PV</v>
      </c>
      <c r="F1386" s="44">
        <f>F660/SUMIFS(F$3:F$722,$B$3:$B$722,$B1386)*SUMIFS(Calculations!$E$3:$E$53,Calculations!$A$3:$A$53,$B1386)</f>
        <v>0</v>
      </c>
      <c r="G1386" s="44">
        <f>G660/SUMIFS(G$3:G$722,$B$3:$B$722,$B1386)*SUMIFS(Calculations!$E$3:$E$53,Calculations!$A$3:$A$53,$B1386)</f>
        <v>0</v>
      </c>
      <c r="H1386" s="44">
        <f>H660/SUMIFS(H$3:H$722,$B$3:$B$722,$B1386)*SUMIFS(Calculations!$E$3:$E$53,Calculations!$A$3:$A$53,$B1386)</f>
        <v>0</v>
      </c>
      <c r="I1386" s="44">
        <f>I660/SUMIFS(I$3:I$722,$B$3:$B$722,$B1386)*SUMIFS(Calculations!$E$3:$E$53,Calculations!$A$3:$A$53,$B1386)</f>
        <v>0</v>
      </c>
      <c r="J1386" s="44">
        <f>J660/SUMIFS(J$3:J$722,$B$3:$B$722,$B1386)*SUMIFS(Calculations!$E$3:$E$53,Calculations!$A$3:$A$53,$B1386)</f>
        <v>0</v>
      </c>
      <c r="K1386" s="44">
        <f>K660/SUMIFS(K$3:K$722,$B$3:$B$722,$B1386)*SUMIFS(Calculations!$E$3:$E$53,Calculations!$A$3:$A$53,$B1386)</f>
        <v>0</v>
      </c>
      <c r="L1386" s="44">
        <f>L660/SUMIFS(L$3:L$722,$B$3:$B$722,$B1386)*SUMIFS(Calculations!$E$3:$E$53,Calculations!$A$3:$A$53,$B1386)</f>
        <v>0</v>
      </c>
      <c r="M1386" s="44">
        <f>M660/SUMIFS(M$3:M$722,$B$3:$B$722,$B1386)*SUMIFS(Calculations!$E$3:$E$53,Calculations!$A$3:$A$53,$B1386)</f>
        <v>0</v>
      </c>
      <c r="N1386" s="44">
        <f>N660/SUMIFS(N$3:N$722,$B$3:$B$722,$B1386)*SUMIFS(Calculations!$E$3:$E$53,Calculations!$A$3:$A$53,$B1386)</f>
        <v>0</v>
      </c>
      <c r="O1386" s="44">
        <f>O660/SUMIFS(O$3:O$722,$B$3:$B$722,$B1386)*SUMIFS(Calculations!$E$3:$E$53,Calculations!$A$3:$A$53,$B1386)</f>
        <v>0</v>
      </c>
      <c r="P1386" s="44">
        <f>P660/SUMIFS(P$3:P$722,$B$3:$B$722,$B1386)*SUMIFS(Calculations!$E$3:$E$53,Calculations!$A$3:$A$53,$B1386)</f>
        <v>0</v>
      </c>
      <c r="Q1386" s="44">
        <f>Q660/SUMIFS(Q$3:Q$722,$B$3:$B$722,$B1386)*SUMIFS(Calculations!$E$3:$E$53,Calculations!$A$3:$A$53,$B1386)</f>
        <v>0</v>
      </c>
      <c r="R1386" s="44">
        <f>R660/SUMIFS(R$3:R$722,$B$3:$B$722,$B1386)*SUMIFS(Calculations!$E$3:$E$53,Calculations!$A$3:$A$53,$B1386)</f>
        <v>0</v>
      </c>
    </row>
    <row r="1387" spans="2:18" ht="15.75" customHeight="1">
      <c r="B1387" s="44" t="s">
        <v>134</v>
      </c>
      <c r="C1387" s="44" t="s">
        <v>519</v>
      </c>
      <c r="D1387" s="44" t="s">
        <v>535</v>
      </c>
      <c r="E1387" s="44" t="str">
        <f t="shared" si="310"/>
        <v>storage</v>
      </c>
      <c r="F1387" s="44">
        <f>F661/SUMIFS(F$3:F$722,$B$3:$B$722,$B1387)*SUMIFS(Calculations!$E$3:$E$53,Calculations!$A$3:$A$53,$B1387)</f>
        <v>0</v>
      </c>
      <c r="G1387" s="44">
        <f>G661/SUMIFS(G$3:G$722,$B$3:$B$722,$B1387)*SUMIFS(Calculations!$E$3:$E$53,Calculations!$A$3:$A$53,$B1387)</f>
        <v>0</v>
      </c>
      <c r="H1387" s="44">
        <f>H661/SUMIFS(H$3:H$722,$B$3:$B$722,$B1387)*SUMIFS(Calculations!$E$3:$E$53,Calculations!$A$3:$A$53,$B1387)</f>
        <v>0</v>
      </c>
      <c r="I1387" s="44">
        <f>I661/SUMIFS(I$3:I$722,$B$3:$B$722,$B1387)*SUMIFS(Calculations!$E$3:$E$53,Calculations!$A$3:$A$53,$B1387)</f>
        <v>0</v>
      </c>
      <c r="J1387" s="44">
        <f>J661/SUMIFS(J$3:J$722,$B$3:$B$722,$B1387)*SUMIFS(Calculations!$E$3:$E$53,Calculations!$A$3:$A$53,$B1387)</f>
        <v>0</v>
      </c>
      <c r="K1387" s="44">
        <f>K661/SUMIFS(K$3:K$722,$B$3:$B$722,$B1387)*SUMIFS(Calculations!$E$3:$E$53,Calculations!$A$3:$A$53,$B1387)</f>
        <v>0</v>
      </c>
      <c r="L1387" s="44">
        <f>L661/SUMIFS(L$3:L$722,$B$3:$B$722,$B1387)*SUMIFS(Calculations!$E$3:$E$53,Calculations!$A$3:$A$53,$B1387)</f>
        <v>0</v>
      </c>
      <c r="M1387" s="44">
        <f>M661/SUMIFS(M$3:M$722,$B$3:$B$722,$B1387)*SUMIFS(Calculations!$E$3:$E$53,Calculations!$A$3:$A$53,$B1387)</f>
        <v>0</v>
      </c>
      <c r="N1387" s="44">
        <f>N661/SUMIFS(N$3:N$722,$B$3:$B$722,$B1387)*SUMIFS(Calculations!$E$3:$E$53,Calculations!$A$3:$A$53,$B1387)</f>
        <v>0</v>
      </c>
      <c r="O1387" s="44">
        <f>O661/SUMIFS(O$3:O$722,$B$3:$B$722,$B1387)*SUMIFS(Calculations!$E$3:$E$53,Calculations!$A$3:$A$53,$B1387)</f>
        <v>0</v>
      </c>
      <c r="P1387" s="44">
        <f>P661/SUMIFS(P$3:P$722,$B$3:$B$722,$B1387)*SUMIFS(Calculations!$E$3:$E$53,Calculations!$A$3:$A$53,$B1387)</f>
        <v>0</v>
      </c>
      <c r="Q1387" s="44">
        <f>Q661/SUMIFS(Q$3:Q$722,$B$3:$B$722,$B1387)*SUMIFS(Calculations!$E$3:$E$53,Calculations!$A$3:$A$53,$B1387)</f>
        <v>0</v>
      </c>
      <c r="R1387" s="44">
        <f>R661/SUMIFS(R$3:R$722,$B$3:$B$722,$B1387)*SUMIFS(Calculations!$E$3:$E$53,Calculations!$A$3:$A$53,$B1387)</f>
        <v>0</v>
      </c>
    </row>
    <row r="1388" spans="2:18" ht="15.75" customHeight="1">
      <c r="B1388" s="44" t="s">
        <v>134</v>
      </c>
      <c r="C1388" s="44" t="s">
        <v>519</v>
      </c>
      <c r="D1388" s="44" t="s">
        <v>537</v>
      </c>
      <c r="E1388" s="44" t="str">
        <f t="shared" si="310"/>
        <v>solar PV</v>
      </c>
      <c r="F1388" s="44">
        <f>F662/SUMIFS(F$3:F$722,$B$3:$B$722,$B1388)*SUMIFS(Calculations!$E$3:$E$53,Calculations!$A$3:$A$53,$B1388)</f>
        <v>0</v>
      </c>
      <c r="G1388" s="44">
        <f>G662/SUMIFS(G$3:G$722,$B$3:$B$722,$B1388)*SUMIFS(Calculations!$E$3:$E$53,Calculations!$A$3:$A$53,$B1388)</f>
        <v>0</v>
      </c>
      <c r="H1388" s="44">
        <f>H662/SUMIFS(H$3:H$722,$B$3:$B$722,$B1388)*SUMIFS(Calculations!$E$3:$E$53,Calculations!$A$3:$A$53,$B1388)</f>
        <v>0</v>
      </c>
      <c r="I1388" s="44">
        <f>I662/SUMIFS(I$3:I$722,$B$3:$B$722,$B1388)*SUMIFS(Calculations!$E$3:$E$53,Calculations!$A$3:$A$53,$B1388)</f>
        <v>0</v>
      </c>
      <c r="J1388" s="44">
        <f>J662/SUMIFS(J$3:J$722,$B$3:$B$722,$B1388)*SUMIFS(Calculations!$E$3:$E$53,Calculations!$A$3:$A$53,$B1388)</f>
        <v>0</v>
      </c>
      <c r="K1388" s="44">
        <f>K662/SUMIFS(K$3:K$722,$B$3:$B$722,$B1388)*SUMIFS(Calculations!$E$3:$E$53,Calculations!$A$3:$A$53,$B1388)</f>
        <v>0</v>
      </c>
      <c r="L1388" s="44">
        <f>L662/SUMIFS(L$3:L$722,$B$3:$B$722,$B1388)*SUMIFS(Calculations!$E$3:$E$53,Calculations!$A$3:$A$53,$B1388)</f>
        <v>0</v>
      </c>
      <c r="M1388" s="44">
        <f>M662/SUMIFS(M$3:M$722,$B$3:$B$722,$B1388)*SUMIFS(Calculations!$E$3:$E$53,Calculations!$A$3:$A$53,$B1388)</f>
        <v>0</v>
      </c>
      <c r="N1388" s="44">
        <f>N662/SUMIFS(N$3:N$722,$B$3:$B$722,$B1388)*SUMIFS(Calculations!$E$3:$E$53,Calculations!$A$3:$A$53,$B1388)</f>
        <v>0</v>
      </c>
      <c r="O1388" s="44">
        <f>O662/SUMIFS(O$3:O$722,$B$3:$B$722,$B1388)*SUMIFS(Calculations!$E$3:$E$53,Calculations!$A$3:$A$53,$B1388)</f>
        <v>0</v>
      </c>
      <c r="P1388" s="44">
        <f>P662/SUMIFS(P$3:P$722,$B$3:$B$722,$B1388)*SUMIFS(Calculations!$E$3:$E$53,Calculations!$A$3:$A$53,$B1388)</f>
        <v>0</v>
      </c>
      <c r="Q1388" s="44">
        <f>Q662/SUMIFS(Q$3:Q$722,$B$3:$B$722,$B1388)*SUMIFS(Calculations!$E$3:$E$53,Calculations!$A$3:$A$53,$B1388)</f>
        <v>0</v>
      </c>
      <c r="R1388" s="44">
        <f>R662/SUMIFS(R$3:R$722,$B$3:$B$722,$B1388)*SUMIFS(Calculations!$E$3:$E$53,Calculations!$A$3:$A$53,$B1388)</f>
        <v>0</v>
      </c>
    </row>
    <row r="1389" spans="2:18" ht="15.75" customHeight="1">
      <c r="B1389" s="44" t="s">
        <v>140</v>
      </c>
      <c r="C1389" s="44" t="s">
        <v>519</v>
      </c>
      <c r="D1389" s="44" t="s">
        <v>522</v>
      </c>
      <c r="E1389" s="44" t="str">
        <f t="shared" si="310"/>
        <v>biomass</v>
      </c>
      <c r="F1389" s="44">
        <f>F663/SUMIFS(F$3:F$722,$B$3:$B$722,$B1389)*SUMIFS(Calculations!$E$3:$E$53,Calculations!$A$3:$A$53,$B1389)</f>
        <v>0</v>
      </c>
      <c r="G1389" s="44">
        <f>G663/SUMIFS(G$3:G$722,$B$3:$B$722,$B1389)*SUMIFS(Calculations!$E$3:$E$53,Calculations!$A$3:$A$53,$B1389)</f>
        <v>0</v>
      </c>
      <c r="H1389" s="44">
        <f>H663/SUMIFS(H$3:H$722,$B$3:$B$722,$B1389)*SUMIFS(Calculations!$E$3:$E$53,Calculations!$A$3:$A$53,$B1389)</f>
        <v>0</v>
      </c>
      <c r="I1389" s="44">
        <f>I663/SUMIFS(I$3:I$722,$B$3:$B$722,$B1389)*SUMIFS(Calculations!$E$3:$E$53,Calculations!$A$3:$A$53,$B1389)</f>
        <v>0</v>
      </c>
      <c r="J1389" s="44">
        <f>J663/SUMIFS(J$3:J$722,$B$3:$B$722,$B1389)*SUMIFS(Calculations!$E$3:$E$53,Calculations!$A$3:$A$53,$B1389)</f>
        <v>0</v>
      </c>
      <c r="K1389" s="44">
        <f>K663/SUMIFS(K$3:K$722,$B$3:$B$722,$B1389)*SUMIFS(Calculations!$E$3:$E$53,Calculations!$A$3:$A$53,$B1389)</f>
        <v>0</v>
      </c>
      <c r="L1389" s="44">
        <f>L663/SUMIFS(L$3:L$722,$B$3:$B$722,$B1389)*SUMIFS(Calculations!$E$3:$E$53,Calculations!$A$3:$A$53,$B1389)</f>
        <v>0</v>
      </c>
      <c r="M1389" s="44">
        <f>M663/SUMIFS(M$3:M$722,$B$3:$B$722,$B1389)*SUMIFS(Calculations!$E$3:$E$53,Calculations!$A$3:$A$53,$B1389)</f>
        <v>0</v>
      </c>
      <c r="N1389" s="44">
        <f>N663/SUMIFS(N$3:N$722,$B$3:$B$722,$B1389)*SUMIFS(Calculations!$E$3:$E$53,Calculations!$A$3:$A$53,$B1389)</f>
        <v>0</v>
      </c>
      <c r="O1389" s="44">
        <f>O663/SUMIFS(O$3:O$722,$B$3:$B$722,$B1389)*SUMIFS(Calculations!$E$3:$E$53,Calculations!$A$3:$A$53,$B1389)</f>
        <v>0</v>
      </c>
      <c r="P1389" s="44">
        <f>P663/SUMIFS(P$3:P$722,$B$3:$B$722,$B1389)*SUMIFS(Calculations!$E$3:$E$53,Calculations!$A$3:$A$53,$B1389)</f>
        <v>0</v>
      </c>
      <c r="Q1389" s="44">
        <f>Q663/SUMIFS(Q$3:Q$722,$B$3:$B$722,$B1389)*SUMIFS(Calculations!$E$3:$E$53,Calculations!$A$3:$A$53,$B1389)</f>
        <v>5.1030971590734352E-4</v>
      </c>
      <c r="R1389" s="44">
        <f>R663/SUMIFS(R$3:R$722,$B$3:$B$722,$B1389)*SUMIFS(Calculations!$E$3:$E$53,Calculations!$A$3:$A$53,$B1389)</f>
        <v>9.9144330423631458E-4</v>
      </c>
    </row>
    <row r="1390" spans="2:18" ht="15.75" customHeight="1">
      <c r="B1390" s="44" t="s">
        <v>140</v>
      </c>
      <c r="C1390" s="44" t="s">
        <v>519</v>
      </c>
      <c r="D1390" s="44" t="s">
        <v>523</v>
      </c>
      <c r="E1390" s="44" t="str">
        <f t="shared" si="310"/>
        <v>hard coal</v>
      </c>
      <c r="F1390" s="44">
        <f>F664/SUMIFS(F$3:F$722,$B$3:$B$722,$B1390)*SUMIFS(Calculations!$E$3:$E$53,Calculations!$A$3:$A$53,$B1390)</f>
        <v>5.9519130445307121E-2</v>
      </c>
      <c r="G1390" s="44">
        <f>G664/SUMIFS(G$3:G$722,$B$3:$B$722,$B1390)*SUMIFS(Calculations!$E$3:$E$53,Calculations!$A$3:$A$53,$B1390)</f>
        <v>4.3305649161266647E-2</v>
      </c>
      <c r="H1390" s="44">
        <f>H664/SUMIFS(H$3:H$722,$B$3:$B$722,$B1390)*SUMIFS(Calculations!$E$3:$E$53,Calculations!$A$3:$A$53,$B1390)</f>
        <v>2.6859936376536702E-2</v>
      </c>
      <c r="I1390" s="44">
        <f>I664/SUMIFS(I$3:I$722,$B$3:$B$722,$B1390)*SUMIFS(Calculations!$E$3:$E$53,Calculations!$A$3:$A$53,$B1390)</f>
        <v>3.2450646316314197E-2</v>
      </c>
      <c r="J1390" s="44">
        <f>J664/SUMIFS(J$3:J$722,$B$3:$B$722,$B1390)*SUMIFS(Calculations!$E$3:$E$53,Calculations!$A$3:$A$53,$B1390)</f>
        <v>3.7894643373881869E-2</v>
      </c>
      <c r="K1390" s="44">
        <f>K664/SUMIFS(K$3:K$722,$B$3:$B$722,$B1390)*SUMIFS(Calculations!$E$3:$E$53,Calculations!$A$3:$A$53,$B1390)</f>
        <v>3.8941502769440313E-2</v>
      </c>
      <c r="L1390" s="44">
        <f>L664/SUMIFS(L$3:L$722,$B$3:$B$722,$B1390)*SUMIFS(Calculations!$E$3:$E$53,Calculations!$A$3:$A$53,$B1390)</f>
        <v>3.9986348570012334E-2</v>
      </c>
      <c r="M1390" s="44">
        <f>M664/SUMIFS(M$3:M$722,$B$3:$B$722,$B1390)*SUMIFS(Calculations!$E$3:$E$53,Calculations!$A$3:$A$53,$B1390)</f>
        <v>1.9382699985716175E-2</v>
      </c>
      <c r="N1390" s="44">
        <f>N664/SUMIFS(N$3:N$722,$B$3:$B$722,$B1390)*SUMIFS(Calculations!$E$3:$E$53,Calculations!$A$3:$A$53,$B1390)</f>
        <v>0</v>
      </c>
      <c r="O1390" s="44">
        <f>O664/SUMIFS(O$3:O$722,$B$3:$B$722,$B1390)*SUMIFS(Calculations!$E$3:$E$53,Calculations!$A$3:$A$53,$B1390)</f>
        <v>0</v>
      </c>
      <c r="P1390" s="44">
        <f>P664/SUMIFS(P$3:P$722,$B$3:$B$722,$B1390)*SUMIFS(Calculations!$E$3:$E$53,Calculations!$A$3:$A$53,$B1390)</f>
        <v>0</v>
      </c>
      <c r="Q1390" s="44">
        <f>Q664/SUMIFS(Q$3:Q$722,$B$3:$B$722,$B1390)*SUMIFS(Calculations!$E$3:$E$53,Calculations!$A$3:$A$53,$B1390)</f>
        <v>0</v>
      </c>
      <c r="R1390" s="44">
        <f>R664/SUMIFS(R$3:R$722,$B$3:$B$722,$B1390)*SUMIFS(Calculations!$E$3:$E$53,Calculations!$A$3:$A$53,$B1390)</f>
        <v>0</v>
      </c>
    </row>
    <row r="1391" spans="2:18" ht="15.75" customHeight="1">
      <c r="B1391" s="44" t="s">
        <v>140</v>
      </c>
      <c r="C1391" s="44" t="s">
        <v>519</v>
      </c>
      <c r="D1391" s="44" t="s">
        <v>524</v>
      </c>
      <c r="E1391" s="44" t="str">
        <f t="shared" si="310"/>
        <v>solar thermal</v>
      </c>
      <c r="F1391" s="44">
        <f>F665/SUMIFS(F$3:F$722,$B$3:$B$722,$B1391)*SUMIFS(Calculations!$E$3:$E$53,Calculations!$A$3:$A$53,$B1391)</f>
        <v>0</v>
      </c>
      <c r="G1391" s="44">
        <f>G665/SUMIFS(G$3:G$722,$B$3:$B$722,$B1391)*SUMIFS(Calculations!$E$3:$E$53,Calculations!$A$3:$A$53,$B1391)</f>
        <v>0</v>
      </c>
      <c r="H1391" s="44">
        <f>H665/SUMIFS(H$3:H$722,$B$3:$B$722,$B1391)*SUMIFS(Calculations!$E$3:$E$53,Calculations!$A$3:$A$53,$B1391)</f>
        <v>0</v>
      </c>
      <c r="I1391" s="44">
        <f>I665/SUMIFS(I$3:I$722,$B$3:$B$722,$B1391)*SUMIFS(Calculations!$E$3:$E$53,Calculations!$A$3:$A$53,$B1391)</f>
        <v>0</v>
      </c>
      <c r="J1391" s="44">
        <f>J665/SUMIFS(J$3:J$722,$B$3:$B$722,$B1391)*SUMIFS(Calculations!$E$3:$E$53,Calculations!$A$3:$A$53,$B1391)</f>
        <v>0</v>
      </c>
      <c r="K1391" s="44">
        <f>K665/SUMIFS(K$3:K$722,$B$3:$B$722,$B1391)*SUMIFS(Calculations!$E$3:$E$53,Calculations!$A$3:$A$53,$B1391)</f>
        <v>0</v>
      </c>
      <c r="L1391" s="44">
        <f>L665/SUMIFS(L$3:L$722,$B$3:$B$722,$B1391)*SUMIFS(Calculations!$E$3:$E$53,Calculations!$A$3:$A$53,$B1391)</f>
        <v>0</v>
      </c>
      <c r="M1391" s="44">
        <f>M665/SUMIFS(M$3:M$722,$B$3:$B$722,$B1391)*SUMIFS(Calculations!$E$3:$E$53,Calculations!$A$3:$A$53,$B1391)</f>
        <v>0</v>
      </c>
      <c r="N1391" s="44">
        <f>N665/SUMIFS(N$3:N$722,$B$3:$B$722,$B1391)*SUMIFS(Calculations!$E$3:$E$53,Calculations!$A$3:$A$53,$B1391)</f>
        <v>0</v>
      </c>
      <c r="O1391" s="44">
        <f>O665/SUMIFS(O$3:O$722,$B$3:$B$722,$B1391)*SUMIFS(Calculations!$E$3:$E$53,Calculations!$A$3:$A$53,$B1391)</f>
        <v>0</v>
      </c>
      <c r="P1391" s="44">
        <f>P665/SUMIFS(P$3:P$722,$B$3:$B$722,$B1391)*SUMIFS(Calculations!$E$3:$E$53,Calculations!$A$3:$A$53,$B1391)</f>
        <v>0</v>
      </c>
      <c r="Q1391" s="44">
        <f>Q665/SUMIFS(Q$3:Q$722,$B$3:$B$722,$B1391)*SUMIFS(Calculations!$E$3:$E$53,Calculations!$A$3:$A$53,$B1391)</f>
        <v>0</v>
      </c>
      <c r="R1391" s="44">
        <f>R665/SUMIFS(R$3:R$722,$B$3:$B$722,$B1391)*SUMIFS(Calculations!$E$3:$E$53,Calculations!$A$3:$A$53,$B1391)</f>
        <v>0</v>
      </c>
    </row>
    <row r="1392" spans="2:18" ht="15.75" customHeight="1">
      <c r="B1392" s="44" t="s">
        <v>140</v>
      </c>
      <c r="C1392" s="44" t="s">
        <v>519</v>
      </c>
      <c r="D1392" s="44" t="s">
        <v>525</v>
      </c>
      <c r="E1392" s="44" t="str">
        <f t="shared" si="310"/>
        <v>geothermal</v>
      </c>
      <c r="F1392" s="44">
        <f>F666/SUMIFS(F$3:F$722,$B$3:$B$722,$B1392)*SUMIFS(Calculations!$E$3:$E$53,Calculations!$A$3:$A$53,$B1392)</f>
        <v>0</v>
      </c>
      <c r="G1392" s="44">
        <f>G666/SUMIFS(G$3:G$722,$B$3:$B$722,$B1392)*SUMIFS(Calculations!$E$3:$E$53,Calculations!$A$3:$A$53,$B1392)</f>
        <v>0</v>
      </c>
      <c r="H1392" s="44">
        <f>H666/SUMIFS(H$3:H$722,$B$3:$B$722,$B1392)*SUMIFS(Calculations!$E$3:$E$53,Calculations!$A$3:$A$53,$B1392)</f>
        <v>0</v>
      </c>
      <c r="I1392" s="44">
        <f>I666/SUMIFS(I$3:I$722,$B$3:$B$722,$B1392)*SUMIFS(Calculations!$E$3:$E$53,Calculations!$A$3:$A$53,$B1392)</f>
        <v>0</v>
      </c>
      <c r="J1392" s="44">
        <f>J666/SUMIFS(J$3:J$722,$B$3:$B$722,$B1392)*SUMIFS(Calculations!$E$3:$E$53,Calculations!$A$3:$A$53,$B1392)</f>
        <v>0</v>
      </c>
      <c r="K1392" s="44">
        <f>K666/SUMIFS(K$3:K$722,$B$3:$B$722,$B1392)*SUMIFS(Calculations!$E$3:$E$53,Calculations!$A$3:$A$53,$B1392)</f>
        <v>0</v>
      </c>
      <c r="L1392" s="44">
        <f>L666/SUMIFS(L$3:L$722,$B$3:$B$722,$B1392)*SUMIFS(Calculations!$E$3:$E$53,Calculations!$A$3:$A$53,$B1392)</f>
        <v>0</v>
      </c>
      <c r="M1392" s="44">
        <f>M666/SUMIFS(M$3:M$722,$B$3:$B$722,$B1392)*SUMIFS(Calculations!$E$3:$E$53,Calculations!$A$3:$A$53,$B1392)</f>
        <v>0</v>
      </c>
      <c r="N1392" s="44">
        <f>N666/SUMIFS(N$3:N$722,$B$3:$B$722,$B1392)*SUMIFS(Calculations!$E$3:$E$53,Calculations!$A$3:$A$53,$B1392)</f>
        <v>0</v>
      </c>
      <c r="O1392" s="44">
        <f>O666/SUMIFS(O$3:O$722,$B$3:$B$722,$B1392)*SUMIFS(Calculations!$E$3:$E$53,Calculations!$A$3:$A$53,$B1392)</f>
        <v>0</v>
      </c>
      <c r="P1392" s="44">
        <f>P666/SUMIFS(P$3:P$722,$B$3:$B$722,$B1392)*SUMIFS(Calculations!$E$3:$E$53,Calculations!$A$3:$A$53,$B1392)</f>
        <v>0</v>
      </c>
      <c r="Q1392" s="44">
        <f>Q666/SUMIFS(Q$3:Q$722,$B$3:$B$722,$B1392)*SUMIFS(Calculations!$E$3:$E$53,Calculations!$A$3:$A$53,$B1392)</f>
        <v>0</v>
      </c>
      <c r="R1392" s="44">
        <f>R666/SUMIFS(R$3:R$722,$B$3:$B$722,$B1392)*SUMIFS(Calculations!$E$3:$E$53,Calculations!$A$3:$A$53,$B1392)</f>
        <v>0</v>
      </c>
    </row>
    <row r="1393" spans="2:18" ht="15.75" customHeight="1">
      <c r="B1393" s="44" t="s">
        <v>140</v>
      </c>
      <c r="C1393" s="44" t="s">
        <v>519</v>
      </c>
      <c r="D1393" s="44" t="s">
        <v>526</v>
      </c>
      <c r="E1393" s="44" t="str">
        <f t="shared" si="310"/>
        <v>hydro</v>
      </c>
      <c r="F1393" s="44">
        <f>F667/SUMIFS(F$3:F$722,$B$3:$B$722,$B1393)*SUMIFS(Calculations!$E$3:$E$53,Calculations!$A$3:$A$53,$B1393)</f>
        <v>0.64895048388487941</v>
      </c>
      <c r="G1393" s="44">
        <f>G667/SUMIFS(G$3:G$722,$B$3:$B$722,$B1393)*SUMIFS(Calculations!$E$3:$E$53,Calculations!$A$3:$A$53,$B1393)</f>
        <v>0.6689656823754454</v>
      </c>
      <c r="H1393" s="44">
        <f>H667/SUMIFS(H$3:H$722,$B$3:$B$722,$B1393)*SUMIFS(Calculations!$E$3:$E$53,Calculations!$A$3:$A$53,$B1393)</f>
        <v>0.68926756572416326</v>
      </c>
      <c r="I1393" s="44">
        <f>I667/SUMIFS(I$3:I$722,$B$3:$B$722,$B1393)*SUMIFS(Calculations!$E$3:$E$53,Calculations!$A$3:$A$53,$B1393)</f>
        <v>0.68010335038020486</v>
      </c>
      <c r="J1393" s="44">
        <f>J667/SUMIFS(J$3:J$722,$B$3:$B$722,$B1393)*SUMIFS(Calculations!$E$3:$E$53,Calculations!$A$3:$A$53,$B1393)</f>
        <v>0.6711796247881362</v>
      </c>
      <c r="K1393" s="44">
        <f>K667/SUMIFS(K$3:K$722,$B$3:$B$722,$B1393)*SUMIFS(Calculations!$E$3:$E$53,Calculations!$A$3:$A$53,$B1393)</f>
        <v>0.67053350891580277</v>
      </c>
      <c r="L1393" s="44">
        <f>L667/SUMIFS(L$3:L$722,$B$3:$B$722,$B1393)*SUMIFS(Calculations!$E$3:$E$53,Calculations!$A$3:$A$53,$B1393)</f>
        <v>0.66988863582324165</v>
      </c>
      <c r="M1393" s="44">
        <f>M667/SUMIFS(M$3:M$722,$B$3:$B$722,$B1393)*SUMIFS(Calculations!$E$3:$E$53,Calculations!$A$3:$A$53,$B1393)</f>
        <v>0.64943416522608322</v>
      </c>
      <c r="N1393" s="44">
        <f>N667/SUMIFS(N$3:N$722,$B$3:$B$722,$B1393)*SUMIFS(Calculations!$E$3:$E$53,Calculations!$A$3:$A$53,$B1393)</f>
        <v>0.63019180311097933</v>
      </c>
      <c r="O1393" s="44">
        <f>O667/SUMIFS(O$3:O$722,$B$3:$B$722,$B1393)*SUMIFS(Calculations!$E$3:$E$53,Calculations!$A$3:$A$53,$B1393)</f>
        <v>0.62219055158461867</v>
      </c>
      <c r="P1393" s="44">
        <f>P667/SUMIFS(P$3:P$722,$B$3:$B$722,$B1393)*SUMIFS(Calculations!$E$3:$E$53,Calculations!$A$3:$A$53,$B1393)</f>
        <v>0.61438992908586321</v>
      </c>
      <c r="Q1393" s="44">
        <f>Q667/SUMIFS(Q$3:Q$722,$B$3:$B$722,$B1393)*SUMIFS(Calculations!$E$3:$E$53,Calculations!$A$3:$A$53,$B1393)</f>
        <v>0.59630970313922294</v>
      </c>
      <c r="R1393" s="44">
        <f>R667/SUMIFS(R$3:R$722,$B$3:$B$722,$B1393)*SUMIFS(Calculations!$E$3:$E$53,Calculations!$A$3:$A$53,$B1393)</f>
        <v>0.57926318468907234</v>
      </c>
    </row>
    <row r="1394" spans="2:18" ht="15.75" customHeight="1">
      <c r="B1394" s="44" t="s">
        <v>140</v>
      </c>
      <c r="C1394" s="44" t="s">
        <v>519</v>
      </c>
      <c r="D1394" s="44" t="s">
        <v>528</v>
      </c>
      <c r="E1394" s="44" t="str">
        <f t="shared" si="310"/>
        <v>hydro</v>
      </c>
      <c r="F1394" s="44">
        <f>F668/SUMIFS(F$3:F$722,$B$3:$B$722,$B1394)*SUMIFS(Calculations!$E$3:$E$53,Calculations!$A$3:$A$53,$B1394)</f>
        <v>8.5077817096188835E-2</v>
      </c>
      <c r="G1394" s="44">
        <f>G668/SUMIFS(G$3:G$722,$B$3:$B$722,$B1394)*SUMIFS(Calculations!$E$3:$E$53,Calculations!$A$3:$A$53,$B1394)</f>
        <v>8.3977869263410096E-2</v>
      </c>
      <c r="H1394" s="44">
        <f>H668/SUMIFS(H$3:H$722,$B$3:$B$722,$B1394)*SUMIFS(Calculations!$E$3:$E$53,Calculations!$A$3:$A$53,$B1394)</f>
        <v>8.2862166483781197E-2</v>
      </c>
      <c r="I1394" s="44">
        <f>I668/SUMIFS(I$3:I$722,$B$3:$B$722,$B1394)*SUMIFS(Calculations!$E$3:$E$53,Calculations!$A$3:$A$53,$B1394)</f>
        <v>7.8937603748907709E-2</v>
      </c>
      <c r="J1394" s="44">
        <f>J668/SUMIFS(J$3:J$722,$B$3:$B$722,$B1394)*SUMIFS(Calculations!$E$3:$E$53,Calculations!$A$3:$A$53,$B1394)</f>
        <v>7.5116030422615429E-2</v>
      </c>
      <c r="K1394" s="44">
        <f>K668/SUMIFS(K$3:K$722,$B$3:$B$722,$B1394)*SUMIFS(Calculations!$E$3:$E$53,Calculations!$A$3:$A$53,$B1394)</f>
        <v>7.2657421790078211E-2</v>
      </c>
      <c r="L1394" s="44">
        <f>L668/SUMIFS(L$3:L$722,$B$3:$B$722,$B1394)*SUMIFS(Calculations!$E$3:$E$53,Calculations!$A$3:$A$53,$B1394)</f>
        <v>7.0203542199508834E-2</v>
      </c>
      <c r="M1394" s="44">
        <f>M668/SUMIFS(M$3:M$722,$B$3:$B$722,$B1394)*SUMIFS(Calculations!$E$3:$E$53,Calculations!$A$3:$A$53,$B1394)</f>
        <v>7.5423946110521514E-2</v>
      </c>
      <c r="N1394" s="44">
        <f>N668/SUMIFS(N$3:N$722,$B$3:$B$722,$B1394)*SUMIFS(Calculations!$E$3:$E$53,Calculations!$A$3:$A$53,$B1394)</f>
        <v>8.0334994869552506E-2</v>
      </c>
      <c r="O1394" s="44">
        <f>O668/SUMIFS(O$3:O$722,$B$3:$B$722,$B1394)*SUMIFS(Calculations!$E$3:$E$53,Calculations!$A$3:$A$53,$B1394)</f>
        <v>7.8634465908785159E-2</v>
      </c>
      <c r="P1394" s="44">
        <f>P668/SUMIFS(P$3:P$722,$B$3:$B$722,$B1394)*SUMIFS(Calculations!$E$3:$E$53,Calculations!$A$3:$A$53,$B1394)</f>
        <v>7.6976577211317718E-2</v>
      </c>
      <c r="Q1394" s="44">
        <f>Q668/SUMIFS(Q$3:Q$722,$B$3:$B$722,$B1394)*SUMIFS(Calculations!$E$3:$E$53,Calculations!$A$3:$A$53,$B1394)</f>
        <v>7.4028819598669596E-2</v>
      </c>
      <c r="R1394" s="44">
        <f>R668/SUMIFS(R$3:R$722,$B$3:$B$722,$B1394)*SUMIFS(Calculations!$E$3:$E$53,Calculations!$A$3:$A$53,$B1394)</f>
        <v>7.1249595230629223E-2</v>
      </c>
    </row>
    <row r="1395" spans="2:18" ht="15.75" customHeight="1">
      <c r="B1395" s="44" t="s">
        <v>140</v>
      </c>
      <c r="C1395" s="44" t="s">
        <v>519</v>
      </c>
      <c r="D1395" s="44" t="s">
        <v>527</v>
      </c>
      <c r="E1395" s="44" t="str">
        <f t="shared" si="310"/>
        <v>onshore wind</v>
      </c>
      <c r="F1395" s="44">
        <f>F669/SUMIFS(F$3:F$722,$B$3:$B$722,$B1395)*SUMIFS(Calculations!$E$3:$E$53,Calculations!$A$3:$A$53,$B1395)</f>
        <v>6.8633579434832531E-2</v>
      </c>
      <c r="G1395" s="44">
        <f>G669/SUMIFS(G$3:G$722,$B$3:$B$722,$B1395)*SUMIFS(Calculations!$E$3:$E$53,Calculations!$A$3:$A$53,$B1395)</f>
        <v>7.122725363542004E-2</v>
      </c>
      <c r="H1395" s="44">
        <f>H669/SUMIFS(H$3:H$722,$B$3:$B$722,$B1395)*SUMIFS(Calculations!$E$3:$E$53,Calculations!$A$3:$A$53,$B1395)</f>
        <v>7.3858077960730933E-2</v>
      </c>
      <c r="I1395" s="44">
        <f>I669/SUMIFS(I$3:I$722,$B$3:$B$722,$B1395)*SUMIFS(Calculations!$E$3:$E$53,Calculations!$A$3:$A$53,$B1395)</f>
        <v>7.3082036836618347E-2</v>
      </c>
      <c r="J1395" s="44">
        <f>J669/SUMIFS(J$3:J$722,$B$3:$B$722,$B1395)*SUMIFS(Calculations!$E$3:$E$53,Calculations!$A$3:$A$53,$B1395)</f>
        <v>7.232636078800754E-2</v>
      </c>
      <c r="K1395" s="44">
        <f>K669/SUMIFS(K$3:K$722,$B$3:$B$722,$B1395)*SUMIFS(Calculations!$E$3:$E$53,Calculations!$A$3:$A$53,$B1395)</f>
        <v>7.2255950681390846E-2</v>
      </c>
      <c r="L1395" s="44">
        <f>L669/SUMIFS(L$3:L$722,$B$3:$B$722,$B1395)*SUMIFS(Calculations!$E$3:$E$53,Calculations!$A$3:$A$53,$B1395)</f>
        <v>7.2185676005987076E-2</v>
      </c>
      <c r="M1395" s="44">
        <f>M669/SUMIFS(M$3:M$722,$B$3:$B$722,$B1395)*SUMIFS(Calculations!$E$3:$E$53,Calculations!$A$3:$A$53,$B1395)</f>
        <v>6.9974457538492699E-2</v>
      </c>
      <c r="N1395" s="44">
        <f>N669/SUMIFS(N$3:N$722,$B$3:$B$722,$B1395)*SUMIFS(Calculations!$E$3:$E$53,Calculations!$A$3:$A$53,$B1395)</f>
        <v>6.7894273342816502E-2</v>
      </c>
      <c r="O1395" s="44">
        <f>O669/SUMIFS(O$3:O$722,$B$3:$B$722,$B1395)*SUMIFS(Calculations!$E$3:$E$53,Calculations!$A$3:$A$53,$B1395)</f>
        <v>6.7013599734516982E-2</v>
      </c>
      <c r="P1395" s="44">
        <f>P669/SUMIFS(P$3:P$722,$B$3:$B$722,$B1395)*SUMIFS(Calculations!$E$3:$E$53,Calculations!$A$3:$A$53,$B1395)</f>
        <v>6.6155008757801823E-2</v>
      </c>
      <c r="Q1395" s="44">
        <f>Q669/SUMIFS(Q$3:Q$722,$B$3:$B$722,$B1395)*SUMIFS(Calculations!$E$3:$E$53,Calculations!$A$3:$A$53,$B1395)</f>
        <v>7.6731371697384212E-2</v>
      </c>
      <c r="R1395" s="44">
        <f>R669/SUMIFS(R$3:R$722,$B$3:$B$722,$B1395)*SUMIFS(Calculations!$E$3:$E$53,Calculations!$A$3:$A$53,$B1395)</f>
        <v>8.6703048296845137E-2</v>
      </c>
    </row>
    <row r="1396" spans="2:18" ht="15.75" customHeight="1">
      <c r="B1396" s="44" t="s">
        <v>140</v>
      </c>
      <c r="C1396" s="44" t="s">
        <v>519</v>
      </c>
      <c r="D1396" s="44" t="s">
        <v>529</v>
      </c>
      <c r="E1396" s="44" t="str">
        <f t="shared" si="310"/>
        <v>natural gas nonpeaker</v>
      </c>
      <c r="F1396" s="44">
        <f>F670/SUMIFS(F$3:F$722,$B$3:$B$722,$B1396)*SUMIFS(Calculations!$E$3:$E$53,Calculations!$A$3:$A$53,$B1396)</f>
        <v>5.6282545338096887E-2</v>
      </c>
      <c r="G1396" s="44">
        <f>G670/SUMIFS(G$3:G$722,$B$3:$B$722,$B1396)*SUMIFS(Calculations!$E$3:$E$53,Calculations!$A$3:$A$53,$B1396)</f>
        <v>5.0304307855790938E-2</v>
      </c>
      <c r="H1396" s="44">
        <f>H670/SUMIFS(H$3:H$722,$B$3:$B$722,$B1396)*SUMIFS(Calculations!$E$3:$E$53,Calculations!$A$3:$A$53,$B1396)</f>
        <v>4.4240441936404029E-2</v>
      </c>
      <c r="I1396" s="44">
        <f>I670/SUMIFS(I$3:I$722,$B$3:$B$722,$B1396)*SUMIFS(Calculations!$E$3:$E$53,Calculations!$A$3:$A$53,$B1396)</f>
        <v>5.3584878736575567E-2</v>
      </c>
      <c r="J1396" s="44">
        <f>J670/SUMIFS(J$3:J$722,$B$3:$B$722,$B1396)*SUMIFS(Calculations!$E$3:$E$53,Calculations!$A$3:$A$53,$B1396)</f>
        <v>6.2684096365953318E-2</v>
      </c>
      <c r="K1396" s="44">
        <f>K670/SUMIFS(K$3:K$722,$B$3:$B$722,$B1396)*SUMIFS(Calculations!$E$3:$E$53,Calculations!$A$3:$A$53,$B1396)</f>
        <v>6.4872963468393954E-2</v>
      </c>
      <c r="L1396" s="44">
        <f>L670/SUMIFS(L$3:L$722,$B$3:$B$722,$B1396)*SUMIFS(Calculations!$E$3:$E$53,Calculations!$A$3:$A$53,$B1396)</f>
        <v>6.7057620366635151E-2</v>
      </c>
      <c r="M1396" s="44">
        <f>M670/SUMIFS(M$3:M$722,$B$3:$B$722,$B1396)*SUMIFS(Calculations!$E$3:$E$53,Calculations!$A$3:$A$53,$B1396)</f>
        <v>0.10749853026596962</v>
      </c>
      <c r="N1396" s="44">
        <f>N670/SUMIFS(N$3:N$722,$B$3:$B$722,$B1396)*SUMIFS(Calculations!$E$3:$E$53,Calculations!$A$3:$A$53,$B1396)</f>
        <v>0.14554295819926405</v>
      </c>
      <c r="O1396" s="44">
        <f>O670/SUMIFS(O$3:O$722,$B$3:$B$722,$B1396)*SUMIFS(Calculations!$E$3:$E$53,Calculations!$A$3:$A$53,$B1396)</f>
        <v>0.15692562767679363</v>
      </c>
      <c r="P1396" s="44">
        <f>P670/SUMIFS(P$3:P$722,$B$3:$B$722,$B1396)*SUMIFS(Calculations!$E$3:$E$53,Calculations!$A$3:$A$53,$B1396)</f>
        <v>0.1680228800665961</v>
      </c>
      <c r="Q1396" s="44">
        <f>Q670/SUMIFS(Q$3:Q$722,$B$3:$B$722,$B1396)*SUMIFS(Calculations!$E$3:$E$53,Calculations!$A$3:$A$53,$B1396)</f>
        <v>0.14661502416415467</v>
      </c>
      <c r="R1396" s="44">
        <f>R670/SUMIFS(R$3:R$722,$B$3:$B$722,$B1396)*SUMIFS(Calculations!$E$3:$E$53,Calculations!$A$3:$A$53,$B1396)</f>
        <v>0.12643112758586308</v>
      </c>
    </row>
    <row r="1397" spans="2:18" ht="15.75" customHeight="1">
      <c r="B1397" s="44" t="s">
        <v>140</v>
      </c>
      <c r="C1397" s="44" t="s">
        <v>519</v>
      </c>
      <c r="D1397" s="44" t="s">
        <v>530</v>
      </c>
      <c r="E1397" s="44" t="str">
        <f t="shared" si="310"/>
        <v>natural gas peaker</v>
      </c>
      <c r="F1397" s="44">
        <f>F671/SUMIFS(F$3:F$722,$B$3:$B$722,$B1397)*SUMIFS(Calculations!$E$3:$E$53,Calculations!$A$3:$A$53,$B1397)</f>
        <v>0</v>
      </c>
      <c r="G1397" s="44">
        <f>G671/SUMIFS(G$3:G$722,$B$3:$B$722,$B1397)*SUMIFS(Calculations!$E$3:$E$53,Calculations!$A$3:$A$53,$B1397)</f>
        <v>0</v>
      </c>
      <c r="H1397" s="44">
        <f>H671/SUMIFS(H$3:H$722,$B$3:$B$722,$B1397)*SUMIFS(Calculations!$E$3:$E$53,Calculations!$A$3:$A$53,$B1397)</f>
        <v>0</v>
      </c>
      <c r="I1397" s="44">
        <f>I671/SUMIFS(I$3:I$722,$B$3:$B$722,$B1397)*SUMIFS(Calculations!$E$3:$E$53,Calculations!$A$3:$A$53,$B1397)</f>
        <v>0</v>
      </c>
      <c r="J1397" s="44">
        <f>J671/SUMIFS(J$3:J$722,$B$3:$B$722,$B1397)*SUMIFS(Calculations!$E$3:$E$53,Calculations!$A$3:$A$53,$B1397)</f>
        <v>0</v>
      </c>
      <c r="K1397" s="44">
        <f>K671/SUMIFS(K$3:K$722,$B$3:$B$722,$B1397)*SUMIFS(Calculations!$E$3:$E$53,Calculations!$A$3:$A$53,$B1397)</f>
        <v>0</v>
      </c>
      <c r="L1397" s="44">
        <f>L671/SUMIFS(L$3:L$722,$B$3:$B$722,$B1397)*SUMIFS(Calculations!$E$3:$E$53,Calculations!$A$3:$A$53,$B1397)</f>
        <v>0</v>
      </c>
      <c r="M1397" s="44">
        <f>M671/SUMIFS(M$3:M$722,$B$3:$B$722,$B1397)*SUMIFS(Calculations!$E$3:$E$53,Calculations!$A$3:$A$53,$B1397)</f>
        <v>0</v>
      </c>
      <c r="N1397" s="44">
        <f>N671/SUMIFS(N$3:N$722,$B$3:$B$722,$B1397)*SUMIFS(Calculations!$E$3:$E$53,Calculations!$A$3:$A$53,$B1397)</f>
        <v>0</v>
      </c>
      <c r="O1397" s="44">
        <f>O671/SUMIFS(O$3:O$722,$B$3:$B$722,$B1397)*SUMIFS(Calculations!$E$3:$E$53,Calculations!$A$3:$A$53,$B1397)</f>
        <v>0</v>
      </c>
      <c r="P1397" s="44">
        <f>P671/SUMIFS(P$3:P$722,$B$3:$B$722,$B1397)*SUMIFS(Calculations!$E$3:$E$53,Calculations!$A$3:$A$53,$B1397)</f>
        <v>0</v>
      </c>
      <c r="Q1397" s="44">
        <f>Q671/SUMIFS(Q$3:Q$722,$B$3:$B$722,$B1397)*SUMIFS(Calculations!$E$3:$E$53,Calculations!$A$3:$A$53,$B1397)</f>
        <v>0</v>
      </c>
      <c r="R1397" s="44">
        <f>R671/SUMIFS(R$3:R$722,$B$3:$B$722,$B1397)*SUMIFS(Calculations!$E$3:$E$53,Calculations!$A$3:$A$53,$B1397)</f>
        <v>0</v>
      </c>
    </row>
    <row r="1398" spans="2:18" ht="15.75" customHeight="1">
      <c r="B1398" s="44" t="s">
        <v>140</v>
      </c>
      <c r="C1398" s="44" t="s">
        <v>519</v>
      </c>
      <c r="D1398" s="44" t="s">
        <v>531</v>
      </c>
      <c r="E1398" s="44" t="str">
        <f t="shared" si="310"/>
        <v>nuclear</v>
      </c>
      <c r="F1398" s="44">
        <f>F672/SUMIFS(F$3:F$722,$B$3:$B$722,$B1398)*SUMIFS(Calculations!$E$3:$E$53,Calculations!$A$3:$A$53,$B1398)</f>
        <v>7.7235718090722924E-2</v>
      </c>
      <c r="G1398" s="44">
        <f>G672/SUMIFS(G$3:G$722,$B$3:$B$722,$B1398)*SUMIFS(Calculations!$E$3:$E$53,Calculations!$A$3:$A$53,$B1398)</f>
        <v>7.778492229586248E-2</v>
      </c>
      <c r="H1398" s="44">
        <f>H672/SUMIFS(H$3:H$722,$B$3:$B$722,$B1398)*SUMIFS(Calculations!$E$3:$E$53,Calculations!$A$3:$A$53,$B1398)</f>
        <v>7.8341992949577166E-2</v>
      </c>
      <c r="I1398" s="44">
        <f>I672/SUMIFS(I$3:I$722,$B$3:$B$722,$B1398)*SUMIFS(Calculations!$E$3:$E$53,Calculations!$A$3:$A$53,$B1398)</f>
        <v>7.7300390341872111E-2</v>
      </c>
      <c r="J1398" s="44">
        <f>J672/SUMIFS(J$3:J$722,$B$3:$B$722,$B1398)*SUMIFS(Calculations!$E$3:$E$53,Calculations!$A$3:$A$53,$B1398)</f>
        <v>7.6286121744040578E-2</v>
      </c>
      <c r="K1398" s="44">
        <f>K672/SUMIFS(K$3:K$722,$B$3:$B$722,$B1398)*SUMIFS(Calculations!$E$3:$E$53,Calculations!$A$3:$A$53,$B1398)</f>
        <v>7.6212684362634467E-2</v>
      </c>
      <c r="L1398" s="44">
        <f>L672/SUMIFS(L$3:L$722,$B$3:$B$722,$B1398)*SUMIFS(Calculations!$E$3:$E$53,Calculations!$A$3:$A$53,$B1398)</f>
        <v>7.6139388235291344E-2</v>
      </c>
      <c r="M1398" s="44">
        <f>M672/SUMIFS(M$3:M$722,$B$3:$B$722,$B1398)*SUMIFS(Calculations!$E$3:$E$53,Calculations!$A$3:$A$53,$B1398)</f>
        <v>7.3814537812906603E-2</v>
      </c>
      <c r="N1398" s="44">
        <f>N672/SUMIFS(N$3:N$722,$B$3:$B$722,$B1398)*SUMIFS(Calculations!$E$3:$E$53,Calculations!$A$3:$A$53,$B1398)</f>
        <v>7.1627455361738493E-2</v>
      </c>
      <c r="O1398" s="44">
        <f>O672/SUMIFS(O$3:O$722,$B$3:$B$722,$B1398)*SUMIFS(Calculations!$E$3:$E$53,Calculations!$A$3:$A$53,$B1398)</f>
        <v>7.071803495399398E-2</v>
      </c>
      <c r="P1398" s="44">
        <f>P672/SUMIFS(P$3:P$722,$B$3:$B$722,$B1398)*SUMIFS(Calculations!$E$3:$E$53,Calculations!$A$3:$A$53,$B1398)</f>
        <v>6.9831417995371015E-2</v>
      </c>
      <c r="Q1398" s="44">
        <f>Q672/SUMIFS(Q$3:Q$722,$B$3:$B$722,$B1398)*SUMIFS(Calculations!$E$3:$E$53,Calculations!$A$3:$A$53,$B1398)</f>
        <v>6.777642367375325E-2</v>
      </c>
      <c r="R1398" s="44">
        <f>R672/SUMIFS(R$3:R$722,$B$3:$B$722,$B1398)*SUMIFS(Calculations!$E$3:$E$53,Calculations!$A$3:$A$53,$B1398)</f>
        <v>6.5838920308375154E-2</v>
      </c>
    </row>
    <row r="1399" spans="2:18" ht="15.75" customHeight="1">
      <c r="B1399" s="44" t="s">
        <v>140</v>
      </c>
      <c r="C1399" s="44" t="s">
        <v>519</v>
      </c>
      <c r="D1399" s="44" t="s">
        <v>532</v>
      </c>
      <c r="E1399" s="44" t="str">
        <f t="shared" si="310"/>
        <v>offshore wind</v>
      </c>
      <c r="F1399" s="44">
        <f>F673/SUMIFS(F$3:F$722,$B$3:$B$722,$B1399)*SUMIFS(Calculations!$E$3:$E$53,Calculations!$A$3:$A$53,$B1399)</f>
        <v>0</v>
      </c>
      <c r="G1399" s="44">
        <f>G673/SUMIFS(G$3:G$722,$B$3:$B$722,$B1399)*SUMIFS(Calculations!$E$3:$E$53,Calculations!$A$3:$A$53,$B1399)</f>
        <v>0</v>
      </c>
      <c r="H1399" s="44">
        <f>H673/SUMIFS(H$3:H$722,$B$3:$B$722,$B1399)*SUMIFS(Calculations!$E$3:$E$53,Calculations!$A$3:$A$53,$B1399)</f>
        <v>0</v>
      </c>
      <c r="I1399" s="44">
        <f>I673/SUMIFS(I$3:I$722,$B$3:$B$722,$B1399)*SUMIFS(Calculations!$E$3:$E$53,Calculations!$A$3:$A$53,$B1399)</f>
        <v>0</v>
      </c>
      <c r="J1399" s="44">
        <f>J673/SUMIFS(J$3:J$722,$B$3:$B$722,$B1399)*SUMIFS(Calculations!$E$3:$E$53,Calculations!$A$3:$A$53,$B1399)</f>
        <v>0</v>
      </c>
      <c r="K1399" s="44">
        <f>K673/SUMIFS(K$3:K$722,$B$3:$B$722,$B1399)*SUMIFS(Calculations!$E$3:$E$53,Calculations!$A$3:$A$53,$B1399)</f>
        <v>0</v>
      </c>
      <c r="L1399" s="44">
        <f>L673/SUMIFS(L$3:L$722,$B$3:$B$722,$B1399)*SUMIFS(Calculations!$E$3:$E$53,Calculations!$A$3:$A$53,$B1399)</f>
        <v>0</v>
      </c>
      <c r="M1399" s="44">
        <f>M673/SUMIFS(M$3:M$722,$B$3:$B$722,$B1399)*SUMIFS(Calculations!$E$3:$E$53,Calculations!$A$3:$A$53,$B1399)</f>
        <v>0</v>
      </c>
      <c r="N1399" s="44">
        <f>N673/SUMIFS(N$3:N$722,$B$3:$B$722,$B1399)*SUMIFS(Calculations!$E$3:$E$53,Calculations!$A$3:$A$53,$B1399)</f>
        <v>0</v>
      </c>
      <c r="O1399" s="44">
        <f>O673/SUMIFS(O$3:O$722,$B$3:$B$722,$B1399)*SUMIFS(Calculations!$E$3:$E$53,Calculations!$A$3:$A$53,$B1399)</f>
        <v>0</v>
      </c>
      <c r="P1399" s="44">
        <f>P673/SUMIFS(P$3:P$722,$B$3:$B$722,$B1399)*SUMIFS(Calculations!$E$3:$E$53,Calculations!$A$3:$A$53,$B1399)</f>
        <v>0</v>
      </c>
      <c r="Q1399" s="44">
        <f>Q673/SUMIFS(Q$3:Q$722,$B$3:$B$722,$B1399)*SUMIFS(Calculations!$E$3:$E$53,Calculations!$A$3:$A$53,$B1399)</f>
        <v>0</v>
      </c>
      <c r="R1399" s="44">
        <f>R673/SUMIFS(R$3:R$722,$B$3:$B$722,$B1399)*SUMIFS(Calculations!$E$3:$E$53,Calculations!$A$3:$A$53,$B1399)</f>
        <v>0</v>
      </c>
    </row>
    <row r="1400" spans="2:18" ht="15.75" customHeight="1">
      <c r="B1400" s="44" t="s">
        <v>140</v>
      </c>
      <c r="C1400" s="44" t="s">
        <v>519</v>
      </c>
      <c r="D1400" s="44" t="s">
        <v>533</v>
      </c>
      <c r="E1400" s="44" t="str">
        <f t="shared" si="310"/>
        <v>crude oil</v>
      </c>
      <c r="F1400" s="44">
        <f>F674/SUMIFS(F$3:F$722,$B$3:$B$722,$B1400)*SUMIFS(Calculations!$E$3:$E$53,Calculations!$A$3:$A$53,$B1400)</f>
        <v>2.5836164507994515E-3</v>
      </c>
      <c r="G1400" s="44">
        <f>G674/SUMIFS(G$3:G$722,$B$3:$B$722,$B1400)*SUMIFS(Calculations!$E$3:$E$53,Calculations!$A$3:$A$53,$B1400)</f>
        <v>2.601987912272498E-3</v>
      </c>
      <c r="H1400" s="44">
        <f>H674/SUMIFS(H$3:H$722,$B$3:$B$722,$B1400)*SUMIFS(Calculations!$E$3:$E$53,Calculations!$A$3:$A$53,$B1400)</f>
        <v>2.6206225147695486E-3</v>
      </c>
      <c r="I1400" s="44">
        <f>I674/SUMIFS(I$3:I$722,$B$3:$B$722,$B1400)*SUMIFS(Calculations!$E$3:$E$53,Calculations!$A$3:$A$53,$B1400)</f>
        <v>2.585779805994557E-3</v>
      </c>
      <c r="J1400" s="44">
        <f>J674/SUMIFS(J$3:J$722,$B$3:$B$722,$B1400)*SUMIFS(Calculations!$E$3:$E$53,Calculations!$A$3:$A$53,$B1400)</f>
        <v>2.5518514487569283E-3</v>
      </c>
      <c r="K1400" s="44">
        <f>K674/SUMIFS(K$3:K$722,$B$3:$B$722,$B1400)*SUMIFS(Calculations!$E$3:$E$53,Calculations!$A$3:$A$53,$B1400)</f>
        <v>2.5493948906851614E-3</v>
      </c>
      <c r="L1400" s="44">
        <f>L674/SUMIFS(L$3:L$722,$B$3:$B$722,$B1400)*SUMIFS(Calculations!$E$3:$E$53,Calculations!$A$3:$A$53,$B1400)</f>
        <v>2.5469430577111851E-3</v>
      </c>
      <c r="M1400" s="44">
        <f>M674/SUMIFS(M$3:M$722,$B$3:$B$722,$B1400)*SUMIFS(Calculations!$E$3:$E$53,Calculations!$A$3:$A$53,$B1400)</f>
        <v>2.4691743524359153E-3</v>
      </c>
      <c r="N1400" s="44">
        <f>N674/SUMIFS(N$3:N$722,$B$3:$B$722,$B1400)*SUMIFS(Calculations!$E$3:$E$53,Calculations!$A$3:$A$53,$B1400)</f>
        <v>2.3960141314944149E-3</v>
      </c>
      <c r="O1400" s="44">
        <f>O674/SUMIFS(O$3:O$722,$B$3:$B$722,$B1400)*SUMIFS(Calculations!$E$3:$E$53,Calculations!$A$3:$A$53,$B1400)</f>
        <v>2.3655930570974427E-3</v>
      </c>
      <c r="P1400" s="44">
        <f>P674/SUMIFS(P$3:P$722,$B$3:$B$722,$B1400)*SUMIFS(Calculations!$E$3:$E$53,Calculations!$A$3:$A$53,$B1400)</f>
        <v>2.3359347821893823E-3</v>
      </c>
      <c r="Q1400" s="44">
        <f>Q674/SUMIFS(Q$3:Q$722,$B$3:$B$722,$B1400)*SUMIFS(Calculations!$E$3:$E$53,Calculations!$A$3:$A$53,$B1400)</f>
        <v>2.267193048871196E-3</v>
      </c>
      <c r="R1400" s="44">
        <f>R674/SUMIFS(R$3:R$722,$B$3:$B$722,$B1400)*SUMIFS(Calculations!$E$3:$E$53,Calculations!$A$3:$A$53,$B1400)</f>
        <v>2.2023815122918346E-3</v>
      </c>
    </row>
    <row r="1401" spans="2:18" ht="15.75" customHeight="1">
      <c r="B1401" s="44" t="s">
        <v>140</v>
      </c>
      <c r="C1401" s="44" t="s">
        <v>519</v>
      </c>
      <c r="D1401" s="44" t="s">
        <v>534</v>
      </c>
      <c r="E1401" s="44" t="str">
        <f t="shared" si="310"/>
        <v>solar PV</v>
      </c>
      <c r="F1401" s="44">
        <f>F675/SUMIFS(F$3:F$722,$B$3:$B$722,$B1401)*SUMIFS(Calculations!$E$3:$E$53,Calculations!$A$3:$A$53,$B1401)</f>
        <v>1.4056462557459626E-3</v>
      </c>
      <c r="G1401" s="44">
        <f>G675/SUMIFS(G$3:G$722,$B$3:$B$722,$B1401)*SUMIFS(Calculations!$E$3:$E$53,Calculations!$A$3:$A$53,$B1401)</f>
        <v>1.5186497602519299E-3</v>
      </c>
      <c r="H1401" s="44">
        <f>H675/SUMIFS(H$3:H$722,$B$3:$B$722,$B1401)*SUMIFS(Calculations!$E$3:$E$53,Calculations!$A$3:$A$53,$B1401)</f>
        <v>1.633271854434898E-3</v>
      </c>
      <c r="I1401" s="44">
        <f>I675/SUMIFS(I$3:I$722,$B$3:$B$722,$B1401)*SUMIFS(Calculations!$E$3:$E$53,Calculations!$A$3:$A$53,$B1401)</f>
        <v>1.6435900308845496E-3</v>
      </c>
      <c r="J1401" s="44">
        <f>J675/SUMIFS(J$3:J$722,$B$3:$B$722,$B1401)*SUMIFS(Calculations!$E$3:$E$53,Calculations!$A$3:$A$53,$B1401)</f>
        <v>1.6536374350311518E-3</v>
      </c>
      <c r="K1401" s="44">
        <f>K675/SUMIFS(K$3:K$722,$B$3:$B$722,$B1401)*SUMIFS(Calculations!$E$3:$E$53,Calculations!$A$3:$A$53,$B1401)</f>
        <v>1.6707571235996602E-3</v>
      </c>
      <c r="L1401" s="44">
        <f>L675/SUMIFS(L$3:L$722,$B$3:$B$722,$B1401)*SUMIFS(Calculations!$E$3:$E$53,Calculations!$A$3:$A$53,$B1401)</f>
        <v>1.6878438830859848E-3</v>
      </c>
      <c r="M1401" s="44">
        <f>M675/SUMIFS(M$3:M$722,$B$3:$B$722,$B1401)*SUMIFS(Calculations!$E$3:$E$53,Calculations!$A$3:$A$53,$B1401)</f>
        <v>1.7092420662148129E-3</v>
      </c>
      <c r="N1401" s="44">
        <f>N675/SUMIFS(N$3:N$722,$B$3:$B$722,$B1401)*SUMIFS(Calculations!$E$3:$E$53,Calculations!$A$3:$A$53,$B1401)</f>
        <v>1.7293722175386718E-3</v>
      </c>
      <c r="O1401" s="44">
        <f>O675/SUMIFS(O$3:O$722,$B$3:$B$722,$B1401)*SUMIFS(Calculations!$E$3:$E$53,Calculations!$A$3:$A$53,$B1401)</f>
        <v>1.8739895130489642E-3</v>
      </c>
      <c r="P1401" s="44">
        <f>P675/SUMIFS(P$3:P$722,$B$3:$B$722,$B1401)*SUMIFS(Calculations!$E$3:$E$53,Calculations!$A$3:$A$53,$B1401)</f>
        <v>2.0149805724288825E-3</v>
      </c>
      <c r="Q1401" s="44">
        <f>Q675/SUMIFS(Q$3:Q$722,$B$3:$B$722,$B1401)*SUMIFS(Calculations!$E$3:$E$53,Calculations!$A$3:$A$53,$B1401)</f>
        <v>2.3662357699770547E-3</v>
      </c>
      <c r="R1401" s="44">
        <f>R675/SUMIFS(R$3:R$722,$B$3:$B$722,$B1401)*SUMIFS(Calculations!$E$3:$E$53,Calculations!$A$3:$A$53,$B1401)</f>
        <v>2.6974085232041142E-3</v>
      </c>
    </row>
    <row r="1402" spans="2:18" ht="15.75" customHeight="1">
      <c r="B1402" s="44" t="s">
        <v>140</v>
      </c>
      <c r="C1402" s="44" t="s">
        <v>519</v>
      </c>
      <c r="D1402" s="44" t="s">
        <v>535</v>
      </c>
      <c r="E1402" s="44" t="str">
        <f t="shared" si="310"/>
        <v>storage</v>
      </c>
      <c r="F1402" s="44">
        <f>F676/SUMIFS(F$3:F$722,$B$3:$B$722,$B1402)*SUMIFS(Calculations!$E$3:$E$53,Calculations!$A$3:$A$53,$B1402)</f>
        <v>0</v>
      </c>
      <c r="G1402" s="44">
        <f>G676/SUMIFS(G$3:G$722,$B$3:$B$722,$B1402)*SUMIFS(Calculations!$E$3:$E$53,Calculations!$A$3:$A$53,$B1402)</f>
        <v>0</v>
      </c>
      <c r="H1402" s="44">
        <f>H676/SUMIFS(H$3:H$722,$B$3:$B$722,$B1402)*SUMIFS(Calculations!$E$3:$E$53,Calculations!$A$3:$A$53,$B1402)</f>
        <v>0</v>
      </c>
      <c r="I1402" s="44">
        <f>I676/SUMIFS(I$3:I$722,$B$3:$B$722,$B1402)*SUMIFS(Calculations!$E$3:$E$53,Calculations!$A$3:$A$53,$B1402)</f>
        <v>0</v>
      </c>
      <c r="J1402" s="44">
        <f>J676/SUMIFS(J$3:J$722,$B$3:$B$722,$B1402)*SUMIFS(Calculations!$E$3:$E$53,Calculations!$A$3:$A$53,$B1402)</f>
        <v>0</v>
      </c>
      <c r="K1402" s="44">
        <f>K676/SUMIFS(K$3:K$722,$B$3:$B$722,$B1402)*SUMIFS(Calculations!$E$3:$E$53,Calculations!$A$3:$A$53,$B1402)</f>
        <v>0</v>
      </c>
      <c r="L1402" s="44">
        <f>L676/SUMIFS(L$3:L$722,$B$3:$B$722,$B1402)*SUMIFS(Calculations!$E$3:$E$53,Calculations!$A$3:$A$53,$B1402)</f>
        <v>0</v>
      </c>
      <c r="M1402" s="44">
        <f>M676/SUMIFS(M$3:M$722,$B$3:$B$722,$B1402)*SUMIFS(Calculations!$E$3:$E$53,Calculations!$A$3:$A$53,$B1402)</f>
        <v>0</v>
      </c>
      <c r="N1402" s="44">
        <f>N676/SUMIFS(N$3:N$722,$B$3:$B$722,$B1402)*SUMIFS(Calculations!$E$3:$E$53,Calculations!$A$3:$A$53,$B1402)</f>
        <v>0</v>
      </c>
      <c r="O1402" s="44">
        <f>O676/SUMIFS(O$3:O$722,$B$3:$B$722,$B1402)*SUMIFS(Calculations!$E$3:$E$53,Calculations!$A$3:$A$53,$B1402)</f>
        <v>0</v>
      </c>
      <c r="P1402" s="44">
        <f>P676/SUMIFS(P$3:P$722,$B$3:$B$722,$B1402)*SUMIFS(Calculations!$E$3:$E$53,Calculations!$A$3:$A$53,$B1402)</f>
        <v>0</v>
      </c>
      <c r="Q1402" s="44">
        <f>Q676/SUMIFS(Q$3:Q$722,$B$3:$B$722,$B1402)*SUMIFS(Calculations!$E$3:$E$53,Calculations!$A$3:$A$53,$B1402)</f>
        <v>0</v>
      </c>
      <c r="R1402" s="44">
        <f>R676/SUMIFS(R$3:R$722,$B$3:$B$722,$B1402)*SUMIFS(Calculations!$E$3:$E$53,Calculations!$A$3:$A$53,$B1402)</f>
        <v>0</v>
      </c>
    </row>
    <row r="1403" spans="2:18" ht="15.75" customHeight="1">
      <c r="B1403" s="44" t="s">
        <v>140</v>
      </c>
      <c r="C1403" s="44" t="s">
        <v>519</v>
      </c>
      <c r="D1403" s="44" t="s">
        <v>537</v>
      </c>
      <c r="E1403" s="44" t="str">
        <f t="shared" si="310"/>
        <v>solar PV</v>
      </c>
      <c r="F1403" s="44">
        <f>F677/SUMIFS(F$3:F$722,$B$3:$B$722,$B1403)*SUMIFS(Calculations!$E$3:$E$53,Calculations!$A$3:$A$53,$B1403)</f>
        <v>3.1146300342689158E-4</v>
      </c>
      <c r="G1403" s="44">
        <f>G677/SUMIFS(G$3:G$722,$B$3:$B$722,$B1403)*SUMIFS(Calculations!$E$3:$E$53,Calculations!$A$3:$A$53,$B1403)</f>
        <v>3.1367774027994336E-4</v>
      </c>
      <c r="H1403" s="44">
        <f>H677/SUMIFS(H$3:H$722,$B$3:$B$722,$B1403)*SUMIFS(Calculations!$E$3:$E$53,Calculations!$A$3:$A$53,$B1403)</f>
        <v>3.1592419960234071E-4</v>
      </c>
      <c r="I1403" s="44">
        <f>I677/SUMIFS(I$3:I$722,$B$3:$B$722,$B1403)*SUMIFS(Calculations!$E$3:$E$53,Calculations!$A$3:$A$53,$B1403)</f>
        <v>3.117238026280804E-4</v>
      </c>
      <c r="J1403" s="44">
        <f>J677/SUMIFS(J$3:J$722,$B$3:$B$722,$B1403)*SUMIFS(Calculations!$E$3:$E$53,Calculations!$A$3:$A$53,$B1403)</f>
        <v>3.0763363357713534E-4</v>
      </c>
      <c r="K1403" s="44">
        <f>K677/SUMIFS(K$3:K$722,$B$3:$B$722,$B1403)*SUMIFS(Calculations!$E$3:$E$53,Calculations!$A$3:$A$53,$B1403)</f>
        <v>3.0581599797461752E-4</v>
      </c>
      <c r="L1403" s="44">
        <f>L677/SUMIFS(L$3:L$722,$B$3:$B$722,$B1403)*SUMIFS(Calculations!$E$3:$E$53,Calculations!$A$3:$A$53,$B1403)</f>
        <v>3.0400185852636071E-4</v>
      </c>
      <c r="M1403" s="44">
        <f>M677/SUMIFS(M$3:M$722,$B$3:$B$722,$B1403)*SUMIFS(Calculations!$E$3:$E$53,Calculations!$A$3:$A$53,$B1403)</f>
        <v>2.9324664165945538E-4</v>
      </c>
      <c r="N1403" s="44">
        <f>N677/SUMIFS(N$3:N$722,$B$3:$B$722,$B1403)*SUMIFS(Calculations!$E$3:$E$53,Calculations!$A$3:$A$53,$B1403)</f>
        <v>2.8312876661612795E-4</v>
      </c>
      <c r="O1403" s="44">
        <f>O677/SUMIFS(O$3:O$722,$B$3:$B$722,$B1403)*SUMIFS(Calculations!$E$3:$E$53,Calculations!$A$3:$A$53,$B1403)</f>
        <v>2.7813757114512688E-4</v>
      </c>
      <c r="P1403" s="44">
        <f>P677/SUMIFS(P$3:P$722,$B$3:$B$722,$B1403)*SUMIFS(Calculations!$E$3:$E$53,Calculations!$A$3:$A$53,$B1403)</f>
        <v>2.7327152843187064E-4</v>
      </c>
      <c r="Q1403" s="44">
        <f>Q677/SUMIFS(Q$3:Q$722,$B$3:$B$722,$B1403)*SUMIFS(Calculations!$E$3:$E$53,Calculations!$A$3:$A$53,$B1403)</f>
        <v>3.3394919192059766E-2</v>
      </c>
      <c r="R1403" s="44">
        <f>R677/SUMIFS(R$3:R$722,$B$3:$B$722,$B1403)*SUMIFS(Calculations!$E$3:$E$53,Calculations!$A$3:$A$53,$B1403)</f>
        <v>6.4622890549482739E-2</v>
      </c>
    </row>
    <row r="1404" spans="2:18" ht="15.75" customHeight="1">
      <c r="B1404" s="44" t="s">
        <v>145</v>
      </c>
      <c r="C1404" s="44" t="s">
        <v>519</v>
      </c>
      <c r="D1404" s="44" t="s">
        <v>522</v>
      </c>
      <c r="E1404" s="44" t="str">
        <f t="shared" si="310"/>
        <v>biomass</v>
      </c>
      <c r="F1404" s="44">
        <f>F678/SUMIFS(F$3:F$722,$B$3:$B$722,$B1404)*SUMIFS(Calculations!$E$3:$E$53,Calculations!$A$3:$A$53,$B1404)</f>
        <v>0</v>
      </c>
      <c r="G1404" s="44">
        <f>G678/SUMIFS(G$3:G$722,$B$3:$B$722,$B1404)*SUMIFS(Calculations!$E$3:$E$53,Calculations!$A$3:$A$53,$B1404)</f>
        <v>0</v>
      </c>
      <c r="H1404" s="44">
        <f>H678/SUMIFS(H$3:H$722,$B$3:$B$722,$B1404)*SUMIFS(Calculations!$E$3:$E$53,Calculations!$A$3:$A$53,$B1404)</f>
        <v>0</v>
      </c>
      <c r="I1404" s="44">
        <f>I678/SUMIFS(I$3:I$722,$B$3:$B$722,$B1404)*SUMIFS(Calculations!$E$3:$E$53,Calculations!$A$3:$A$53,$B1404)</f>
        <v>0</v>
      </c>
      <c r="J1404" s="44">
        <f>J678/SUMIFS(J$3:J$722,$B$3:$B$722,$B1404)*SUMIFS(Calculations!$E$3:$E$53,Calculations!$A$3:$A$53,$B1404)</f>
        <v>0</v>
      </c>
      <c r="K1404" s="44">
        <f>K678/SUMIFS(K$3:K$722,$B$3:$B$722,$B1404)*SUMIFS(Calculations!$E$3:$E$53,Calculations!$A$3:$A$53,$B1404)</f>
        <v>0</v>
      </c>
      <c r="L1404" s="44">
        <f>L678/SUMIFS(L$3:L$722,$B$3:$B$722,$B1404)*SUMIFS(Calculations!$E$3:$E$53,Calculations!$A$3:$A$53,$B1404)</f>
        <v>0</v>
      </c>
      <c r="M1404" s="44">
        <f>M678/SUMIFS(M$3:M$722,$B$3:$B$722,$B1404)*SUMIFS(Calculations!$E$3:$E$53,Calculations!$A$3:$A$53,$B1404)</f>
        <v>0</v>
      </c>
      <c r="N1404" s="44">
        <f>N678/SUMIFS(N$3:N$722,$B$3:$B$722,$B1404)*SUMIFS(Calculations!$E$3:$E$53,Calculations!$A$3:$A$53,$B1404)</f>
        <v>0</v>
      </c>
      <c r="O1404" s="44">
        <f>O678/SUMIFS(O$3:O$722,$B$3:$B$722,$B1404)*SUMIFS(Calculations!$E$3:$E$53,Calculations!$A$3:$A$53,$B1404)</f>
        <v>0</v>
      </c>
      <c r="P1404" s="44">
        <f>P678/SUMIFS(P$3:P$722,$B$3:$B$722,$B1404)*SUMIFS(Calculations!$E$3:$E$53,Calculations!$A$3:$A$53,$B1404)</f>
        <v>0</v>
      </c>
      <c r="Q1404" s="44">
        <f>Q678/SUMIFS(Q$3:Q$722,$B$3:$B$722,$B1404)*SUMIFS(Calculations!$E$3:$E$53,Calculations!$A$3:$A$53,$B1404)</f>
        <v>0</v>
      </c>
      <c r="R1404" s="44">
        <f>R678/SUMIFS(R$3:R$722,$B$3:$B$722,$B1404)*SUMIFS(Calculations!$E$3:$E$53,Calculations!$A$3:$A$53,$B1404)</f>
        <v>0</v>
      </c>
    </row>
    <row r="1405" spans="2:18" ht="15.75" customHeight="1">
      <c r="B1405" s="44" t="s">
        <v>145</v>
      </c>
      <c r="C1405" s="44" t="s">
        <v>519</v>
      </c>
      <c r="D1405" s="44" t="s">
        <v>523</v>
      </c>
      <c r="E1405" s="44" t="str">
        <f t="shared" si="310"/>
        <v>hard coal</v>
      </c>
      <c r="F1405" s="44">
        <f>F679/SUMIFS(F$3:F$722,$B$3:$B$722,$B1405)*SUMIFS(Calculations!$E$3:$E$53,Calculations!$A$3:$A$53,$B1405)</f>
        <v>0</v>
      </c>
      <c r="G1405" s="44">
        <f>G679/SUMIFS(G$3:G$722,$B$3:$B$722,$B1405)*SUMIFS(Calculations!$E$3:$E$53,Calculations!$A$3:$A$53,$B1405)</f>
        <v>0</v>
      </c>
      <c r="H1405" s="44">
        <f>H679/SUMIFS(H$3:H$722,$B$3:$B$722,$B1405)*SUMIFS(Calculations!$E$3:$E$53,Calculations!$A$3:$A$53,$B1405)</f>
        <v>0</v>
      </c>
      <c r="I1405" s="44">
        <f>I679/SUMIFS(I$3:I$722,$B$3:$B$722,$B1405)*SUMIFS(Calculations!$E$3:$E$53,Calculations!$A$3:$A$53,$B1405)</f>
        <v>0</v>
      </c>
      <c r="J1405" s="44">
        <f>J679/SUMIFS(J$3:J$722,$B$3:$B$722,$B1405)*SUMIFS(Calculations!$E$3:$E$53,Calculations!$A$3:$A$53,$B1405)</f>
        <v>0</v>
      </c>
      <c r="K1405" s="44">
        <f>K679/SUMIFS(K$3:K$722,$B$3:$B$722,$B1405)*SUMIFS(Calculations!$E$3:$E$53,Calculations!$A$3:$A$53,$B1405)</f>
        <v>0</v>
      </c>
      <c r="L1405" s="44">
        <f>L679/SUMIFS(L$3:L$722,$B$3:$B$722,$B1405)*SUMIFS(Calculations!$E$3:$E$53,Calculations!$A$3:$A$53,$B1405)</f>
        <v>0</v>
      </c>
      <c r="M1405" s="44">
        <f>M679/SUMIFS(M$3:M$722,$B$3:$B$722,$B1405)*SUMIFS(Calculations!$E$3:$E$53,Calculations!$A$3:$A$53,$B1405)</f>
        <v>0</v>
      </c>
      <c r="N1405" s="44">
        <f>N679/SUMIFS(N$3:N$722,$B$3:$B$722,$B1405)*SUMIFS(Calculations!$E$3:$E$53,Calculations!$A$3:$A$53,$B1405)</f>
        <v>0</v>
      </c>
      <c r="O1405" s="44">
        <f>O679/SUMIFS(O$3:O$722,$B$3:$B$722,$B1405)*SUMIFS(Calculations!$E$3:$E$53,Calculations!$A$3:$A$53,$B1405)</f>
        <v>0</v>
      </c>
      <c r="P1405" s="44">
        <f>P679/SUMIFS(P$3:P$722,$B$3:$B$722,$B1405)*SUMIFS(Calculations!$E$3:$E$53,Calculations!$A$3:$A$53,$B1405)</f>
        <v>0</v>
      </c>
      <c r="Q1405" s="44">
        <f>Q679/SUMIFS(Q$3:Q$722,$B$3:$B$722,$B1405)*SUMIFS(Calculations!$E$3:$E$53,Calculations!$A$3:$A$53,$B1405)</f>
        <v>0</v>
      </c>
      <c r="R1405" s="44">
        <f>R679/SUMIFS(R$3:R$722,$B$3:$B$722,$B1405)*SUMIFS(Calculations!$E$3:$E$53,Calculations!$A$3:$A$53,$B1405)</f>
        <v>0</v>
      </c>
    </row>
    <row r="1406" spans="2:18" ht="15.75" customHeight="1">
      <c r="B1406" s="44" t="s">
        <v>145</v>
      </c>
      <c r="C1406" s="44" t="s">
        <v>519</v>
      </c>
      <c r="D1406" s="44" t="s">
        <v>524</v>
      </c>
      <c r="E1406" s="44" t="str">
        <f t="shared" si="310"/>
        <v>solar thermal</v>
      </c>
      <c r="F1406" s="44">
        <f>F680/SUMIFS(F$3:F$722,$B$3:$B$722,$B1406)*SUMIFS(Calculations!$E$3:$E$53,Calculations!$A$3:$A$53,$B1406)</f>
        <v>0</v>
      </c>
      <c r="G1406" s="44">
        <f>G680/SUMIFS(G$3:G$722,$B$3:$B$722,$B1406)*SUMIFS(Calculations!$E$3:$E$53,Calculations!$A$3:$A$53,$B1406)</f>
        <v>0</v>
      </c>
      <c r="H1406" s="44">
        <f>H680/SUMIFS(H$3:H$722,$B$3:$B$722,$B1406)*SUMIFS(Calculations!$E$3:$E$53,Calculations!$A$3:$A$53,$B1406)</f>
        <v>0</v>
      </c>
      <c r="I1406" s="44">
        <f>I680/SUMIFS(I$3:I$722,$B$3:$B$722,$B1406)*SUMIFS(Calculations!$E$3:$E$53,Calculations!$A$3:$A$53,$B1406)</f>
        <v>0</v>
      </c>
      <c r="J1406" s="44">
        <f>J680/SUMIFS(J$3:J$722,$B$3:$B$722,$B1406)*SUMIFS(Calculations!$E$3:$E$53,Calculations!$A$3:$A$53,$B1406)</f>
        <v>0</v>
      </c>
      <c r="K1406" s="44">
        <f>K680/SUMIFS(K$3:K$722,$B$3:$B$722,$B1406)*SUMIFS(Calculations!$E$3:$E$53,Calculations!$A$3:$A$53,$B1406)</f>
        <v>0</v>
      </c>
      <c r="L1406" s="44">
        <f>L680/SUMIFS(L$3:L$722,$B$3:$B$722,$B1406)*SUMIFS(Calculations!$E$3:$E$53,Calculations!$A$3:$A$53,$B1406)</f>
        <v>0</v>
      </c>
      <c r="M1406" s="44">
        <f>M680/SUMIFS(M$3:M$722,$B$3:$B$722,$B1406)*SUMIFS(Calculations!$E$3:$E$53,Calculations!$A$3:$A$53,$B1406)</f>
        <v>0</v>
      </c>
      <c r="N1406" s="44">
        <f>N680/SUMIFS(N$3:N$722,$B$3:$B$722,$B1406)*SUMIFS(Calculations!$E$3:$E$53,Calculations!$A$3:$A$53,$B1406)</f>
        <v>0</v>
      </c>
      <c r="O1406" s="44">
        <f>O680/SUMIFS(O$3:O$722,$B$3:$B$722,$B1406)*SUMIFS(Calculations!$E$3:$E$53,Calculations!$A$3:$A$53,$B1406)</f>
        <v>0</v>
      </c>
      <c r="P1406" s="44">
        <f>P680/SUMIFS(P$3:P$722,$B$3:$B$722,$B1406)*SUMIFS(Calculations!$E$3:$E$53,Calculations!$A$3:$A$53,$B1406)</f>
        <v>0</v>
      </c>
      <c r="Q1406" s="44">
        <f>Q680/SUMIFS(Q$3:Q$722,$B$3:$B$722,$B1406)*SUMIFS(Calculations!$E$3:$E$53,Calculations!$A$3:$A$53,$B1406)</f>
        <v>0</v>
      </c>
      <c r="R1406" s="44">
        <f>R680/SUMIFS(R$3:R$722,$B$3:$B$722,$B1406)*SUMIFS(Calculations!$E$3:$E$53,Calculations!$A$3:$A$53,$B1406)</f>
        <v>0</v>
      </c>
    </row>
    <row r="1407" spans="2:18" ht="15.75" customHeight="1">
      <c r="B1407" s="44" t="s">
        <v>145</v>
      </c>
      <c r="C1407" s="44" t="s">
        <v>519</v>
      </c>
      <c r="D1407" s="44" t="s">
        <v>525</v>
      </c>
      <c r="E1407" s="44" t="str">
        <f t="shared" si="310"/>
        <v>geothermal</v>
      </c>
      <c r="F1407" s="44">
        <f>F681/SUMIFS(F$3:F$722,$B$3:$B$722,$B1407)*SUMIFS(Calculations!$E$3:$E$53,Calculations!$A$3:$A$53,$B1407)</f>
        <v>0</v>
      </c>
      <c r="G1407" s="44">
        <f>G681/SUMIFS(G$3:G$722,$B$3:$B$722,$B1407)*SUMIFS(Calculations!$E$3:$E$53,Calculations!$A$3:$A$53,$B1407)</f>
        <v>0</v>
      </c>
      <c r="H1407" s="44">
        <f>H681/SUMIFS(H$3:H$722,$B$3:$B$722,$B1407)*SUMIFS(Calculations!$E$3:$E$53,Calculations!$A$3:$A$53,$B1407)</f>
        <v>0</v>
      </c>
      <c r="I1407" s="44">
        <f>I681/SUMIFS(I$3:I$722,$B$3:$B$722,$B1407)*SUMIFS(Calculations!$E$3:$E$53,Calculations!$A$3:$A$53,$B1407)</f>
        <v>0</v>
      </c>
      <c r="J1407" s="44">
        <f>J681/SUMIFS(J$3:J$722,$B$3:$B$722,$B1407)*SUMIFS(Calculations!$E$3:$E$53,Calculations!$A$3:$A$53,$B1407)</f>
        <v>0</v>
      </c>
      <c r="K1407" s="44">
        <f>K681/SUMIFS(K$3:K$722,$B$3:$B$722,$B1407)*SUMIFS(Calculations!$E$3:$E$53,Calculations!$A$3:$A$53,$B1407)</f>
        <v>0</v>
      </c>
      <c r="L1407" s="44">
        <f>L681/SUMIFS(L$3:L$722,$B$3:$B$722,$B1407)*SUMIFS(Calculations!$E$3:$E$53,Calculations!$A$3:$A$53,$B1407)</f>
        <v>0</v>
      </c>
      <c r="M1407" s="44">
        <f>M681/SUMIFS(M$3:M$722,$B$3:$B$722,$B1407)*SUMIFS(Calculations!$E$3:$E$53,Calculations!$A$3:$A$53,$B1407)</f>
        <v>0</v>
      </c>
      <c r="N1407" s="44">
        <f>N681/SUMIFS(N$3:N$722,$B$3:$B$722,$B1407)*SUMIFS(Calculations!$E$3:$E$53,Calculations!$A$3:$A$53,$B1407)</f>
        <v>0</v>
      </c>
      <c r="O1407" s="44">
        <f>O681/SUMIFS(O$3:O$722,$B$3:$B$722,$B1407)*SUMIFS(Calculations!$E$3:$E$53,Calculations!$A$3:$A$53,$B1407)</f>
        <v>0</v>
      </c>
      <c r="P1407" s="44">
        <f>P681/SUMIFS(P$3:P$722,$B$3:$B$722,$B1407)*SUMIFS(Calculations!$E$3:$E$53,Calculations!$A$3:$A$53,$B1407)</f>
        <v>0</v>
      </c>
      <c r="Q1407" s="44">
        <f>Q681/SUMIFS(Q$3:Q$722,$B$3:$B$722,$B1407)*SUMIFS(Calculations!$E$3:$E$53,Calculations!$A$3:$A$53,$B1407)</f>
        <v>0</v>
      </c>
      <c r="R1407" s="44">
        <f>R681/SUMIFS(R$3:R$722,$B$3:$B$722,$B1407)*SUMIFS(Calculations!$E$3:$E$53,Calculations!$A$3:$A$53,$B1407)</f>
        <v>0</v>
      </c>
    </row>
    <row r="1408" spans="2:18" ht="15.75" customHeight="1">
      <c r="B1408" s="44" t="s">
        <v>145</v>
      </c>
      <c r="C1408" s="44" t="s">
        <v>519</v>
      </c>
      <c r="D1408" s="44" t="s">
        <v>526</v>
      </c>
      <c r="E1408" s="44" t="str">
        <f t="shared" si="310"/>
        <v>hydro</v>
      </c>
      <c r="F1408" s="44">
        <f>F682/SUMIFS(F$3:F$722,$B$3:$B$722,$B1408)*SUMIFS(Calculations!$E$3:$E$53,Calculations!$A$3:$A$53,$B1408)</f>
        <v>0</v>
      </c>
      <c r="G1408" s="44">
        <f>G682/SUMIFS(G$3:G$722,$B$3:$B$722,$B1408)*SUMIFS(Calculations!$E$3:$E$53,Calculations!$A$3:$A$53,$B1408)</f>
        <v>0</v>
      </c>
      <c r="H1408" s="44">
        <f>H682/SUMIFS(H$3:H$722,$B$3:$B$722,$B1408)*SUMIFS(Calculations!$E$3:$E$53,Calculations!$A$3:$A$53,$B1408)</f>
        <v>0</v>
      </c>
      <c r="I1408" s="44">
        <f>I682/SUMIFS(I$3:I$722,$B$3:$B$722,$B1408)*SUMIFS(Calculations!$E$3:$E$53,Calculations!$A$3:$A$53,$B1408)</f>
        <v>0</v>
      </c>
      <c r="J1408" s="44">
        <f>J682/SUMIFS(J$3:J$722,$B$3:$B$722,$B1408)*SUMIFS(Calculations!$E$3:$E$53,Calculations!$A$3:$A$53,$B1408)</f>
        <v>0</v>
      </c>
      <c r="K1408" s="44">
        <f>K682/SUMIFS(K$3:K$722,$B$3:$B$722,$B1408)*SUMIFS(Calculations!$E$3:$E$53,Calculations!$A$3:$A$53,$B1408)</f>
        <v>0</v>
      </c>
      <c r="L1408" s="44">
        <f>L682/SUMIFS(L$3:L$722,$B$3:$B$722,$B1408)*SUMIFS(Calculations!$E$3:$E$53,Calculations!$A$3:$A$53,$B1408)</f>
        <v>0</v>
      </c>
      <c r="M1408" s="44">
        <f>M682/SUMIFS(M$3:M$722,$B$3:$B$722,$B1408)*SUMIFS(Calculations!$E$3:$E$53,Calculations!$A$3:$A$53,$B1408)</f>
        <v>0</v>
      </c>
      <c r="N1408" s="44">
        <f>N682/SUMIFS(N$3:N$722,$B$3:$B$722,$B1408)*SUMIFS(Calculations!$E$3:$E$53,Calculations!$A$3:$A$53,$B1408)</f>
        <v>0</v>
      </c>
      <c r="O1408" s="44">
        <f>O682/SUMIFS(O$3:O$722,$B$3:$B$722,$B1408)*SUMIFS(Calculations!$E$3:$E$53,Calculations!$A$3:$A$53,$B1408)</f>
        <v>0</v>
      </c>
      <c r="P1408" s="44">
        <f>P682/SUMIFS(P$3:P$722,$B$3:$B$722,$B1408)*SUMIFS(Calculations!$E$3:$E$53,Calculations!$A$3:$A$53,$B1408)</f>
        <v>0</v>
      </c>
      <c r="Q1408" s="44">
        <f>Q682/SUMIFS(Q$3:Q$722,$B$3:$B$722,$B1408)*SUMIFS(Calculations!$E$3:$E$53,Calculations!$A$3:$A$53,$B1408)</f>
        <v>0</v>
      </c>
      <c r="R1408" s="44">
        <f>R682/SUMIFS(R$3:R$722,$B$3:$B$722,$B1408)*SUMIFS(Calculations!$E$3:$E$53,Calculations!$A$3:$A$53,$B1408)</f>
        <v>0</v>
      </c>
    </row>
    <row r="1409" spans="2:18" ht="15.75" customHeight="1">
      <c r="B1409" s="44" t="s">
        <v>145</v>
      </c>
      <c r="C1409" s="44" t="s">
        <v>519</v>
      </c>
      <c r="D1409" s="44" t="s">
        <v>528</v>
      </c>
      <c r="E1409" s="44" t="str">
        <f t="shared" si="310"/>
        <v>hydro</v>
      </c>
      <c r="F1409" s="44">
        <f>F683/SUMIFS(F$3:F$722,$B$3:$B$722,$B1409)*SUMIFS(Calculations!$E$3:$E$53,Calculations!$A$3:$A$53,$B1409)</f>
        <v>0</v>
      </c>
      <c r="G1409" s="44">
        <f>G683/SUMIFS(G$3:G$722,$B$3:$B$722,$B1409)*SUMIFS(Calculations!$E$3:$E$53,Calculations!$A$3:$A$53,$B1409)</f>
        <v>0</v>
      </c>
      <c r="H1409" s="44">
        <f>H683/SUMIFS(H$3:H$722,$B$3:$B$722,$B1409)*SUMIFS(Calculations!$E$3:$E$53,Calculations!$A$3:$A$53,$B1409)</f>
        <v>0</v>
      </c>
      <c r="I1409" s="44">
        <f>I683/SUMIFS(I$3:I$722,$B$3:$B$722,$B1409)*SUMIFS(Calculations!$E$3:$E$53,Calculations!$A$3:$A$53,$B1409)</f>
        <v>0</v>
      </c>
      <c r="J1409" s="44">
        <f>J683/SUMIFS(J$3:J$722,$B$3:$B$722,$B1409)*SUMIFS(Calculations!$E$3:$E$53,Calculations!$A$3:$A$53,$B1409)</f>
        <v>0</v>
      </c>
      <c r="K1409" s="44">
        <f>K683/SUMIFS(K$3:K$722,$B$3:$B$722,$B1409)*SUMIFS(Calculations!$E$3:$E$53,Calculations!$A$3:$A$53,$B1409)</f>
        <v>0</v>
      </c>
      <c r="L1409" s="44">
        <f>L683/SUMIFS(L$3:L$722,$B$3:$B$722,$B1409)*SUMIFS(Calculations!$E$3:$E$53,Calculations!$A$3:$A$53,$B1409)</f>
        <v>0</v>
      </c>
      <c r="M1409" s="44">
        <f>M683/SUMIFS(M$3:M$722,$B$3:$B$722,$B1409)*SUMIFS(Calculations!$E$3:$E$53,Calculations!$A$3:$A$53,$B1409)</f>
        <v>0</v>
      </c>
      <c r="N1409" s="44">
        <f>N683/SUMIFS(N$3:N$722,$B$3:$B$722,$B1409)*SUMIFS(Calculations!$E$3:$E$53,Calculations!$A$3:$A$53,$B1409)</f>
        <v>0</v>
      </c>
      <c r="O1409" s="44">
        <f>O683/SUMIFS(O$3:O$722,$B$3:$B$722,$B1409)*SUMIFS(Calculations!$E$3:$E$53,Calculations!$A$3:$A$53,$B1409)</f>
        <v>0</v>
      </c>
      <c r="P1409" s="44">
        <f>P683/SUMIFS(P$3:P$722,$B$3:$B$722,$B1409)*SUMIFS(Calculations!$E$3:$E$53,Calculations!$A$3:$A$53,$B1409)</f>
        <v>0</v>
      </c>
      <c r="Q1409" s="44">
        <f>Q683/SUMIFS(Q$3:Q$722,$B$3:$B$722,$B1409)*SUMIFS(Calculations!$E$3:$E$53,Calculations!$A$3:$A$53,$B1409)</f>
        <v>0</v>
      </c>
      <c r="R1409" s="44">
        <f>R683/SUMIFS(R$3:R$722,$B$3:$B$722,$B1409)*SUMIFS(Calculations!$E$3:$E$53,Calculations!$A$3:$A$53,$B1409)</f>
        <v>0</v>
      </c>
    </row>
    <row r="1410" spans="2:18" ht="15.75" customHeight="1">
      <c r="B1410" s="44" t="s">
        <v>145</v>
      </c>
      <c r="C1410" s="44" t="s">
        <v>519</v>
      </c>
      <c r="D1410" s="44" t="s">
        <v>527</v>
      </c>
      <c r="E1410" s="44" t="str">
        <f t="shared" si="310"/>
        <v>onshore wind</v>
      </c>
      <c r="F1410" s="44">
        <f>F684/SUMIFS(F$3:F$722,$B$3:$B$722,$B1410)*SUMIFS(Calculations!$E$3:$E$53,Calculations!$A$3:$A$53,$B1410)</f>
        <v>0</v>
      </c>
      <c r="G1410" s="44">
        <f>G684/SUMIFS(G$3:G$722,$B$3:$B$722,$B1410)*SUMIFS(Calculations!$E$3:$E$53,Calculations!$A$3:$A$53,$B1410)</f>
        <v>0</v>
      </c>
      <c r="H1410" s="44">
        <f>H684/SUMIFS(H$3:H$722,$B$3:$B$722,$B1410)*SUMIFS(Calculations!$E$3:$E$53,Calculations!$A$3:$A$53,$B1410)</f>
        <v>0</v>
      </c>
      <c r="I1410" s="44">
        <f>I684/SUMIFS(I$3:I$722,$B$3:$B$722,$B1410)*SUMIFS(Calculations!$E$3:$E$53,Calculations!$A$3:$A$53,$B1410)</f>
        <v>0</v>
      </c>
      <c r="J1410" s="44">
        <f>J684/SUMIFS(J$3:J$722,$B$3:$B$722,$B1410)*SUMIFS(Calculations!$E$3:$E$53,Calculations!$A$3:$A$53,$B1410)</f>
        <v>0</v>
      </c>
      <c r="K1410" s="44">
        <f>K684/SUMIFS(K$3:K$722,$B$3:$B$722,$B1410)*SUMIFS(Calculations!$E$3:$E$53,Calculations!$A$3:$A$53,$B1410)</f>
        <v>0</v>
      </c>
      <c r="L1410" s="44">
        <f>L684/SUMIFS(L$3:L$722,$B$3:$B$722,$B1410)*SUMIFS(Calculations!$E$3:$E$53,Calculations!$A$3:$A$53,$B1410)</f>
        <v>0</v>
      </c>
      <c r="M1410" s="44">
        <f>M684/SUMIFS(M$3:M$722,$B$3:$B$722,$B1410)*SUMIFS(Calculations!$E$3:$E$53,Calculations!$A$3:$A$53,$B1410)</f>
        <v>0</v>
      </c>
      <c r="N1410" s="44">
        <f>N684/SUMIFS(N$3:N$722,$B$3:$B$722,$B1410)*SUMIFS(Calculations!$E$3:$E$53,Calculations!$A$3:$A$53,$B1410)</f>
        <v>0</v>
      </c>
      <c r="O1410" s="44">
        <f>O684/SUMIFS(O$3:O$722,$B$3:$B$722,$B1410)*SUMIFS(Calculations!$E$3:$E$53,Calculations!$A$3:$A$53,$B1410)</f>
        <v>0</v>
      </c>
      <c r="P1410" s="44">
        <f>P684/SUMIFS(P$3:P$722,$B$3:$B$722,$B1410)*SUMIFS(Calculations!$E$3:$E$53,Calculations!$A$3:$A$53,$B1410)</f>
        <v>0</v>
      </c>
      <c r="Q1410" s="44">
        <f>Q684/SUMIFS(Q$3:Q$722,$B$3:$B$722,$B1410)*SUMIFS(Calculations!$E$3:$E$53,Calculations!$A$3:$A$53,$B1410)</f>
        <v>0</v>
      </c>
      <c r="R1410" s="44">
        <f>R684/SUMIFS(R$3:R$722,$B$3:$B$722,$B1410)*SUMIFS(Calculations!$E$3:$E$53,Calculations!$A$3:$A$53,$B1410)</f>
        <v>0</v>
      </c>
    </row>
    <row r="1411" spans="2:18" ht="15.75" customHeight="1">
      <c r="B1411" s="44" t="s">
        <v>145</v>
      </c>
      <c r="C1411" s="44" t="s">
        <v>519</v>
      </c>
      <c r="D1411" s="44" t="s">
        <v>529</v>
      </c>
      <c r="E1411" s="44" t="str">
        <f t="shared" si="310"/>
        <v>natural gas nonpeaker</v>
      </c>
      <c r="F1411" s="44">
        <f>F685/SUMIFS(F$3:F$722,$B$3:$B$722,$B1411)*SUMIFS(Calculations!$E$3:$E$53,Calculations!$A$3:$A$53,$B1411)</f>
        <v>0</v>
      </c>
      <c r="G1411" s="44">
        <f>G685/SUMIFS(G$3:G$722,$B$3:$B$722,$B1411)*SUMIFS(Calculations!$E$3:$E$53,Calculations!$A$3:$A$53,$B1411)</f>
        <v>0</v>
      </c>
      <c r="H1411" s="44">
        <f>H685/SUMIFS(H$3:H$722,$B$3:$B$722,$B1411)*SUMIFS(Calculations!$E$3:$E$53,Calculations!$A$3:$A$53,$B1411)</f>
        <v>0</v>
      </c>
      <c r="I1411" s="44">
        <f>I685/SUMIFS(I$3:I$722,$B$3:$B$722,$B1411)*SUMIFS(Calculations!$E$3:$E$53,Calculations!$A$3:$A$53,$B1411)</f>
        <v>0</v>
      </c>
      <c r="J1411" s="44">
        <f>J685/SUMIFS(J$3:J$722,$B$3:$B$722,$B1411)*SUMIFS(Calculations!$E$3:$E$53,Calculations!$A$3:$A$53,$B1411)</f>
        <v>0</v>
      </c>
      <c r="K1411" s="44">
        <f>K685/SUMIFS(K$3:K$722,$B$3:$B$722,$B1411)*SUMIFS(Calculations!$E$3:$E$53,Calculations!$A$3:$A$53,$B1411)</f>
        <v>0</v>
      </c>
      <c r="L1411" s="44">
        <f>L685/SUMIFS(L$3:L$722,$B$3:$B$722,$B1411)*SUMIFS(Calculations!$E$3:$E$53,Calculations!$A$3:$A$53,$B1411)</f>
        <v>0</v>
      </c>
      <c r="M1411" s="44">
        <f>M685/SUMIFS(M$3:M$722,$B$3:$B$722,$B1411)*SUMIFS(Calculations!$E$3:$E$53,Calculations!$A$3:$A$53,$B1411)</f>
        <v>0</v>
      </c>
      <c r="N1411" s="44">
        <f>N685/SUMIFS(N$3:N$722,$B$3:$B$722,$B1411)*SUMIFS(Calculations!$E$3:$E$53,Calculations!$A$3:$A$53,$B1411)</f>
        <v>0</v>
      </c>
      <c r="O1411" s="44">
        <f>O685/SUMIFS(O$3:O$722,$B$3:$B$722,$B1411)*SUMIFS(Calculations!$E$3:$E$53,Calculations!$A$3:$A$53,$B1411)</f>
        <v>0</v>
      </c>
      <c r="P1411" s="44">
        <f>P685/SUMIFS(P$3:P$722,$B$3:$B$722,$B1411)*SUMIFS(Calculations!$E$3:$E$53,Calculations!$A$3:$A$53,$B1411)</f>
        <v>0</v>
      </c>
      <c r="Q1411" s="44">
        <f>Q685/SUMIFS(Q$3:Q$722,$B$3:$B$722,$B1411)*SUMIFS(Calculations!$E$3:$E$53,Calculations!$A$3:$A$53,$B1411)</f>
        <v>0</v>
      </c>
      <c r="R1411" s="44">
        <f>R685/SUMIFS(R$3:R$722,$B$3:$B$722,$B1411)*SUMIFS(Calculations!$E$3:$E$53,Calculations!$A$3:$A$53,$B1411)</f>
        <v>0</v>
      </c>
    </row>
    <row r="1412" spans="2:18" ht="15.75" customHeight="1">
      <c r="B1412" s="44" t="s">
        <v>145</v>
      </c>
      <c r="C1412" s="44" t="s">
        <v>519</v>
      </c>
      <c r="D1412" s="44" t="s">
        <v>530</v>
      </c>
      <c r="E1412" s="44" t="str">
        <f t="shared" si="310"/>
        <v>natural gas peaker</v>
      </c>
      <c r="F1412" s="44">
        <f>F686/SUMIFS(F$3:F$722,$B$3:$B$722,$B1412)*SUMIFS(Calculations!$E$3:$E$53,Calculations!$A$3:$A$53,$B1412)</f>
        <v>0</v>
      </c>
      <c r="G1412" s="44">
        <f>G686/SUMIFS(G$3:G$722,$B$3:$B$722,$B1412)*SUMIFS(Calculations!$E$3:$E$53,Calculations!$A$3:$A$53,$B1412)</f>
        <v>0</v>
      </c>
      <c r="H1412" s="44">
        <f>H686/SUMIFS(H$3:H$722,$B$3:$B$722,$B1412)*SUMIFS(Calculations!$E$3:$E$53,Calculations!$A$3:$A$53,$B1412)</f>
        <v>0</v>
      </c>
      <c r="I1412" s="44">
        <f>I686/SUMIFS(I$3:I$722,$B$3:$B$722,$B1412)*SUMIFS(Calculations!$E$3:$E$53,Calculations!$A$3:$A$53,$B1412)</f>
        <v>0</v>
      </c>
      <c r="J1412" s="44">
        <f>J686/SUMIFS(J$3:J$722,$B$3:$B$722,$B1412)*SUMIFS(Calculations!$E$3:$E$53,Calculations!$A$3:$A$53,$B1412)</f>
        <v>0</v>
      </c>
      <c r="K1412" s="44">
        <f>K686/SUMIFS(K$3:K$722,$B$3:$B$722,$B1412)*SUMIFS(Calculations!$E$3:$E$53,Calculations!$A$3:$A$53,$B1412)</f>
        <v>0</v>
      </c>
      <c r="L1412" s="44">
        <f>L686/SUMIFS(L$3:L$722,$B$3:$B$722,$B1412)*SUMIFS(Calculations!$E$3:$E$53,Calculations!$A$3:$A$53,$B1412)</f>
        <v>0</v>
      </c>
      <c r="M1412" s="44">
        <f>M686/SUMIFS(M$3:M$722,$B$3:$B$722,$B1412)*SUMIFS(Calculations!$E$3:$E$53,Calculations!$A$3:$A$53,$B1412)</f>
        <v>0</v>
      </c>
      <c r="N1412" s="44">
        <f>N686/SUMIFS(N$3:N$722,$B$3:$B$722,$B1412)*SUMIFS(Calculations!$E$3:$E$53,Calculations!$A$3:$A$53,$B1412)</f>
        <v>0</v>
      </c>
      <c r="O1412" s="44">
        <f>O686/SUMIFS(O$3:O$722,$B$3:$B$722,$B1412)*SUMIFS(Calculations!$E$3:$E$53,Calculations!$A$3:$A$53,$B1412)</f>
        <v>0</v>
      </c>
      <c r="P1412" s="44">
        <f>P686/SUMIFS(P$3:P$722,$B$3:$B$722,$B1412)*SUMIFS(Calculations!$E$3:$E$53,Calculations!$A$3:$A$53,$B1412)</f>
        <v>0</v>
      </c>
      <c r="Q1412" s="44">
        <f>Q686/SUMIFS(Q$3:Q$722,$B$3:$B$722,$B1412)*SUMIFS(Calculations!$E$3:$E$53,Calculations!$A$3:$A$53,$B1412)</f>
        <v>0</v>
      </c>
      <c r="R1412" s="44">
        <f>R686/SUMIFS(R$3:R$722,$B$3:$B$722,$B1412)*SUMIFS(Calculations!$E$3:$E$53,Calculations!$A$3:$A$53,$B1412)</f>
        <v>0</v>
      </c>
    </row>
    <row r="1413" spans="2:18" ht="15.75" customHeight="1">
      <c r="B1413" s="44" t="s">
        <v>145</v>
      </c>
      <c r="C1413" s="44" t="s">
        <v>519</v>
      </c>
      <c r="D1413" s="44" t="s">
        <v>531</v>
      </c>
      <c r="E1413" s="44" t="str">
        <f t="shared" si="310"/>
        <v>nuclear</v>
      </c>
      <c r="F1413" s="44">
        <f>F687/SUMIFS(F$3:F$722,$B$3:$B$722,$B1413)*SUMIFS(Calculations!$E$3:$E$53,Calculations!$A$3:$A$53,$B1413)</f>
        <v>0</v>
      </c>
      <c r="G1413" s="44">
        <f>G687/SUMIFS(G$3:G$722,$B$3:$B$722,$B1413)*SUMIFS(Calculations!$E$3:$E$53,Calculations!$A$3:$A$53,$B1413)</f>
        <v>0</v>
      </c>
      <c r="H1413" s="44">
        <f>H687/SUMIFS(H$3:H$722,$B$3:$B$722,$B1413)*SUMIFS(Calculations!$E$3:$E$53,Calculations!$A$3:$A$53,$B1413)</f>
        <v>0</v>
      </c>
      <c r="I1413" s="44">
        <f>I687/SUMIFS(I$3:I$722,$B$3:$B$722,$B1413)*SUMIFS(Calculations!$E$3:$E$53,Calculations!$A$3:$A$53,$B1413)</f>
        <v>0</v>
      </c>
      <c r="J1413" s="44">
        <f>J687/SUMIFS(J$3:J$722,$B$3:$B$722,$B1413)*SUMIFS(Calculations!$E$3:$E$53,Calculations!$A$3:$A$53,$B1413)</f>
        <v>0</v>
      </c>
      <c r="K1413" s="44">
        <f>K687/SUMIFS(K$3:K$722,$B$3:$B$722,$B1413)*SUMIFS(Calculations!$E$3:$E$53,Calculations!$A$3:$A$53,$B1413)</f>
        <v>0</v>
      </c>
      <c r="L1413" s="44">
        <f>L687/SUMIFS(L$3:L$722,$B$3:$B$722,$B1413)*SUMIFS(Calculations!$E$3:$E$53,Calculations!$A$3:$A$53,$B1413)</f>
        <v>0</v>
      </c>
      <c r="M1413" s="44">
        <f>M687/SUMIFS(M$3:M$722,$B$3:$B$722,$B1413)*SUMIFS(Calculations!$E$3:$E$53,Calculations!$A$3:$A$53,$B1413)</f>
        <v>0</v>
      </c>
      <c r="N1413" s="44">
        <f>N687/SUMIFS(N$3:N$722,$B$3:$B$722,$B1413)*SUMIFS(Calculations!$E$3:$E$53,Calculations!$A$3:$A$53,$B1413)</f>
        <v>0</v>
      </c>
      <c r="O1413" s="44">
        <f>O687/SUMIFS(O$3:O$722,$B$3:$B$722,$B1413)*SUMIFS(Calculations!$E$3:$E$53,Calculations!$A$3:$A$53,$B1413)</f>
        <v>0</v>
      </c>
      <c r="P1413" s="44">
        <f>P687/SUMIFS(P$3:P$722,$B$3:$B$722,$B1413)*SUMIFS(Calculations!$E$3:$E$53,Calculations!$A$3:$A$53,$B1413)</f>
        <v>0</v>
      </c>
      <c r="Q1413" s="44">
        <f>Q687/SUMIFS(Q$3:Q$722,$B$3:$B$722,$B1413)*SUMIFS(Calculations!$E$3:$E$53,Calculations!$A$3:$A$53,$B1413)</f>
        <v>0</v>
      </c>
      <c r="R1413" s="44">
        <f>R687/SUMIFS(R$3:R$722,$B$3:$B$722,$B1413)*SUMIFS(Calculations!$E$3:$E$53,Calculations!$A$3:$A$53,$B1413)</f>
        <v>0</v>
      </c>
    </row>
    <row r="1414" spans="2:18" ht="15.75" customHeight="1">
      <c r="B1414" s="44" t="s">
        <v>145</v>
      </c>
      <c r="C1414" s="44" t="s">
        <v>519</v>
      </c>
      <c r="D1414" s="44" t="s">
        <v>532</v>
      </c>
      <c r="E1414" s="44" t="str">
        <f t="shared" si="310"/>
        <v>offshore wind</v>
      </c>
      <c r="F1414" s="44">
        <f>F688/SUMIFS(F$3:F$722,$B$3:$B$722,$B1414)*SUMIFS(Calculations!$E$3:$E$53,Calculations!$A$3:$A$53,$B1414)</f>
        <v>0</v>
      </c>
      <c r="G1414" s="44">
        <f>G688/SUMIFS(G$3:G$722,$B$3:$B$722,$B1414)*SUMIFS(Calculations!$E$3:$E$53,Calculations!$A$3:$A$53,$B1414)</f>
        <v>0</v>
      </c>
      <c r="H1414" s="44">
        <f>H688/SUMIFS(H$3:H$722,$B$3:$B$722,$B1414)*SUMIFS(Calculations!$E$3:$E$53,Calculations!$A$3:$A$53,$B1414)</f>
        <v>0</v>
      </c>
      <c r="I1414" s="44">
        <f>I688/SUMIFS(I$3:I$722,$B$3:$B$722,$B1414)*SUMIFS(Calculations!$E$3:$E$53,Calculations!$A$3:$A$53,$B1414)</f>
        <v>0</v>
      </c>
      <c r="J1414" s="44">
        <f>J688/SUMIFS(J$3:J$722,$B$3:$B$722,$B1414)*SUMIFS(Calculations!$E$3:$E$53,Calculations!$A$3:$A$53,$B1414)</f>
        <v>0</v>
      </c>
      <c r="K1414" s="44">
        <f>K688/SUMIFS(K$3:K$722,$B$3:$B$722,$B1414)*SUMIFS(Calculations!$E$3:$E$53,Calculations!$A$3:$A$53,$B1414)</f>
        <v>0</v>
      </c>
      <c r="L1414" s="44">
        <f>L688/SUMIFS(L$3:L$722,$B$3:$B$722,$B1414)*SUMIFS(Calculations!$E$3:$E$53,Calculations!$A$3:$A$53,$B1414)</f>
        <v>0</v>
      </c>
      <c r="M1414" s="44">
        <f>M688/SUMIFS(M$3:M$722,$B$3:$B$722,$B1414)*SUMIFS(Calculations!$E$3:$E$53,Calculations!$A$3:$A$53,$B1414)</f>
        <v>0</v>
      </c>
      <c r="N1414" s="44">
        <f>N688/SUMIFS(N$3:N$722,$B$3:$B$722,$B1414)*SUMIFS(Calculations!$E$3:$E$53,Calculations!$A$3:$A$53,$B1414)</f>
        <v>0</v>
      </c>
      <c r="O1414" s="44">
        <f>O688/SUMIFS(O$3:O$722,$B$3:$B$722,$B1414)*SUMIFS(Calculations!$E$3:$E$53,Calculations!$A$3:$A$53,$B1414)</f>
        <v>0</v>
      </c>
      <c r="P1414" s="44">
        <f>P688/SUMIFS(P$3:P$722,$B$3:$B$722,$B1414)*SUMIFS(Calculations!$E$3:$E$53,Calculations!$A$3:$A$53,$B1414)</f>
        <v>0</v>
      </c>
      <c r="Q1414" s="44">
        <f>Q688/SUMIFS(Q$3:Q$722,$B$3:$B$722,$B1414)*SUMIFS(Calculations!$E$3:$E$53,Calculations!$A$3:$A$53,$B1414)</f>
        <v>0</v>
      </c>
      <c r="R1414" s="44">
        <f>R688/SUMIFS(R$3:R$722,$B$3:$B$722,$B1414)*SUMIFS(Calculations!$E$3:$E$53,Calculations!$A$3:$A$53,$B1414)</f>
        <v>0</v>
      </c>
    </row>
    <row r="1415" spans="2:18" ht="15.75" customHeight="1">
      <c r="B1415" s="44" t="s">
        <v>145</v>
      </c>
      <c r="C1415" s="44" t="s">
        <v>519</v>
      </c>
      <c r="D1415" s="44" t="s">
        <v>533</v>
      </c>
      <c r="E1415" s="44" t="str">
        <f t="shared" si="310"/>
        <v>crude oil</v>
      </c>
      <c r="F1415" s="44">
        <f>F689/SUMIFS(F$3:F$722,$B$3:$B$722,$B1415)*SUMIFS(Calculations!$E$3:$E$53,Calculations!$A$3:$A$53,$B1415)</f>
        <v>0</v>
      </c>
      <c r="G1415" s="44">
        <f>G689/SUMIFS(G$3:G$722,$B$3:$B$722,$B1415)*SUMIFS(Calculations!$E$3:$E$53,Calculations!$A$3:$A$53,$B1415)</f>
        <v>0</v>
      </c>
      <c r="H1415" s="44">
        <f>H689/SUMIFS(H$3:H$722,$B$3:$B$722,$B1415)*SUMIFS(Calculations!$E$3:$E$53,Calculations!$A$3:$A$53,$B1415)</f>
        <v>0</v>
      </c>
      <c r="I1415" s="44">
        <f>I689/SUMIFS(I$3:I$722,$B$3:$B$722,$B1415)*SUMIFS(Calculations!$E$3:$E$53,Calculations!$A$3:$A$53,$B1415)</f>
        <v>0</v>
      </c>
      <c r="J1415" s="44">
        <f>J689/SUMIFS(J$3:J$722,$B$3:$B$722,$B1415)*SUMIFS(Calculations!$E$3:$E$53,Calculations!$A$3:$A$53,$B1415)</f>
        <v>0</v>
      </c>
      <c r="K1415" s="44">
        <f>K689/SUMIFS(K$3:K$722,$B$3:$B$722,$B1415)*SUMIFS(Calculations!$E$3:$E$53,Calculations!$A$3:$A$53,$B1415)</f>
        <v>0</v>
      </c>
      <c r="L1415" s="44">
        <f>L689/SUMIFS(L$3:L$722,$B$3:$B$722,$B1415)*SUMIFS(Calculations!$E$3:$E$53,Calculations!$A$3:$A$53,$B1415)</f>
        <v>0</v>
      </c>
      <c r="M1415" s="44">
        <f>M689/SUMIFS(M$3:M$722,$B$3:$B$722,$B1415)*SUMIFS(Calculations!$E$3:$E$53,Calculations!$A$3:$A$53,$B1415)</f>
        <v>0</v>
      </c>
      <c r="N1415" s="44">
        <f>N689/SUMIFS(N$3:N$722,$B$3:$B$722,$B1415)*SUMIFS(Calculations!$E$3:$E$53,Calculations!$A$3:$A$53,$B1415)</f>
        <v>0</v>
      </c>
      <c r="O1415" s="44">
        <f>O689/SUMIFS(O$3:O$722,$B$3:$B$722,$B1415)*SUMIFS(Calculations!$E$3:$E$53,Calculations!$A$3:$A$53,$B1415)</f>
        <v>0</v>
      </c>
      <c r="P1415" s="44">
        <f>P689/SUMIFS(P$3:P$722,$B$3:$B$722,$B1415)*SUMIFS(Calculations!$E$3:$E$53,Calculations!$A$3:$A$53,$B1415)</f>
        <v>0</v>
      </c>
      <c r="Q1415" s="44">
        <f>Q689/SUMIFS(Q$3:Q$722,$B$3:$B$722,$B1415)*SUMIFS(Calculations!$E$3:$E$53,Calculations!$A$3:$A$53,$B1415)</f>
        <v>0</v>
      </c>
      <c r="R1415" s="44">
        <f>R689/SUMIFS(R$3:R$722,$B$3:$B$722,$B1415)*SUMIFS(Calculations!$E$3:$E$53,Calculations!$A$3:$A$53,$B1415)</f>
        <v>0</v>
      </c>
    </row>
    <row r="1416" spans="2:18" ht="15.75" customHeight="1">
      <c r="B1416" s="44" t="s">
        <v>145</v>
      </c>
      <c r="C1416" s="44" t="s">
        <v>519</v>
      </c>
      <c r="D1416" s="44" t="s">
        <v>534</v>
      </c>
      <c r="E1416" s="44" t="str">
        <f t="shared" si="310"/>
        <v>solar PV</v>
      </c>
      <c r="F1416" s="44">
        <f>F690/SUMIFS(F$3:F$722,$B$3:$B$722,$B1416)*SUMIFS(Calculations!$E$3:$E$53,Calculations!$A$3:$A$53,$B1416)</f>
        <v>0</v>
      </c>
      <c r="G1416" s="44">
        <f>G690/SUMIFS(G$3:G$722,$B$3:$B$722,$B1416)*SUMIFS(Calculations!$E$3:$E$53,Calculations!$A$3:$A$53,$B1416)</f>
        <v>0</v>
      </c>
      <c r="H1416" s="44">
        <f>H690/SUMIFS(H$3:H$722,$B$3:$B$722,$B1416)*SUMIFS(Calculations!$E$3:$E$53,Calculations!$A$3:$A$53,$B1416)</f>
        <v>0</v>
      </c>
      <c r="I1416" s="44">
        <f>I690/SUMIFS(I$3:I$722,$B$3:$B$722,$B1416)*SUMIFS(Calculations!$E$3:$E$53,Calculations!$A$3:$A$53,$B1416)</f>
        <v>0</v>
      </c>
      <c r="J1416" s="44">
        <f>J690/SUMIFS(J$3:J$722,$B$3:$B$722,$B1416)*SUMIFS(Calculations!$E$3:$E$53,Calculations!$A$3:$A$53,$B1416)</f>
        <v>0</v>
      </c>
      <c r="K1416" s="44">
        <f>K690/SUMIFS(K$3:K$722,$B$3:$B$722,$B1416)*SUMIFS(Calculations!$E$3:$E$53,Calculations!$A$3:$A$53,$B1416)</f>
        <v>0</v>
      </c>
      <c r="L1416" s="44">
        <f>L690/SUMIFS(L$3:L$722,$B$3:$B$722,$B1416)*SUMIFS(Calculations!$E$3:$E$53,Calculations!$A$3:$A$53,$B1416)</f>
        <v>0</v>
      </c>
      <c r="M1416" s="44">
        <f>M690/SUMIFS(M$3:M$722,$B$3:$B$722,$B1416)*SUMIFS(Calculations!$E$3:$E$53,Calculations!$A$3:$A$53,$B1416)</f>
        <v>0</v>
      </c>
      <c r="N1416" s="44">
        <f>N690/SUMIFS(N$3:N$722,$B$3:$B$722,$B1416)*SUMIFS(Calculations!$E$3:$E$53,Calculations!$A$3:$A$53,$B1416)</f>
        <v>0</v>
      </c>
      <c r="O1416" s="44">
        <f>O690/SUMIFS(O$3:O$722,$B$3:$B$722,$B1416)*SUMIFS(Calculations!$E$3:$E$53,Calculations!$A$3:$A$53,$B1416)</f>
        <v>0</v>
      </c>
      <c r="P1416" s="44">
        <f>P690/SUMIFS(P$3:P$722,$B$3:$B$722,$B1416)*SUMIFS(Calculations!$E$3:$E$53,Calculations!$A$3:$A$53,$B1416)</f>
        <v>0</v>
      </c>
      <c r="Q1416" s="44">
        <f>Q690/SUMIFS(Q$3:Q$722,$B$3:$B$722,$B1416)*SUMIFS(Calculations!$E$3:$E$53,Calculations!$A$3:$A$53,$B1416)</f>
        <v>0</v>
      </c>
      <c r="R1416" s="44">
        <f>R690/SUMIFS(R$3:R$722,$B$3:$B$722,$B1416)*SUMIFS(Calculations!$E$3:$E$53,Calculations!$A$3:$A$53,$B1416)</f>
        <v>0</v>
      </c>
    </row>
    <row r="1417" spans="2:18" ht="15.75" customHeight="1">
      <c r="B1417" s="44" t="s">
        <v>145</v>
      </c>
      <c r="C1417" s="44" t="s">
        <v>519</v>
      </c>
      <c r="D1417" s="44" t="s">
        <v>535</v>
      </c>
      <c r="E1417" s="44" t="str">
        <f t="shared" si="310"/>
        <v>storage</v>
      </c>
      <c r="F1417" s="44">
        <f>F691/SUMIFS(F$3:F$722,$B$3:$B$722,$B1417)*SUMIFS(Calculations!$E$3:$E$53,Calculations!$A$3:$A$53,$B1417)</f>
        <v>0</v>
      </c>
      <c r="G1417" s="44">
        <f>G691/SUMIFS(G$3:G$722,$B$3:$B$722,$B1417)*SUMIFS(Calculations!$E$3:$E$53,Calculations!$A$3:$A$53,$B1417)</f>
        <v>0</v>
      </c>
      <c r="H1417" s="44">
        <f>H691/SUMIFS(H$3:H$722,$B$3:$B$722,$B1417)*SUMIFS(Calculations!$E$3:$E$53,Calculations!$A$3:$A$53,$B1417)</f>
        <v>0</v>
      </c>
      <c r="I1417" s="44">
        <f>I691/SUMIFS(I$3:I$722,$B$3:$B$722,$B1417)*SUMIFS(Calculations!$E$3:$E$53,Calculations!$A$3:$A$53,$B1417)</f>
        <v>0</v>
      </c>
      <c r="J1417" s="44">
        <f>J691/SUMIFS(J$3:J$722,$B$3:$B$722,$B1417)*SUMIFS(Calculations!$E$3:$E$53,Calculations!$A$3:$A$53,$B1417)</f>
        <v>0</v>
      </c>
      <c r="K1417" s="44">
        <f>K691/SUMIFS(K$3:K$722,$B$3:$B$722,$B1417)*SUMIFS(Calculations!$E$3:$E$53,Calculations!$A$3:$A$53,$B1417)</f>
        <v>0</v>
      </c>
      <c r="L1417" s="44">
        <f>L691/SUMIFS(L$3:L$722,$B$3:$B$722,$B1417)*SUMIFS(Calculations!$E$3:$E$53,Calculations!$A$3:$A$53,$B1417)</f>
        <v>0</v>
      </c>
      <c r="M1417" s="44">
        <f>M691/SUMIFS(M$3:M$722,$B$3:$B$722,$B1417)*SUMIFS(Calculations!$E$3:$E$53,Calculations!$A$3:$A$53,$B1417)</f>
        <v>0</v>
      </c>
      <c r="N1417" s="44">
        <f>N691/SUMIFS(N$3:N$722,$B$3:$B$722,$B1417)*SUMIFS(Calculations!$E$3:$E$53,Calculations!$A$3:$A$53,$B1417)</f>
        <v>0</v>
      </c>
      <c r="O1417" s="44">
        <f>O691/SUMIFS(O$3:O$722,$B$3:$B$722,$B1417)*SUMIFS(Calculations!$E$3:$E$53,Calculations!$A$3:$A$53,$B1417)</f>
        <v>0</v>
      </c>
      <c r="P1417" s="44">
        <f>P691/SUMIFS(P$3:P$722,$B$3:$B$722,$B1417)*SUMIFS(Calculations!$E$3:$E$53,Calculations!$A$3:$A$53,$B1417)</f>
        <v>0</v>
      </c>
      <c r="Q1417" s="44">
        <f>Q691/SUMIFS(Q$3:Q$722,$B$3:$B$722,$B1417)*SUMIFS(Calculations!$E$3:$E$53,Calculations!$A$3:$A$53,$B1417)</f>
        <v>0</v>
      </c>
      <c r="R1417" s="44">
        <f>R691/SUMIFS(R$3:R$722,$B$3:$B$722,$B1417)*SUMIFS(Calculations!$E$3:$E$53,Calculations!$A$3:$A$53,$B1417)</f>
        <v>0</v>
      </c>
    </row>
    <row r="1418" spans="2:18" ht="15.75" customHeight="1">
      <c r="B1418" s="44" t="s">
        <v>145</v>
      </c>
      <c r="C1418" s="44" t="s">
        <v>519</v>
      </c>
      <c r="D1418" s="44" t="s">
        <v>537</v>
      </c>
      <c r="E1418" s="44" t="str">
        <f t="shared" si="310"/>
        <v>solar PV</v>
      </c>
      <c r="F1418" s="44">
        <f>F692/SUMIFS(F$3:F$722,$B$3:$B$722,$B1418)*SUMIFS(Calculations!$E$3:$E$53,Calculations!$A$3:$A$53,$B1418)</f>
        <v>0</v>
      </c>
      <c r="G1418" s="44">
        <f>G692/SUMIFS(G$3:G$722,$B$3:$B$722,$B1418)*SUMIFS(Calculations!$E$3:$E$53,Calculations!$A$3:$A$53,$B1418)</f>
        <v>0</v>
      </c>
      <c r="H1418" s="44">
        <f>H692/SUMIFS(H$3:H$722,$B$3:$B$722,$B1418)*SUMIFS(Calculations!$E$3:$E$53,Calculations!$A$3:$A$53,$B1418)</f>
        <v>0</v>
      </c>
      <c r="I1418" s="44">
        <f>I692/SUMIFS(I$3:I$722,$B$3:$B$722,$B1418)*SUMIFS(Calculations!$E$3:$E$53,Calculations!$A$3:$A$53,$B1418)</f>
        <v>0</v>
      </c>
      <c r="J1418" s="44">
        <f>J692/SUMIFS(J$3:J$722,$B$3:$B$722,$B1418)*SUMIFS(Calculations!$E$3:$E$53,Calculations!$A$3:$A$53,$B1418)</f>
        <v>0</v>
      </c>
      <c r="K1418" s="44">
        <f>K692/SUMIFS(K$3:K$722,$B$3:$B$722,$B1418)*SUMIFS(Calculations!$E$3:$E$53,Calculations!$A$3:$A$53,$B1418)</f>
        <v>0</v>
      </c>
      <c r="L1418" s="44">
        <f>L692/SUMIFS(L$3:L$722,$B$3:$B$722,$B1418)*SUMIFS(Calculations!$E$3:$E$53,Calculations!$A$3:$A$53,$B1418)</f>
        <v>0</v>
      </c>
      <c r="M1418" s="44">
        <f>M692/SUMIFS(M$3:M$722,$B$3:$B$722,$B1418)*SUMIFS(Calculations!$E$3:$E$53,Calculations!$A$3:$A$53,$B1418)</f>
        <v>0</v>
      </c>
      <c r="N1418" s="44">
        <f>N692/SUMIFS(N$3:N$722,$B$3:$B$722,$B1418)*SUMIFS(Calculations!$E$3:$E$53,Calculations!$A$3:$A$53,$B1418)</f>
        <v>0</v>
      </c>
      <c r="O1418" s="44">
        <f>O692/SUMIFS(O$3:O$722,$B$3:$B$722,$B1418)*SUMIFS(Calculations!$E$3:$E$53,Calculations!$A$3:$A$53,$B1418)</f>
        <v>0</v>
      </c>
      <c r="P1418" s="44">
        <f>P692/SUMIFS(P$3:P$722,$B$3:$B$722,$B1418)*SUMIFS(Calculations!$E$3:$E$53,Calculations!$A$3:$A$53,$B1418)</f>
        <v>0</v>
      </c>
      <c r="Q1418" s="44">
        <f>Q692/SUMIFS(Q$3:Q$722,$B$3:$B$722,$B1418)*SUMIFS(Calculations!$E$3:$E$53,Calculations!$A$3:$A$53,$B1418)</f>
        <v>0</v>
      </c>
      <c r="R1418" s="44">
        <f>R692/SUMIFS(R$3:R$722,$B$3:$B$722,$B1418)*SUMIFS(Calculations!$E$3:$E$53,Calculations!$A$3:$A$53,$B1418)</f>
        <v>0</v>
      </c>
    </row>
    <row r="1419" spans="2:18" ht="15.75" customHeight="1">
      <c r="B1419" s="44" t="s">
        <v>143</v>
      </c>
      <c r="C1419" s="44" t="s">
        <v>519</v>
      </c>
      <c r="D1419" s="44" t="s">
        <v>522</v>
      </c>
      <c r="E1419" s="44" t="str">
        <f t="shared" si="310"/>
        <v>biomass</v>
      </c>
      <c r="F1419" s="44">
        <f>F693/SUMIFS(F$3:F$722,$B$3:$B$722,$B1419)*SUMIFS(Calculations!$E$3:$E$53,Calculations!$A$3:$A$53,$B1419)</f>
        <v>0</v>
      </c>
      <c r="G1419" s="44">
        <f>G693/SUMIFS(G$3:G$722,$B$3:$B$722,$B1419)*SUMIFS(Calculations!$E$3:$E$53,Calculations!$A$3:$A$53,$B1419)</f>
        <v>0</v>
      </c>
      <c r="H1419" s="44">
        <f>H693/SUMIFS(H$3:H$722,$B$3:$B$722,$B1419)*SUMIFS(Calculations!$E$3:$E$53,Calculations!$A$3:$A$53,$B1419)</f>
        <v>0</v>
      </c>
      <c r="I1419" s="44">
        <f>I693/SUMIFS(I$3:I$722,$B$3:$B$722,$B1419)*SUMIFS(Calculations!$E$3:$E$53,Calculations!$A$3:$A$53,$B1419)</f>
        <v>0</v>
      </c>
      <c r="J1419" s="44">
        <f>J693/SUMIFS(J$3:J$722,$B$3:$B$722,$B1419)*SUMIFS(Calculations!$E$3:$E$53,Calculations!$A$3:$A$53,$B1419)</f>
        <v>0</v>
      </c>
      <c r="K1419" s="44">
        <f>K693/SUMIFS(K$3:K$722,$B$3:$B$722,$B1419)*SUMIFS(Calculations!$E$3:$E$53,Calculations!$A$3:$A$53,$B1419)</f>
        <v>0</v>
      </c>
      <c r="L1419" s="44">
        <f>L693/SUMIFS(L$3:L$722,$B$3:$B$722,$B1419)*SUMIFS(Calculations!$E$3:$E$53,Calculations!$A$3:$A$53,$B1419)</f>
        <v>0</v>
      </c>
      <c r="M1419" s="44">
        <f>M693/SUMIFS(M$3:M$722,$B$3:$B$722,$B1419)*SUMIFS(Calculations!$E$3:$E$53,Calculations!$A$3:$A$53,$B1419)</f>
        <v>0</v>
      </c>
      <c r="N1419" s="44">
        <f>N693/SUMIFS(N$3:N$722,$B$3:$B$722,$B1419)*SUMIFS(Calculations!$E$3:$E$53,Calculations!$A$3:$A$53,$B1419)</f>
        <v>0</v>
      </c>
      <c r="O1419" s="44">
        <f>O693/SUMIFS(O$3:O$722,$B$3:$B$722,$B1419)*SUMIFS(Calculations!$E$3:$E$53,Calculations!$A$3:$A$53,$B1419)</f>
        <v>0</v>
      </c>
      <c r="P1419" s="44">
        <f>P693/SUMIFS(P$3:P$722,$B$3:$B$722,$B1419)*SUMIFS(Calculations!$E$3:$E$53,Calculations!$A$3:$A$53,$B1419)</f>
        <v>0</v>
      </c>
      <c r="Q1419" s="44">
        <f>Q693/SUMIFS(Q$3:Q$722,$B$3:$B$722,$B1419)*SUMIFS(Calculations!$E$3:$E$53,Calculations!$A$3:$A$53,$B1419)</f>
        <v>0</v>
      </c>
      <c r="R1419" s="44">
        <f>R693/SUMIFS(R$3:R$722,$B$3:$B$722,$B1419)*SUMIFS(Calculations!$E$3:$E$53,Calculations!$A$3:$A$53,$B1419)</f>
        <v>0</v>
      </c>
    </row>
    <row r="1420" spans="2:18" ht="15.75" customHeight="1">
      <c r="B1420" s="44" t="s">
        <v>143</v>
      </c>
      <c r="C1420" s="44" t="s">
        <v>519</v>
      </c>
      <c r="D1420" s="44" t="s">
        <v>523</v>
      </c>
      <c r="E1420" s="44" t="str">
        <f t="shared" si="310"/>
        <v>hard coal</v>
      </c>
      <c r="F1420" s="44">
        <f>F694/SUMIFS(F$3:F$722,$B$3:$B$722,$B1420)*SUMIFS(Calculations!$E$3:$E$53,Calculations!$A$3:$A$53,$B1420)</f>
        <v>0</v>
      </c>
      <c r="G1420" s="44">
        <f>G694/SUMIFS(G$3:G$722,$B$3:$B$722,$B1420)*SUMIFS(Calculations!$E$3:$E$53,Calculations!$A$3:$A$53,$B1420)</f>
        <v>0</v>
      </c>
      <c r="H1420" s="44">
        <f>H694/SUMIFS(H$3:H$722,$B$3:$B$722,$B1420)*SUMIFS(Calculations!$E$3:$E$53,Calculations!$A$3:$A$53,$B1420)</f>
        <v>0</v>
      </c>
      <c r="I1420" s="44">
        <f>I694/SUMIFS(I$3:I$722,$B$3:$B$722,$B1420)*SUMIFS(Calculations!$E$3:$E$53,Calculations!$A$3:$A$53,$B1420)</f>
        <v>0</v>
      </c>
      <c r="J1420" s="44">
        <f>J694/SUMIFS(J$3:J$722,$B$3:$B$722,$B1420)*SUMIFS(Calculations!$E$3:$E$53,Calculations!$A$3:$A$53,$B1420)</f>
        <v>0</v>
      </c>
      <c r="K1420" s="44">
        <f>K694/SUMIFS(K$3:K$722,$B$3:$B$722,$B1420)*SUMIFS(Calculations!$E$3:$E$53,Calculations!$A$3:$A$53,$B1420)</f>
        <v>0</v>
      </c>
      <c r="L1420" s="44">
        <f>L694/SUMIFS(L$3:L$722,$B$3:$B$722,$B1420)*SUMIFS(Calculations!$E$3:$E$53,Calculations!$A$3:$A$53,$B1420)</f>
        <v>0</v>
      </c>
      <c r="M1420" s="44">
        <f>M694/SUMIFS(M$3:M$722,$B$3:$B$722,$B1420)*SUMIFS(Calculations!$E$3:$E$53,Calculations!$A$3:$A$53,$B1420)</f>
        <v>0</v>
      </c>
      <c r="N1420" s="44">
        <f>N694/SUMIFS(N$3:N$722,$B$3:$B$722,$B1420)*SUMIFS(Calculations!$E$3:$E$53,Calculations!$A$3:$A$53,$B1420)</f>
        <v>0</v>
      </c>
      <c r="O1420" s="44">
        <f>O694/SUMIFS(O$3:O$722,$B$3:$B$722,$B1420)*SUMIFS(Calculations!$E$3:$E$53,Calculations!$A$3:$A$53,$B1420)</f>
        <v>0</v>
      </c>
      <c r="P1420" s="44">
        <f>P694/SUMIFS(P$3:P$722,$B$3:$B$722,$B1420)*SUMIFS(Calculations!$E$3:$E$53,Calculations!$A$3:$A$53,$B1420)</f>
        <v>0</v>
      </c>
      <c r="Q1420" s="44">
        <f>Q694/SUMIFS(Q$3:Q$722,$B$3:$B$722,$B1420)*SUMIFS(Calculations!$E$3:$E$53,Calculations!$A$3:$A$53,$B1420)</f>
        <v>0</v>
      </c>
      <c r="R1420" s="44">
        <f>R694/SUMIFS(R$3:R$722,$B$3:$B$722,$B1420)*SUMIFS(Calculations!$E$3:$E$53,Calculations!$A$3:$A$53,$B1420)</f>
        <v>0</v>
      </c>
    </row>
    <row r="1421" spans="2:18" ht="15.75" customHeight="1">
      <c r="B1421" s="44" t="s">
        <v>143</v>
      </c>
      <c r="C1421" s="44" t="s">
        <v>519</v>
      </c>
      <c r="D1421" s="44" t="s">
        <v>524</v>
      </c>
      <c r="E1421" s="44" t="str">
        <f t="shared" si="310"/>
        <v>solar thermal</v>
      </c>
      <c r="F1421" s="44">
        <f>F695/SUMIFS(F$3:F$722,$B$3:$B$722,$B1421)*SUMIFS(Calculations!$E$3:$E$53,Calculations!$A$3:$A$53,$B1421)</f>
        <v>0</v>
      </c>
      <c r="G1421" s="44">
        <f>G695/SUMIFS(G$3:G$722,$B$3:$B$722,$B1421)*SUMIFS(Calculations!$E$3:$E$53,Calculations!$A$3:$A$53,$B1421)</f>
        <v>0</v>
      </c>
      <c r="H1421" s="44">
        <f>H695/SUMIFS(H$3:H$722,$B$3:$B$722,$B1421)*SUMIFS(Calculations!$E$3:$E$53,Calculations!$A$3:$A$53,$B1421)</f>
        <v>0</v>
      </c>
      <c r="I1421" s="44">
        <f>I695/SUMIFS(I$3:I$722,$B$3:$B$722,$B1421)*SUMIFS(Calculations!$E$3:$E$53,Calculations!$A$3:$A$53,$B1421)</f>
        <v>0</v>
      </c>
      <c r="J1421" s="44">
        <f>J695/SUMIFS(J$3:J$722,$B$3:$B$722,$B1421)*SUMIFS(Calculations!$E$3:$E$53,Calculations!$A$3:$A$53,$B1421)</f>
        <v>0</v>
      </c>
      <c r="K1421" s="44">
        <f>K695/SUMIFS(K$3:K$722,$B$3:$B$722,$B1421)*SUMIFS(Calculations!$E$3:$E$53,Calculations!$A$3:$A$53,$B1421)</f>
        <v>0</v>
      </c>
      <c r="L1421" s="44">
        <f>L695/SUMIFS(L$3:L$722,$B$3:$B$722,$B1421)*SUMIFS(Calculations!$E$3:$E$53,Calculations!$A$3:$A$53,$B1421)</f>
        <v>0</v>
      </c>
      <c r="M1421" s="44">
        <f>M695/SUMIFS(M$3:M$722,$B$3:$B$722,$B1421)*SUMIFS(Calculations!$E$3:$E$53,Calculations!$A$3:$A$53,$B1421)</f>
        <v>0</v>
      </c>
      <c r="N1421" s="44">
        <f>N695/SUMIFS(N$3:N$722,$B$3:$B$722,$B1421)*SUMIFS(Calculations!$E$3:$E$53,Calculations!$A$3:$A$53,$B1421)</f>
        <v>0</v>
      </c>
      <c r="O1421" s="44">
        <f>O695/SUMIFS(O$3:O$722,$B$3:$B$722,$B1421)*SUMIFS(Calculations!$E$3:$E$53,Calculations!$A$3:$A$53,$B1421)</f>
        <v>0</v>
      </c>
      <c r="P1421" s="44">
        <f>P695/SUMIFS(P$3:P$722,$B$3:$B$722,$B1421)*SUMIFS(Calculations!$E$3:$E$53,Calculations!$A$3:$A$53,$B1421)</f>
        <v>0</v>
      </c>
      <c r="Q1421" s="44">
        <f>Q695/SUMIFS(Q$3:Q$722,$B$3:$B$722,$B1421)*SUMIFS(Calculations!$E$3:$E$53,Calculations!$A$3:$A$53,$B1421)</f>
        <v>0</v>
      </c>
      <c r="R1421" s="44">
        <f>R695/SUMIFS(R$3:R$722,$B$3:$B$722,$B1421)*SUMIFS(Calculations!$E$3:$E$53,Calculations!$A$3:$A$53,$B1421)</f>
        <v>0</v>
      </c>
    </row>
    <row r="1422" spans="2:18" ht="15.75" customHeight="1">
      <c r="B1422" s="44" t="s">
        <v>143</v>
      </c>
      <c r="C1422" s="44" t="s">
        <v>519</v>
      </c>
      <c r="D1422" s="44" t="s">
        <v>525</v>
      </c>
      <c r="E1422" s="44" t="str">
        <f t="shared" si="310"/>
        <v>geothermal</v>
      </c>
      <c r="F1422" s="44">
        <f>F696/SUMIFS(F$3:F$722,$B$3:$B$722,$B1422)*SUMIFS(Calculations!$E$3:$E$53,Calculations!$A$3:$A$53,$B1422)</f>
        <v>0</v>
      </c>
      <c r="G1422" s="44">
        <f>G696/SUMIFS(G$3:G$722,$B$3:$B$722,$B1422)*SUMIFS(Calculations!$E$3:$E$53,Calculations!$A$3:$A$53,$B1422)</f>
        <v>0</v>
      </c>
      <c r="H1422" s="44">
        <f>H696/SUMIFS(H$3:H$722,$B$3:$B$722,$B1422)*SUMIFS(Calculations!$E$3:$E$53,Calculations!$A$3:$A$53,$B1422)</f>
        <v>0</v>
      </c>
      <c r="I1422" s="44">
        <f>I696/SUMIFS(I$3:I$722,$B$3:$B$722,$B1422)*SUMIFS(Calculations!$E$3:$E$53,Calculations!$A$3:$A$53,$B1422)</f>
        <v>0</v>
      </c>
      <c r="J1422" s="44">
        <f>J696/SUMIFS(J$3:J$722,$B$3:$B$722,$B1422)*SUMIFS(Calculations!$E$3:$E$53,Calculations!$A$3:$A$53,$B1422)</f>
        <v>0</v>
      </c>
      <c r="K1422" s="44">
        <f>K696/SUMIFS(K$3:K$722,$B$3:$B$722,$B1422)*SUMIFS(Calculations!$E$3:$E$53,Calculations!$A$3:$A$53,$B1422)</f>
        <v>0</v>
      </c>
      <c r="L1422" s="44">
        <f>L696/SUMIFS(L$3:L$722,$B$3:$B$722,$B1422)*SUMIFS(Calculations!$E$3:$E$53,Calculations!$A$3:$A$53,$B1422)</f>
        <v>0</v>
      </c>
      <c r="M1422" s="44">
        <f>M696/SUMIFS(M$3:M$722,$B$3:$B$722,$B1422)*SUMIFS(Calculations!$E$3:$E$53,Calculations!$A$3:$A$53,$B1422)</f>
        <v>0</v>
      </c>
      <c r="N1422" s="44">
        <f>N696/SUMIFS(N$3:N$722,$B$3:$B$722,$B1422)*SUMIFS(Calculations!$E$3:$E$53,Calculations!$A$3:$A$53,$B1422)</f>
        <v>0</v>
      </c>
      <c r="O1422" s="44">
        <f>O696/SUMIFS(O$3:O$722,$B$3:$B$722,$B1422)*SUMIFS(Calculations!$E$3:$E$53,Calculations!$A$3:$A$53,$B1422)</f>
        <v>0</v>
      </c>
      <c r="P1422" s="44">
        <f>P696/SUMIFS(P$3:P$722,$B$3:$B$722,$B1422)*SUMIFS(Calculations!$E$3:$E$53,Calculations!$A$3:$A$53,$B1422)</f>
        <v>0</v>
      </c>
      <c r="Q1422" s="44">
        <f>Q696/SUMIFS(Q$3:Q$722,$B$3:$B$722,$B1422)*SUMIFS(Calculations!$E$3:$E$53,Calculations!$A$3:$A$53,$B1422)</f>
        <v>0</v>
      </c>
      <c r="R1422" s="44">
        <f>R696/SUMIFS(R$3:R$722,$B$3:$B$722,$B1422)*SUMIFS(Calculations!$E$3:$E$53,Calculations!$A$3:$A$53,$B1422)</f>
        <v>0</v>
      </c>
    </row>
    <row r="1423" spans="2:18" ht="15.75" customHeight="1">
      <c r="B1423" s="44" t="s">
        <v>143</v>
      </c>
      <c r="C1423" s="44" t="s">
        <v>519</v>
      </c>
      <c r="D1423" s="44" t="s">
        <v>526</v>
      </c>
      <c r="E1423" s="44" t="str">
        <f t="shared" si="310"/>
        <v>hydro</v>
      </c>
      <c r="F1423" s="44">
        <f>F697/SUMIFS(F$3:F$722,$B$3:$B$722,$B1423)*SUMIFS(Calculations!$E$3:$E$53,Calculations!$A$3:$A$53,$B1423)</f>
        <v>0</v>
      </c>
      <c r="G1423" s="44">
        <f>G697/SUMIFS(G$3:G$722,$B$3:$B$722,$B1423)*SUMIFS(Calculations!$E$3:$E$53,Calculations!$A$3:$A$53,$B1423)</f>
        <v>0</v>
      </c>
      <c r="H1423" s="44">
        <f>H697/SUMIFS(H$3:H$722,$B$3:$B$722,$B1423)*SUMIFS(Calculations!$E$3:$E$53,Calculations!$A$3:$A$53,$B1423)</f>
        <v>0</v>
      </c>
      <c r="I1423" s="44">
        <f>I697/SUMIFS(I$3:I$722,$B$3:$B$722,$B1423)*SUMIFS(Calculations!$E$3:$E$53,Calculations!$A$3:$A$53,$B1423)</f>
        <v>0</v>
      </c>
      <c r="J1423" s="44">
        <f>J697/SUMIFS(J$3:J$722,$B$3:$B$722,$B1423)*SUMIFS(Calculations!$E$3:$E$53,Calculations!$A$3:$A$53,$B1423)</f>
        <v>0</v>
      </c>
      <c r="K1423" s="44">
        <f>K697/SUMIFS(K$3:K$722,$B$3:$B$722,$B1423)*SUMIFS(Calculations!$E$3:$E$53,Calculations!$A$3:$A$53,$B1423)</f>
        <v>0</v>
      </c>
      <c r="L1423" s="44">
        <f>L697/SUMIFS(L$3:L$722,$B$3:$B$722,$B1423)*SUMIFS(Calculations!$E$3:$E$53,Calculations!$A$3:$A$53,$B1423)</f>
        <v>0</v>
      </c>
      <c r="M1423" s="44">
        <f>M697/SUMIFS(M$3:M$722,$B$3:$B$722,$B1423)*SUMIFS(Calculations!$E$3:$E$53,Calculations!$A$3:$A$53,$B1423)</f>
        <v>0</v>
      </c>
      <c r="N1423" s="44">
        <f>N697/SUMIFS(N$3:N$722,$B$3:$B$722,$B1423)*SUMIFS(Calculations!$E$3:$E$53,Calculations!$A$3:$A$53,$B1423)</f>
        <v>0</v>
      </c>
      <c r="O1423" s="44">
        <f>O697/SUMIFS(O$3:O$722,$B$3:$B$722,$B1423)*SUMIFS(Calculations!$E$3:$E$53,Calculations!$A$3:$A$53,$B1423)</f>
        <v>0</v>
      </c>
      <c r="P1423" s="44">
        <f>P697/SUMIFS(P$3:P$722,$B$3:$B$722,$B1423)*SUMIFS(Calculations!$E$3:$E$53,Calculations!$A$3:$A$53,$B1423)</f>
        <v>0</v>
      </c>
      <c r="Q1423" s="44">
        <f>Q697/SUMIFS(Q$3:Q$722,$B$3:$B$722,$B1423)*SUMIFS(Calculations!$E$3:$E$53,Calculations!$A$3:$A$53,$B1423)</f>
        <v>0</v>
      </c>
      <c r="R1423" s="44">
        <f>R697/SUMIFS(R$3:R$722,$B$3:$B$722,$B1423)*SUMIFS(Calculations!$E$3:$E$53,Calculations!$A$3:$A$53,$B1423)</f>
        <v>0</v>
      </c>
    </row>
    <row r="1424" spans="2:18" ht="15.75" customHeight="1">
      <c r="B1424" s="44" t="s">
        <v>143</v>
      </c>
      <c r="C1424" s="44" t="s">
        <v>519</v>
      </c>
      <c r="D1424" s="44" t="s">
        <v>528</v>
      </c>
      <c r="E1424" s="44" t="str">
        <f t="shared" si="310"/>
        <v>hydro</v>
      </c>
      <c r="F1424" s="44">
        <f>F698/SUMIFS(F$3:F$722,$B$3:$B$722,$B1424)*SUMIFS(Calculations!$E$3:$E$53,Calculations!$A$3:$A$53,$B1424)</f>
        <v>0</v>
      </c>
      <c r="G1424" s="44">
        <f>G698/SUMIFS(G$3:G$722,$B$3:$B$722,$B1424)*SUMIFS(Calculations!$E$3:$E$53,Calculations!$A$3:$A$53,$B1424)</f>
        <v>0</v>
      </c>
      <c r="H1424" s="44">
        <f>H698/SUMIFS(H$3:H$722,$B$3:$B$722,$B1424)*SUMIFS(Calculations!$E$3:$E$53,Calculations!$A$3:$A$53,$B1424)</f>
        <v>0</v>
      </c>
      <c r="I1424" s="44">
        <f>I698/SUMIFS(I$3:I$722,$B$3:$B$722,$B1424)*SUMIFS(Calculations!$E$3:$E$53,Calculations!$A$3:$A$53,$B1424)</f>
        <v>0</v>
      </c>
      <c r="J1424" s="44">
        <f>J698/SUMIFS(J$3:J$722,$B$3:$B$722,$B1424)*SUMIFS(Calculations!$E$3:$E$53,Calculations!$A$3:$A$53,$B1424)</f>
        <v>0</v>
      </c>
      <c r="K1424" s="44">
        <f>K698/SUMIFS(K$3:K$722,$B$3:$B$722,$B1424)*SUMIFS(Calculations!$E$3:$E$53,Calculations!$A$3:$A$53,$B1424)</f>
        <v>0</v>
      </c>
      <c r="L1424" s="44">
        <f>L698/SUMIFS(L$3:L$722,$B$3:$B$722,$B1424)*SUMIFS(Calculations!$E$3:$E$53,Calculations!$A$3:$A$53,$B1424)</f>
        <v>0</v>
      </c>
      <c r="M1424" s="44">
        <f>M698/SUMIFS(M$3:M$722,$B$3:$B$722,$B1424)*SUMIFS(Calculations!$E$3:$E$53,Calculations!$A$3:$A$53,$B1424)</f>
        <v>0</v>
      </c>
      <c r="N1424" s="44">
        <f>N698/SUMIFS(N$3:N$722,$B$3:$B$722,$B1424)*SUMIFS(Calculations!$E$3:$E$53,Calculations!$A$3:$A$53,$B1424)</f>
        <v>0</v>
      </c>
      <c r="O1424" s="44">
        <f>O698/SUMIFS(O$3:O$722,$B$3:$B$722,$B1424)*SUMIFS(Calculations!$E$3:$E$53,Calculations!$A$3:$A$53,$B1424)</f>
        <v>0</v>
      </c>
      <c r="P1424" s="44">
        <f>P698/SUMIFS(P$3:P$722,$B$3:$B$722,$B1424)*SUMIFS(Calculations!$E$3:$E$53,Calculations!$A$3:$A$53,$B1424)</f>
        <v>0</v>
      </c>
      <c r="Q1424" s="44">
        <f>Q698/SUMIFS(Q$3:Q$722,$B$3:$B$722,$B1424)*SUMIFS(Calculations!$E$3:$E$53,Calculations!$A$3:$A$53,$B1424)</f>
        <v>0</v>
      </c>
      <c r="R1424" s="44">
        <f>R698/SUMIFS(R$3:R$722,$B$3:$B$722,$B1424)*SUMIFS(Calculations!$E$3:$E$53,Calculations!$A$3:$A$53,$B1424)</f>
        <v>0</v>
      </c>
    </row>
    <row r="1425" spans="2:18" ht="15.75" customHeight="1">
      <c r="B1425" s="44" t="s">
        <v>143</v>
      </c>
      <c r="C1425" s="44" t="s">
        <v>519</v>
      </c>
      <c r="D1425" s="44" t="s">
        <v>527</v>
      </c>
      <c r="E1425" s="44" t="str">
        <f t="shared" si="310"/>
        <v>onshore wind</v>
      </c>
      <c r="F1425" s="44">
        <f>F699/SUMIFS(F$3:F$722,$B$3:$B$722,$B1425)*SUMIFS(Calculations!$E$3:$E$53,Calculations!$A$3:$A$53,$B1425)</f>
        <v>0</v>
      </c>
      <c r="G1425" s="44">
        <f>G699/SUMIFS(G$3:G$722,$B$3:$B$722,$B1425)*SUMIFS(Calculations!$E$3:$E$53,Calculations!$A$3:$A$53,$B1425)</f>
        <v>0</v>
      </c>
      <c r="H1425" s="44">
        <f>H699/SUMIFS(H$3:H$722,$B$3:$B$722,$B1425)*SUMIFS(Calculations!$E$3:$E$53,Calculations!$A$3:$A$53,$B1425)</f>
        <v>0</v>
      </c>
      <c r="I1425" s="44">
        <f>I699/SUMIFS(I$3:I$722,$B$3:$B$722,$B1425)*SUMIFS(Calculations!$E$3:$E$53,Calculations!$A$3:$A$53,$B1425)</f>
        <v>0</v>
      </c>
      <c r="J1425" s="44">
        <f>J699/SUMIFS(J$3:J$722,$B$3:$B$722,$B1425)*SUMIFS(Calculations!$E$3:$E$53,Calculations!$A$3:$A$53,$B1425)</f>
        <v>0</v>
      </c>
      <c r="K1425" s="44">
        <f>K699/SUMIFS(K$3:K$722,$B$3:$B$722,$B1425)*SUMIFS(Calculations!$E$3:$E$53,Calculations!$A$3:$A$53,$B1425)</f>
        <v>0</v>
      </c>
      <c r="L1425" s="44">
        <f>L699/SUMIFS(L$3:L$722,$B$3:$B$722,$B1425)*SUMIFS(Calculations!$E$3:$E$53,Calculations!$A$3:$A$53,$B1425)</f>
        <v>0</v>
      </c>
      <c r="M1425" s="44">
        <f>M699/SUMIFS(M$3:M$722,$B$3:$B$722,$B1425)*SUMIFS(Calculations!$E$3:$E$53,Calculations!$A$3:$A$53,$B1425)</f>
        <v>0</v>
      </c>
      <c r="N1425" s="44">
        <f>N699/SUMIFS(N$3:N$722,$B$3:$B$722,$B1425)*SUMIFS(Calculations!$E$3:$E$53,Calculations!$A$3:$A$53,$B1425)</f>
        <v>0</v>
      </c>
      <c r="O1425" s="44">
        <f>O699/SUMIFS(O$3:O$722,$B$3:$B$722,$B1425)*SUMIFS(Calculations!$E$3:$E$53,Calculations!$A$3:$A$53,$B1425)</f>
        <v>0</v>
      </c>
      <c r="P1425" s="44">
        <f>P699/SUMIFS(P$3:P$722,$B$3:$B$722,$B1425)*SUMIFS(Calculations!$E$3:$E$53,Calculations!$A$3:$A$53,$B1425)</f>
        <v>0</v>
      </c>
      <c r="Q1425" s="44">
        <f>Q699/SUMIFS(Q$3:Q$722,$B$3:$B$722,$B1425)*SUMIFS(Calculations!$E$3:$E$53,Calculations!$A$3:$A$53,$B1425)</f>
        <v>0</v>
      </c>
      <c r="R1425" s="44">
        <f>R699/SUMIFS(R$3:R$722,$B$3:$B$722,$B1425)*SUMIFS(Calculations!$E$3:$E$53,Calculations!$A$3:$A$53,$B1425)</f>
        <v>0</v>
      </c>
    </row>
    <row r="1426" spans="2:18" ht="15.75" customHeight="1">
      <c r="B1426" s="44" t="s">
        <v>143</v>
      </c>
      <c r="C1426" s="44" t="s">
        <v>519</v>
      </c>
      <c r="D1426" s="44" t="s">
        <v>529</v>
      </c>
      <c r="E1426" s="44" t="str">
        <f t="shared" si="310"/>
        <v>natural gas nonpeaker</v>
      </c>
      <c r="F1426" s="44">
        <f>F700/SUMIFS(F$3:F$722,$B$3:$B$722,$B1426)*SUMIFS(Calculations!$E$3:$E$53,Calculations!$A$3:$A$53,$B1426)</f>
        <v>0</v>
      </c>
      <c r="G1426" s="44">
        <f>G700/SUMIFS(G$3:G$722,$B$3:$B$722,$B1426)*SUMIFS(Calculations!$E$3:$E$53,Calculations!$A$3:$A$53,$B1426)</f>
        <v>0</v>
      </c>
      <c r="H1426" s="44">
        <f>H700/SUMIFS(H$3:H$722,$B$3:$B$722,$B1426)*SUMIFS(Calculations!$E$3:$E$53,Calculations!$A$3:$A$53,$B1426)</f>
        <v>0</v>
      </c>
      <c r="I1426" s="44">
        <f>I700/SUMIFS(I$3:I$722,$B$3:$B$722,$B1426)*SUMIFS(Calculations!$E$3:$E$53,Calculations!$A$3:$A$53,$B1426)</f>
        <v>0</v>
      </c>
      <c r="J1426" s="44">
        <f>J700/SUMIFS(J$3:J$722,$B$3:$B$722,$B1426)*SUMIFS(Calculations!$E$3:$E$53,Calculations!$A$3:$A$53,$B1426)</f>
        <v>0</v>
      </c>
      <c r="K1426" s="44">
        <f>K700/SUMIFS(K$3:K$722,$B$3:$B$722,$B1426)*SUMIFS(Calculations!$E$3:$E$53,Calculations!$A$3:$A$53,$B1426)</f>
        <v>0</v>
      </c>
      <c r="L1426" s="44">
        <f>L700/SUMIFS(L$3:L$722,$B$3:$B$722,$B1426)*SUMIFS(Calculations!$E$3:$E$53,Calculations!$A$3:$A$53,$B1426)</f>
        <v>0</v>
      </c>
      <c r="M1426" s="44">
        <f>M700/SUMIFS(M$3:M$722,$B$3:$B$722,$B1426)*SUMIFS(Calculations!$E$3:$E$53,Calculations!$A$3:$A$53,$B1426)</f>
        <v>0</v>
      </c>
      <c r="N1426" s="44">
        <f>N700/SUMIFS(N$3:N$722,$B$3:$B$722,$B1426)*SUMIFS(Calculations!$E$3:$E$53,Calculations!$A$3:$A$53,$B1426)</f>
        <v>0</v>
      </c>
      <c r="O1426" s="44">
        <f>O700/SUMIFS(O$3:O$722,$B$3:$B$722,$B1426)*SUMIFS(Calculations!$E$3:$E$53,Calculations!$A$3:$A$53,$B1426)</f>
        <v>0</v>
      </c>
      <c r="P1426" s="44">
        <f>P700/SUMIFS(P$3:P$722,$B$3:$B$722,$B1426)*SUMIFS(Calculations!$E$3:$E$53,Calculations!$A$3:$A$53,$B1426)</f>
        <v>0</v>
      </c>
      <c r="Q1426" s="44">
        <f>Q700/SUMIFS(Q$3:Q$722,$B$3:$B$722,$B1426)*SUMIFS(Calculations!$E$3:$E$53,Calculations!$A$3:$A$53,$B1426)</f>
        <v>0</v>
      </c>
      <c r="R1426" s="44">
        <f>R700/SUMIFS(R$3:R$722,$B$3:$B$722,$B1426)*SUMIFS(Calculations!$E$3:$E$53,Calculations!$A$3:$A$53,$B1426)</f>
        <v>0</v>
      </c>
    </row>
    <row r="1427" spans="2:18" ht="15.75" customHeight="1">
      <c r="B1427" s="44" t="s">
        <v>143</v>
      </c>
      <c r="C1427" s="44" t="s">
        <v>519</v>
      </c>
      <c r="D1427" s="44" t="s">
        <v>530</v>
      </c>
      <c r="E1427" s="44" t="str">
        <f t="shared" si="310"/>
        <v>natural gas peaker</v>
      </c>
      <c r="F1427" s="44">
        <f>F701/SUMIFS(F$3:F$722,$B$3:$B$722,$B1427)*SUMIFS(Calculations!$E$3:$E$53,Calculations!$A$3:$A$53,$B1427)</f>
        <v>0</v>
      </c>
      <c r="G1427" s="44">
        <f>G701/SUMIFS(G$3:G$722,$B$3:$B$722,$B1427)*SUMIFS(Calculations!$E$3:$E$53,Calculations!$A$3:$A$53,$B1427)</f>
        <v>0</v>
      </c>
      <c r="H1427" s="44">
        <f>H701/SUMIFS(H$3:H$722,$B$3:$B$722,$B1427)*SUMIFS(Calculations!$E$3:$E$53,Calculations!$A$3:$A$53,$B1427)</f>
        <v>0</v>
      </c>
      <c r="I1427" s="44">
        <f>I701/SUMIFS(I$3:I$722,$B$3:$B$722,$B1427)*SUMIFS(Calculations!$E$3:$E$53,Calculations!$A$3:$A$53,$B1427)</f>
        <v>0</v>
      </c>
      <c r="J1427" s="44">
        <f>J701/SUMIFS(J$3:J$722,$B$3:$B$722,$B1427)*SUMIFS(Calculations!$E$3:$E$53,Calculations!$A$3:$A$53,$B1427)</f>
        <v>0</v>
      </c>
      <c r="K1427" s="44">
        <f>K701/SUMIFS(K$3:K$722,$B$3:$B$722,$B1427)*SUMIFS(Calculations!$E$3:$E$53,Calculations!$A$3:$A$53,$B1427)</f>
        <v>0</v>
      </c>
      <c r="L1427" s="44">
        <f>L701/SUMIFS(L$3:L$722,$B$3:$B$722,$B1427)*SUMIFS(Calculations!$E$3:$E$53,Calculations!$A$3:$A$53,$B1427)</f>
        <v>0</v>
      </c>
      <c r="M1427" s="44">
        <f>M701/SUMIFS(M$3:M$722,$B$3:$B$722,$B1427)*SUMIFS(Calculations!$E$3:$E$53,Calculations!$A$3:$A$53,$B1427)</f>
        <v>0</v>
      </c>
      <c r="N1427" s="44">
        <f>N701/SUMIFS(N$3:N$722,$B$3:$B$722,$B1427)*SUMIFS(Calculations!$E$3:$E$53,Calculations!$A$3:$A$53,$B1427)</f>
        <v>0</v>
      </c>
      <c r="O1427" s="44">
        <f>O701/SUMIFS(O$3:O$722,$B$3:$B$722,$B1427)*SUMIFS(Calculations!$E$3:$E$53,Calculations!$A$3:$A$53,$B1427)</f>
        <v>0</v>
      </c>
      <c r="P1427" s="44">
        <f>P701/SUMIFS(P$3:P$722,$B$3:$B$722,$B1427)*SUMIFS(Calculations!$E$3:$E$53,Calculations!$A$3:$A$53,$B1427)</f>
        <v>0</v>
      </c>
      <c r="Q1427" s="44">
        <f>Q701/SUMIFS(Q$3:Q$722,$B$3:$B$722,$B1427)*SUMIFS(Calculations!$E$3:$E$53,Calculations!$A$3:$A$53,$B1427)</f>
        <v>0</v>
      </c>
      <c r="R1427" s="44">
        <f>R701/SUMIFS(R$3:R$722,$B$3:$B$722,$B1427)*SUMIFS(Calculations!$E$3:$E$53,Calculations!$A$3:$A$53,$B1427)</f>
        <v>0</v>
      </c>
    </row>
    <row r="1428" spans="2:18" ht="15.75" customHeight="1">
      <c r="B1428" s="44" t="s">
        <v>143</v>
      </c>
      <c r="C1428" s="44" t="s">
        <v>519</v>
      </c>
      <c r="D1428" s="44" t="s">
        <v>531</v>
      </c>
      <c r="E1428" s="44" t="str">
        <f t="shared" si="310"/>
        <v>nuclear</v>
      </c>
      <c r="F1428" s="44">
        <f>F702/SUMIFS(F$3:F$722,$B$3:$B$722,$B1428)*SUMIFS(Calculations!$E$3:$E$53,Calculations!$A$3:$A$53,$B1428)</f>
        <v>0</v>
      </c>
      <c r="G1428" s="44">
        <f>G702/SUMIFS(G$3:G$722,$B$3:$B$722,$B1428)*SUMIFS(Calculations!$E$3:$E$53,Calculations!$A$3:$A$53,$B1428)</f>
        <v>0</v>
      </c>
      <c r="H1428" s="44">
        <f>H702/SUMIFS(H$3:H$722,$B$3:$B$722,$B1428)*SUMIFS(Calculations!$E$3:$E$53,Calculations!$A$3:$A$53,$B1428)</f>
        <v>0</v>
      </c>
      <c r="I1428" s="44">
        <f>I702/SUMIFS(I$3:I$722,$B$3:$B$722,$B1428)*SUMIFS(Calculations!$E$3:$E$53,Calculations!$A$3:$A$53,$B1428)</f>
        <v>0</v>
      </c>
      <c r="J1428" s="44">
        <f>J702/SUMIFS(J$3:J$722,$B$3:$B$722,$B1428)*SUMIFS(Calculations!$E$3:$E$53,Calculations!$A$3:$A$53,$B1428)</f>
        <v>0</v>
      </c>
      <c r="K1428" s="44">
        <f>K702/SUMIFS(K$3:K$722,$B$3:$B$722,$B1428)*SUMIFS(Calculations!$E$3:$E$53,Calculations!$A$3:$A$53,$B1428)</f>
        <v>0</v>
      </c>
      <c r="L1428" s="44">
        <f>L702/SUMIFS(L$3:L$722,$B$3:$B$722,$B1428)*SUMIFS(Calculations!$E$3:$E$53,Calculations!$A$3:$A$53,$B1428)</f>
        <v>0</v>
      </c>
      <c r="M1428" s="44">
        <f>M702/SUMIFS(M$3:M$722,$B$3:$B$722,$B1428)*SUMIFS(Calculations!$E$3:$E$53,Calculations!$A$3:$A$53,$B1428)</f>
        <v>0</v>
      </c>
      <c r="N1428" s="44">
        <f>N702/SUMIFS(N$3:N$722,$B$3:$B$722,$B1428)*SUMIFS(Calculations!$E$3:$E$53,Calculations!$A$3:$A$53,$B1428)</f>
        <v>0</v>
      </c>
      <c r="O1428" s="44">
        <f>O702/SUMIFS(O$3:O$722,$B$3:$B$722,$B1428)*SUMIFS(Calculations!$E$3:$E$53,Calculations!$A$3:$A$53,$B1428)</f>
        <v>0</v>
      </c>
      <c r="P1428" s="44">
        <f>P702/SUMIFS(P$3:P$722,$B$3:$B$722,$B1428)*SUMIFS(Calculations!$E$3:$E$53,Calculations!$A$3:$A$53,$B1428)</f>
        <v>0</v>
      </c>
      <c r="Q1428" s="44">
        <f>Q702/SUMIFS(Q$3:Q$722,$B$3:$B$722,$B1428)*SUMIFS(Calculations!$E$3:$E$53,Calculations!$A$3:$A$53,$B1428)</f>
        <v>0</v>
      </c>
      <c r="R1428" s="44">
        <f>R702/SUMIFS(R$3:R$722,$B$3:$B$722,$B1428)*SUMIFS(Calculations!$E$3:$E$53,Calculations!$A$3:$A$53,$B1428)</f>
        <v>0</v>
      </c>
    </row>
    <row r="1429" spans="2:18" ht="15.75" customHeight="1">
      <c r="B1429" s="44" t="s">
        <v>143</v>
      </c>
      <c r="C1429" s="44" t="s">
        <v>519</v>
      </c>
      <c r="D1429" s="44" t="s">
        <v>532</v>
      </c>
      <c r="E1429" s="44" t="str">
        <f t="shared" si="310"/>
        <v>offshore wind</v>
      </c>
      <c r="F1429" s="44">
        <f>F703/SUMIFS(F$3:F$722,$B$3:$B$722,$B1429)*SUMIFS(Calculations!$E$3:$E$53,Calculations!$A$3:$A$53,$B1429)</f>
        <v>0</v>
      </c>
      <c r="G1429" s="44">
        <f>G703/SUMIFS(G$3:G$722,$B$3:$B$722,$B1429)*SUMIFS(Calculations!$E$3:$E$53,Calculations!$A$3:$A$53,$B1429)</f>
        <v>0</v>
      </c>
      <c r="H1429" s="44">
        <f>H703/SUMIFS(H$3:H$722,$B$3:$B$722,$B1429)*SUMIFS(Calculations!$E$3:$E$53,Calculations!$A$3:$A$53,$B1429)</f>
        <v>0</v>
      </c>
      <c r="I1429" s="44">
        <f>I703/SUMIFS(I$3:I$722,$B$3:$B$722,$B1429)*SUMIFS(Calculations!$E$3:$E$53,Calculations!$A$3:$A$53,$B1429)</f>
        <v>0</v>
      </c>
      <c r="J1429" s="44">
        <f>J703/SUMIFS(J$3:J$722,$B$3:$B$722,$B1429)*SUMIFS(Calculations!$E$3:$E$53,Calculations!$A$3:$A$53,$B1429)</f>
        <v>0</v>
      </c>
      <c r="K1429" s="44">
        <f>K703/SUMIFS(K$3:K$722,$B$3:$B$722,$B1429)*SUMIFS(Calculations!$E$3:$E$53,Calculations!$A$3:$A$53,$B1429)</f>
        <v>0</v>
      </c>
      <c r="L1429" s="44">
        <f>L703/SUMIFS(L$3:L$722,$B$3:$B$722,$B1429)*SUMIFS(Calculations!$E$3:$E$53,Calculations!$A$3:$A$53,$B1429)</f>
        <v>0</v>
      </c>
      <c r="M1429" s="44">
        <f>M703/SUMIFS(M$3:M$722,$B$3:$B$722,$B1429)*SUMIFS(Calculations!$E$3:$E$53,Calculations!$A$3:$A$53,$B1429)</f>
        <v>0</v>
      </c>
      <c r="N1429" s="44">
        <f>N703/SUMIFS(N$3:N$722,$B$3:$B$722,$B1429)*SUMIFS(Calculations!$E$3:$E$53,Calculations!$A$3:$A$53,$B1429)</f>
        <v>0</v>
      </c>
      <c r="O1429" s="44">
        <f>O703/SUMIFS(O$3:O$722,$B$3:$B$722,$B1429)*SUMIFS(Calculations!$E$3:$E$53,Calculations!$A$3:$A$53,$B1429)</f>
        <v>0</v>
      </c>
      <c r="P1429" s="44">
        <f>P703/SUMIFS(P$3:P$722,$B$3:$B$722,$B1429)*SUMIFS(Calculations!$E$3:$E$53,Calculations!$A$3:$A$53,$B1429)</f>
        <v>0</v>
      </c>
      <c r="Q1429" s="44">
        <f>Q703/SUMIFS(Q$3:Q$722,$B$3:$B$722,$B1429)*SUMIFS(Calculations!$E$3:$E$53,Calculations!$A$3:$A$53,$B1429)</f>
        <v>0</v>
      </c>
      <c r="R1429" s="44">
        <f>R703/SUMIFS(R$3:R$722,$B$3:$B$722,$B1429)*SUMIFS(Calculations!$E$3:$E$53,Calculations!$A$3:$A$53,$B1429)</f>
        <v>0</v>
      </c>
    </row>
    <row r="1430" spans="2:18" ht="15.75" customHeight="1">
      <c r="B1430" s="44" t="s">
        <v>143</v>
      </c>
      <c r="C1430" s="44" t="s">
        <v>519</v>
      </c>
      <c r="D1430" s="44" t="s">
        <v>533</v>
      </c>
      <c r="E1430" s="44" t="str">
        <f t="shared" si="310"/>
        <v>crude oil</v>
      </c>
      <c r="F1430" s="44">
        <f>F704/SUMIFS(F$3:F$722,$B$3:$B$722,$B1430)*SUMIFS(Calculations!$E$3:$E$53,Calculations!$A$3:$A$53,$B1430)</f>
        <v>0</v>
      </c>
      <c r="G1430" s="44">
        <f>G704/SUMIFS(G$3:G$722,$B$3:$B$722,$B1430)*SUMIFS(Calculations!$E$3:$E$53,Calculations!$A$3:$A$53,$B1430)</f>
        <v>0</v>
      </c>
      <c r="H1430" s="44">
        <f>H704/SUMIFS(H$3:H$722,$B$3:$B$722,$B1430)*SUMIFS(Calculations!$E$3:$E$53,Calculations!$A$3:$A$53,$B1430)</f>
        <v>0</v>
      </c>
      <c r="I1430" s="44">
        <f>I704/SUMIFS(I$3:I$722,$B$3:$B$722,$B1430)*SUMIFS(Calculations!$E$3:$E$53,Calculations!$A$3:$A$53,$B1430)</f>
        <v>0</v>
      </c>
      <c r="J1430" s="44">
        <f>J704/SUMIFS(J$3:J$722,$B$3:$B$722,$B1430)*SUMIFS(Calculations!$E$3:$E$53,Calculations!$A$3:$A$53,$B1430)</f>
        <v>0</v>
      </c>
      <c r="K1430" s="44">
        <f>K704/SUMIFS(K$3:K$722,$B$3:$B$722,$B1430)*SUMIFS(Calculations!$E$3:$E$53,Calculations!$A$3:$A$53,$B1430)</f>
        <v>0</v>
      </c>
      <c r="L1430" s="44">
        <f>L704/SUMIFS(L$3:L$722,$B$3:$B$722,$B1430)*SUMIFS(Calculations!$E$3:$E$53,Calculations!$A$3:$A$53,$B1430)</f>
        <v>0</v>
      </c>
      <c r="M1430" s="44">
        <f>M704/SUMIFS(M$3:M$722,$B$3:$B$722,$B1430)*SUMIFS(Calculations!$E$3:$E$53,Calculations!$A$3:$A$53,$B1430)</f>
        <v>0</v>
      </c>
      <c r="N1430" s="44">
        <f>N704/SUMIFS(N$3:N$722,$B$3:$B$722,$B1430)*SUMIFS(Calculations!$E$3:$E$53,Calculations!$A$3:$A$53,$B1430)</f>
        <v>0</v>
      </c>
      <c r="O1430" s="44">
        <f>O704/SUMIFS(O$3:O$722,$B$3:$B$722,$B1430)*SUMIFS(Calculations!$E$3:$E$53,Calculations!$A$3:$A$53,$B1430)</f>
        <v>0</v>
      </c>
      <c r="P1430" s="44">
        <f>P704/SUMIFS(P$3:P$722,$B$3:$B$722,$B1430)*SUMIFS(Calculations!$E$3:$E$53,Calculations!$A$3:$A$53,$B1430)</f>
        <v>0</v>
      </c>
      <c r="Q1430" s="44">
        <f>Q704/SUMIFS(Q$3:Q$722,$B$3:$B$722,$B1430)*SUMIFS(Calculations!$E$3:$E$53,Calculations!$A$3:$A$53,$B1430)</f>
        <v>0</v>
      </c>
      <c r="R1430" s="44">
        <f>R704/SUMIFS(R$3:R$722,$B$3:$B$722,$B1430)*SUMIFS(Calculations!$E$3:$E$53,Calculations!$A$3:$A$53,$B1430)</f>
        <v>0</v>
      </c>
    </row>
    <row r="1431" spans="2:18" ht="15.75" customHeight="1">
      <c r="B1431" s="44" t="s">
        <v>143</v>
      </c>
      <c r="C1431" s="44" t="s">
        <v>519</v>
      </c>
      <c r="D1431" s="44" t="s">
        <v>534</v>
      </c>
      <c r="E1431" s="44" t="str">
        <f t="shared" si="310"/>
        <v>solar PV</v>
      </c>
      <c r="F1431" s="44">
        <f>F705/SUMIFS(F$3:F$722,$B$3:$B$722,$B1431)*SUMIFS(Calculations!$E$3:$E$53,Calculations!$A$3:$A$53,$B1431)</f>
        <v>0</v>
      </c>
      <c r="G1431" s="44">
        <f>G705/SUMIFS(G$3:G$722,$B$3:$B$722,$B1431)*SUMIFS(Calculations!$E$3:$E$53,Calculations!$A$3:$A$53,$B1431)</f>
        <v>0</v>
      </c>
      <c r="H1431" s="44">
        <f>H705/SUMIFS(H$3:H$722,$B$3:$B$722,$B1431)*SUMIFS(Calculations!$E$3:$E$53,Calculations!$A$3:$A$53,$B1431)</f>
        <v>0</v>
      </c>
      <c r="I1431" s="44">
        <f>I705/SUMIFS(I$3:I$722,$B$3:$B$722,$B1431)*SUMIFS(Calculations!$E$3:$E$53,Calculations!$A$3:$A$53,$B1431)</f>
        <v>0</v>
      </c>
      <c r="J1431" s="44">
        <f>J705/SUMIFS(J$3:J$722,$B$3:$B$722,$B1431)*SUMIFS(Calculations!$E$3:$E$53,Calculations!$A$3:$A$53,$B1431)</f>
        <v>0</v>
      </c>
      <c r="K1431" s="44">
        <f>K705/SUMIFS(K$3:K$722,$B$3:$B$722,$B1431)*SUMIFS(Calculations!$E$3:$E$53,Calculations!$A$3:$A$53,$B1431)</f>
        <v>0</v>
      </c>
      <c r="L1431" s="44">
        <f>L705/SUMIFS(L$3:L$722,$B$3:$B$722,$B1431)*SUMIFS(Calculations!$E$3:$E$53,Calculations!$A$3:$A$53,$B1431)</f>
        <v>0</v>
      </c>
      <c r="M1431" s="44">
        <f>M705/SUMIFS(M$3:M$722,$B$3:$B$722,$B1431)*SUMIFS(Calculations!$E$3:$E$53,Calculations!$A$3:$A$53,$B1431)</f>
        <v>0</v>
      </c>
      <c r="N1431" s="44">
        <f>N705/SUMIFS(N$3:N$722,$B$3:$B$722,$B1431)*SUMIFS(Calculations!$E$3:$E$53,Calculations!$A$3:$A$53,$B1431)</f>
        <v>0</v>
      </c>
      <c r="O1431" s="44">
        <f>O705/SUMIFS(O$3:O$722,$B$3:$B$722,$B1431)*SUMIFS(Calculations!$E$3:$E$53,Calculations!$A$3:$A$53,$B1431)</f>
        <v>0</v>
      </c>
      <c r="P1431" s="44">
        <f>P705/SUMIFS(P$3:P$722,$B$3:$B$722,$B1431)*SUMIFS(Calculations!$E$3:$E$53,Calculations!$A$3:$A$53,$B1431)</f>
        <v>0</v>
      </c>
      <c r="Q1431" s="44">
        <f>Q705/SUMIFS(Q$3:Q$722,$B$3:$B$722,$B1431)*SUMIFS(Calculations!$E$3:$E$53,Calculations!$A$3:$A$53,$B1431)</f>
        <v>0</v>
      </c>
      <c r="R1431" s="44">
        <f>R705/SUMIFS(R$3:R$722,$B$3:$B$722,$B1431)*SUMIFS(Calculations!$E$3:$E$53,Calculations!$A$3:$A$53,$B1431)</f>
        <v>0</v>
      </c>
    </row>
    <row r="1432" spans="2:18" ht="15.75" customHeight="1">
      <c r="B1432" s="44" t="s">
        <v>143</v>
      </c>
      <c r="C1432" s="44" t="s">
        <v>519</v>
      </c>
      <c r="D1432" s="44" t="s">
        <v>535</v>
      </c>
      <c r="E1432" s="44" t="str">
        <f t="shared" si="310"/>
        <v>storage</v>
      </c>
      <c r="F1432" s="44">
        <f>F706/SUMIFS(F$3:F$722,$B$3:$B$722,$B1432)*SUMIFS(Calculations!$E$3:$E$53,Calculations!$A$3:$A$53,$B1432)</f>
        <v>0</v>
      </c>
      <c r="G1432" s="44">
        <f>G706/SUMIFS(G$3:G$722,$B$3:$B$722,$B1432)*SUMIFS(Calculations!$E$3:$E$53,Calculations!$A$3:$A$53,$B1432)</f>
        <v>0</v>
      </c>
      <c r="H1432" s="44">
        <f>H706/SUMIFS(H$3:H$722,$B$3:$B$722,$B1432)*SUMIFS(Calculations!$E$3:$E$53,Calculations!$A$3:$A$53,$B1432)</f>
        <v>0</v>
      </c>
      <c r="I1432" s="44">
        <f>I706/SUMIFS(I$3:I$722,$B$3:$B$722,$B1432)*SUMIFS(Calculations!$E$3:$E$53,Calculations!$A$3:$A$53,$B1432)</f>
        <v>0</v>
      </c>
      <c r="J1432" s="44">
        <f>J706/SUMIFS(J$3:J$722,$B$3:$B$722,$B1432)*SUMIFS(Calculations!$E$3:$E$53,Calculations!$A$3:$A$53,$B1432)</f>
        <v>0</v>
      </c>
      <c r="K1432" s="44">
        <f>K706/SUMIFS(K$3:K$722,$B$3:$B$722,$B1432)*SUMIFS(Calculations!$E$3:$E$53,Calculations!$A$3:$A$53,$B1432)</f>
        <v>0</v>
      </c>
      <c r="L1432" s="44">
        <f>L706/SUMIFS(L$3:L$722,$B$3:$B$722,$B1432)*SUMIFS(Calculations!$E$3:$E$53,Calculations!$A$3:$A$53,$B1432)</f>
        <v>0</v>
      </c>
      <c r="M1432" s="44">
        <f>M706/SUMIFS(M$3:M$722,$B$3:$B$722,$B1432)*SUMIFS(Calculations!$E$3:$E$53,Calculations!$A$3:$A$53,$B1432)</f>
        <v>0</v>
      </c>
      <c r="N1432" s="44">
        <f>N706/SUMIFS(N$3:N$722,$B$3:$B$722,$B1432)*SUMIFS(Calculations!$E$3:$E$53,Calculations!$A$3:$A$53,$B1432)</f>
        <v>0</v>
      </c>
      <c r="O1432" s="44">
        <f>O706/SUMIFS(O$3:O$722,$B$3:$B$722,$B1432)*SUMIFS(Calculations!$E$3:$E$53,Calculations!$A$3:$A$53,$B1432)</f>
        <v>0</v>
      </c>
      <c r="P1432" s="44">
        <f>P706/SUMIFS(P$3:P$722,$B$3:$B$722,$B1432)*SUMIFS(Calculations!$E$3:$E$53,Calculations!$A$3:$A$53,$B1432)</f>
        <v>0</v>
      </c>
      <c r="Q1432" s="44">
        <f>Q706/SUMIFS(Q$3:Q$722,$B$3:$B$722,$B1432)*SUMIFS(Calculations!$E$3:$E$53,Calculations!$A$3:$A$53,$B1432)</f>
        <v>0</v>
      </c>
      <c r="R1432" s="44">
        <f>R706/SUMIFS(R$3:R$722,$B$3:$B$722,$B1432)*SUMIFS(Calculations!$E$3:$E$53,Calculations!$A$3:$A$53,$B1432)</f>
        <v>0</v>
      </c>
    </row>
    <row r="1433" spans="2:18" ht="15.75" customHeight="1">
      <c r="B1433" s="44" t="s">
        <v>143</v>
      </c>
      <c r="C1433" s="44" t="s">
        <v>519</v>
      </c>
      <c r="D1433" s="44" t="s">
        <v>537</v>
      </c>
      <c r="E1433" s="44" t="str">
        <f t="shared" ref="E1433:E1448" si="311">LOOKUP(D1433,$U$2:$V$15,$V$2:$V$15)</f>
        <v>solar PV</v>
      </c>
      <c r="F1433" s="44">
        <f>F707/SUMIFS(F$3:F$722,$B$3:$B$722,$B1433)*SUMIFS(Calculations!$E$3:$E$53,Calculations!$A$3:$A$53,$B1433)</f>
        <v>0</v>
      </c>
      <c r="G1433" s="44">
        <f>G707/SUMIFS(G$3:G$722,$B$3:$B$722,$B1433)*SUMIFS(Calculations!$E$3:$E$53,Calculations!$A$3:$A$53,$B1433)</f>
        <v>0</v>
      </c>
      <c r="H1433" s="44">
        <f>H707/SUMIFS(H$3:H$722,$B$3:$B$722,$B1433)*SUMIFS(Calculations!$E$3:$E$53,Calculations!$A$3:$A$53,$B1433)</f>
        <v>0</v>
      </c>
      <c r="I1433" s="44">
        <f>I707/SUMIFS(I$3:I$722,$B$3:$B$722,$B1433)*SUMIFS(Calculations!$E$3:$E$53,Calculations!$A$3:$A$53,$B1433)</f>
        <v>0</v>
      </c>
      <c r="J1433" s="44">
        <f>J707/SUMIFS(J$3:J$722,$B$3:$B$722,$B1433)*SUMIFS(Calculations!$E$3:$E$53,Calculations!$A$3:$A$53,$B1433)</f>
        <v>0</v>
      </c>
      <c r="K1433" s="44">
        <f>K707/SUMIFS(K$3:K$722,$B$3:$B$722,$B1433)*SUMIFS(Calculations!$E$3:$E$53,Calculations!$A$3:$A$53,$B1433)</f>
        <v>0</v>
      </c>
      <c r="L1433" s="44">
        <f>L707/SUMIFS(L$3:L$722,$B$3:$B$722,$B1433)*SUMIFS(Calculations!$E$3:$E$53,Calculations!$A$3:$A$53,$B1433)</f>
        <v>0</v>
      </c>
      <c r="M1433" s="44">
        <f>M707/SUMIFS(M$3:M$722,$B$3:$B$722,$B1433)*SUMIFS(Calculations!$E$3:$E$53,Calculations!$A$3:$A$53,$B1433)</f>
        <v>0</v>
      </c>
      <c r="N1433" s="44">
        <f>N707/SUMIFS(N$3:N$722,$B$3:$B$722,$B1433)*SUMIFS(Calculations!$E$3:$E$53,Calculations!$A$3:$A$53,$B1433)</f>
        <v>0</v>
      </c>
      <c r="O1433" s="44">
        <f>O707/SUMIFS(O$3:O$722,$B$3:$B$722,$B1433)*SUMIFS(Calculations!$E$3:$E$53,Calculations!$A$3:$A$53,$B1433)</f>
        <v>0</v>
      </c>
      <c r="P1433" s="44">
        <f>P707/SUMIFS(P$3:P$722,$B$3:$B$722,$B1433)*SUMIFS(Calculations!$E$3:$E$53,Calculations!$A$3:$A$53,$B1433)</f>
        <v>0</v>
      </c>
      <c r="Q1433" s="44">
        <f>Q707/SUMIFS(Q$3:Q$722,$B$3:$B$722,$B1433)*SUMIFS(Calculations!$E$3:$E$53,Calculations!$A$3:$A$53,$B1433)</f>
        <v>0</v>
      </c>
      <c r="R1433" s="44">
        <f>R707/SUMIFS(R$3:R$722,$B$3:$B$722,$B1433)*SUMIFS(Calculations!$E$3:$E$53,Calculations!$A$3:$A$53,$B1433)</f>
        <v>0</v>
      </c>
    </row>
    <row r="1434" spans="2:18" ht="15.75" customHeight="1">
      <c r="B1434" s="44" t="s">
        <v>148</v>
      </c>
      <c r="C1434" s="44" t="s">
        <v>519</v>
      </c>
      <c r="D1434" s="44" t="s">
        <v>522</v>
      </c>
      <c r="E1434" s="44" t="str">
        <f t="shared" si="311"/>
        <v>biomass</v>
      </c>
      <c r="F1434" s="44">
        <f>F708/SUMIFS(F$3:F$722,$B$3:$B$722,$B1434)*SUMIFS(Calculations!$E$3:$E$53,Calculations!$A$3:$A$53,$B1434)</f>
        <v>0</v>
      </c>
      <c r="G1434" s="44">
        <f>G708/SUMIFS(G$3:G$722,$B$3:$B$722,$B1434)*SUMIFS(Calculations!$E$3:$E$53,Calculations!$A$3:$A$53,$B1434)</f>
        <v>0</v>
      </c>
      <c r="H1434" s="44">
        <f>H708/SUMIFS(H$3:H$722,$B$3:$B$722,$B1434)*SUMIFS(Calculations!$E$3:$E$53,Calculations!$A$3:$A$53,$B1434)</f>
        <v>0</v>
      </c>
      <c r="I1434" s="44">
        <f>I708/SUMIFS(I$3:I$722,$B$3:$B$722,$B1434)*SUMIFS(Calculations!$E$3:$E$53,Calculations!$A$3:$A$53,$B1434)</f>
        <v>0</v>
      </c>
      <c r="J1434" s="44">
        <f>J708/SUMIFS(J$3:J$722,$B$3:$B$722,$B1434)*SUMIFS(Calculations!$E$3:$E$53,Calculations!$A$3:$A$53,$B1434)</f>
        <v>0</v>
      </c>
      <c r="K1434" s="44">
        <f>K708/SUMIFS(K$3:K$722,$B$3:$B$722,$B1434)*SUMIFS(Calculations!$E$3:$E$53,Calculations!$A$3:$A$53,$B1434)</f>
        <v>0</v>
      </c>
      <c r="L1434" s="44">
        <f>L708/SUMIFS(L$3:L$722,$B$3:$B$722,$B1434)*SUMIFS(Calculations!$E$3:$E$53,Calculations!$A$3:$A$53,$B1434)</f>
        <v>0</v>
      </c>
      <c r="M1434" s="44">
        <f>M708/SUMIFS(M$3:M$722,$B$3:$B$722,$B1434)*SUMIFS(Calculations!$E$3:$E$53,Calculations!$A$3:$A$53,$B1434)</f>
        <v>0</v>
      </c>
      <c r="N1434" s="44">
        <f>N708/SUMIFS(N$3:N$722,$B$3:$B$722,$B1434)*SUMIFS(Calculations!$E$3:$E$53,Calculations!$A$3:$A$53,$B1434)</f>
        <v>0</v>
      </c>
      <c r="O1434" s="44">
        <f>O708/SUMIFS(O$3:O$722,$B$3:$B$722,$B1434)*SUMIFS(Calculations!$E$3:$E$53,Calculations!$A$3:$A$53,$B1434)</f>
        <v>0</v>
      </c>
      <c r="P1434" s="44">
        <f>P708/SUMIFS(P$3:P$722,$B$3:$B$722,$B1434)*SUMIFS(Calculations!$E$3:$E$53,Calculations!$A$3:$A$53,$B1434)</f>
        <v>0</v>
      </c>
      <c r="Q1434" s="44">
        <f>Q708/SUMIFS(Q$3:Q$722,$B$3:$B$722,$B1434)*SUMIFS(Calculations!$E$3:$E$53,Calculations!$A$3:$A$53,$B1434)</f>
        <v>0</v>
      </c>
      <c r="R1434" s="44">
        <f>R708/SUMIFS(R$3:R$722,$B$3:$B$722,$B1434)*SUMIFS(Calculations!$E$3:$E$53,Calculations!$A$3:$A$53,$B1434)</f>
        <v>0</v>
      </c>
    </row>
    <row r="1435" spans="2:18" ht="15.75" customHeight="1">
      <c r="B1435" s="44" t="s">
        <v>148</v>
      </c>
      <c r="C1435" s="44" t="s">
        <v>519</v>
      </c>
      <c r="D1435" s="44" t="s">
        <v>523</v>
      </c>
      <c r="E1435" s="44" t="str">
        <f t="shared" si="311"/>
        <v>hard coal</v>
      </c>
      <c r="F1435" s="44">
        <f>F709/SUMIFS(F$3:F$722,$B$3:$B$722,$B1435)*SUMIFS(Calculations!$E$3:$E$53,Calculations!$A$3:$A$53,$B1435)</f>
        <v>0</v>
      </c>
      <c r="G1435" s="44">
        <f>G709/SUMIFS(G$3:G$722,$B$3:$B$722,$B1435)*SUMIFS(Calculations!$E$3:$E$53,Calculations!$A$3:$A$53,$B1435)</f>
        <v>0</v>
      </c>
      <c r="H1435" s="44">
        <f>H709/SUMIFS(H$3:H$722,$B$3:$B$722,$B1435)*SUMIFS(Calculations!$E$3:$E$53,Calculations!$A$3:$A$53,$B1435)</f>
        <v>0</v>
      </c>
      <c r="I1435" s="44">
        <f>I709/SUMIFS(I$3:I$722,$B$3:$B$722,$B1435)*SUMIFS(Calculations!$E$3:$E$53,Calculations!$A$3:$A$53,$B1435)</f>
        <v>0</v>
      </c>
      <c r="J1435" s="44">
        <f>J709/SUMIFS(J$3:J$722,$B$3:$B$722,$B1435)*SUMIFS(Calculations!$E$3:$E$53,Calculations!$A$3:$A$53,$B1435)</f>
        <v>0</v>
      </c>
      <c r="K1435" s="44">
        <f>K709/SUMIFS(K$3:K$722,$B$3:$B$722,$B1435)*SUMIFS(Calculations!$E$3:$E$53,Calculations!$A$3:$A$53,$B1435)</f>
        <v>0</v>
      </c>
      <c r="L1435" s="44">
        <f>L709/SUMIFS(L$3:L$722,$B$3:$B$722,$B1435)*SUMIFS(Calculations!$E$3:$E$53,Calculations!$A$3:$A$53,$B1435)</f>
        <v>0</v>
      </c>
      <c r="M1435" s="44">
        <f>M709/SUMIFS(M$3:M$722,$B$3:$B$722,$B1435)*SUMIFS(Calculations!$E$3:$E$53,Calculations!$A$3:$A$53,$B1435)</f>
        <v>0</v>
      </c>
      <c r="N1435" s="44">
        <f>N709/SUMIFS(N$3:N$722,$B$3:$B$722,$B1435)*SUMIFS(Calculations!$E$3:$E$53,Calculations!$A$3:$A$53,$B1435)</f>
        <v>0</v>
      </c>
      <c r="O1435" s="44">
        <f>O709/SUMIFS(O$3:O$722,$B$3:$B$722,$B1435)*SUMIFS(Calculations!$E$3:$E$53,Calculations!$A$3:$A$53,$B1435)</f>
        <v>0</v>
      </c>
      <c r="P1435" s="44">
        <f>P709/SUMIFS(P$3:P$722,$B$3:$B$722,$B1435)*SUMIFS(Calculations!$E$3:$E$53,Calculations!$A$3:$A$53,$B1435)</f>
        <v>0</v>
      </c>
      <c r="Q1435" s="44">
        <f>Q709/SUMIFS(Q$3:Q$722,$B$3:$B$722,$B1435)*SUMIFS(Calculations!$E$3:$E$53,Calculations!$A$3:$A$53,$B1435)</f>
        <v>0</v>
      </c>
      <c r="R1435" s="44">
        <f>R709/SUMIFS(R$3:R$722,$B$3:$B$722,$B1435)*SUMIFS(Calculations!$E$3:$E$53,Calculations!$A$3:$A$53,$B1435)</f>
        <v>0</v>
      </c>
    </row>
    <row r="1436" spans="2:18" ht="15.75" customHeight="1">
      <c r="B1436" s="44" t="s">
        <v>148</v>
      </c>
      <c r="C1436" s="44" t="s">
        <v>519</v>
      </c>
      <c r="D1436" s="44" t="s">
        <v>524</v>
      </c>
      <c r="E1436" s="44" t="str">
        <f t="shared" si="311"/>
        <v>solar thermal</v>
      </c>
      <c r="F1436" s="44">
        <f>F710/SUMIFS(F$3:F$722,$B$3:$B$722,$B1436)*SUMIFS(Calculations!$E$3:$E$53,Calculations!$A$3:$A$53,$B1436)</f>
        <v>0</v>
      </c>
      <c r="G1436" s="44">
        <f>G710/SUMIFS(G$3:G$722,$B$3:$B$722,$B1436)*SUMIFS(Calculations!$E$3:$E$53,Calculations!$A$3:$A$53,$B1436)</f>
        <v>0</v>
      </c>
      <c r="H1436" s="44">
        <f>H710/SUMIFS(H$3:H$722,$B$3:$B$722,$B1436)*SUMIFS(Calculations!$E$3:$E$53,Calculations!$A$3:$A$53,$B1436)</f>
        <v>0</v>
      </c>
      <c r="I1436" s="44">
        <f>I710/SUMIFS(I$3:I$722,$B$3:$B$722,$B1436)*SUMIFS(Calculations!$E$3:$E$53,Calculations!$A$3:$A$53,$B1436)</f>
        <v>0</v>
      </c>
      <c r="J1436" s="44">
        <f>J710/SUMIFS(J$3:J$722,$B$3:$B$722,$B1436)*SUMIFS(Calculations!$E$3:$E$53,Calculations!$A$3:$A$53,$B1436)</f>
        <v>0</v>
      </c>
      <c r="K1436" s="44">
        <f>K710/SUMIFS(K$3:K$722,$B$3:$B$722,$B1436)*SUMIFS(Calculations!$E$3:$E$53,Calculations!$A$3:$A$53,$B1436)</f>
        <v>0</v>
      </c>
      <c r="L1436" s="44">
        <f>L710/SUMIFS(L$3:L$722,$B$3:$B$722,$B1436)*SUMIFS(Calculations!$E$3:$E$53,Calculations!$A$3:$A$53,$B1436)</f>
        <v>0</v>
      </c>
      <c r="M1436" s="44">
        <f>M710/SUMIFS(M$3:M$722,$B$3:$B$722,$B1436)*SUMIFS(Calculations!$E$3:$E$53,Calculations!$A$3:$A$53,$B1436)</f>
        <v>0</v>
      </c>
      <c r="N1436" s="44">
        <f>N710/SUMIFS(N$3:N$722,$B$3:$B$722,$B1436)*SUMIFS(Calculations!$E$3:$E$53,Calculations!$A$3:$A$53,$B1436)</f>
        <v>0</v>
      </c>
      <c r="O1436" s="44">
        <f>O710/SUMIFS(O$3:O$722,$B$3:$B$722,$B1436)*SUMIFS(Calculations!$E$3:$E$53,Calculations!$A$3:$A$53,$B1436)</f>
        <v>0</v>
      </c>
      <c r="P1436" s="44">
        <f>P710/SUMIFS(P$3:P$722,$B$3:$B$722,$B1436)*SUMIFS(Calculations!$E$3:$E$53,Calculations!$A$3:$A$53,$B1436)</f>
        <v>0</v>
      </c>
      <c r="Q1436" s="44">
        <f>Q710/SUMIFS(Q$3:Q$722,$B$3:$B$722,$B1436)*SUMIFS(Calculations!$E$3:$E$53,Calculations!$A$3:$A$53,$B1436)</f>
        <v>0</v>
      </c>
      <c r="R1436" s="44">
        <f>R710/SUMIFS(R$3:R$722,$B$3:$B$722,$B1436)*SUMIFS(Calculations!$E$3:$E$53,Calculations!$A$3:$A$53,$B1436)</f>
        <v>0</v>
      </c>
    </row>
    <row r="1437" spans="2:18" ht="15.75" customHeight="1">
      <c r="B1437" s="44" t="s">
        <v>148</v>
      </c>
      <c r="C1437" s="44" t="s">
        <v>519</v>
      </c>
      <c r="D1437" s="44" t="s">
        <v>525</v>
      </c>
      <c r="E1437" s="44" t="str">
        <f t="shared" si="311"/>
        <v>geothermal</v>
      </c>
      <c r="F1437" s="44">
        <f>F711/SUMIFS(F$3:F$722,$B$3:$B$722,$B1437)*SUMIFS(Calculations!$E$3:$E$53,Calculations!$A$3:$A$53,$B1437)</f>
        <v>0</v>
      </c>
      <c r="G1437" s="44">
        <f>G711/SUMIFS(G$3:G$722,$B$3:$B$722,$B1437)*SUMIFS(Calculations!$E$3:$E$53,Calculations!$A$3:$A$53,$B1437)</f>
        <v>0</v>
      </c>
      <c r="H1437" s="44">
        <f>H711/SUMIFS(H$3:H$722,$B$3:$B$722,$B1437)*SUMIFS(Calculations!$E$3:$E$53,Calculations!$A$3:$A$53,$B1437)</f>
        <v>0</v>
      </c>
      <c r="I1437" s="44">
        <f>I711/SUMIFS(I$3:I$722,$B$3:$B$722,$B1437)*SUMIFS(Calculations!$E$3:$E$53,Calculations!$A$3:$A$53,$B1437)</f>
        <v>0</v>
      </c>
      <c r="J1437" s="44">
        <f>J711/SUMIFS(J$3:J$722,$B$3:$B$722,$B1437)*SUMIFS(Calculations!$E$3:$E$53,Calculations!$A$3:$A$53,$B1437)</f>
        <v>0</v>
      </c>
      <c r="K1437" s="44">
        <f>K711/SUMIFS(K$3:K$722,$B$3:$B$722,$B1437)*SUMIFS(Calculations!$E$3:$E$53,Calculations!$A$3:$A$53,$B1437)</f>
        <v>0</v>
      </c>
      <c r="L1437" s="44">
        <f>L711/SUMIFS(L$3:L$722,$B$3:$B$722,$B1437)*SUMIFS(Calculations!$E$3:$E$53,Calculations!$A$3:$A$53,$B1437)</f>
        <v>0</v>
      </c>
      <c r="M1437" s="44">
        <f>M711/SUMIFS(M$3:M$722,$B$3:$B$722,$B1437)*SUMIFS(Calculations!$E$3:$E$53,Calculations!$A$3:$A$53,$B1437)</f>
        <v>0</v>
      </c>
      <c r="N1437" s="44">
        <f>N711/SUMIFS(N$3:N$722,$B$3:$B$722,$B1437)*SUMIFS(Calculations!$E$3:$E$53,Calculations!$A$3:$A$53,$B1437)</f>
        <v>0</v>
      </c>
      <c r="O1437" s="44">
        <f>O711/SUMIFS(O$3:O$722,$B$3:$B$722,$B1437)*SUMIFS(Calculations!$E$3:$E$53,Calculations!$A$3:$A$53,$B1437)</f>
        <v>0</v>
      </c>
      <c r="P1437" s="44">
        <f>P711/SUMIFS(P$3:P$722,$B$3:$B$722,$B1437)*SUMIFS(Calculations!$E$3:$E$53,Calculations!$A$3:$A$53,$B1437)</f>
        <v>0</v>
      </c>
      <c r="Q1437" s="44">
        <f>Q711/SUMIFS(Q$3:Q$722,$B$3:$B$722,$B1437)*SUMIFS(Calculations!$E$3:$E$53,Calculations!$A$3:$A$53,$B1437)</f>
        <v>0</v>
      </c>
      <c r="R1437" s="44">
        <f>R711/SUMIFS(R$3:R$722,$B$3:$B$722,$B1437)*SUMIFS(Calculations!$E$3:$E$53,Calculations!$A$3:$A$53,$B1437)</f>
        <v>0</v>
      </c>
    </row>
    <row r="1438" spans="2:18" ht="15.75" customHeight="1">
      <c r="B1438" s="44" t="s">
        <v>148</v>
      </c>
      <c r="C1438" s="44" t="s">
        <v>519</v>
      </c>
      <c r="D1438" s="44" t="s">
        <v>526</v>
      </c>
      <c r="E1438" s="44" t="str">
        <f t="shared" si="311"/>
        <v>hydro</v>
      </c>
      <c r="F1438" s="44">
        <f>F712/SUMIFS(F$3:F$722,$B$3:$B$722,$B1438)*SUMIFS(Calculations!$E$3:$E$53,Calculations!$A$3:$A$53,$B1438)</f>
        <v>0</v>
      </c>
      <c r="G1438" s="44">
        <f>G712/SUMIFS(G$3:G$722,$B$3:$B$722,$B1438)*SUMIFS(Calculations!$E$3:$E$53,Calculations!$A$3:$A$53,$B1438)</f>
        <v>0</v>
      </c>
      <c r="H1438" s="44">
        <f>H712/SUMIFS(H$3:H$722,$B$3:$B$722,$B1438)*SUMIFS(Calculations!$E$3:$E$53,Calculations!$A$3:$A$53,$B1438)</f>
        <v>0</v>
      </c>
      <c r="I1438" s="44">
        <f>I712/SUMIFS(I$3:I$722,$B$3:$B$722,$B1438)*SUMIFS(Calculations!$E$3:$E$53,Calculations!$A$3:$A$53,$B1438)</f>
        <v>0</v>
      </c>
      <c r="J1438" s="44">
        <f>J712/SUMIFS(J$3:J$722,$B$3:$B$722,$B1438)*SUMIFS(Calculations!$E$3:$E$53,Calculations!$A$3:$A$53,$B1438)</f>
        <v>0</v>
      </c>
      <c r="K1438" s="44">
        <f>K712/SUMIFS(K$3:K$722,$B$3:$B$722,$B1438)*SUMIFS(Calculations!$E$3:$E$53,Calculations!$A$3:$A$53,$B1438)</f>
        <v>0</v>
      </c>
      <c r="L1438" s="44">
        <f>L712/SUMIFS(L$3:L$722,$B$3:$B$722,$B1438)*SUMIFS(Calculations!$E$3:$E$53,Calculations!$A$3:$A$53,$B1438)</f>
        <v>0</v>
      </c>
      <c r="M1438" s="44">
        <f>M712/SUMIFS(M$3:M$722,$B$3:$B$722,$B1438)*SUMIFS(Calculations!$E$3:$E$53,Calculations!$A$3:$A$53,$B1438)</f>
        <v>0</v>
      </c>
      <c r="N1438" s="44">
        <f>N712/SUMIFS(N$3:N$722,$B$3:$B$722,$B1438)*SUMIFS(Calculations!$E$3:$E$53,Calculations!$A$3:$A$53,$B1438)</f>
        <v>0</v>
      </c>
      <c r="O1438" s="44">
        <f>O712/SUMIFS(O$3:O$722,$B$3:$B$722,$B1438)*SUMIFS(Calculations!$E$3:$E$53,Calculations!$A$3:$A$53,$B1438)</f>
        <v>0</v>
      </c>
      <c r="P1438" s="44">
        <f>P712/SUMIFS(P$3:P$722,$B$3:$B$722,$B1438)*SUMIFS(Calculations!$E$3:$E$53,Calculations!$A$3:$A$53,$B1438)</f>
        <v>0</v>
      </c>
      <c r="Q1438" s="44">
        <f>Q712/SUMIFS(Q$3:Q$722,$B$3:$B$722,$B1438)*SUMIFS(Calculations!$E$3:$E$53,Calculations!$A$3:$A$53,$B1438)</f>
        <v>0</v>
      </c>
      <c r="R1438" s="44">
        <f>R712/SUMIFS(R$3:R$722,$B$3:$B$722,$B1438)*SUMIFS(Calculations!$E$3:$E$53,Calculations!$A$3:$A$53,$B1438)</f>
        <v>0</v>
      </c>
    </row>
    <row r="1439" spans="2:18" ht="15.75" customHeight="1">
      <c r="B1439" s="44" t="s">
        <v>148</v>
      </c>
      <c r="C1439" s="44" t="s">
        <v>519</v>
      </c>
      <c r="D1439" s="44" t="s">
        <v>528</v>
      </c>
      <c r="E1439" s="44" t="str">
        <f t="shared" si="311"/>
        <v>hydro</v>
      </c>
      <c r="F1439" s="44">
        <f>F713/SUMIFS(F$3:F$722,$B$3:$B$722,$B1439)*SUMIFS(Calculations!$E$3:$E$53,Calculations!$A$3:$A$53,$B1439)</f>
        <v>0</v>
      </c>
      <c r="G1439" s="44">
        <f>G713/SUMIFS(G$3:G$722,$B$3:$B$722,$B1439)*SUMIFS(Calculations!$E$3:$E$53,Calculations!$A$3:$A$53,$B1439)</f>
        <v>0</v>
      </c>
      <c r="H1439" s="44">
        <f>H713/SUMIFS(H$3:H$722,$B$3:$B$722,$B1439)*SUMIFS(Calculations!$E$3:$E$53,Calculations!$A$3:$A$53,$B1439)</f>
        <v>0</v>
      </c>
      <c r="I1439" s="44">
        <f>I713/SUMIFS(I$3:I$722,$B$3:$B$722,$B1439)*SUMIFS(Calculations!$E$3:$E$53,Calculations!$A$3:$A$53,$B1439)</f>
        <v>0</v>
      </c>
      <c r="J1439" s="44">
        <f>J713/SUMIFS(J$3:J$722,$B$3:$B$722,$B1439)*SUMIFS(Calculations!$E$3:$E$53,Calculations!$A$3:$A$53,$B1439)</f>
        <v>0</v>
      </c>
      <c r="K1439" s="44">
        <f>K713/SUMIFS(K$3:K$722,$B$3:$B$722,$B1439)*SUMIFS(Calculations!$E$3:$E$53,Calculations!$A$3:$A$53,$B1439)</f>
        <v>0</v>
      </c>
      <c r="L1439" s="44">
        <f>L713/SUMIFS(L$3:L$722,$B$3:$B$722,$B1439)*SUMIFS(Calculations!$E$3:$E$53,Calculations!$A$3:$A$53,$B1439)</f>
        <v>0</v>
      </c>
      <c r="M1439" s="44">
        <f>M713/SUMIFS(M$3:M$722,$B$3:$B$722,$B1439)*SUMIFS(Calculations!$E$3:$E$53,Calculations!$A$3:$A$53,$B1439)</f>
        <v>0</v>
      </c>
      <c r="N1439" s="44">
        <f>N713/SUMIFS(N$3:N$722,$B$3:$B$722,$B1439)*SUMIFS(Calculations!$E$3:$E$53,Calculations!$A$3:$A$53,$B1439)</f>
        <v>0</v>
      </c>
      <c r="O1439" s="44">
        <f>O713/SUMIFS(O$3:O$722,$B$3:$B$722,$B1439)*SUMIFS(Calculations!$E$3:$E$53,Calculations!$A$3:$A$53,$B1439)</f>
        <v>0</v>
      </c>
      <c r="P1439" s="44">
        <f>P713/SUMIFS(P$3:P$722,$B$3:$B$722,$B1439)*SUMIFS(Calculations!$E$3:$E$53,Calculations!$A$3:$A$53,$B1439)</f>
        <v>0</v>
      </c>
      <c r="Q1439" s="44">
        <f>Q713/SUMIFS(Q$3:Q$722,$B$3:$B$722,$B1439)*SUMIFS(Calculations!$E$3:$E$53,Calculations!$A$3:$A$53,$B1439)</f>
        <v>0</v>
      </c>
      <c r="R1439" s="44">
        <f>R713/SUMIFS(R$3:R$722,$B$3:$B$722,$B1439)*SUMIFS(Calculations!$E$3:$E$53,Calculations!$A$3:$A$53,$B1439)</f>
        <v>0</v>
      </c>
    </row>
    <row r="1440" spans="2:18" ht="15.75" customHeight="1">
      <c r="B1440" s="44" t="s">
        <v>148</v>
      </c>
      <c r="C1440" s="44" t="s">
        <v>519</v>
      </c>
      <c r="D1440" s="44" t="s">
        <v>527</v>
      </c>
      <c r="E1440" s="44" t="str">
        <f t="shared" si="311"/>
        <v>onshore wind</v>
      </c>
      <c r="F1440" s="44">
        <f>F714/SUMIFS(F$3:F$722,$B$3:$B$722,$B1440)*SUMIFS(Calculations!$E$3:$E$53,Calculations!$A$3:$A$53,$B1440)</f>
        <v>0</v>
      </c>
      <c r="G1440" s="44">
        <f>G714/SUMIFS(G$3:G$722,$B$3:$B$722,$B1440)*SUMIFS(Calculations!$E$3:$E$53,Calculations!$A$3:$A$53,$B1440)</f>
        <v>0</v>
      </c>
      <c r="H1440" s="44">
        <f>H714/SUMIFS(H$3:H$722,$B$3:$B$722,$B1440)*SUMIFS(Calculations!$E$3:$E$53,Calculations!$A$3:$A$53,$B1440)</f>
        <v>0</v>
      </c>
      <c r="I1440" s="44">
        <f>I714/SUMIFS(I$3:I$722,$B$3:$B$722,$B1440)*SUMIFS(Calculations!$E$3:$E$53,Calculations!$A$3:$A$53,$B1440)</f>
        <v>0</v>
      </c>
      <c r="J1440" s="44">
        <f>J714/SUMIFS(J$3:J$722,$B$3:$B$722,$B1440)*SUMIFS(Calculations!$E$3:$E$53,Calculations!$A$3:$A$53,$B1440)</f>
        <v>0</v>
      </c>
      <c r="K1440" s="44">
        <f>K714/SUMIFS(K$3:K$722,$B$3:$B$722,$B1440)*SUMIFS(Calculations!$E$3:$E$53,Calculations!$A$3:$A$53,$B1440)</f>
        <v>0</v>
      </c>
      <c r="L1440" s="44">
        <f>L714/SUMIFS(L$3:L$722,$B$3:$B$722,$B1440)*SUMIFS(Calculations!$E$3:$E$53,Calculations!$A$3:$A$53,$B1440)</f>
        <v>0</v>
      </c>
      <c r="M1440" s="44">
        <f>M714/SUMIFS(M$3:M$722,$B$3:$B$722,$B1440)*SUMIFS(Calculations!$E$3:$E$53,Calculations!$A$3:$A$53,$B1440)</f>
        <v>0</v>
      </c>
      <c r="N1440" s="44">
        <f>N714/SUMIFS(N$3:N$722,$B$3:$B$722,$B1440)*SUMIFS(Calculations!$E$3:$E$53,Calculations!$A$3:$A$53,$B1440)</f>
        <v>0</v>
      </c>
      <c r="O1440" s="44">
        <f>O714/SUMIFS(O$3:O$722,$B$3:$B$722,$B1440)*SUMIFS(Calculations!$E$3:$E$53,Calculations!$A$3:$A$53,$B1440)</f>
        <v>0</v>
      </c>
      <c r="P1440" s="44">
        <f>P714/SUMIFS(P$3:P$722,$B$3:$B$722,$B1440)*SUMIFS(Calculations!$E$3:$E$53,Calculations!$A$3:$A$53,$B1440)</f>
        <v>0</v>
      </c>
      <c r="Q1440" s="44">
        <f>Q714/SUMIFS(Q$3:Q$722,$B$3:$B$722,$B1440)*SUMIFS(Calculations!$E$3:$E$53,Calculations!$A$3:$A$53,$B1440)</f>
        <v>0</v>
      </c>
      <c r="R1440" s="44">
        <f>R714/SUMIFS(R$3:R$722,$B$3:$B$722,$B1440)*SUMIFS(Calculations!$E$3:$E$53,Calculations!$A$3:$A$53,$B1440)</f>
        <v>0</v>
      </c>
    </row>
    <row r="1441" spans="2:18" ht="15.75" customHeight="1">
      <c r="B1441" s="44" t="s">
        <v>148</v>
      </c>
      <c r="C1441" s="44" t="s">
        <v>519</v>
      </c>
      <c r="D1441" s="44" t="s">
        <v>529</v>
      </c>
      <c r="E1441" s="44" t="str">
        <f t="shared" si="311"/>
        <v>natural gas nonpeaker</v>
      </c>
      <c r="F1441" s="44">
        <f>F715/SUMIFS(F$3:F$722,$B$3:$B$722,$B1441)*SUMIFS(Calculations!$E$3:$E$53,Calculations!$A$3:$A$53,$B1441)</f>
        <v>0</v>
      </c>
      <c r="G1441" s="44">
        <f>G715/SUMIFS(G$3:G$722,$B$3:$B$722,$B1441)*SUMIFS(Calculations!$E$3:$E$53,Calculations!$A$3:$A$53,$B1441)</f>
        <v>0</v>
      </c>
      <c r="H1441" s="44">
        <f>H715/SUMIFS(H$3:H$722,$B$3:$B$722,$B1441)*SUMIFS(Calculations!$E$3:$E$53,Calculations!$A$3:$A$53,$B1441)</f>
        <v>0</v>
      </c>
      <c r="I1441" s="44">
        <f>I715/SUMIFS(I$3:I$722,$B$3:$B$722,$B1441)*SUMIFS(Calculations!$E$3:$E$53,Calculations!$A$3:$A$53,$B1441)</f>
        <v>0</v>
      </c>
      <c r="J1441" s="44">
        <f>J715/SUMIFS(J$3:J$722,$B$3:$B$722,$B1441)*SUMIFS(Calculations!$E$3:$E$53,Calculations!$A$3:$A$53,$B1441)</f>
        <v>0</v>
      </c>
      <c r="K1441" s="44">
        <f>K715/SUMIFS(K$3:K$722,$B$3:$B$722,$B1441)*SUMIFS(Calculations!$E$3:$E$53,Calculations!$A$3:$A$53,$B1441)</f>
        <v>0</v>
      </c>
      <c r="L1441" s="44">
        <f>L715/SUMIFS(L$3:L$722,$B$3:$B$722,$B1441)*SUMIFS(Calculations!$E$3:$E$53,Calculations!$A$3:$A$53,$B1441)</f>
        <v>0</v>
      </c>
      <c r="M1441" s="44">
        <f>M715/SUMIFS(M$3:M$722,$B$3:$B$722,$B1441)*SUMIFS(Calculations!$E$3:$E$53,Calculations!$A$3:$A$53,$B1441)</f>
        <v>0</v>
      </c>
      <c r="N1441" s="44">
        <f>N715/SUMIFS(N$3:N$722,$B$3:$B$722,$B1441)*SUMIFS(Calculations!$E$3:$E$53,Calculations!$A$3:$A$53,$B1441)</f>
        <v>0</v>
      </c>
      <c r="O1441" s="44">
        <f>O715/SUMIFS(O$3:O$722,$B$3:$B$722,$B1441)*SUMIFS(Calculations!$E$3:$E$53,Calculations!$A$3:$A$53,$B1441)</f>
        <v>0</v>
      </c>
      <c r="P1441" s="44">
        <f>P715/SUMIFS(P$3:P$722,$B$3:$B$722,$B1441)*SUMIFS(Calculations!$E$3:$E$53,Calculations!$A$3:$A$53,$B1441)</f>
        <v>0</v>
      </c>
      <c r="Q1441" s="44">
        <f>Q715/SUMIFS(Q$3:Q$722,$B$3:$B$722,$B1441)*SUMIFS(Calculations!$E$3:$E$53,Calculations!$A$3:$A$53,$B1441)</f>
        <v>0</v>
      </c>
      <c r="R1441" s="44">
        <f>R715/SUMIFS(R$3:R$722,$B$3:$B$722,$B1441)*SUMIFS(Calculations!$E$3:$E$53,Calculations!$A$3:$A$53,$B1441)</f>
        <v>0</v>
      </c>
    </row>
    <row r="1442" spans="2:18" ht="15.75" customHeight="1">
      <c r="B1442" s="44" t="s">
        <v>148</v>
      </c>
      <c r="C1442" s="44" t="s">
        <v>519</v>
      </c>
      <c r="D1442" s="44" t="s">
        <v>530</v>
      </c>
      <c r="E1442" s="44" t="str">
        <f t="shared" si="311"/>
        <v>natural gas peaker</v>
      </c>
      <c r="F1442" s="44">
        <f>F716/SUMIFS(F$3:F$722,$B$3:$B$722,$B1442)*SUMIFS(Calculations!$E$3:$E$53,Calculations!$A$3:$A$53,$B1442)</f>
        <v>0</v>
      </c>
      <c r="G1442" s="44">
        <f>G716/SUMIFS(G$3:G$722,$B$3:$B$722,$B1442)*SUMIFS(Calculations!$E$3:$E$53,Calculations!$A$3:$A$53,$B1442)</f>
        <v>0</v>
      </c>
      <c r="H1442" s="44">
        <f>H716/SUMIFS(H$3:H$722,$B$3:$B$722,$B1442)*SUMIFS(Calculations!$E$3:$E$53,Calculations!$A$3:$A$53,$B1442)</f>
        <v>0</v>
      </c>
      <c r="I1442" s="44">
        <f>I716/SUMIFS(I$3:I$722,$B$3:$B$722,$B1442)*SUMIFS(Calculations!$E$3:$E$53,Calculations!$A$3:$A$53,$B1442)</f>
        <v>0</v>
      </c>
      <c r="J1442" s="44">
        <f>J716/SUMIFS(J$3:J$722,$B$3:$B$722,$B1442)*SUMIFS(Calculations!$E$3:$E$53,Calculations!$A$3:$A$53,$B1442)</f>
        <v>0</v>
      </c>
      <c r="K1442" s="44">
        <f>K716/SUMIFS(K$3:K$722,$B$3:$B$722,$B1442)*SUMIFS(Calculations!$E$3:$E$53,Calculations!$A$3:$A$53,$B1442)</f>
        <v>0</v>
      </c>
      <c r="L1442" s="44">
        <f>L716/SUMIFS(L$3:L$722,$B$3:$B$722,$B1442)*SUMIFS(Calculations!$E$3:$E$53,Calculations!$A$3:$A$53,$B1442)</f>
        <v>0</v>
      </c>
      <c r="M1442" s="44">
        <f>M716/SUMIFS(M$3:M$722,$B$3:$B$722,$B1442)*SUMIFS(Calculations!$E$3:$E$53,Calculations!$A$3:$A$53,$B1442)</f>
        <v>0</v>
      </c>
      <c r="N1442" s="44">
        <f>N716/SUMIFS(N$3:N$722,$B$3:$B$722,$B1442)*SUMIFS(Calculations!$E$3:$E$53,Calculations!$A$3:$A$53,$B1442)</f>
        <v>0</v>
      </c>
      <c r="O1442" s="44">
        <f>O716/SUMIFS(O$3:O$722,$B$3:$B$722,$B1442)*SUMIFS(Calculations!$E$3:$E$53,Calculations!$A$3:$A$53,$B1442)</f>
        <v>0</v>
      </c>
      <c r="P1442" s="44">
        <f>P716/SUMIFS(P$3:P$722,$B$3:$B$722,$B1442)*SUMIFS(Calculations!$E$3:$E$53,Calculations!$A$3:$A$53,$B1442)</f>
        <v>0</v>
      </c>
      <c r="Q1442" s="44">
        <f>Q716/SUMIFS(Q$3:Q$722,$B$3:$B$722,$B1442)*SUMIFS(Calculations!$E$3:$E$53,Calculations!$A$3:$A$53,$B1442)</f>
        <v>0</v>
      </c>
      <c r="R1442" s="44">
        <f>R716/SUMIFS(R$3:R$722,$B$3:$B$722,$B1442)*SUMIFS(Calculations!$E$3:$E$53,Calculations!$A$3:$A$53,$B1442)</f>
        <v>0</v>
      </c>
    </row>
    <row r="1443" spans="2:18" ht="15.75" customHeight="1">
      <c r="B1443" s="44" t="s">
        <v>148</v>
      </c>
      <c r="C1443" s="44" t="s">
        <v>519</v>
      </c>
      <c r="D1443" s="44" t="s">
        <v>531</v>
      </c>
      <c r="E1443" s="44" t="str">
        <f t="shared" si="311"/>
        <v>nuclear</v>
      </c>
      <c r="F1443" s="44">
        <f>F717/SUMIFS(F$3:F$722,$B$3:$B$722,$B1443)*SUMIFS(Calculations!$E$3:$E$53,Calculations!$A$3:$A$53,$B1443)</f>
        <v>0</v>
      </c>
      <c r="G1443" s="44">
        <f>G717/SUMIFS(G$3:G$722,$B$3:$B$722,$B1443)*SUMIFS(Calculations!$E$3:$E$53,Calculations!$A$3:$A$53,$B1443)</f>
        <v>0</v>
      </c>
      <c r="H1443" s="44">
        <f>H717/SUMIFS(H$3:H$722,$B$3:$B$722,$B1443)*SUMIFS(Calculations!$E$3:$E$53,Calculations!$A$3:$A$53,$B1443)</f>
        <v>0</v>
      </c>
      <c r="I1443" s="44">
        <f>I717/SUMIFS(I$3:I$722,$B$3:$B$722,$B1443)*SUMIFS(Calculations!$E$3:$E$53,Calculations!$A$3:$A$53,$B1443)</f>
        <v>0</v>
      </c>
      <c r="J1443" s="44">
        <f>J717/SUMIFS(J$3:J$722,$B$3:$B$722,$B1443)*SUMIFS(Calculations!$E$3:$E$53,Calculations!$A$3:$A$53,$B1443)</f>
        <v>0</v>
      </c>
      <c r="K1443" s="44">
        <f>K717/SUMIFS(K$3:K$722,$B$3:$B$722,$B1443)*SUMIFS(Calculations!$E$3:$E$53,Calculations!$A$3:$A$53,$B1443)</f>
        <v>0</v>
      </c>
      <c r="L1443" s="44">
        <f>L717/SUMIFS(L$3:L$722,$B$3:$B$722,$B1443)*SUMIFS(Calculations!$E$3:$E$53,Calculations!$A$3:$A$53,$B1443)</f>
        <v>0</v>
      </c>
      <c r="M1443" s="44">
        <f>M717/SUMIFS(M$3:M$722,$B$3:$B$722,$B1443)*SUMIFS(Calculations!$E$3:$E$53,Calculations!$A$3:$A$53,$B1443)</f>
        <v>0</v>
      </c>
      <c r="N1443" s="44">
        <f>N717/SUMIFS(N$3:N$722,$B$3:$B$722,$B1443)*SUMIFS(Calculations!$E$3:$E$53,Calculations!$A$3:$A$53,$B1443)</f>
        <v>0</v>
      </c>
      <c r="O1443" s="44">
        <f>O717/SUMIFS(O$3:O$722,$B$3:$B$722,$B1443)*SUMIFS(Calculations!$E$3:$E$53,Calculations!$A$3:$A$53,$B1443)</f>
        <v>0</v>
      </c>
      <c r="P1443" s="44">
        <f>P717/SUMIFS(P$3:P$722,$B$3:$B$722,$B1443)*SUMIFS(Calculations!$E$3:$E$53,Calculations!$A$3:$A$53,$B1443)</f>
        <v>0</v>
      </c>
      <c r="Q1443" s="44">
        <f>Q717/SUMIFS(Q$3:Q$722,$B$3:$B$722,$B1443)*SUMIFS(Calculations!$E$3:$E$53,Calculations!$A$3:$A$53,$B1443)</f>
        <v>0</v>
      </c>
      <c r="R1443" s="44">
        <f>R717/SUMIFS(R$3:R$722,$B$3:$B$722,$B1443)*SUMIFS(Calculations!$E$3:$E$53,Calculations!$A$3:$A$53,$B1443)</f>
        <v>0</v>
      </c>
    </row>
    <row r="1444" spans="2:18" ht="15.75" customHeight="1">
      <c r="B1444" s="44" t="s">
        <v>148</v>
      </c>
      <c r="C1444" s="44" t="s">
        <v>519</v>
      </c>
      <c r="D1444" s="44" t="s">
        <v>532</v>
      </c>
      <c r="E1444" s="44" t="str">
        <f t="shared" si="311"/>
        <v>offshore wind</v>
      </c>
      <c r="F1444" s="44">
        <f>F718/SUMIFS(F$3:F$722,$B$3:$B$722,$B1444)*SUMIFS(Calculations!$E$3:$E$53,Calculations!$A$3:$A$53,$B1444)</f>
        <v>0</v>
      </c>
      <c r="G1444" s="44">
        <f>G718/SUMIFS(G$3:G$722,$B$3:$B$722,$B1444)*SUMIFS(Calculations!$E$3:$E$53,Calculations!$A$3:$A$53,$B1444)</f>
        <v>0</v>
      </c>
      <c r="H1444" s="44">
        <f>H718/SUMIFS(H$3:H$722,$B$3:$B$722,$B1444)*SUMIFS(Calculations!$E$3:$E$53,Calculations!$A$3:$A$53,$B1444)</f>
        <v>0</v>
      </c>
      <c r="I1444" s="44">
        <f>I718/SUMIFS(I$3:I$722,$B$3:$B$722,$B1444)*SUMIFS(Calculations!$E$3:$E$53,Calculations!$A$3:$A$53,$B1444)</f>
        <v>0</v>
      </c>
      <c r="J1444" s="44">
        <f>J718/SUMIFS(J$3:J$722,$B$3:$B$722,$B1444)*SUMIFS(Calculations!$E$3:$E$53,Calculations!$A$3:$A$53,$B1444)</f>
        <v>0</v>
      </c>
      <c r="K1444" s="44">
        <f>K718/SUMIFS(K$3:K$722,$B$3:$B$722,$B1444)*SUMIFS(Calculations!$E$3:$E$53,Calculations!$A$3:$A$53,$B1444)</f>
        <v>0</v>
      </c>
      <c r="L1444" s="44">
        <f>L718/SUMIFS(L$3:L$722,$B$3:$B$722,$B1444)*SUMIFS(Calculations!$E$3:$E$53,Calculations!$A$3:$A$53,$B1444)</f>
        <v>0</v>
      </c>
      <c r="M1444" s="44">
        <f>M718/SUMIFS(M$3:M$722,$B$3:$B$722,$B1444)*SUMIFS(Calculations!$E$3:$E$53,Calculations!$A$3:$A$53,$B1444)</f>
        <v>0</v>
      </c>
      <c r="N1444" s="44">
        <f>N718/SUMIFS(N$3:N$722,$B$3:$B$722,$B1444)*SUMIFS(Calculations!$E$3:$E$53,Calculations!$A$3:$A$53,$B1444)</f>
        <v>0</v>
      </c>
      <c r="O1444" s="44">
        <f>O718/SUMIFS(O$3:O$722,$B$3:$B$722,$B1444)*SUMIFS(Calculations!$E$3:$E$53,Calculations!$A$3:$A$53,$B1444)</f>
        <v>0</v>
      </c>
      <c r="P1444" s="44">
        <f>P718/SUMIFS(P$3:P$722,$B$3:$B$722,$B1444)*SUMIFS(Calculations!$E$3:$E$53,Calculations!$A$3:$A$53,$B1444)</f>
        <v>0</v>
      </c>
      <c r="Q1444" s="44">
        <f>Q718/SUMIFS(Q$3:Q$722,$B$3:$B$722,$B1444)*SUMIFS(Calculations!$E$3:$E$53,Calculations!$A$3:$A$53,$B1444)</f>
        <v>0</v>
      </c>
      <c r="R1444" s="44">
        <f>R718/SUMIFS(R$3:R$722,$B$3:$B$722,$B1444)*SUMIFS(Calculations!$E$3:$E$53,Calculations!$A$3:$A$53,$B1444)</f>
        <v>0</v>
      </c>
    </row>
    <row r="1445" spans="2:18" ht="15.75" customHeight="1">
      <c r="B1445" s="44" t="s">
        <v>148</v>
      </c>
      <c r="C1445" s="44" t="s">
        <v>519</v>
      </c>
      <c r="D1445" s="44" t="s">
        <v>533</v>
      </c>
      <c r="E1445" s="44" t="str">
        <f t="shared" si="311"/>
        <v>crude oil</v>
      </c>
      <c r="F1445" s="44">
        <f>F719/SUMIFS(F$3:F$722,$B$3:$B$722,$B1445)*SUMIFS(Calculations!$E$3:$E$53,Calculations!$A$3:$A$53,$B1445)</f>
        <v>0</v>
      </c>
      <c r="G1445" s="44">
        <f>G719/SUMIFS(G$3:G$722,$B$3:$B$722,$B1445)*SUMIFS(Calculations!$E$3:$E$53,Calculations!$A$3:$A$53,$B1445)</f>
        <v>0</v>
      </c>
      <c r="H1445" s="44">
        <f>H719/SUMIFS(H$3:H$722,$B$3:$B$722,$B1445)*SUMIFS(Calculations!$E$3:$E$53,Calculations!$A$3:$A$53,$B1445)</f>
        <v>0</v>
      </c>
      <c r="I1445" s="44">
        <f>I719/SUMIFS(I$3:I$722,$B$3:$B$722,$B1445)*SUMIFS(Calculations!$E$3:$E$53,Calculations!$A$3:$A$53,$B1445)</f>
        <v>0</v>
      </c>
      <c r="J1445" s="44">
        <f>J719/SUMIFS(J$3:J$722,$B$3:$B$722,$B1445)*SUMIFS(Calculations!$E$3:$E$53,Calculations!$A$3:$A$53,$B1445)</f>
        <v>0</v>
      </c>
      <c r="K1445" s="44">
        <f>K719/SUMIFS(K$3:K$722,$B$3:$B$722,$B1445)*SUMIFS(Calculations!$E$3:$E$53,Calculations!$A$3:$A$53,$B1445)</f>
        <v>0</v>
      </c>
      <c r="L1445" s="44">
        <f>L719/SUMIFS(L$3:L$722,$B$3:$B$722,$B1445)*SUMIFS(Calculations!$E$3:$E$53,Calculations!$A$3:$A$53,$B1445)</f>
        <v>0</v>
      </c>
      <c r="M1445" s="44">
        <f>M719/SUMIFS(M$3:M$722,$B$3:$B$722,$B1445)*SUMIFS(Calculations!$E$3:$E$53,Calculations!$A$3:$A$53,$B1445)</f>
        <v>0</v>
      </c>
      <c r="N1445" s="44">
        <f>N719/SUMIFS(N$3:N$722,$B$3:$B$722,$B1445)*SUMIFS(Calculations!$E$3:$E$53,Calculations!$A$3:$A$53,$B1445)</f>
        <v>0</v>
      </c>
      <c r="O1445" s="44">
        <f>O719/SUMIFS(O$3:O$722,$B$3:$B$722,$B1445)*SUMIFS(Calculations!$E$3:$E$53,Calculations!$A$3:$A$53,$B1445)</f>
        <v>0</v>
      </c>
      <c r="P1445" s="44">
        <f>P719/SUMIFS(P$3:P$722,$B$3:$B$722,$B1445)*SUMIFS(Calculations!$E$3:$E$53,Calculations!$A$3:$A$53,$B1445)</f>
        <v>0</v>
      </c>
      <c r="Q1445" s="44">
        <f>Q719/SUMIFS(Q$3:Q$722,$B$3:$B$722,$B1445)*SUMIFS(Calculations!$E$3:$E$53,Calculations!$A$3:$A$53,$B1445)</f>
        <v>0</v>
      </c>
      <c r="R1445" s="44">
        <f>R719/SUMIFS(R$3:R$722,$B$3:$B$722,$B1445)*SUMIFS(Calculations!$E$3:$E$53,Calculations!$A$3:$A$53,$B1445)</f>
        <v>0</v>
      </c>
    </row>
    <row r="1446" spans="2:18" ht="15.75" customHeight="1">
      <c r="B1446" s="44" t="s">
        <v>148</v>
      </c>
      <c r="C1446" s="44" t="s">
        <v>519</v>
      </c>
      <c r="D1446" s="44" t="s">
        <v>534</v>
      </c>
      <c r="E1446" s="44" t="str">
        <f t="shared" si="311"/>
        <v>solar PV</v>
      </c>
      <c r="F1446" s="44">
        <f>F720/SUMIFS(F$3:F$722,$B$3:$B$722,$B1446)*SUMIFS(Calculations!$E$3:$E$53,Calculations!$A$3:$A$53,$B1446)</f>
        <v>0</v>
      </c>
      <c r="G1446" s="44">
        <f>G720/SUMIFS(G$3:G$722,$B$3:$B$722,$B1446)*SUMIFS(Calculations!$E$3:$E$53,Calculations!$A$3:$A$53,$B1446)</f>
        <v>0</v>
      </c>
      <c r="H1446" s="44">
        <f>H720/SUMIFS(H$3:H$722,$B$3:$B$722,$B1446)*SUMIFS(Calculations!$E$3:$E$53,Calculations!$A$3:$A$53,$B1446)</f>
        <v>0</v>
      </c>
      <c r="I1446" s="44">
        <f>I720/SUMIFS(I$3:I$722,$B$3:$B$722,$B1446)*SUMIFS(Calculations!$E$3:$E$53,Calculations!$A$3:$A$53,$B1446)</f>
        <v>0</v>
      </c>
      <c r="J1446" s="44">
        <f>J720/SUMIFS(J$3:J$722,$B$3:$B$722,$B1446)*SUMIFS(Calculations!$E$3:$E$53,Calculations!$A$3:$A$53,$B1446)</f>
        <v>0</v>
      </c>
      <c r="K1446" s="44">
        <f>K720/SUMIFS(K$3:K$722,$B$3:$B$722,$B1446)*SUMIFS(Calculations!$E$3:$E$53,Calculations!$A$3:$A$53,$B1446)</f>
        <v>0</v>
      </c>
      <c r="L1446" s="44">
        <f>L720/SUMIFS(L$3:L$722,$B$3:$B$722,$B1446)*SUMIFS(Calculations!$E$3:$E$53,Calculations!$A$3:$A$53,$B1446)</f>
        <v>0</v>
      </c>
      <c r="M1446" s="44">
        <f>M720/SUMIFS(M$3:M$722,$B$3:$B$722,$B1446)*SUMIFS(Calculations!$E$3:$E$53,Calculations!$A$3:$A$53,$B1446)</f>
        <v>0</v>
      </c>
      <c r="N1446" s="44">
        <f>N720/SUMIFS(N$3:N$722,$B$3:$B$722,$B1446)*SUMIFS(Calculations!$E$3:$E$53,Calculations!$A$3:$A$53,$B1446)</f>
        <v>0</v>
      </c>
      <c r="O1446" s="44">
        <f>O720/SUMIFS(O$3:O$722,$B$3:$B$722,$B1446)*SUMIFS(Calculations!$E$3:$E$53,Calculations!$A$3:$A$53,$B1446)</f>
        <v>0</v>
      </c>
      <c r="P1446" s="44">
        <f>P720/SUMIFS(P$3:P$722,$B$3:$B$722,$B1446)*SUMIFS(Calculations!$E$3:$E$53,Calculations!$A$3:$A$53,$B1446)</f>
        <v>0</v>
      </c>
      <c r="Q1446" s="44">
        <f>Q720/SUMIFS(Q$3:Q$722,$B$3:$B$722,$B1446)*SUMIFS(Calculations!$E$3:$E$53,Calculations!$A$3:$A$53,$B1446)</f>
        <v>0</v>
      </c>
      <c r="R1446" s="44">
        <f>R720/SUMIFS(R$3:R$722,$B$3:$B$722,$B1446)*SUMIFS(Calculations!$E$3:$E$53,Calculations!$A$3:$A$53,$B1446)</f>
        <v>0</v>
      </c>
    </row>
    <row r="1447" spans="2:18" ht="15.75" customHeight="1">
      <c r="B1447" s="44" t="s">
        <v>148</v>
      </c>
      <c r="C1447" s="44" t="s">
        <v>519</v>
      </c>
      <c r="D1447" s="44" t="s">
        <v>535</v>
      </c>
      <c r="E1447" s="44" t="str">
        <f t="shared" si="311"/>
        <v>storage</v>
      </c>
      <c r="F1447" s="44">
        <f>F721/SUMIFS(F$3:F$722,$B$3:$B$722,$B1447)*SUMIFS(Calculations!$E$3:$E$53,Calculations!$A$3:$A$53,$B1447)</f>
        <v>0</v>
      </c>
      <c r="G1447" s="44">
        <f>G721/SUMIFS(G$3:G$722,$B$3:$B$722,$B1447)*SUMIFS(Calculations!$E$3:$E$53,Calculations!$A$3:$A$53,$B1447)</f>
        <v>0</v>
      </c>
      <c r="H1447" s="44">
        <f>H721/SUMIFS(H$3:H$722,$B$3:$B$722,$B1447)*SUMIFS(Calculations!$E$3:$E$53,Calculations!$A$3:$A$53,$B1447)</f>
        <v>0</v>
      </c>
      <c r="I1447" s="44">
        <f>I721/SUMIFS(I$3:I$722,$B$3:$B$722,$B1447)*SUMIFS(Calculations!$E$3:$E$53,Calculations!$A$3:$A$53,$B1447)</f>
        <v>0</v>
      </c>
      <c r="J1447" s="44">
        <f>J721/SUMIFS(J$3:J$722,$B$3:$B$722,$B1447)*SUMIFS(Calculations!$E$3:$E$53,Calculations!$A$3:$A$53,$B1447)</f>
        <v>0</v>
      </c>
      <c r="K1447" s="44">
        <f>K721/SUMIFS(K$3:K$722,$B$3:$B$722,$B1447)*SUMIFS(Calculations!$E$3:$E$53,Calculations!$A$3:$A$53,$B1447)</f>
        <v>0</v>
      </c>
      <c r="L1447" s="44">
        <f>L721/SUMIFS(L$3:L$722,$B$3:$B$722,$B1447)*SUMIFS(Calculations!$E$3:$E$53,Calculations!$A$3:$A$53,$B1447)</f>
        <v>0</v>
      </c>
      <c r="M1447" s="44">
        <f>M721/SUMIFS(M$3:M$722,$B$3:$B$722,$B1447)*SUMIFS(Calculations!$E$3:$E$53,Calculations!$A$3:$A$53,$B1447)</f>
        <v>0</v>
      </c>
      <c r="N1447" s="44">
        <f>N721/SUMIFS(N$3:N$722,$B$3:$B$722,$B1447)*SUMIFS(Calculations!$E$3:$E$53,Calculations!$A$3:$A$53,$B1447)</f>
        <v>0</v>
      </c>
      <c r="O1447" s="44">
        <f>O721/SUMIFS(O$3:O$722,$B$3:$B$722,$B1447)*SUMIFS(Calculations!$E$3:$E$53,Calculations!$A$3:$A$53,$B1447)</f>
        <v>0</v>
      </c>
      <c r="P1447" s="44">
        <f>P721/SUMIFS(P$3:P$722,$B$3:$B$722,$B1447)*SUMIFS(Calculations!$E$3:$E$53,Calculations!$A$3:$A$53,$B1447)</f>
        <v>0</v>
      </c>
      <c r="Q1447" s="44">
        <f>Q721/SUMIFS(Q$3:Q$722,$B$3:$B$722,$B1447)*SUMIFS(Calculations!$E$3:$E$53,Calculations!$A$3:$A$53,$B1447)</f>
        <v>0</v>
      </c>
      <c r="R1447" s="44">
        <f>R721/SUMIFS(R$3:R$722,$B$3:$B$722,$B1447)*SUMIFS(Calculations!$E$3:$E$53,Calculations!$A$3:$A$53,$B1447)</f>
        <v>0</v>
      </c>
    </row>
    <row r="1448" spans="2:18" ht="15.75" customHeight="1">
      <c r="B1448" s="44" t="s">
        <v>148</v>
      </c>
      <c r="C1448" s="44" t="s">
        <v>519</v>
      </c>
      <c r="D1448" s="44" t="s">
        <v>537</v>
      </c>
      <c r="E1448" s="44" t="str">
        <f t="shared" si="311"/>
        <v>solar PV</v>
      </c>
      <c r="F1448" s="44">
        <f>F722/SUMIFS(F$3:F$722,$B$3:$B$722,$B1448)*SUMIFS(Calculations!$E$3:$E$53,Calculations!$A$3:$A$53,$B1448)</f>
        <v>0</v>
      </c>
      <c r="G1448" s="44">
        <f>G722/SUMIFS(G$3:G$722,$B$3:$B$722,$B1448)*SUMIFS(Calculations!$E$3:$E$53,Calculations!$A$3:$A$53,$B1448)</f>
        <v>0</v>
      </c>
      <c r="H1448" s="44">
        <f>H722/SUMIFS(H$3:H$722,$B$3:$B$722,$B1448)*SUMIFS(Calculations!$E$3:$E$53,Calculations!$A$3:$A$53,$B1448)</f>
        <v>0</v>
      </c>
      <c r="I1448" s="44">
        <f>I722/SUMIFS(I$3:I$722,$B$3:$B$722,$B1448)*SUMIFS(Calculations!$E$3:$E$53,Calculations!$A$3:$A$53,$B1448)</f>
        <v>0</v>
      </c>
      <c r="J1448" s="44">
        <f>J722/SUMIFS(J$3:J$722,$B$3:$B$722,$B1448)*SUMIFS(Calculations!$E$3:$E$53,Calculations!$A$3:$A$53,$B1448)</f>
        <v>0</v>
      </c>
      <c r="K1448" s="44">
        <f>K722/SUMIFS(K$3:K$722,$B$3:$B$722,$B1448)*SUMIFS(Calculations!$E$3:$E$53,Calculations!$A$3:$A$53,$B1448)</f>
        <v>0</v>
      </c>
      <c r="L1448" s="44">
        <f>L722/SUMIFS(L$3:L$722,$B$3:$B$722,$B1448)*SUMIFS(Calculations!$E$3:$E$53,Calculations!$A$3:$A$53,$B1448)</f>
        <v>0</v>
      </c>
      <c r="M1448" s="44">
        <f>M722/SUMIFS(M$3:M$722,$B$3:$B$722,$B1448)*SUMIFS(Calculations!$E$3:$E$53,Calculations!$A$3:$A$53,$B1448)</f>
        <v>0</v>
      </c>
      <c r="N1448" s="44">
        <f>N722/SUMIFS(N$3:N$722,$B$3:$B$722,$B1448)*SUMIFS(Calculations!$E$3:$E$53,Calculations!$A$3:$A$53,$B1448)</f>
        <v>0</v>
      </c>
      <c r="O1448" s="44">
        <f>O722/SUMIFS(O$3:O$722,$B$3:$B$722,$B1448)*SUMIFS(Calculations!$E$3:$E$53,Calculations!$A$3:$A$53,$B1448)</f>
        <v>0</v>
      </c>
      <c r="P1448" s="44">
        <f>P722/SUMIFS(P$3:P$722,$B$3:$B$722,$B1448)*SUMIFS(Calculations!$E$3:$E$53,Calculations!$A$3:$A$53,$B1448)</f>
        <v>0</v>
      </c>
      <c r="Q1448" s="44">
        <f>Q722/SUMIFS(Q$3:Q$722,$B$3:$B$722,$B1448)*SUMIFS(Calculations!$E$3:$E$53,Calculations!$A$3:$A$53,$B1448)</f>
        <v>0</v>
      </c>
      <c r="R1448" s="44">
        <f>R722/SUMIFS(R$3:R$722,$B$3:$B$722,$B1448)*SUMIFS(Calculations!$E$3:$E$53,Calculations!$A$3:$A$53,$B1448)</f>
        <v>0</v>
      </c>
    </row>
    <row r="1449" spans="2:18" ht="15.75" customHeight="1">
      <c r="B1449" s="44" t="s">
        <v>481</v>
      </c>
      <c r="F1449" s="70">
        <f t="shared" ref="F1449:R1449" si="312">SUM(F729:F1448)</f>
        <v>0.99999999999999978</v>
      </c>
      <c r="G1449" s="70">
        <f t="shared" si="312"/>
        <v>1</v>
      </c>
      <c r="H1449" s="70">
        <f t="shared" si="312"/>
        <v>1.0000000000000002</v>
      </c>
      <c r="I1449" s="70">
        <f t="shared" si="312"/>
        <v>1</v>
      </c>
      <c r="J1449" s="70">
        <f t="shared" si="312"/>
        <v>1</v>
      </c>
      <c r="K1449" s="70">
        <f t="shared" si="312"/>
        <v>1</v>
      </c>
      <c r="L1449" s="70">
        <f t="shared" si="312"/>
        <v>0.99999999999999989</v>
      </c>
      <c r="M1449" s="70">
        <f t="shared" si="312"/>
        <v>0.99999999999999989</v>
      </c>
      <c r="N1449" s="70">
        <f t="shared" si="312"/>
        <v>1</v>
      </c>
      <c r="O1449" s="70">
        <f t="shared" si="312"/>
        <v>1</v>
      </c>
      <c r="P1449" s="70">
        <f t="shared" si="312"/>
        <v>0.99999999999999978</v>
      </c>
      <c r="Q1449" s="70">
        <f t="shared" si="312"/>
        <v>1</v>
      </c>
      <c r="R1449" s="70">
        <f t="shared" si="312"/>
        <v>0.99999999999999989</v>
      </c>
    </row>
    <row r="1450" spans="2:18" ht="15.75" customHeight="1"/>
    <row r="1451" spans="2:18" ht="15.75" customHeight="1"/>
    <row r="1452" spans="2:18" ht="15.75" customHeight="1">
      <c r="I1452" s="70"/>
    </row>
  </sheetData>
  <autoFilter ref="B2:R722" xr:uid="{00000000-0009-0000-0000-000004000000}"/>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K1000"/>
  <sheetViews>
    <sheetView workbookViewId="0"/>
  </sheetViews>
  <sheetFormatPr defaultColWidth="12.625" defaultRowHeight="15" customHeight="1"/>
  <cols>
    <col min="1" max="63" width="10" customWidth="1"/>
  </cols>
  <sheetData>
    <row r="1" spans="1:63">
      <c r="A1" s="70" t="s">
        <v>539</v>
      </c>
    </row>
    <row r="2" spans="1:63">
      <c r="A2" s="1" t="s">
        <v>540</v>
      </c>
    </row>
    <row r="3" spans="1:63">
      <c r="A3" s="48" t="s">
        <v>541</v>
      </c>
      <c r="B3" s="48"/>
      <c r="C3" s="48"/>
    </row>
    <row r="5" spans="1:63">
      <c r="B5" s="1" t="s">
        <v>172</v>
      </c>
      <c r="C5" s="70">
        <v>1990</v>
      </c>
      <c r="D5" s="70">
        <v>1991</v>
      </c>
      <c r="E5" s="70">
        <v>1992</v>
      </c>
      <c r="F5" s="70">
        <v>1993</v>
      </c>
      <c r="G5" s="70">
        <v>1994</v>
      </c>
      <c r="H5" s="70">
        <v>1995</v>
      </c>
      <c r="I5" s="70">
        <v>1996</v>
      </c>
      <c r="J5" s="70">
        <v>1997</v>
      </c>
      <c r="K5" s="70">
        <v>1998</v>
      </c>
      <c r="L5" s="70">
        <v>1999</v>
      </c>
      <c r="M5" s="70">
        <v>2000</v>
      </c>
      <c r="N5" s="70">
        <v>2001</v>
      </c>
      <c r="O5" s="70">
        <v>2002</v>
      </c>
      <c r="P5" s="70">
        <v>2003</v>
      </c>
      <c r="Q5" s="70">
        <v>2004</v>
      </c>
      <c r="R5" s="70">
        <v>2005</v>
      </c>
      <c r="S5" s="70">
        <v>2006</v>
      </c>
      <c r="T5" s="70">
        <v>2007</v>
      </c>
      <c r="U5" s="70">
        <v>2008</v>
      </c>
      <c r="V5" s="70">
        <v>2009</v>
      </c>
      <c r="W5" s="70">
        <v>2010</v>
      </c>
      <c r="X5" s="70">
        <v>2011</v>
      </c>
      <c r="Y5" s="70">
        <v>2012</v>
      </c>
      <c r="Z5" s="70">
        <v>2013</v>
      </c>
      <c r="AA5" s="70">
        <v>2014</v>
      </c>
      <c r="AB5" s="70">
        <v>2015</v>
      </c>
      <c r="AC5" s="70">
        <v>2016</v>
      </c>
      <c r="AD5" s="70">
        <v>2017</v>
      </c>
      <c r="AE5" s="70">
        <v>2018</v>
      </c>
      <c r="AF5" s="70">
        <f t="shared" ref="AF5:BK5" si="0">AE5+1</f>
        <v>2019</v>
      </c>
      <c r="AG5" s="70">
        <f t="shared" si="0"/>
        <v>2020</v>
      </c>
      <c r="AH5" s="70">
        <f t="shared" si="0"/>
        <v>2021</v>
      </c>
      <c r="AI5" s="70">
        <f t="shared" si="0"/>
        <v>2022</v>
      </c>
      <c r="AJ5" s="70">
        <f t="shared" si="0"/>
        <v>2023</v>
      </c>
      <c r="AK5" s="70">
        <f t="shared" si="0"/>
        <v>2024</v>
      </c>
      <c r="AL5" s="70">
        <f t="shared" si="0"/>
        <v>2025</v>
      </c>
      <c r="AM5" s="70">
        <f t="shared" si="0"/>
        <v>2026</v>
      </c>
      <c r="AN5" s="70">
        <f t="shared" si="0"/>
        <v>2027</v>
      </c>
      <c r="AO5" s="70">
        <f t="shared" si="0"/>
        <v>2028</v>
      </c>
      <c r="AP5" s="70">
        <f t="shared" si="0"/>
        <v>2029</v>
      </c>
      <c r="AQ5" s="70">
        <f t="shared" si="0"/>
        <v>2030</v>
      </c>
      <c r="AR5" s="70">
        <f t="shared" si="0"/>
        <v>2031</v>
      </c>
      <c r="AS5" s="70">
        <f t="shared" si="0"/>
        <v>2032</v>
      </c>
      <c r="AT5" s="70">
        <f t="shared" si="0"/>
        <v>2033</v>
      </c>
      <c r="AU5" s="70">
        <f t="shared" si="0"/>
        <v>2034</v>
      </c>
      <c r="AV5" s="70">
        <f t="shared" si="0"/>
        <v>2035</v>
      </c>
      <c r="AW5" s="70">
        <f t="shared" si="0"/>
        <v>2036</v>
      </c>
      <c r="AX5" s="70">
        <f t="shared" si="0"/>
        <v>2037</v>
      </c>
      <c r="AY5" s="70">
        <f t="shared" si="0"/>
        <v>2038</v>
      </c>
      <c r="AZ5" s="70">
        <f t="shared" si="0"/>
        <v>2039</v>
      </c>
      <c r="BA5" s="70">
        <f t="shared" si="0"/>
        <v>2040</v>
      </c>
      <c r="BB5" s="70">
        <f t="shared" si="0"/>
        <v>2041</v>
      </c>
      <c r="BC5" s="70">
        <f t="shared" si="0"/>
        <v>2042</v>
      </c>
      <c r="BD5" s="70">
        <f t="shared" si="0"/>
        <v>2043</v>
      </c>
      <c r="BE5" s="70">
        <f t="shared" si="0"/>
        <v>2044</v>
      </c>
      <c r="BF5" s="70">
        <f t="shared" si="0"/>
        <v>2045</v>
      </c>
      <c r="BG5" s="70">
        <f t="shared" si="0"/>
        <v>2046</v>
      </c>
      <c r="BH5" s="70">
        <f t="shared" si="0"/>
        <v>2047</v>
      </c>
      <c r="BI5" s="70">
        <f t="shared" si="0"/>
        <v>2048</v>
      </c>
      <c r="BJ5" s="70">
        <f t="shared" si="0"/>
        <v>2049</v>
      </c>
      <c r="BK5" s="70">
        <f t="shared" si="0"/>
        <v>2050</v>
      </c>
    </row>
    <row r="6" spans="1:63">
      <c r="A6" s="1" t="s">
        <v>542</v>
      </c>
      <c r="B6" s="1" t="str">
        <f>About!B2</f>
        <v>OR</v>
      </c>
      <c r="C6" s="1">
        <f t="shared" ref="C6:AE6" si="1">SUMIFS(C$20:C$119,$B$20:$B$119,$B$6,$A$20:$A$119,$A$6)</f>
        <v>0</v>
      </c>
      <c r="D6" s="1">
        <f t="shared" si="1"/>
        <v>122678</v>
      </c>
      <c r="E6" s="1">
        <f t="shared" si="1"/>
        <v>5071569</v>
      </c>
      <c r="F6" s="1">
        <f t="shared" si="1"/>
        <v>7233331</v>
      </c>
      <c r="G6" s="1">
        <f t="shared" si="1"/>
        <v>10929832</v>
      </c>
      <c r="H6" s="1">
        <f t="shared" si="1"/>
        <v>5376212</v>
      </c>
      <c r="I6" s="1">
        <f t="shared" si="1"/>
        <v>591722</v>
      </c>
      <c r="J6" s="1">
        <f t="shared" si="1"/>
        <v>1231575</v>
      </c>
      <c r="K6" s="1">
        <f t="shared" si="1"/>
        <v>653056</v>
      </c>
      <c r="L6" s="1">
        <f t="shared" si="1"/>
        <v>0</v>
      </c>
      <c r="M6" s="1">
        <f t="shared" si="1"/>
        <v>4483116</v>
      </c>
      <c r="N6" s="1">
        <f t="shared" si="1"/>
        <v>5589859</v>
      </c>
      <c r="O6" s="1">
        <f t="shared" si="1"/>
        <v>1805454</v>
      </c>
      <c r="P6" s="1">
        <f t="shared" si="1"/>
        <v>1075634</v>
      </c>
      <c r="Q6" s="1">
        <f t="shared" si="1"/>
        <v>0</v>
      </c>
      <c r="R6" s="1">
        <f t="shared" si="1"/>
        <v>2336153</v>
      </c>
      <c r="S6" s="1">
        <f t="shared" si="1"/>
        <v>159486</v>
      </c>
      <c r="T6" s="1">
        <f t="shared" si="1"/>
        <v>0</v>
      </c>
      <c r="U6" s="1">
        <f t="shared" si="1"/>
        <v>0</v>
      </c>
      <c r="V6" s="1">
        <f t="shared" si="1"/>
        <v>0</v>
      </c>
      <c r="W6" s="1">
        <f t="shared" si="1"/>
        <v>0</v>
      </c>
      <c r="X6" s="1">
        <f t="shared" si="1"/>
        <v>0</v>
      </c>
      <c r="Y6" s="1">
        <f t="shared" si="1"/>
        <v>0</v>
      </c>
      <c r="Z6" s="1">
        <f t="shared" si="1"/>
        <v>0</v>
      </c>
      <c r="AA6" s="1">
        <f t="shared" si="1"/>
        <v>0</v>
      </c>
      <c r="AB6" s="1">
        <f t="shared" si="1"/>
        <v>0</v>
      </c>
      <c r="AC6" s="1">
        <f t="shared" si="1"/>
        <v>0</v>
      </c>
      <c r="AD6" s="1">
        <f t="shared" si="1"/>
        <v>0</v>
      </c>
      <c r="AE6" s="1">
        <f t="shared" si="1"/>
        <v>0</v>
      </c>
      <c r="AF6" s="48">
        <f t="shared" ref="AF6:BK6" si="2">AE6</f>
        <v>0</v>
      </c>
      <c r="AG6" s="48">
        <f t="shared" si="2"/>
        <v>0</v>
      </c>
      <c r="AH6" s="48">
        <f t="shared" si="2"/>
        <v>0</v>
      </c>
      <c r="AI6" s="48">
        <f t="shared" si="2"/>
        <v>0</v>
      </c>
      <c r="AJ6" s="48">
        <f t="shared" si="2"/>
        <v>0</v>
      </c>
      <c r="AK6" s="48">
        <f t="shared" si="2"/>
        <v>0</v>
      </c>
      <c r="AL6" s="48">
        <f t="shared" si="2"/>
        <v>0</v>
      </c>
      <c r="AM6" s="48">
        <f t="shared" si="2"/>
        <v>0</v>
      </c>
      <c r="AN6" s="48">
        <f t="shared" si="2"/>
        <v>0</v>
      </c>
      <c r="AO6" s="48">
        <f t="shared" si="2"/>
        <v>0</v>
      </c>
      <c r="AP6" s="48">
        <f t="shared" si="2"/>
        <v>0</v>
      </c>
      <c r="AQ6" s="48">
        <f t="shared" si="2"/>
        <v>0</v>
      </c>
      <c r="AR6" s="48">
        <f t="shared" si="2"/>
        <v>0</v>
      </c>
      <c r="AS6" s="48">
        <f t="shared" si="2"/>
        <v>0</v>
      </c>
      <c r="AT6" s="48">
        <f t="shared" si="2"/>
        <v>0</v>
      </c>
      <c r="AU6" s="48">
        <f t="shared" si="2"/>
        <v>0</v>
      </c>
      <c r="AV6" s="48">
        <f t="shared" si="2"/>
        <v>0</v>
      </c>
      <c r="AW6" s="48">
        <f t="shared" si="2"/>
        <v>0</v>
      </c>
      <c r="AX6" s="48">
        <f t="shared" si="2"/>
        <v>0</v>
      </c>
      <c r="AY6" s="48">
        <f t="shared" si="2"/>
        <v>0</v>
      </c>
      <c r="AZ6" s="48">
        <f t="shared" si="2"/>
        <v>0</v>
      </c>
      <c r="BA6" s="48">
        <f t="shared" si="2"/>
        <v>0</v>
      </c>
      <c r="BB6" s="48">
        <f t="shared" si="2"/>
        <v>0</v>
      </c>
      <c r="BC6" s="48">
        <f t="shared" si="2"/>
        <v>0</v>
      </c>
      <c r="BD6" s="48">
        <f t="shared" si="2"/>
        <v>0</v>
      </c>
      <c r="BE6" s="48">
        <f t="shared" si="2"/>
        <v>0</v>
      </c>
      <c r="BF6" s="48">
        <f t="shared" si="2"/>
        <v>0</v>
      </c>
      <c r="BG6" s="48">
        <f t="shared" si="2"/>
        <v>0</v>
      </c>
      <c r="BH6" s="48">
        <f t="shared" si="2"/>
        <v>0</v>
      </c>
      <c r="BI6" s="48">
        <f t="shared" si="2"/>
        <v>0</v>
      </c>
      <c r="BJ6" s="48">
        <f t="shared" si="2"/>
        <v>0</v>
      </c>
      <c r="BK6" s="48">
        <f t="shared" si="2"/>
        <v>0</v>
      </c>
    </row>
    <row r="7" spans="1:63">
      <c r="A7" s="1" t="s">
        <v>543</v>
      </c>
      <c r="B7" s="1" t="str">
        <f>About!B2</f>
        <v>OR</v>
      </c>
      <c r="C7" s="1">
        <f t="shared" ref="C7:AE7" si="3">SUMIFS(C$20:C$119,$B$20:$B$119,$B$7,$A$20:$A$119,$A$7)</f>
        <v>3077931</v>
      </c>
      <c r="D7" s="1">
        <f t="shared" si="3"/>
        <v>0</v>
      </c>
      <c r="E7" s="1">
        <f t="shared" si="3"/>
        <v>0</v>
      </c>
      <c r="F7" s="1">
        <f t="shared" si="3"/>
        <v>0</v>
      </c>
      <c r="G7" s="1">
        <f t="shared" si="3"/>
        <v>0</v>
      </c>
      <c r="H7" s="1">
        <f t="shared" si="3"/>
        <v>0</v>
      </c>
      <c r="I7" s="1">
        <f t="shared" si="3"/>
        <v>0</v>
      </c>
      <c r="J7" s="1">
        <f t="shared" si="3"/>
        <v>0</v>
      </c>
      <c r="K7" s="1">
        <f t="shared" si="3"/>
        <v>0</v>
      </c>
      <c r="L7" s="1">
        <f t="shared" si="3"/>
        <v>3702055</v>
      </c>
      <c r="M7" s="1">
        <f t="shared" si="3"/>
        <v>0</v>
      </c>
      <c r="N7" s="1">
        <f t="shared" si="3"/>
        <v>0</v>
      </c>
      <c r="O7" s="1">
        <f t="shared" si="3"/>
        <v>0</v>
      </c>
      <c r="P7" s="1">
        <f t="shared" si="3"/>
        <v>0</v>
      </c>
      <c r="Q7" s="1">
        <f t="shared" si="3"/>
        <v>2591680</v>
      </c>
      <c r="R7" s="1">
        <f t="shared" si="3"/>
        <v>0</v>
      </c>
      <c r="S7" s="1">
        <f t="shared" si="3"/>
        <v>0</v>
      </c>
      <c r="T7" s="1">
        <f t="shared" si="3"/>
        <v>2427616</v>
      </c>
      <c r="U7" s="1">
        <f t="shared" si="3"/>
        <v>4620019</v>
      </c>
      <c r="V7" s="1">
        <f t="shared" si="3"/>
        <v>5007823</v>
      </c>
      <c r="W7" s="1">
        <f t="shared" si="3"/>
        <v>5542405</v>
      </c>
      <c r="X7" s="1">
        <f t="shared" si="3"/>
        <v>9070780</v>
      </c>
      <c r="Y7" s="1">
        <f t="shared" si="3"/>
        <v>10750238</v>
      </c>
      <c r="Z7" s="1">
        <f t="shared" si="3"/>
        <v>8446112</v>
      </c>
      <c r="AA7" s="1">
        <f t="shared" si="3"/>
        <v>9178311</v>
      </c>
      <c r="AB7" s="1">
        <f t="shared" si="3"/>
        <v>8982333</v>
      </c>
      <c r="AC7" s="1">
        <f t="shared" si="3"/>
        <v>10168298</v>
      </c>
      <c r="AD7" s="1">
        <f t="shared" si="3"/>
        <v>10146197</v>
      </c>
      <c r="AE7" s="1">
        <f t="shared" si="3"/>
        <v>11903191</v>
      </c>
      <c r="AF7" s="48">
        <f>AVERAGE(U7:AE7)</f>
        <v>8528700.6363636367</v>
      </c>
      <c r="AG7" s="48">
        <f t="shared" ref="AG7:BK7" si="4">AF7</f>
        <v>8528700.6363636367</v>
      </c>
      <c r="AH7" s="48">
        <f t="shared" si="4"/>
        <v>8528700.6363636367</v>
      </c>
      <c r="AI7" s="48">
        <f t="shared" si="4"/>
        <v>8528700.6363636367</v>
      </c>
      <c r="AJ7" s="48">
        <f t="shared" si="4"/>
        <v>8528700.6363636367</v>
      </c>
      <c r="AK7" s="48">
        <f t="shared" si="4"/>
        <v>8528700.6363636367</v>
      </c>
      <c r="AL7" s="48">
        <f t="shared" si="4"/>
        <v>8528700.6363636367</v>
      </c>
      <c r="AM7" s="48">
        <f t="shared" si="4"/>
        <v>8528700.6363636367</v>
      </c>
      <c r="AN7" s="48">
        <f t="shared" si="4"/>
        <v>8528700.6363636367</v>
      </c>
      <c r="AO7" s="48">
        <f t="shared" si="4"/>
        <v>8528700.6363636367</v>
      </c>
      <c r="AP7" s="48">
        <f t="shared" si="4"/>
        <v>8528700.6363636367</v>
      </c>
      <c r="AQ7" s="48">
        <f t="shared" si="4"/>
        <v>8528700.6363636367</v>
      </c>
      <c r="AR7" s="48">
        <f t="shared" si="4"/>
        <v>8528700.6363636367</v>
      </c>
      <c r="AS7" s="48">
        <f t="shared" si="4"/>
        <v>8528700.6363636367</v>
      </c>
      <c r="AT7" s="48">
        <f t="shared" si="4"/>
        <v>8528700.6363636367</v>
      </c>
      <c r="AU7" s="48">
        <f t="shared" si="4"/>
        <v>8528700.6363636367</v>
      </c>
      <c r="AV7" s="48">
        <f t="shared" si="4"/>
        <v>8528700.6363636367</v>
      </c>
      <c r="AW7" s="48">
        <f t="shared" si="4"/>
        <v>8528700.6363636367</v>
      </c>
      <c r="AX7" s="48">
        <f t="shared" si="4"/>
        <v>8528700.6363636367</v>
      </c>
      <c r="AY7" s="48">
        <f t="shared" si="4"/>
        <v>8528700.6363636367</v>
      </c>
      <c r="AZ7" s="48">
        <f t="shared" si="4"/>
        <v>8528700.6363636367</v>
      </c>
      <c r="BA7" s="48">
        <f t="shared" si="4"/>
        <v>8528700.6363636367</v>
      </c>
      <c r="BB7" s="48">
        <f t="shared" si="4"/>
        <v>8528700.6363636367</v>
      </c>
      <c r="BC7" s="48">
        <f t="shared" si="4"/>
        <v>8528700.6363636367</v>
      </c>
      <c r="BD7" s="48">
        <f t="shared" si="4"/>
        <v>8528700.6363636367</v>
      </c>
      <c r="BE7" s="48">
        <f t="shared" si="4"/>
        <v>8528700.6363636367</v>
      </c>
      <c r="BF7" s="48">
        <f t="shared" si="4"/>
        <v>8528700.6363636367</v>
      </c>
      <c r="BG7" s="48">
        <f t="shared" si="4"/>
        <v>8528700.6363636367</v>
      </c>
      <c r="BH7" s="48">
        <f t="shared" si="4"/>
        <v>8528700.6363636367</v>
      </c>
      <c r="BI7" s="48">
        <f t="shared" si="4"/>
        <v>8528700.6363636367</v>
      </c>
      <c r="BJ7" s="48">
        <f t="shared" si="4"/>
        <v>8528700.6363636367</v>
      </c>
      <c r="BK7" s="48">
        <f t="shared" si="4"/>
        <v>8528700.6363636367</v>
      </c>
    </row>
    <row r="9" spans="1:63">
      <c r="A9" s="41" t="s">
        <v>544</v>
      </c>
      <c r="C9" s="70">
        <v>1990</v>
      </c>
      <c r="D9" s="70">
        <v>1991</v>
      </c>
      <c r="E9" s="70">
        <v>1992</v>
      </c>
      <c r="F9" s="70">
        <v>1993</v>
      </c>
      <c r="G9" s="70">
        <v>1994</v>
      </c>
      <c r="H9" s="70">
        <v>1995</v>
      </c>
      <c r="I9" s="70">
        <v>1996</v>
      </c>
      <c r="J9" s="70">
        <v>1997</v>
      </c>
      <c r="K9" s="70">
        <v>1998</v>
      </c>
      <c r="L9" s="70">
        <v>1999</v>
      </c>
      <c r="M9" s="70">
        <v>2000</v>
      </c>
      <c r="N9" s="70">
        <v>2001</v>
      </c>
      <c r="O9" s="70">
        <v>2002</v>
      </c>
      <c r="P9" s="70">
        <v>2003</v>
      </c>
      <c r="Q9" s="70">
        <v>2004</v>
      </c>
      <c r="R9" s="70">
        <v>2005</v>
      </c>
      <c r="S9" s="70">
        <v>2006</v>
      </c>
      <c r="T9" s="70">
        <v>2007</v>
      </c>
      <c r="U9" s="70">
        <v>2008</v>
      </c>
      <c r="V9" s="70">
        <v>2009</v>
      </c>
      <c r="W9" s="70">
        <v>2010</v>
      </c>
      <c r="X9" s="70">
        <v>2011</v>
      </c>
      <c r="Y9" s="70">
        <v>2012</v>
      </c>
      <c r="Z9" s="70">
        <v>2013</v>
      </c>
      <c r="AA9" s="70">
        <v>2014</v>
      </c>
      <c r="AB9" s="70">
        <v>2015</v>
      </c>
      <c r="AC9" s="70">
        <v>2016</v>
      </c>
      <c r="AD9" s="70">
        <v>2017</v>
      </c>
      <c r="AE9" s="70">
        <v>2018</v>
      </c>
      <c r="AF9" s="70">
        <f t="shared" ref="AF9:BK9" si="5">AE9+1</f>
        <v>2019</v>
      </c>
      <c r="AG9" s="70">
        <f t="shared" si="5"/>
        <v>2020</v>
      </c>
      <c r="AH9" s="70">
        <f t="shared" si="5"/>
        <v>2021</v>
      </c>
      <c r="AI9" s="70">
        <f t="shared" si="5"/>
        <v>2022</v>
      </c>
      <c r="AJ9" s="70">
        <f t="shared" si="5"/>
        <v>2023</v>
      </c>
      <c r="AK9" s="70">
        <f t="shared" si="5"/>
        <v>2024</v>
      </c>
      <c r="AL9" s="70">
        <f t="shared" si="5"/>
        <v>2025</v>
      </c>
      <c r="AM9" s="70">
        <f t="shared" si="5"/>
        <v>2026</v>
      </c>
      <c r="AN9" s="70">
        <f t="shared" si="5"/>
        <v>2027</v>
      </c>
      <c r="AO9" s="70">
        <f t="shared" si="5"/>
        <v>2028</v>
      </c>
      <c r="AP9" s="70">
        <f t="shared" si="5"/>
        <v>2029</v>
      </c>
      <c r="AQ9" s="70">
        <f t="shared" si="5"/>
        <v>2030</v>
      </c>
      <c r="AR9" s="70">
        <f t="shared" si="5"/>
        <v>2031</v>
      </c>
      <c r="AS9" s="70">
        <f t="shared" si="5"/>
        <v>2032</v>
      </c>
      <c r="AT9" s="70">
        <f t="shared" si="5"/>
        <v>2033</v>
      </c>
      <c r="AU9" s="70">
        <f t="shared" si="5"/>
        <v>2034</v>
      </c>
      <c r="AV9" s="70">
        <f t="shared" si="5"/>
        <v>2035</v>
      </c>
      <c r="AW9" s="70">
        <f t="shared" si="5"/>
        <v>2036</v>
      </c>
      <c r="AX9" s="70">
        <f t="shared" si="5"/>
        <v>2037</v>
      </c>
      <c r="AY9" s="70">
        <f t="shared" si="5"/>
        <v>2038</v>
      </c>
      <c r="AZ9" s="70">
        <f t="shared" si="5"/>
        <v>2039</v>
      </c>
      <c r="BA9" s="70">
        <f t="shared" si="5"/>
        <v>2040</v>
      </c>
      <c r="BB9" s="70">
        <f t="shared" si="5"/>
        <v>2041</v>
      </c>
      <c r="BC9" s="70">
        <f t="shared" si="5"/>
        <v>2042</v>
      </c>
      <c r="BD9" s="70">
        <f t="shared" si="5"/>
        <v>2043</v>
      </c>
      <c r="BE9" s="70">
        <f t="shared" si="5"/>
        <v>2044</v>
      </c>
      <c r="BF9" s="70">
        <f t="shared" si="5"/>
        <v>2045</v>
      </c>
      <c r="BG9" s="70">
        <f t="shared" si="5"/>
        <v>2046</v>
      </c>
      <c r="BH9" s="70">
        <f t="shared" si="5"/>
        <v>2047</v>
      </c>
      <c r="BI9" s="70">
        <f t="shared" si="5"/>
        <v>2048</v>
      </c>
      <c r="BJ9" s="70">
        <f t="shared" si="5"/>
        <v>2049</v>
      </c>
      <c r="BK9" s="70">
        <f t="shared" si="5"/>
        <v>2050</v>
      </c>
    </row>
    <row r="10" spans="1:63">
      <c r="A10" s="1" t="s">
        <v>542</v>
      </c>
      <c r="B10" s="49" t="str">
        <f>About!B2</f>
        <v>OR</v>
      </c>
      <c r="C10" s="29">
        <f t="shared" ref="C10:AE10" si="6">SUMIFS(C$122:C$219,$B$122:$B$219,$B$6,$A$122:$A$219,$A$6)</f>
        <v>852459</v>
      </c>
      <c r="D10" s="29">
        <f t="shared" si="6"/>
        <v>1322963</v>
      </c>
      <c r="E10" s="29">
        <f t="shared" si="6"/>
        <v>870479</v>
      </c>
      <c r="F10" s="29">
        <f t="shared" si="6"/>
        <v>1081483</v>
      </c>
      <c r="G10" s="29">
        <f t="shared" si="6"/>
        <v>1066362</v>
      </c>
      <c r="H10" s="29">
        <f t="shared" si="6"/>
        <v>827764</v>
      </c>
      <c r="I10" s="29">
        <f t="shared" si="6"/>
        <v>2773722</v>
      </c>
      <c r="J10" s="29">
        <f t="shared" si="6"/>
        <v>772502</v>
      </c>
      <c r="K10" s="29">
        <f t="shared" si="6"/>
        <v>704403</v>
      </c>
      <c r="L10" s="29">
        <f t="shared" si="6"/>
        <v>477320</v>
      </c>
      <c r="M10" s="29">
        <f t="shared" si="6"/>
        <v>180363</v>
      </c>
      <c r="N10" s="29">
        <f t="shared" si="6"/>
        <v>150777</v>
      </c>
      <c r="O10" s="29">
        <f t="shared" si="6"/>
        <v>1477034</v>
      </c>
      <c r="P10" s="29">
        <f t="shared" si="6"/>
        <v>284379</v>
      </c>
      <c r="Q10" s="29">
        <f t="shared" si="6"/>
        <v>2522683</v>
      </c>
      <c r="R10" s="29">
        <f t="shared" si="6"/>
        <v>521488</v>
      </c>
      <c r="S10" s="29">
        <f t="shared" si="6"/>
        <v>456148</v>
      </c>
      <c r="T10" s="29">
        <f t="shared" si="6"/>
        <v>1441177</v>
      </c>
      <c r="U10" s="29">
        <f t="shared" si="6"/>
        <v>596545</v>
      </c>
      <c r="V10" s="29">
        <f t="shared" si="6"/>
        <v>761137</v>
      </c>
      <c r="W10" s="29">
        <f t="shared" si="6"/>
        <v>434687</v>
      </c>
      <c r="X10" s="29">
        <f t="shared" si="6"/>
        <v>705598</v>
      </c>
      <c r="Y10" s="29">
        <f t="shared" si="6"/>
        <v>921763</v>
      </c>
      <c r="Z10" s="29">
        <f t="shared" si="6"/>
        <v>375509</v>
      </c>
      <c r="AA10" s="29">
        <f t="shared" si="6"/>
        <v>361403</v>
      </c>
      <c r="AB10" s="29">
        <f t="shared" si="6"/>
        <v>2369684</v>
      </c>
      <c r="AC10" s="29">
        <f t="shared" si="6"/>
        <v>956379</v>
      </c>
      <c r="AD10" s="29">
        <f t="shared" si="6"/>
        <v>1129572</v>
      </c>
      <c r="AE10" s="29">
        <f t="shared" si="6"/>
        <v>544195</v>
      </c>
      <c r="AF10" s="35">
        <f t="shared" ref="AF10:BK10" si="7">AE10</f>
        <v>544195</v>
      </c>
      <c r="AG10" s="35">
        <f t="shared" si="7"/>
        <v>544195</v>
      </c>
      <c r="AH10" s="35">
        <f t="shared" si="7"/>
        <v>544195</v>
      </c>
      <c r="AI10" s="35">
        <f t="shared" si="7"/>
        <v>544195</v>
      </c>
      <c r="AJ10" s="35">
        <f t="shared" si="7"/>
        <v>544195</v>
      </c>
      <c r="AK10" s="35">
        <f t="shared" si="7"/>
        <v>544195</v>
      </c>
      <c r="AL10" s="35">
        <f t="shared" si="7"/>
        <v>544195</v>
      </c>
      <c r="AM10" s="35">
        <f t="shared" si="7"/>
        <v>544195</v>
      </c>
      <c r="AN10" s="35">
        <f t="shared" si="7"/>
        <v>544195</v>
      </c>
      <c r="AO10" s="35">
        <f t="shared" si="7"/>
        <v>544195</v>
      </c>
      <c r="AP10" s="35">
        <f t="shared" si="7"/>
        <v>544195</v>
      </c>
      <c r="AQ10" s="35">
        <f t="shared" si="7"/>
        <v>544195</v>
      </c>
      <c r="AR10" s="35">
        <f t="shared" si="7"/>
        <v>544195</v>
      </c>
      <c r="AS10" s="35">
        <f t="shared" si="7"/>
        <v>544195</v>
      </c>
      <c r="AT10" s="35">
        <f t="shared" si="7"/>
        <v>544195</v>
      </c>
      <c r="AU10" s="35">
        <f t="shared" si="7"/>
        <v>544195</v>
      </c>
      <c r="AV10" s="35">
        <f t="shared" si="7"/>
        <v>544195</v>
      </c>
      <c r="AW10" s="35">
        <f t="shared" si="7"/>
        <v>544195</v>
      </c>
      <c r="AX10" s="35">
        <f t="shared" si="7"/>
        <v>544195</v>
      </c>
      <c r="AY10" s="35">
        <f t="shared" si="7"/>
        <v>544195</v>
      </c>
      <c r="AZ10" s="35">
        <f t="shared" si="7"/>
        <v>544195</v>
      </c>
      <c r="BA10" s="35">
        <f t="shared" si="7"/>
        <v>544195</v>
      </c>
      <c r="BB10" s="35">
        <f t="shared" si="7"/>
        <v>544195</v>
      </c>
      <c r="BC10" s="35">
        <f t="shared" si="7"/>
        <v>544195</v>
      </c>
      <c r="BD10" s="35">
        <f t="shared" si="7"/>
        <v>544195</v>
      </c>
      <c r="BE10" s="35">
        <f t="shared" si="7"/>
        <v>544195</v>
      </c>
      <c r="BF10" s="35">
        <f t="shared" si="7"/>
        <v>544195</v>
      </c>
      <c r="BG10" s="35">
        <f t="shared" si="7"/>
        <v>544195</v>
      </c>
      <c r="BH10" s="35">
        <f t="shared" si="7"/>
        <v>544195</v>
      </c>
      <c r="BI10" s="35">
        <f t="shared" si="7"/>
        <v>544195</v>
      </c>
      <c r="BJ10" s="35">
        <f t="shared" si="7"/>
        <v>544195</v>
      </c>
      <c r="BK10" s="35">
        <f t="shared" si="7"/>
        <v>544195</v>
      </c>
    </row>
    <row r="11" spans="1:63">
      <c r="A11" s="1" t="s">
        <v>543</v>
      </c>
      <c r="B11" s="29" t="str">
        <f>About!B2</f>
        <v>OR</v>
      </c>
      <c r="C11" s="29">
        <f t="shared" ref="C11:AE11" si="8">SUMIFS(C$122:C$219,$B$122:$B$219,$B$7,$A$122:$A$219,$A$7)</f>
        <v>0</v>
      </c>
      <c r="D11" s="29">
        <f t="shared" si="8"/>
        <v>0</v>
      </c>
      <c r="E11" s="29">
        <f t="shared" si="8"/>
        <v>0</v>
      </c>
      <c r="F11" s="29">
        <f t="shared" si="8"/>
        <v>0</v>
      </c>
      <c r="G11" s="29">
        <f t="shared" si="8"/>
        <v>0</v>
      </c>
      <c r="H11" s="29">
        <f t="shared" si="8"/>
        <v>0</v>
      </c>
      <c r="I11" s="29">
        <f t="shared" si="8"/>
        <v>0</v>
      </c>
      <c r="J11" s="29">
        <f t="shared" si="8"/>
        <v>0</v>
      </c>
      <c r="K11" s="29">
        <f t="shared" si="8"/>
        <v>113109</v>
      </c>
      <c r="L11" s="29">
        <f t="shared" si="8"/>
        <v>167483</v>
      </c>
      <c r="M11" s="29">
        <f t="shared" si="8"/>
        <v>27013</v>
      </c>
      <c r="N11" s="29">
        <f t="shared" si="8"/>
        <v>11171</v>
      </c>
      <c r="O11" s="29">
        <f t="shared" si="8"/>
        <v>8671</v>
      </c>
      <c r="P11" s="29">
        <f t="shared" si="8"/>
        <v>6145</v>
      </c>
      <c r="Q11" s="29">
        <f t="shared" si="8"/>
        <v>77434</v>
      </c>
      <c r="R11" s="29">
        <f t="shared" si="8"/>
        <v>445386</v>
      </c>
      <c r="S11" s="29">
        <f t="shared" si="8"/>
        <v>470073</v>
      </c>
      <c r="T11" s="29">
        <f t="shared" si="8"/>
        <v>207157</v>
      </c>
      <c r="U11" s="29">
        <f t="shared" si="8"/>
        <v>272439</v>
      </c>
      <c r="V11" s="29">
        <f t="shared" si="8"/>
        <v>472199</v>
      </c>
      <c r="W11" s="29">
        <f t="shared" si="8"/>
        <v>215906</v>
      </c>
      <c r="X11" s="29">
        <f t="shared" si="8"/>
        <v>422084</v>
      </c>
      <c r="Y11" s="29">
        <f t="shared" si="8"/>
        <v>455353</v>
      </c>
      <c r="Z11" s="29">
        <f t="shared" si="8"/>
        <v>316652</v>
      </c>
      <c r="AA11" s="29">
        <f t="shared" si="8"/>
        <v>206281</v>
      </c>
      <c r="AB11" s="29">
        <f t="shared" si="8"/>
        <v>282239</v>
      </c>
      <c r="AC11" s="29">
        <f t="shared" si="8"/>
        <v>128991</v>
      </c>
      <c r="AD11" s="29">
        <f t="shared" si="8"/>
        <v>104848</v>
      </c>
      <c r="AE11" s="29">
        <f t="shared" si="8"/>
        <v>109987</v>
      </c>
      <c r="AF11" s="35">
        <f>AVERAGE(W11:AE11)</f>
        <v>249149</v>
      </c>
      <c r="AG11" s="35">
        <f t="shared" ref="AG11:BK11" si="9">AF11</f>
        <v>249149</v>
      </c>
      <c r="AH11" s="35">
        <f t="shared" si="9"/>
        <v>249149</v>
      </c>
      <c r="AI11" s="35">
        <f t="shared" si="9"/>
        <v>249149</v>
      </c>
      <c r="AJ11" s="35">
        <f t="shared" si="9"/>
        <v>249149</v>
      </c>
      <c r="AK11" s="35">
        <f t="shared" si="9"/>
        <v>249149</v>
      </c>
      <c r="AL11" s="35">
        <f t="shared" si="9"/>
        <v>249149</v>
      </c>
      <c r="AM11" s="35">
        <f t="shared" si="9"/>
        <v>249149</v>
      </c>
      <c r="AN11" s="35">
        <f t="shared" si="9"/>
        <v>249149</v>
      </c>
      <c r="AO11" s="35">
        <f t="shared" si="9"/>
        <v>249149</v>
      </c>
      <c r="AP11" s="35">
        <f t="shared" si="9"/>
        <v>249149</v>
      </c>
      <c r="AQ11" s="35">
        <f t="shared" si="9"/>
        <v>249149</v>
      </c>
      <c r="AR11" s="35">
        <f t="shared" si="9"/>
        <v>249149</v>
      </c>
      <c r="AS11" s="35">
        <f t="shared" si="9"/>
        <v>249149</v>
      </c>
      <c r="AT11" s="35">
        <f t="shared" si="9"/>
        <v>249149</v>
      </c>
      <c r="AU11" s="35">
        <f t="shared" si="9"/>
        <v>249149</v>
      </c>
      <c r="AV11" s="35">
        <f t="shared" si="9"/>
        <v>249149</v>
      </c>
      <c r="AW11" s="35">
        <f t="shared" si="9"/>
        <v>249149</v>
      </c>
      <c r="AX11" s="35">
        <f t="shared" si="9"/>
        <v>249149</v>
      </c>
      <c r="AY11" s="35">
        <f t="shared" si="9"/>
        <v>249149</v>
      </c>
      <c r="AZ11" s="35">
        <f t="shared" si="9"/>
        <v>249149</v>
      </c>
      <c r="BA11" s="35">
        <f t="shared" si="9"/>
        <v>249149</v>
      </c>
      <c r="BB11" s="35">
        <f t="shared" si="9"/>
        <v>249149</v>
      </c>
      <c r="BC11" s="35">
        <f t="shared" si="9"/>
        <v>249149</v>
      </c>
      <c r="BD11" s="35">
        <f t="shared" si="9"/>
        <v>249149</v>
      </c>
      <c r="BE11" s="35">
        <f t="shared" si="9"/>
        <v>249149</v>
      </c>
      <c r="BF11" s="35">
        <f t="shared" si="9"/>
        <v>249149</v>
      </c>
      <c r="BG11" s="35">
        <f t="shared" si="9"/>
        <v>249149</v>
      </c>
      <c r="BH11" s="35">
        <f t="shared" si="9"/>
        <v>249149</v>
      </c>
      <c r="BI11" s="35">
        <f t="shared" si="9"/>
        <v>249149</v>
      </c>
      <c r="BJ11" s="35">
        <f t="shared" si="9"/>
        <v>249149</v>
      </c>
      <c r="BK11" s="35">
        <f t="shared" si="9"/>
        <v>249149</v>
      </c>
    </row>
    <row r="13" spans="1:63">
      <c r="A13" s="41" t="s">
        <v>545</v>
      </c>
      <c r="C13" s="70">
        <v>1990</v>
      </c>
      <c r="D13" s="70">
        <v>1991</v>
      </c>
      <c r="E13" s="70">
        <v>1992</v>
      </c>
      <c r="F13" s="70">
        <v>1993</v>
      </c>
      <c r="G13" s="70">
        <v>1994</v>
      </c>
      <c r="H13" s="70">
        <v>1995</v>
      </c>
      <c r="I13" s="70">
        <v>1996</v>
      </c>
      <c r="J13" s="70">
        <v>1997</v>
      </c>
      <c r="K13" s="70">
        <v>1998</v>
      </c>
      <c r="L13" s="70">
        <v>1999</v>
      </c>
      <c r="M13" s="70">
        <v>2000</v>
      </c>
      <c r="N13" s="70">
        <v>2001</v>
      </c>
      <c r="O13" s="70">
        <v>2002</v>
      </c>
      <c r="P13" s="70">
        <v>2003</v>
      </c>
      <c r="Q13" s="70">
        <v>2004</v>
      </c>
      <c r="R13" s="70">
        <v>2005</v>
      </c>
      <c r="S13" s="70">
        <v>2006</v>
      </c>
      <c r="T13" s="70">
        <v>2007</v>
      </c>
      <c r="U13" s="70">
        <v>2008</v>
      </c>
      <c r="V13" s="70">
        <v>2009</v>
      </c>
      <c r="W13" s="70">
        <v>2010</v>
      </c>
      <c r="X13" s="70">
        <v>2011</v>
      </c>
      <c r="Y13" s="70">
        <v>2012</v>
      </c>
      <c r="Z13" s="70">
        <v>2013</v>
      </c>
      <c r="AA13" s="70">
        <v>2014</v>
      </c>
      <c r="AB13" s="70">
        <v>2015</v>
      </c>
      <c r="AC13" s="70">
        <v>2016</v>
      </c>
      <c r="AD13" s="70">
        <v>2017</v>
      </c>
      <c r="AE13" s="70">
        <v>2018</v>
      </c>
      <c r="AF13" s="70">
        <f t="shared" ref="AF13:BK13" si="10">AE13+1</f>
        <v>2019</v>
      </c>
      <c r="AG13" s="70">
        <f t="shared" si="10"/>
        <v>2020</v>
      </c>
      <c r="AH13" s="70">
        <f t="shared" si="10"/>
        <v>2021</v>
      </c>
      <c r="AI13" s="70">
        <f t="shared" si="10"/>
        <v>2022</v>
      </c>
      <c r="AJ13" s="70">
        <f t="shared" si="10"/>
        <v>2023</v>
      </c>
      <c r="AK13" s="70">
        <f t="shared" si="10"/>
        <v>2024</v>
      </c>
      <c r="AL13" s="70">
        <f t="shared" si="10"/>
        <v>2025</v>
      </c>
      <c r="AM13" s="70">
        <f t="shared" si="10"/>
        <v>2026</v>
      </c>
      <c r="AN13" s="70">
        <f t="shared" si="10"/>
        <v>2027</v>
      </c>
      <c r="AO13" s="70">
        <f t="shared" si="10"/>
        <v>2028</v>
      </c>
      <c r="AP13" s="70">
        <f t="shared" si="10"/>
        <v>2029</v>
      </c>
      <c r="AQ13" s="70">
        <f t="shared" si="10"/>
        <v>2030</v>
      </c>
      <c r="AR13" s="70">
        <f t="shared" si="10"/>
        <v>2031</v>
      </c>
      <c r="AS13" s="70">
        <f t="shared" si="10"/>
        <v>2032</v>
      </c>
      <c r="AT13" s="70">
        <f t="shared" si="10"/>
        <v>2033</v>
      </c>
      <c r="AU13" s="70">
        <f t="shared" si="10"/>
        <v>2034</v>
      </c>
      <c r="AV13" s="70">
        <f t="shared" si="10"/>
        <v>2035</v>
      </c>
      <c r="AW13" s="70">
        <f t="shared" si="10"/>
        <v>2036</v>
      </c>
      <c r="AX13" s="70">
        <f t="shared" si="10"/>
        <v>2037</v>
      </c>
      <c r="AY13" s="70">
        <f t="shared" si="10"/>
        <v>2038</v>
      </c>
      <c r="AZ13" s="70">
        <f t="shared" si="10"/>
        <v>2039</v>
      </c>
      <c r="BA13" s="70">
        <f t="shared" si="10"/>
        <v>2040</v>
      </c>
      <c r="BB13" s="70">
        <f t="shared" si="10"/>
        <v>2041</v>
      </c>
      <c r="BC13" s="70">
        <f t="shared" si="10"/>
        <v>2042</v>
      </c>
      <c r="BD13" s="70">
        <f t="shared" si="10"/>
        <v>2043</v>
      </c>
      <c r="BE13" s="70">
        <f t="shared" si="10"/>
        <v>2044</v>
      </c>
      <c r="BF13" s="70">
        <f t="shared" si="10"/>
        <v>2045</v>
      </c>
      <c r="BG13" s="70">
        <f t="shared" si="10"/>
        <v>2046</v>
      </c>
      <c r="BH13" s="70">
        <f t="shared" si="10"/>
        <v>2047</v>
      </c>
      <c r="BI13" s="70">
        <f t="shared" si="10"/>
        <v>2048</v>
      </c>
      <c r="BJ13" s="70">
        <f t="shared" si="10"/>
        <v>2049</v>
      </c>
      <c r="BK13" s="70">
        <f t="shared" si="10"/>
        <v>2050</v>
      </c>
    </row>
    <row r="14" spans="1:63">
      <c r="A14" s="1" t="s">
        <v>542</v>
      </c>
      <c r="B14" s="29" t="str">
        <f>About!B2</f>
        <v>OR</v>
      </c>
      <c r="C14" s="29">
        <f t="shared" ref="C14:AH14" si="11">IF(C10&gt;C11,C10-C11,0)</f>
        <v>852459</v>
      </c>
      <c r="D14" s="29">
        <f t="shared" si="11"/>
        <v>1322963</v>
      </c>
      <c r="E14" s="29">
        <f t="shared" si="11"/>
        <v>870479</v>
      </c>
      <c r="F14" s="29">
        <f t="shared" si="11"/>
        <v>1081483</v>
      </c>
      <c r="G14" s="29">
        <f t="shared" si="11"/>
        <v>1066362</v>
      </c>
      <c r="H14" s="29">
        <f t="shared" si="11"/>
        <v>827764</v>
      </c>
      <c r="I14" s="29">
        <f t="shared" si="11"/>
        <v>2773722</v>
      </c>
      <c r="J14" s="29">
        <f t="shared" si="11"/>
        <v>772502</v>
      </c>
      <c r="K14" s="29">
        <f t="shared" si="11"/>
        <v>591294</v>
      </c>
      <c r="L14" s="29">
        <f t="shared" si="11"/>
        <v>309837</v>
      </c>
      <c r="M14" s="29">
        <f t="shared" si="11"/>
        <v>153350</v>
      </c>
      <c r="N14" s="29">
        <f t="shared" si="11"/>
        <v>139606</v>
      </c>
      <c r="O14" s="29">
        <f t="shared" si="11"/>
        <v>1468363</v>
      </c>
      <c r="P14" s="29">
        <f t="shared" si="11"/>
        <v>278234</v>
      </c>
      <c r="Q14" s="29">
        <f t="shared" si="11"/>
        <v>2445249</v>
      </c>
      <c r="R14" s="29">
        <f t="shared" si="11"/>
        <v>76102</v>
      </c>
      <c r="S14" s="29">
        <f t="shared" si="11"/>
        <v>0</v>
      </c>
      <c r="T14" s="29">
        <f t="shared" si="11"/>
        <v>1234020</v>
      </c>
      <c r="U14" s="29">
        <f t="shared" si="11"/>
        <v>324106</v>
      </c>
      <c r="V14" s="29">
        <f t="shared" si="11"/>
        <v>288938</v>
      </c>
      <c r="W14" s="29">
        <f t="shared" si="11"/>
        <v>218781</v>
      </c>
      <c r="X14" s="29">
        <f t="shared" si="11"/>
        <v>283514</v>
      </c>
      <c r="Y14" s="29">
        <f t="shared" si="11"/>
        <v>466410</v>
      </c>
      <c r="Z14" s="29">
        <f t="shared" si="11"/>
        <v>58857</v>
      </c>
      <c r="AA14" s="29">
        <f t="shared" si="11"/>
        <v>155122</v>
      </c>
      <c r="AB14" s="29">
        <f t="shared" si="11"/>
        <v>2087445</v>
      </c>
      <c r="AC14" s="29">
        <f t="shared" si="11"/>
        <v>827388</v>
      </c>
      <c r="AD14" s="29">
        <f t="shared" si="11"/>
        <v>1024724</v>
      </c>
      <c r="AE14" s="29">
        <f t="shared" si="11"/>
        <v>434208</v>
      </c>
      <c r="AF14" s="29">
        <f t="shared" si="11"/>
        <v>295046</v>
      </c>
      <c r="AG14" s="29">
        <f t="shared" si="11"/>
        <v>295046</v>
      </c>
      <c r="AH14" s="29">
        <f t="shared" si="11"/>
        <v>295046</v>
      </c>
      <c r="AI14" s="29">
        <f t="shared" ref="AI14:BK14" si="12">IF(AI10&gt;AI11,AI10-AI11,0)</f>
        <v>295046</v>
      </c>
      <c r="AJ14" s="29">
        <f t="shared" si="12"/>
        <v>295046</v>
      </c>
      <c r="AK14" s="29">
        <f t="shared" si="12"/>
        <v>295046</v>
      </c>
      <c r="AL14" s="29">
        <f t="shared" si="12"/>
        <v>295046</v>
      </c>
      <c r="AM14" s="29">
        <f t="shared" si="12"/>
        <v>295046</v>
      </c>
      <c r="AN14" s="29">
        <f t="shared" si="12"/>
        <v>295046</v>
      </c>
      <c r="AO14" s="29">
        <f t="shared" si="12"/>
        <v>295046</v>
      </c>
      <c r="AP14" s="29">
        <f t="shared" si="12"/>
        <v>295046</v>
      </c>
      <c r="AQ14" s="29">
        <f t="shared" si="12"/>
        <v>295046</v>
      </c>
      <c r="AR14" s="29">
        <f t="shared" si="12"/>
        <v>295046</v>
      </c>
      <c r="AS14" s="29">
        <f t="shared" si="12"/>
        <v>295046</v>
      </c>
      <c r="AT14" s="29">
        <f t="shared" si="12"/>
        <v>295046</v>
      </c>
      <c r="AU14" s="29">
        <f t="shared" si="12"/>
        <v>295046</v>
      </c>
      <c r="AV14" s="29">
        <f t="shared" si="12"/>
        <v>295046</v>
      </c>
      <c r="AW14" s="29">
        <f t="shared" si="12"/>
        <v>295046</v>
      </c>
      <c r="AX14" s="29">
        <f t="shared" si="12"/>
        <v>295046</v>
      </c>
      <c r="AY14" s="29">
        <f t="shared" si="12"/>
        <v>295046</v>
      </c>
      <c r="AZ14" s="29">
        <f t="shared" si="12"/>
        <v>295046</v>
      </c>
      <c r="BA14" s="29">
        <f t="shared" si="12"/>
        <v>295046</v>
      </c>
      <c r="BB14" s="29">
        <f t="shared" si="12"/>
        <v>295046</v>
      </c>
      <c r="BC14" s="29">
        <f t="shared" si="12"/>
        <v>295046</v>
      </c>
      <c r="BD14" s="29">
        <f t="shared" si="12"/>
        <v>295046</v>
      </c>
      <c r="BE14" s="29">
        <f t="shared" si="12"/>
        <v>295046</v>
      </c>
      <c r="BF14" s="29">
        <f t="shared" si="12"/>
        <v>295046</v>
      </c>
      <c r="BG14" s="29">
        <f t="shared" si="12"/>
        <v>295046</v>
      </c>
      <c r="BH14" s="29">
        <f t="shared" si="12"/>
        <v>295046</v>
      </c>
      <c r="BI14" s="29">
        <f t="shared" si="12"/>
        <v>295046</v>
      </c>
      <c r="BJ14" s="29">
        <f t="shared" si="12"/>
        <v>295046</v>
      </c>
      <c r="BK14" s="29">
        <f t="shared" si="12"/>
        <v>295046</v>
      </c>
    </row>
    <row r="15" spans="1:63">
      <c r="A15" s="1" t="s">
        <v>543</v>
      </c>
      <c r="B15" s="29" t="str">
        <f>About!B2</f>
        <v>OR</v>
      </c>
      <c r="C15" s="29">
        <f t="shared" ref="C15:AH15" si="13">IF(C11&gt;C10,C11-C10,0)</f>
        <v>0</v>
      </c>
      <c r="D15" s="29">
        <f t="shared" si="13"/>
        <v>0</v>
      </c>
      <c r="E15" s="29">
        <f t="shared" si="13"/>
        <v>0</v>
      </c>
      <c r="F15" s="29">
        <f t="shared" si="13"/>
        <v>0</v>
      </c>
      <c r="G15" s="29">
        <f t="shared" si="13"/>
        <v>0</v>
      </c>
      <c r="H15" s="29">
        <f t="shared" si="13"/>
        <v>0</v>
      </c>
      <c r="I15" s="29">
        <f t="shared" si="13"/>
        <v>0</v>
      </c>
      <c r="J15" s="29">
        <f t="shared" si="13"/>
        <v>0</v>
      </c>
      <c r="K15" s="29">
        <f t="shared" si="13"/>
        <v>0</v>
      </c>
      <c r="L15" s="29">
        <f t="shared" si="13"/>
        <v>0</v>
      </c>
      <c r="M15" s="29">
        <f t="shared" si="13"/>
        <v>0</v>
      </c>
      <c r="N15" s="29">
        <f t="shared" si="13"/>
        <v>0</v>
      </c>
      <c r="O15" s="29">
        <f t="shared" si="13"/>
        <v>0</v>
      </c>
      <c r="P15" s="29">
        <f t="shared" si="13"/>
        <v>0</v>
      </c>
      <c r="Q15" s="29">
        <f t="shared" si="13"/>
        <v>0</v>
      </c>
      <c r="R15" s="29">
        <f t="shared" si="13"/>
        <v>0</v>
      </c>
      <c r="S15" s="29">
        <f t="shared" si="13"/>
        <v>13925</v>
      </c>
      <c r="T15" s="29">
        <f t="shared" si="13"/>
        <v>0</v>
      </c>
      <c r="U15" s="29">
        <f t="shared" si="13"/>
        <v>0</v>
      </c>
      <c r="V15" s="29">
        <f t="shared" si="13"/>
        <v>0</v>
      </c>
      <c r="W15" s="29">
        <f t="shared" si="13"/>
        <v>0</v>
      </c>
      <c r="X15" s="29">
        <f t="shared" si="13"/>
        <v>0</v>
      </c>
      <c r="Y15" s="29">
        <f t="shared" si="13"/>
        <v>0</v>
      </c>
      <c r="Z15" s="29">
        <f t="shared" si="13"/>
        <v>0</v>
      </c>
      <c r="AA15" s="29">
        <f t="shared" si="13"/>
        <v>0</v>
      </c>
      <c r="AB15" s="29">
        <f t="shared" si="13"/>
        <v>0</v>
      </c>
      <c r="AC15" s="29">
        <f t="shared" si="13"/>
        <v>0</v>
      </c>
      <c r="AD15" s="29">
        <f t="shared" si="13"/>
        <v>0</v>
      </c>
      <c r="AE15" s="29">
        <f t="shared" si="13"/>
        <v>0</v>
      </c>
      <c r="AF15" s="29">
        <f t="shared" si="13"/>
        <v>0</v>
      </c>
      <c r="AG15" s="29">
        <f t="shared" si="13"/>
        <v>0</v>
      </c>
      <c r="AH15" s="29">
        <f t="shared" si="13"/>
        <v>0</v>
      </c>
      <c r="AI15" s="29">
        <f t="shared" ref="AI15:BK15" si="14">IF(AI11&gt;AI10,AI11-AI10,0)</f>
        <v>0</v>
      </c>
      <c r="AJ15" s="29">
        <f t="shared" si="14"/>
        <v>0</v>
      </c>
      <c r="AK15" s="29">
        <f t="shared" si="14"/>
        <v>0</v>
      </c>
      <c r="AL15" s="29">
        <f t="shared" si="14"/>
        <v>0</v>
      </c>
      <c r="AM15" s="29">
        <f t="shared" si="14"/>
        <v>0</v>
      </c>
      <c r="AN15" s="29">
        <f t="shared" si="14"/>
        <v>0</v>
      </c>
      <c r="AO15" s="29">
        <f t="shared" si="14"/>
        <v>0</v>
      </c>
      <c r="AP15" s="29">
        <f t="shared" si="14"/>
        <v>0</v>
      </c>
      <c r="AQ15" s="29">
        <f t="shared" si="14"/>
        <v>0</v>
      </c>
      <c r="AR15" s="29">
        <f t="shared" si="14"/>
        <v>0</v>
      </c>
      <c r="AS15" s="29">
        <f t="shared" si="14"/>
        <v>0</v>
      </c>
      <c r="AT15" s="29">
        <f t="shared" si="14"/>
        <v>0</v>
      </c>
      <c r="AU15" s="29">
        <f t="shared" si="14"/>
        <v>0</v>
      </c>
      <c r="AV15" s="29">
        <f t="shared" si="14"/>
        <v>0</v>
      </c>
      <c r="AW15" s="29">
        <f t="shared" si="14"/>
        <v>0</v>
      </c>
      <c r="AX15" s="29">
        <f t="shared" si="14"/>
        <v>0</v>
      </c>
      <c r="AY15" s="29">
        <f t="shared" si="14"/>
        <v>0</v>
      </c>
      <c r="AZ15" s="29">
        <f t="shared" si="14"/>
        <v>0</v>
      </c>
      <c r="BA15" s="29">
        <f t="shared" si="14"/>
        <v>0</v>
      </c>
      <c r="BB15" s="29">
        <f t="shared" si="14"/>
        <v>0</v>
      </c>
      <c r="BC15" s="29">
        <f t="shared" si="14"/>
        <v>0</v>
      </c>
      <c r="BD15" s="29">
        <f t="shared" si="14"/>
        <v>0</v>
      </c>
      <c r="BE15" s="29">
        <f t="shared" si="14"/>
        <v>0</v>
      </c>
      <c r="BF15" s="29">
        <f t="shared" si="14"/>
        <v>0</v>
      </c>
      <c r="BG15" s="29">
        <f t="shared" si="14"/>
        <v>0</v>
      </c>
      <c r="BH15" s="29">
        <f t="shared" si="14"/>
        <v>0</v>
      </c>
      <c r="BI15" s="29">
        <f t="shared" si="14"/>
        <v>0</v>
      </c>
      <c r="BJ15" s="29">
        <f t="shared" si="14"/>
        <v>0</v>
      </c>
      <c r="BK15" s="29">
        <f t="shared" si="14"/>
        <v>0</v>
      </c>
    </row>
    <row r="19" spans="1:31">
      <c r="A19" s="70"/>
      <c r="B19" s="70" t="s">
        <v>172</v>
      </c>
      <c r="C19" s="70">
        <v>1990</v>
      </c>
      <c r="D19" s="70">
        <v>1991</v>
      </c>
      <c r="E19" s="70">
        <v>1992</v>
      </c>
      <c r="F19" s="70">
        <v>1993</v>
      </c>
      <c r="G19" s="70">
        <v>1994</v>
      </c>
      <c r="H19" s="70">
        <v>1995</v>
      </c>
      <c r="I19" s="70">
        <v>1996</v>
      </c>
      <c r="J19" s="70">
        <v>1997</v>
      </c>
      <c r="K19" s="70">
        <v>1998</v>
      </c>
      <c r="L19" s="70">
        <v>1999</v>
      </c>
      <c r="M19" s="70">
        <v>2000</v>
      </c>
      <c r="N19" s="70">
        <v>2001</v>
      </c>
      <c r="O19" s="70">
        <v>2002</v>
      </c>
      <c r="P19" s="70">
        <v>2003</v>
      </c>
      <c r="Q19" s="70">
        <v>2004</v>
      </c>
      <c r="R19" s="70">
        <v>2005</v>
      </c>
      <c r="S19" s="70">
        <v>2006</v>
      </c>
      <c r="T19" s="70">
        <v>2007</v>
      </c>
      <c r="U19" s="70">
        <v>2008</v>
      </c>
      <c r="V19" s="70">
        <v>2009</v>
      </c>
      <c r="W19" s="70">
        <v>2010</v>
      </c>
      <c r="X19" s="70">
        <v>2011</v>
      </c>
      <c r="Y19" s="70">
        <v>2012</v>
      </c>
      <c r="Z19" s="70">
        <v>2013</v>
      </c>
      <c r="AA19" s="70">
        <v>2014</v>
      </c>
      <c r="AB19" s="70">
        <v>2015</v>
      </c>
      <c r="AC19" s="70">
        <v>2016</v>
      </c>
      <c r="AD19" s="70">
        <v>2017</v>
      </c>
      <c r="AE19" s="70">
        <v>2018</v>
      </c>
    </row>
    <row r="20" spans="1:31">
      <c r="A20" s="1" t="s">
        <v>542</v>
      </c>
      <c r="B20" s="1" t="s">
        <v>3</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row>
    <row r="21" spans="1:31" ht="15.75" customHeight="1">
      <c r="A21" s="1" t="s">
        <v>543</v>
      </c>
      <c r="B21" s="1" t="s">
        <v>3</v>
      </c>
      <c r="C21" s="1">
        <v>12515999</v>
      </c>
      <c r="D21" s="1">
        <v>20206571</v>
      </c>
      <c r="E21" s="1">
        <v>25273664</v>
      </c>
      <c r="F21" s="1">
        <v>26034116</v>
      </c>
      <c r="G21" s="1">
        <v>24963948</v>
      </c>
      <c r="H21" s="1">
        <v>26383323</v>
      </c>
      <c r="I21" s="1">
        <v>39351180</v>
      </c>
      <c r="J21" s="1">
        <v>35978305</v>
      </c>
      <c r="K21" s="1">
        <v>31423683</v>
      </c>
      <c r="L21" s="1">
        <v>30252413</v>
      </c>
      <c r="M21" s="1">
        <v>30759648</v>
      </c>
      <c r="N21" s="1">
        <v>37513134</v>
      </c>
      <c r="O21" s="1">
        <v>40454195</v>
      </c>
      <c r="P21" s="1">
        <v>44129506</v>
      </c>
      <c r="Q21" s="1">
        <v>39822338</v>
      </c>
      <c r="R21" s="1">
        <v>38526487</v>
      </c>
      <c r="S21" s="1">
        <v>39995621</v>
      </c>
      <c r="T21" s="1">
        <v>40102203</v>
      </c>
      <c r="U21" s="1">
        <v>44550279</v>
      </c>
      <c r="V21" s="1">
        <v>49562730</v>
      </c>
      <c r="W21" s="1">
        <v>49869705</v>
      </c>
      <c r="X21" s="1">
        <v>56123696</v>
      </c>
      <c r="Y21" s="1">
        <v>55268345</v>
      </c>
      <c r="Z21" s="1">
        <v>52068099</v>
      </c>
      <c r="AA21" s="1">
        <v>47963269</v>
      </c>
      <c r="AB21" s="1">
        <v>53289662</v>
      </c>
      <c r="AC21" s="1">
        <v>44041572</v>
      </c>
      <c r="AD21" s="1">
        <v>43529093</v>
      </c>
      <c r="AE21" s="1">
        <v>44588032</v>
      </c>
    </row>
    <row r="22" spans="1:31" ht="15.75" customHeight="1">
      <c r="A22" s="1" t="s">
        <v>542</v>
      </c>
      <c r="B22" s="1" t="s">
        <v>6</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c r="X22" s="1">
        <v>0</v>
      </c>
      <c r="Y22" s="1">
        <v>0</v>
      </c>
      <c r="Z22" s="1">
        <v>0</v>
      </c>
      <c r="AA22" s="1">
        <v>0</v>
      </c>
      <c r="AB22" s="1">
        <v>0</v>
      </c>
      <c r="AC22" s="1">
        <v>0</v>
      </c>
      <c r="AD22" s="1">
        <v>0</v>
      </c>
      <c r="AE22" s="1">
        <v>0</v>
      </c>
    </row>
    <row r="23" spans="1:31" ht="15.75" customHeight="1">
      <c r="A23" s="1" t="s">
        <v>543</v>
      </c>
      <c r="B23" s="1" t="s">
        <v>6</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X23" s="1">
        <v>0</v>
      </c>
      <c r="Y23" s="1">
        <v>0</v>
      </c>
      <c r="Z23" s="1">
        <v>0</v>
      </c>
      <c r="AA23" s="1">
        <v>0</v>
      </c>
      <c r="AB23" s="1">
        <v>0</v>
      </c>
      <c r="AC23" s="1">
        <v>0</v>
      </c>
      <c r="AD23" s="1">
        <v>0</v>
      </c>
      <c r="AE23" s="1">
        <v>0</v>
      </c>
    </row>
    <row r="24" spans="1:31" ht="15.75" customHeight="1">
      <c r="A24" s="1" t="s">
        <v>542</v>
      </c>
      <c r="B24" s="1" t="s">
        <v>10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row>
    <row r="25" spans="1:31" ht="15.75" customHeight="1">
      <c r="A25" s="1" t="s">
        <v>543</v>
      </c>
      <c r="B25" s="1" t="s">
        <v>10</v>
      </c>
      <c r="C25" s="1">
        <v>16314712</v>
      </c>
      <c r="D25" s="1">
        <v>20437111</v>
      </c>
      <c r="E25" s="1">
        <v>21429218</v>
      </c>
      <c r="F25" s="1">
        <v>18433896</v>
      </c>
      <c r="G25" s="1">
        <v>18902659</v>
      </c>
      <c r="H25" s="1">
        <v>15424142</v>
      </c>
      <c r="I25" s="1">
        <v>13147230</v>
      </c>
      <c r="J25" s="1">
        <v>17906853</v>
      </c>
      <c r="K25" s="1">
        <v>19724756</v>
      </c>
      <c r="L25" s="1">
        <v>19060974</v>
      </c>
      <c r="M25" s="1">
        <v>20460223</v>
      </c>
      <c r="N25" s="1">
        <v>21038692</v>
      </c>
      <c r="O25" s="1">
        <v>24465961</v>
      </c>
      <c r="P25" s="1">
        <v>23034492</v>
      </c>
      <c r="Q25" s="1">
        <v>29498352</v>
      </c>
      <c r="R25" s="1">
        <v>24060096</v>
      </c>
      <c r="S25" s="1">
        <v>22704459</v>
      </c>
      <c r="T25" s="1">
        <v>29540165</v>
      </c>
      <c r="U25" s="1">
        <v>36618328</v>
      </c>
      <c r="V25" s="1">
        <v>32626672</v>
      </c>
      <c r="W25" s="1">
        <v>33439022</v>
      </c>
      <c r="X25" s="1">
        <v>28103262</v>
      </c>
      <c r="Y25" s="1">
        <v>30169213</v>
      </c>
      <c r="Z25" s="1">
        <v>32236561</v>
      </c>
      <c r="AA25" s="1">
        <v>30846715</v>
      </c>
      <c r="AB25" s="1">
        <v>30552432</v>
      </c>
      <c r="AC25" s="1">
        <v>25524705</v>
      </c>
      <c r="AD25" s="1">
        <v>23323738</v>
      </c>
      <c r="AE25" s="1">
        <v>28942963</v>
      </c>
    </row>
    <row r="26" spans="1:31" ht="15.75" customHeight="1">
      <c r="A26" s="1" t="s">
        <v>542</v>
      </c>
      <c r="B26" s="1" t="s">
        <v>14</v>
      </c>
      <c r="C26" s="1">
        <v>0</v>
      </c>
      <c r="D26" s="1">
        <v>0</v>
      </c>
      <c r="E26" s="1">
        <v>0</v>
      </c>
      <c r="F26" s="1">
        <v>0</v>
      </c>
      <c r="G26" s="1">
        <v>0</v>
      </c>
      <c r="H26" s="1">
        <v>0</v>
      </c>
      <c r="I26" s="1">
        <v>0</v>
      </c>
      <c r="J26" s="1">
        <v>0</v>
      </c>
      <c r="K26" s="1">
        <v>0</v>
      </c>
      <c r="L26" s="1">
        <v>0</v>
      </c>
      <c r="M26" s="1">
        <v>2777102</v>
      </c>
      <c r="N26" s="1">
        <v>0</v>
      </c>
      <c r="O26" s="1">
        <v>0</v>
      </c>
      <c r="P26" s="1">
        <v>0</v>
      </c>
      <c r="Q26" s="1">
        <v>0</v>
      </c>
      <c r="R26" s="1">
        <v>3660114</v>
      </c>
      <c r="S26" s="1">
        <v>0</v>
      </c>
      <c r="T26" s="1">
        <v>0</v>
      </c>
      <c r="U26" s="1">
        <v>0</v>
      </c>
      <c r="V26" s="1">
        <v>0</v>
      </c>
      <c r="W26" s="1">
        <v>0</v>
      </c>
      <c r="X26" s="1">
        <v>0</v>
      </c>
      <c r="Y26" s="1">
        <v>0</v>
      </c>
      <c r="Z26" s="1">
        <v>0</v>
      </c>
      <c r="AA26" s="1">
        <v>0</v>
      </c>
      <c r="AB26" s="1">
        <v>0</v>
      </c>
      <c r="AC26" s="1">
        <v>0</v>
      </c>
      <c r="AD26" s="1">
        <v>0</v>
      </c>
      <c r="AE26" s="1">
        <v>0</v>
      </c>
    </row>
    <row r="27" spans="1:31" ht="15.75" customHeight="1">
      <c r="A27" s="1" t="s">
        <v>543</v>
      </c>
      <c r="B27" s="1" t="s">
        <v>14</v>
      </c>
      <c r="C27" s="1">
        <v>8441119</v>
      </c>
      <c r="D27" s="1">
        <v>8795107</v>
      </c>
      <c r="E27" s="1">
        <v>7727644</v>
      </c>
      <c r="F27" s="1">
        <v>4822988</v>
      </c>
      <c r="G27" s="1">
        <v>5445927</v>
      </c>
      <c r="H27" s="1">
        <v>2943104</v>
      </c>
      <c r="I27" s="1">
        <v>5440411</v>
      </c>
      <c r="J27" s="1">
        <v>3882185</v>
      </c>
      <c r="K27" s="1">
        <v>1749928</v>
      </c>
      <c r="L27" s="1">
        <v>1815335</v>
      </c>
      <c r="M27" s="1">
        <v>0</v>
      </c>
      <c r="N27" s="1">
        <v>1004453</v>
      </c>
      <c r="O27" s="1">
        <v>154852</v>
      </c>
      <c r="P27" s="1">
        <v>2402445</v>
      </c>
      <c r="Q27" s="1">
        <v>2896081</v>
      </c>
      <c r="R27" s="1">
        <v>0</v>
      </c>
      <c r="S27" s="1">
        <v>276970</v>
      </c>
      <c r="T27" s="1">
        <v>1818168</v>
      </c>
      <c r="U27" s="1">
        <v>3387482</v>
      </c>
      <c r="V27" s="1">
        <v>9230836</v>
      </c>
      <c r="W27" s="1">
        <v>7467050</v>
      </c>
      <c r="X27" s="1">
        <v>8156201</v>
      </c>
      <c r="Y27" s="1">
        <v>12827308</v>
      </c>
      <c r="Z27" s="1">
        <v>8402516</v>
      </c>
      <c r="AA27" s="1">
        <v>9525175</v>
      </c>
      <c r="AB27" s="1">
        <v>4954516</v>
      </c>
      <c r="AC27" s="1">
        <v>10024512</v>
      </c>
      <c r="AD27" s="1">
        <v>10480612</v>
      </c>
      <c r="AE27" s="1">
        <v>14164725</v>
      </c>
    </row>
    <row r="28" spans="1:31" ht="15.75" customHeight="1">
      <c r="A28" s="1" t="s">
        <v>542</v>
      </c>
      <c r="B28" s="1" t="s">
        <v>16</v>
      </c>
      <c r="C28" s="1">
        <v>66087034</v>
      </c>
      <c r="D28" s="1">
        <v>71767013</v>
      </c>
      <c r="E28" s="1">
        <v>60974474</v>
      </c>
      <c r="F28" s="1">
        <v>48214715</v>
      </c>
      <c r="G28" s="1">
        <v>51419244</v>
      </c>
      <c r="H28" s="1">
        <v>56119146</v>
      </c>
      <c r="I28" s="1">
        <v>68517774</v>
      </c>
      <c r="J28" s="1">
        <v>81298045</v>
      </c>
      <c r="K28" s="1">
        <v>75113861</v>
      </c>
      <c r="L28" s="1">
        <v>75539862</v>
      </c>
      <c r="M28" s="1">
        <v>62164770</v>
      </c>
      <c r="N28" s="1">
        <v>72558322</v>
      </c>
      <c r="O28" s="1">
        <v>76698186</v>
      </c>
      <c r="P28" s="1">
        <v>73900695</v>
      </c>
      <c r="Q28" s="1">
        <v>86931066</v>
      </c>
      <c r="R28" s="1">
        <v>77562381</v>
      </c>
      <c r="S28" s="1">
        <v>73427499</v>
      </c>
      <c r="T28" s="1">
        <v>77964366</v>
      </c>
      <c r="U28" s="1">
        <v>89521954</v>
      </c>
      <c r="V28" s="1">
        <v>81178433</v>
      </c>
      <c r="W28" s="1">
        <v>79646642</v>
      </c>
      <c r="X28" s="1">
        <v>83293067</v>
      </c>
      <c r="Y28" s="1">
        <v>80660537</v>
      </c>
      <c r="Z28" s="1">
        <v>80363665</v>
      </c>
      <c r="AA28" s="1">
        <v>79719494</v>
      </c>
      <c r="AB28" s="1">
        <v>79365599</v>
      </c>
      <c r="AC28" s="1">
        <v>79120785</v>
      </c>
      <c r="AD28" s="1">
        <v>65379515</v>
      </c>
      <c r="AE28" s="1">
        <v>86659837</v>
      </c>
    </row>
    <row r="29" spans="1:31" ht="15.75" customHeight="1">
      <c r="A29" s="1" t="s">
        <v>543</v>
      </c>
      <c r="B29" s="1" t="s">
        <v>16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row>
    <row r="30" spans="1:31" ht="15.75" customHeight="1">
      <c r="A30" s="1" t="s">
        <v>542</v>
      </c>
      <c r="B30" s="1" t="s">
        <v>20</v>
      </c>
      <c r="C30" s="1">
        <v>1950402</v>
      </c>
      <c r="D30" s="1">
        <v>2911151</v>
      </c>
      <c r="E30" s="1">
        <v>2514313</v>
      </c>
      <c r="F30" s="1">
        <v>2892441</v>
      </c>
      <c r="G30" s="1">
        <v>3044441</v>
      </c>
      <c r="H30" s="1">
        <v>4136272</v>
      </c>
      <c r="I30" s="1">
        <v>4505771</v>
      </c>
      <c r="J30" s="1">
        <v>4982139</v>
      </c>
      <c r="K30" s="1">
        <v>5320256</v>
      </c>
      <c r="L30" s="1">
        <v>6092539</v>
      </c>
      <c r="M30" s="1">
        <v>4053818</v>
      </c>
      <c r="N30" s="1">
        <v>2044335</v>
      </c>
      <c r="O30" s="1">
        <v>5681503</v>
      </c>
      <c r="P30" s="1">
        <v>5148171</v>
      </c>
      <c r="Q30" s="1">
        <v>4548577</v>
      </c>
      <c r="R30" s="1">
        <v>4268874</v>
      </c>
      <c r="S30" s="1">
        <v>4637397</v>
      </c>
      <c r="T30" s="1">
        <v>1726737</v>
      </c>
      <c r="U30" s="1">
        <v>2805490</v>
      </c>
      <c r="V30" s="1">
        <v>4222317</v>
      </c>
      <c r="W30" s="1">
        <v>5976958</v>
      </c>
      <c r="X30" s="1">
        <v>5716900</v>
      </c>
      <c r="Y30" s="1">
        <v>5006750</v>
      </c>
      <c r="Z30" s="1">
        <v>4271592</v>
      </c>
      <c r="AA30" s="1">
        <v>3110756</v>
      </c>
      <c r="AB30" s="1">
        <v>5322535</v>
      </c>
      <c r="AC30" s="1">
        <v>3896013</v>
      </c>
      <c r="AD30" s="1">
        <v>4410156</v>
      </c>
      <c r="AE30" s="1">
        <v>4360848</v>
      </c>
    </row>
    <row r="31" spans="1:31" ht="15.75" customHeight="1">
      <c r="A31" s="1" t="s">
        <v>543</v>
      </c>
      <c r="B31" s="1" t="s">
        <v>20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row>
    <row r="32" spans="1:31" ht="15.75" customHeight="1">
      <c r="A32" s="1" t="s">
        <v>542</v>
      </c>
      <c r="B32" s="1" t="s">
        <v>23</v>
      </c>
      <c r="C32" s="1">
        <v>0</v>
      </c>
      <c r="D32" s="1">
        <v>2859466</v>
      </c>
      <c r="E32" s="1">
        <v>412839</v>
      </c>
      <c r="F32" s="1">
        <v>0</v>
      </c>
      <c r="G32" s="1">
        <v>0</v>
      </c>
      <c r="H32" s="1">
        <v>0</v>
      </c>
      <c r="I32" s="1">
        <v>10383589</v>
      </c>
      <c r="J32" s="1">
        <v>12493084</v>
      </c>
      <c r="K32" s="1">
        <v>10892219</v>
      </c>
      <c r="L32" s="1">
        <v>2978287</v>
      </c>
      <c r="M32" s="1">
        <v>0</v>
      </c>
      <c r="N32" s="1">
        <v>2544606</v>
      </c>
      <c r="O32" s="1">
        <v>2951239</v>
      </c>
      <c r="P32" s="1">
        <v>5549845</v>
      </c>
      <c r="Q32" s="1">
        <v>2539158</v>
      </c>
      <c r="R32" s="1">
        <v>2172761</v>
      </c>
      <c r="S32" s="1">
        <v>0</v>
      </c>
      <c r="T32" s="1">
        <v>2667825</v>
      </c>
      <c r="U32" s="1">
        <v>1426242</v>
      </c>
      <c r="V32" s="1">
        <v>0</v>
      </c>
      <c r="W32" s="1">
        <v>0</v>
      </c>
      <c r="X32" s="1">
        <v>0</v>
      </c>
      <c r="Y32" s="1">
        <v>0</v>
      </c>
      <c r="Z32" s="1">
        <v>0</v>
      </c>
      <c r="AA32" s="1">
        <v>0</v>
      </c>
      <c r="AB32" s="1">
        <v>0</v>
      </c>
      <c r="AC32" s="1">
        <v>0</v>
      </c>
      <c r="AD32" s="1">
        <v>0</v>
      </c>
      <c r="AE32" s="1">
        <v>0</v>
      </c>
    </row>
    <row r="33" spans="1:31" ht="15.75" customHeight="1">
      <c r="A33" s="1" t="s">
        <v>543</v>
      </c>
      <c r="B33" s="1" t="s">
        <v>23</v>
      </c>
      <c r="C33" s="1">
        <v>4726491</v>
      </c>
      <c r="D33" s="1">
        <v>0</v>
      </c>
      <c r="E33" s="1">
        <v>0</v>
      </c>
      <c r="F33" s="1">
        <v>3271262</v>
      </c>
      <c r="G33" s="1">
        <v>925634</v>
      </c>
      <c r="H33" s="1">
        <v>1264677</v>
      </c>
      <c r="I33" s="1">
        <v>0</v>
      </c>
      <c r="J33" s="1">
        <v>0</v>
      </c>
      <c r="K33" s="1">
        <v>0</v>
      </c>
      <c r="L33" s="1">
        <v>0</v>
      </c>
      <c r="M33" s="1">
        <v>969602</v>
      </c>
      <c r="N33" s="1">
        <v>0</v>
      </c>
      <c r="O33" s="1">
        <v>0</v>
      </c>
      <c r="P33" s="1">
        <v>0</v>
      </c>
      <c r="Q33" s="1">
        <v>0</v>
      </c>
      <c r="R33" s="1">
        <v>0</v>
      </c>
      <c r="S33" s="1">
        <v>600365</v>
      </c>
      <c r="T33" s="1">
        <v>0</v>
      </c>
      <c r="U33" s="1">
        <v>0</v>
      </c>
      <c r="V33" s="1">
        <v>1177837</v>
      </c>
      <c r="W33" s="1">
        <v>1983482</v>
      </c>
      <c r="X33" s="1">
        <v>3710154</v>
      </c>
      <c r="Y33" s="1">
        <v>3736766</v>
      </c>
      <c r="Z33" s="1">
        <v>3326129</v>
      </c>
      <c r="AA33" s="1">
        <v>2247267</v>
      </c>
      <c r="AB33" s="1">
        <v>5859904</v>
      </c>
      <c r="AC33" s="1">
        <v>5455839</v>
      </c>
      <c r="AD33" s="1">
        <v>4255026</v>
      </c>
      <c r="AE33" s="1">
        <v>8496457</v>
      </c>
    </row>
    <row r="34" spans="1:31" ht="15.75" customHeight="1">
      <c r="A34" s="1" t="s">
        <v>542</v>
      </c>
      <c r="B34" s="1" t="s">
        <v>26</v>
      </c>
      <c r="C34" s="1">
        <v>1439359</v>
      </c>
      <c r="D34" s="1">
        <v>1722465</v>
      </c>
      <c r="E34" s="1">
        <v>2617901</v>
      </c>
      <c r="F34" s="1">
        <v>1259359</v>
      </c>
      <c r="G34" s="1">
        <v>1199618</v>
      </c>
      <c r="H34" s="1">
        <v>1750671</v>
      </c>
      <c r="I34" s="1">
        <v>1975272</v>
      </c>
      <c r="J34" s="1">
        <v>4122987</v>
      </c>
      <c r="K34" s="1">
        <v>4715811</v>
      </c>
      <c r="L34" s="1">
        <v>5013373</v>
      </c>
      <c r="M34" s="1">
        <v>6652703</v>
      </c>
      <c r="N34" s="1">
        <v>5785576</v>
      </c>
      <c r="O34" s="1">
        <v>7375846</v>
      </c>
      <c r="P34" s="1">
        <v>6636522</v>
      </c>
      <c r="Q34" s="1">
        <v>5348772</v>
      </c>
      <c r="R34" s="1">
        <v>5391074</v>
      </c>
      <c r="S34" s="1">
        <v>5674757</v>
      </c>
      <c r="T34" s="1">
        <v>5184363</v>
      </c>
      <c r="U34" s="1">
        <v>5877137</v>
      </c>
      <c r="V34" s="1">
        <v>7723439</v>
      </c>
      <c r="W34" s="1">
        <v>6799157</v>
      </c>
      <c r="X34" s="1">
        <v>6084938</v>
      </c>
      <c r="Y34" s="1">
        <v>4441032</v>
      </c>
      <c r="Z34" s="1">
        <v>5141182</v>
      </c>
      <c r="AA34" s="1">
        <v>5092542</v>
      </c>
      <c r="AB34" s="1">
        <v>5206431</v>
      </c>
      <c r="AC34" s="1">
        <v>4067241</v>
      </c>
      <c r="AD34" s="1">
        <v>5096960</v>
      </c>
      <c r="AE34" s="1">
        <v>6922855</v>
      </c>
    </row>
    <row r="35" spans="1:31" ht="15.75" customHeight="1">
      <c r="A35" s="1" t="s">
        <v>543</v>
      </c>
      <c r="B35" s="1" t="s">
        <v>26</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row>
    <row r="36" spans="1:31" ht="15.75" customHeight="1">
      <c r="A36" s="1" t="s">
        <v>542</v>
      </c>
      <c r="B36" s="1" t="s">
        <v>29</v>
      </c>
      <c r="C36" s="1">
        <v>29300599</v>
      </c>
      <c r="D36" s="1">
        <v>24490120</v>
      </c>
      <c r="E36" s="1">
        <v>21659866</v>
      </c>
      <c r="F36" s="1">
        <v>20166689</v>
      </c>
      <c r="G36" s="1">
        <v>20796253</v>
      </c>
      <c r="H36" s="1">
        <v>21123877</v>
      </c>
      <c r="I36" s="1">
        <v>25934642</v>
      </c>
      <c r="J36" s="1">
        <v>27941977</v>
      </c>
      <c r="K36" s="1">
        <v>19643197</v>
      </c>
      <c r="L36" s="1">
        <v>23299324</v>
      </c>
      <c r="M36" s="1">
        <v>27751457</v>
      </c>
      <c r="N36" s="1">
        <v>31233565</v>
      </c>
      <c r="O36" s="1">
        <v>30936022</v>
      </c>
      <c r="P36" s="1">
        <v>29423864</v>
      </c>
      <c r="Q36" s="1">
        <v>27284768</v>
      </c>
      <c r="R36" s="1">
        <v>30494258</v>
      </c>
      <c r="S36" s="1">
        <v>30184830</v>
      </c>
      <c r="T36" s="1">
        <v>28855311</v>
      </c>
      <c r="U36" s="1">
        <v>28820791</v>
      </c>
      <c r="V36" s="1">
        <v>28117427</v>
      </c>
      <c r="W36" s="1">
        <v>23308564</v>
      </c>
      <c r="X36" s="1">
        <v>23985137</v>
      </c>
      <c r="Y36" s="1">
        <v>20558679</v>
      </c>
      <c r="Z36" s="1">
        <v>20153632</v>
      </c>
      <c r="AA36" s="1">
        <v>16134883</v>
      </c>
      <c r="AB36" s="1">
        <v>18931178</v>
      </c>
      <c r="AC36" s="1">
        <v>17608064</v>
      </c>
      <c r="AD36" s="1">
        <v>14212881</v>
      </c>
      <c r="AE36" s="1">
        <v>13061875</v>
      </c>
    </row>
    <row r="37" spans="1:31" ht="15.75" customHeight="1">
      <c r="A37" s="1" t="s">
        <v>543</v>
      </c>
      <c r="B37" s="1" t="s">
        <v>29</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row>
    <row r="38" spans="1:31" ht="15.75" customHeight="1">
      <c r="A38" s="1" t="s">
        <v>542</v>
      </c>
      <c r="B38" s="1" t="s">
        <v>33</v>
      </c>
      <c r="C38" s="1">
        <v>0</v>
      </c>
      <c r="D38" s="1">
        <v>0</v>
      </c>
      <c r="E38" s="1">
        <v>0</v>
      </c>
      <c r="F38" s="1">
        <v>0</v>
      </c>
      <c r="G38" s="1">
        <v>0</v>
      </c>
      <c r="H38" s="1">
        <v>402067</v>
      </c>
      <c r="I38" s="1">
        <v>9479853</v>
      </c>
      <c r="J38" s="1">
        <v>6978930</v>
      </c>
      <c r="K38" s="1">
        <v>8350336</v>
      </c>
      <c r="L38" s="1">
        <v>9330599</v>
      </c>
      <c r="M38" s="1">
        <v>9747182</v>
      </c>
      <c r="N38" s="1">
        <v>12047226</v>
      </c>
      <c r="O38" s="1">
        <v>11280078</v>
      </c>
      <c r="P38" s="1">
        <v>13628955</v>
      </c>
      <c r="Q38" s="1">
        <v>18538738</v>
      </c>
      <c r="R38" s="1">
        <v>10752011</v>
      </c>
      <c r="S38" s="1">
        <v>12020046</v>
      </c>
      <c r="T38" s="1">
        <v>8327167</v>
      </c>
      <c r="U38" s="1">
        <v>14025574</v>
      </c>
      <c r="V38" s="1">
        <v>16116262</v>
      </c>
      <c r="W38" s="1">
        <v>17886922</v>
      </c>
      <c r="X38" s="1">
        <v>25369501</v>
      </c>
      <c r="Y38" s="1">
        <v>22961660</v>
      </c>
      <c r="Z38" s="1">
        <v>23337561</v>
      </c>
      <c r="AA38" s="1">
        <v>23346370</v>
      </c>
      <c r="AB38" s="1">
        <v>21172896</v>
      </c>
      <c r="AC38" s="1">
        <v>18681619</v>
      </c>
      <c r="AD38" s="1">
        <v>19260631</v>
      </c>
      <c r="AE38" s="1">
        <v>23887860</v>
      </c>
    </row>
    <row r="39" spans="1:31" ht="15.75" customHeight="1">
      <c r="A39" s="1" t="s">
        <v>543</v>
      </c>
      <c r="B39" s="1" t="s">
        <v>33</v>
      </c>
      <c r="C39" s="1">
        <v>12566626</v>
      </c>
      <c r="D39" s="1">
        <v>4841663</v>
      </c>
      <c r="E39" s="1">
        <v>3511996</v>
      </c>
      <c r="F39" s="1">
        <v>954161</v>
      </c>
      <c r="G39" s="1">
        <v>3509292</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c r="AD39" s="1">
        <v>0</v>
      </c>
      <c r="AE39" s="1">
        <v>0</v>
      </c>
    </row>
    <row r="40" spans="1:31" ht="15.75" customHeight="1">
      <c r="A40" s="1" t="s">
        <v>542</v>
      </c>
      <c r="B40" s="1" t="s">
        <v>36</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1">
        <v>0</v>
      </c>
    </row>
    <row r="41" spans="1:31" ht="15.75" customHeight="1">
      <c r="A41" s="1" t="s">
        <v>543</v>
      </c>
      <c r="B41" s="1" t="s">
        <v>36</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row>
    <row r="42" spans="1:31" ht="15.75" customHeight="1">
      <c r="A42" s="1" t="s">
        <v>542</v>
      </c>
      <c r="B42" s="1" t="s">
        <v>39</v>
      </c>
      <c r="C42" s="1">
        <v>10371225</v>
      </c>
      <c r="D42" s="1">
        <v>10639243</v>
      </c>
      <c r="E42" s="1">
        <v>13664637</v>
      </c>
      <c r="F42" s="1">
        <v>10558104</v>
      </c>
      <c r="G42" s="1">
        <v>13501333</v>
      </c>
      <c r="H42" s="1">
        <v>10237665</v>
      </c>
      <c r="I42" s="1">
        <v>10206554</v>
      </c>
      <c r="J42" s="1">
        <v>9340466</v>
      </c>
      <c r="K42" s="1">
        <v>10602499</v>
      </c>
      <c r="L42" s="1">
        <v>11048092</v>
      </c>
      <c r="M42" s="1">
        <v>13563780</v>
      </c>
      <c r="N42" s="1">
        <v>14000508</v>
      </c>
      <c r="O42" s="1">
        <v>13253995</v>
      </c>
      <c r="P42" s="1">
        <v>13200483</v>
      </c>
      <c r="Q42" s="1">
        <v>13542316</v>
      </c>
      <c r="R42" s="1">
        <v>13442088</v>
      </c>
      <c r="S42" s="1">
        <v>11900761</v>
      </c>
      <c r="T42" s="1">
        <v>14772204</v>
      </c>
      <c r="U42" s="1">
        <v>14412979</v>
      </c>
      <c r="V42" s="1">
        <v>11974571</v>
      </c>
      <c r="W42" s="1">
        <v>12957418</v>
      </c>
      <c r="X42" s="1">
        <v>8919739</v>
      </c>
      <c r="Y42" s="1">
        <v>10479692</v>
      </c>
      <c r="Z42" s="1">
        <v>11304730</v>
      </c>
      <c r="AA42" s="1">
        <v>10155326</v>
      </c>
      <c r="AB42" s="1">
        <v>9514335</v>
      </c>
      <c r="AC42" s="1">
        <v>9472828</v>
      </c>
      <c r="AD42" s="1">
        <v>8453579</v>
      </c>
      <c r="AE42" s="1">
        <v>7496834</v>
      </c>
    </row>
    <row r="43" spans="1:31" ht="15.75" customHeight="1">
      <c r="A43" s="1" t="s">
        <v>543</v>
      </c>
      <c r="B43" s="1" t="s">
        <v>39</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1">
        <v>0</v>
      </c>
    </row>
    <row r="44" spans="1:31" ht="15.75" customHeight="1">
      <c r="A44" s="1" t="s">
        <v>542</v>
      </c>
      <c r="B44" s="1" t="s">
        <v>43</v>
      </c>
      <c r="C44" s="1">
        <v>0</v>
      </c>
      <c r="D44" s="1">
        <v>623992</v>
      </c>
      <c r="E44" s="1">
        <v>0</v>
      </c>
      <c r="F44" s="1">
        <v>0</v>
      </c>
      <c r="G44" s="1">
        <v>0</v>
      </c>
      <c r="H44" s="1">
        <v>0</v>
      </c>
      <c r="I44" s="1">
        <v>0</v>
      </c>
      <c r="J44" s="1">
        <v>7148924</v>
      </c>
      <c r="K44" s="1">
        <v>8637603</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row>
    <row r="45" spans="1:31" ht="15.75" customHeight="1">
      <c r="A45" s="1" t="s">
        <v>543</v>
      </c>
      <c r="B45" s="1" t="s">
        <v>43</v>
      </c>
      <c r="C45" s="1">
        <v>4394380</v>
      </c>
      <c r="D45" s="1">
        <v>0</v>
      </c>
      <c r="E45" s="1">
        <v>1423491</v>
      </c>
      <c r="F45" s="1">
        <v>10745137</v>
      </c>
      <c r="G45" s="1">
        <v>5039464</v>
      </c>
      <c r="H45" s="1">
        <v>6567447</v>
      </c>
      <c r="I45" s="1">
        <v>6209605</v>
      </c>
      <c r="J45" s="1">
        <v>0</v>
      </c>
      <c r="K45" s="1">
        <v>0</v>
      </c>
      <c r="L45" s="1">
        <v>14226808</v>
      </c>
      <c r="M45" s="1">
        <v>27481567</v>
      </c>
      <c r="N45" s="1">
        <v>28696913</v>
      </c>
      <c r="O45" s="1">
        <v>33267839</v>
      </c>
      <c r="P45" s="1">
        <v>37193892</v>
      </c>
      <c r="Q45" s="1">
        <v>35602813</v>
      </c>
      <c r="R45" s="1">
        <v>32506001</v>
      </c>
      <c r="S45" s="1">
        <v>33926959</v>
      </c>
      <c r="T45" s="1">
        <v>39106909</v>
      </c>
      <c r="U45" s="1">
        <v>40446801</v>
      </c>
      <c r="V45" s="1">
        <v>43960894</v>
      </c>
      <c r="W45" s="1">
        <v>42663502</v>
      </c>
      <c r="X45" s="1">
        <v>43066276</v>
      </c>
      <c r="Y45" s="1">
        <v>40160459</v>
      </c>
      <c r="Z45" s="1">
        <v>47680899</v>
      </c>
      <c r="AA45" s="1">
        <v>47962514</v>
      </c>
      <c r="AB45" s="1">
        <v>42250735</v>
      </c>
      <c r="AC45" s="1">
        <v>33892382</v>
      </c>
      <c r="AD45" s="1">
        <v>33888969</v>
      </c>
      <c r="AE45" s="1">
        <v>33121099</v>
      </c>
    </row>
    <row r="46" spans="1:31" ht="15.75" customHeight="1">
      <c r="A46" s="1" t="s">
        <v>542</v>
      </c>
      <c r="B46" s="1" t="s">
        <v>46</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X46" s="1">
        <v>0</v>
      </c>
      <c r="Y46" s="1">
        <v>6300133</v>
      </c>
      <c r="Z46" s="1">
        <v>10858603</v>
      </c>
      <c r="AA46" s="1">
        <v>6413732</v>
      </c>
      <c r="AB46" s="1">
        <v>15541868</v>
      </c>
      <c r="AC46" s="1">
        <v>13362537</v>
      </c>
      <c r="AD46" s="1">
        <v>11023344</v>
      </c>
      <c r="AE46" s="1">
        <v>3428037</v>
      </c>
    </row>
    <row r="47" spans="1:31" ht="15.75" customHeight="1">
      <c r="A47" s="1" t="s">
        <v>543</v>
      </c>
      <c r="B47" s="1" t="s">
        <v>46</v>
      </c>
      <c r="C47" s="1">
        <v>18533509</v>
      </c>
      <c r="D47" s="1">
        <v>15697508</v>
      </c>
      <c r="E47" s="1">
        <v>14392538</v>
      </c>
      <c r="F47" s="1">
        <v>11322749</v>
      </c>
      <c r="G47" s="1">
        <v>13184417</v>
      </c>
      <c r="H47" s="1">
        <v>11217917</v>
      </c>
      <c r="I47" s="1">
        <v>10038328</v>
      </c>
      <c r="J47" s="1">
        <v>14811335</v>
      </c>
      <c r="K47" s="1">
        <v>14642484</v>
      </c>
      <c r="L47" s="1">
        <v>12995449</v>
      </c>
      <c r="M47" s="1">
        <v>18198799</v>
      </c>
      <c r="N47" s="1">
        <v>14402974</v>
      </c>
      <c r="O47" s="1">
        <v>12704821</v>
      </c>
      <c r="P47" s="1">
        <v>13023739</v>
      </c>
      <c r="Q47" s="1">
        <v>12025963</v>
      </c>
      <c r="R47" s="1">
        <v>11622344</v>
      </c>
      <c r="S47" s="1">
        <v>12943922</v>
      </c>
      <c r="T47" s="1">
        <v>5177545</v>
      </c>
      <c r="U47" s="1">
        <v>6338892</v>
      </c>
      <c r="V47" s="1">
        <v>2608109</v>
      </c>
      <c r="W47" s="1">
        <v>3712284</v>
      </c>
      <c r="X47" s="1">
        <v>989622</v>
      </c>
      <c r="Y47" s="1">
        <v>0</v>
      </c>
      <c r="Z47" s="1">
        <v>0</v>
      </c>
      <c r="AA47" s="1">
        <v>0</v>
      </c>
      <c r="AB47" s="1">
        <v>0</v>
      </c>
      <c r="AC47" s="1">
        <v>0</v>
      </c>
      <c r="AD47" s="1">
        <v>0</v>
      </c>
      <c r="AE47" s="1">
        <v>0</v>
      </c>
    </row>
    <row r="48" spans="1:31" ht="15.75" customHeight="1">
      <c r="A48" s="1" t="s">
        <v>542</v>
      </c>
      <c r="B48" s="1" t="s">
        <v>48</v>
      </c>
      <c r="C48" s="1">
        <v>2934233</v>
      </c>
      <c r="D48" s="1">
        <v>2209287</v>
      </c>
      <c r="E48" s="1">
        <v>3497382</v>
      </c>
      <c r="F48" s="1">
        <v>4122132</v>
      </c>
      <c r="G48" s="1">
        <v>3889159</v>
      </c>
      <c r="H48" s="1">
        <v>3857822</v>
      </c>
      <c r="I48" s="1">
        <v>4626135</v>
      </c>
      <c r="J48" s="1">
        <v>4931097</v>
      </c>
      <c r="K48" s="1">
        <v>3168399</v>
      </c>
      <c r="L48" s="1">
        <v>3935361</v>
      </c>
      <c r="M48" s="1">
        <v>2280974</v>
      </c>
      <c r="N48" s="1">
        <v>2990022</v>
      </c>
      <c r="O48" s="1">
        <v>2995074</v>
      </c>
      <c r="P48" s="1">
        <v>3766215</v>
      </c>
      <c r="Q48" s="1">
        <v>2673632</v>
      </c>
      <c r="R48" s="1">
        <v>3500038</v>
      </c>
      <c r="S48" s="1">
        <v>2737448</v>
      </c>
      <c r="T48" s="1">
        <v>385371</v>
      </c>
      <c r="U48" s="1">
        <v>0</v>
      </c>
      <c r="V48" s="1">
        <v>0</v>
      </c>
      <c r="W48" s="1">
        <v>0</v>
      </c>
      <c r="X48" s="1">
        <v>0</v>
      </c>
      <c r="Y48" s="1">
        <v>0</v>
      </c>
      <c r="Z48" s="1">
        <v>0</v>
      </c>
      <c r="AA48" s="1">
        <v>0</v>
      </c>
      <c r="AB48" s="1">
        <v>0</v>
      </c>
      <c r="AC48" s="1">
        <v>0</v>
      </c>
      <c r="AD48" s="1">
        <v>0</v>
      </c>
      <c r="AE48" s="1">
        <v>0</v>
      </c>
    </row>
    <row r="49" spans="1:31" ht="15.75" customHeight="1">
      <c r="A49" s="1" t="s">
        <v>543</v>
      </c>
      <c r="B49" s="1" t="s">
        <v>48</v>
      </c>
      <c r="C49" s="1">
        <v>0</v>
      </c>
      <c r="D49" s="1">
        <v>0</v>
      </c>
      <c r="E49" s="1">
        <v>0</v>
      </c>
      <c r="F49" s="1">
        <v>0</v>
      </c>
      <c r="G49" s="1">
        <v>0</v>
      </c>
      <c r="H49" s="1">
        <v>0</v>
      </c>
      <c r="I49" s="1">
        <v>0</v>
      </c>
      <c r="J49" s="1">
        <v>0</v>
      </c>
      <c r="K49" s="1">
        <v>0</v>
      </c>
      <c r="L49" s="1">
        <v>0</v>
      </c>
      <c r="M49" s="1">
        <v>0</v>
      </c>
      <c r="N49" s="1">
        <v>0</v>
      </c>
      <c r="O49" s="1">
        <v>0</v>
      </c>
      <c r="P49" s="1">
        <v>0</v>
      </c>
      <c r="Q49" s="1">
        <v>0</v>
      </c>
      <c r="R49" s="1">
        <v>0</v>
      </c>
      <c r="S49" s="1">
        <v>0</v>
      </c>
      <c r="T49" s="1">
        <v>0</v>
      </c>
      <c r="U49" s="1">
        <v>2933106</v>
      </c>
      <c r="V49" s="1">
        <v>3115412</v>
      </c>
      <c r="W49" s="1">
        <v>6574140</v>
      </c>
      <c r="X49" s="1">
        <v>5125466</v>
      </c>
      <c r="Y49" s="1">
        <v>5177715</v>
      </c>
      <c r="Z49" s="1">
        <v>4291861</v>
      </c>
      <c r="AA49" s="1">
        <v>4218052</v>
      </c>
      <c r="AB49" s="1">
        <v>4005994</v>
      </c>
      <c r="AC49" s="1">
        <v>666211</v>
      </c>
      <c r="AD49" s="1">
        <v>3708691</v>
      </c>
      <c r="AE49" s="1">
        <v>6876784</v>
      </c>
    </row>
    <row r="50" spans="1:31" ht="15.75" customHeight="1">
      <c r="A50" s="1" t="s">
        <v>542</v>
      </c>
      <c r="B50" s="1" t="s">
        <v>53</v>
      </c>
      <c r="C50" s="1">
        <v>0</v>
      </c>
      <c r="D50" s="1">
        <v>0</v>
      </c>
      <c r="E50" s="1">
        <v>0</v>
      </c>
      <c r="F50" s="1">
        <v>0</v>
      </c>
      <c r="G50" s="1">
        <v>0</v>
      </c>
      <c r="H50" s="1">
        <v>0</v>
      </c>
      <c r="I50" s="1">
        <v>0</v>
      </c>
      <c r="J50" s="1">
        <v>0</v>
      </c>
      <c r="K50" s="1">
        <v>0</v>
      </c>
      <c r="L50" s="1">
        <v>0</v>
      </c>
      <c r="M50" s="1">
        <v>0</v>
      </c>
      <c r="N50" s="1">
        <v>0</v>
      </c>
      <c r="O50" s="1">
        <v>0</v>
      </c>
      <c r="P50" s="1">
        <v>0</v>
      </c>
      <c r="Q50" s="1">
        <v>0</v>
      </c>
      <c r="R50" s="1">
        <v>0</v>
      </c>
      <c r="S50" s="1">
        <v>0</v>
      </c>
      <c r="T50" s="1">
        <v>0</v>
      </c>
      <c r="U50" s="1">
        <v>0</v>
      </c>
      <c r="V50" s="1">
        <v>0</v>
      </c>
      <c r="W50" s="1">
        <v>0</v>
      </c>
      <c r="X50" s="1">
        <v>0</v>
      </c>
      <c r="Y50" s="1">
        <v>0</v>
      </c>
      <c r="Z50" s="1">
        <v>0</v>
      </c>
      <c r="AA50" s="1">
        <v>0</v>
      </c>
      <c r="AB50" s="1">
        <v>0</v>
      </c>
      <c r="AC50" s="1">
        <v>0</v>
      </c>
      <c r="AD50" s="1">
        <v>0</v>
      </c>
      <c r="AE50" s="1">
        <v>0</v>
      </c>
    </row>
    <row r="51" spans="1:31" ht="15.75" customHeight="1">
      <c r="A51" s="1" t="s">
        <v>543</v>
      </c>
      <c r="B51" s="1" t="s">
        <v>53</v>
      </c>
      <c r="C51" s="1">
        <v>3770640</v>
      </c>
      <c r="D51" s="1">
        <v>1099132</v>
      </c>
      <c r="E51" s="1">
        <v>1617217</v>
      </c>
      <c r="F51" s="1">
        <v>4285080</v>
      </c>
      <c r="G51" s="1">
        <v>4406304</v>
      </c>
      <c r="H51" s="1">
        <v>4250439</v>
      </c>
      <c r="I51" s="1">
        <v>4794535</v>
      </c>
      <c r="J51" s="1">
        <v>1750317</v>
      </c>
      <c r="K51" s="1">
        <v>3456095</v>
      </c>
      <c r="L51" s="1">
        <v>4037880</v>
      </c>
      <c r="M51" s="1">
        <v>4544141</v>
      </c>
      <c r="N51" s="1">
        <v>5076668</v>
      </c>
      <c r="O51" s="1">
        <v>6323378</v>
      </c>
      <c r="P51" s="1">
        <v>5666718</v>
      </c>
      <c r="Q51" s="1">
        <v>5101957</v>
      </c>
      <c r="R51" s="1">
        <v>2368409</v>
      </c>
      <c r="S51" s="1">
        <v>1293972</v>
      </c>
      <c r="T51" s="1">
        <v>6765480</v>
      </c>
      <c r="U51" s="1">
        <v>3597275</v>
      </c>
      <c r="V51" s="1">
        <v>5654634</v>
      </c>
      <c r="W51" s="1">
        <v>4651306</v>
      </c>
      <c r="X51" s="1">
        <v>1821080</v>
      </c>
      <c r="Y51" s="1">
        <v>1192559</v>
      </c>
      <c r="Z51" s="1">
        <v>5806465</v>
      </c>
      <c r="AA51" s="1">
        <v>6468949</v>
      </c>
      <c r="AB51" s="1">
        <v>3035257</v>
      </c>
      <c r="AC51" s="1">
        <v>4178608</v>
      </c>
      <c r="AD51" s="1">
        <v>8131983</v>
      </c>
      <c r="AE51" s="1">
        <v>7168725</v>
      </c>
    </row>
    <row r="52" spans="1:31" ht="15.75" customHeight="1">
      <c r="A52" s="1" t="s">
        <v>542</v>
      </c>
      <c r="B52" s="1" t="s">
        <v>57</v>
      </c>
      <c r="C52" s="1">
        <v>0</v>
      </c>
      <c r="D52" s="1">
        <v>0</v>
      </c>
      <c r="E52" s="1">
        <v>0</v>
      </c>
      <c r="F52" s="1">
        <v>0</v>
      </c>
      <c r="G52" s="1">
        <v>0</v>
      </c>
      <c r="H52" s="1">
        <v>0</v>
      </c>
      <c r="I52" s="1">
        <v>0</v>
      </c>
      <c r="J52" s="1">
        <v>0</v>
      </c>
      <c r="K52" s="1">
        <v>0</v>
      </c>
      <c r="L52" s="1">
        <v>0</v>
      </c>
      <c r="M52" s="1">
        <v>0</v>
      </c>
      <c r="N52" s="1">
        <v>0</v>
      </c>
      <c r="O52" s="1">
        <v>5076462</v>
      </c>
      <c r="P52" s="1">
        <v>3163970</v>
      </c>
      <c r="Q52" s="1">
        <v>2603970</v>
      </c>
      <c r="R52" s="1">
        <v>1763783</v>
      </c>
      <c r="S52" s="1">
        <v>0</v>
      </c>
      <c r="T52" s="1">
        <v>2977043</v>
      </c>
      <c r="U52" s="1">
        <v>3102595</v>
      </c>
      <c r="V52" s="1">
        <v>5108499</v>
      </c>
      <c r="W52" s="1">
        <v>2412197</v>
      </c>
      <c r="X52" s="1">
        <v>0</v>
      </c>
      <c r="Y52" s="1">
        <v>5715325</v>
      </c>
      <c r="Z52" s="1">
        <v>1110059</v>
      </c>
      <c r="AA52" s="1">
        <v>0</v>
      </c>
      <c r="AB52" s="1">
        <v>0</v>
      </c>
      <c r="AC52" s="1">
        <v>0</v>
      </c>
      <c r="AD52" s="1">
        <v>4302075</v>
      </c>
      <c r="AE52" s="1">
        <v>2541223</v>
      </c>
    </row>
    <row r="53" spans="1:31" ht="15.75" customHeight="1">
      <c r="A53" s="1" t="s">
        <v>543</v>
      </c>
      <c r="B53" s="1" t="s">
        <v>57</v>
      </c>
      <c r="C53" s="1">
        <v>5362406</v>
      </c>
      <c r="D53" s="1">
        <v>3606176</v>
      </c>
      <c r="E53" s="1">
        <v>1879588</v>
      </c>
      <c r="F53" s="1">
        <v>8216951</v>
      </c>
      <c r="G53" s="1">
        <v>2801416</v>
      </c>
      <c r="H53" s="1">
        <v>2253439</v>
      </c>
      <c r="I53" s="1">
        <v>1935306</v>
      </c>
      <c r="J53" s="1">
        <v>5456680</v>
      </c>
      <c r="K53" s="1">
        <v>6212315</v>
      </c>
      <c r="L53" s="1">
        <v>3748375</v>
      </c>
      <c r="M53" s="1">
        <v>5205089</v>
      </c>
      <c r="N53" s="1">
        <v>6908617</v>
      </c>
      <c r="O53" s="1">
        <v>0</v>
      </c>
      <c r="P53" s="1">
        <v>0</v>
      </c>
      <c r="Q53" s="1">
        <v>0</v>
      </c>
      <c r="R53" s="1">
        <v>0</v>
      </c>
      <c r="S53" s="1">
        <v>50181</v>
      </c>
      <c r="T53" s="1">
        <v>0</v>
      </c>
      <c r="U53" s="1">
        <v>0</v>
      </c>
      <c r="V53" s="1">
        <v>0</v>
      </c>
      <c r="W53" s="1">
        <v>0</v>
      </c>
      <c r="X53" s="1">
        <v>2343187</v>
      </c>
      <c r="Y53" s="1">
        <v>0</v>
      </c>
      <c r="Z53" s="1">
        <v>0</v>
      </c>
      <c r="AA53" s="1">
        <v>6540408</v>
      </c>
      <c r="AB53" s="1">
        <v>2160856</v>
      </c>
      <c r="AC53" s="1">
        <v>639245</v>
      </c>
      <c r="AD53" s="1">
        <v>0</v>
      </c>
      <c r="AE53" s="1">
        <v>0</v>
      </c>
    </row>
    <row r="54" spans="1:31" ht="15.75" customHeight="1">
      <c r="A54" s="1" t="s">
        <v>542</v>
      </c>
      <c r="B54" s="1" t="s">
        <v>60</v>
      </c>
      <c r="C54" s="1">
        <v>0</v>
      </c>
      <c r="D54" s="1">
        <v>0</v>
      </c>
      <c r="E54" s="1">
        <v>0</v>
      </c>
      <c r="F54" s="1">
        <v>0</v>
      </c>
      <c r="G54" s="1">
        <v>0</v>
      </c>
      <c r="H54" s="1">
        <v>0</v>
      </c>
      <c r="I54" s="1">
        <v>6823657</v>
      </c>
      <c r="J54" s="1">
        <v>2248147</v>
      </c>
      <c r="K54" s="1">
        <v>0</v>
      </c>
      <c r="L54" s="1">
        <v>0</v>
      </c>
      <c r="M54" s="1">
        <v>0</v>
      </c>
      <c r="N54" s="1">
        <v>0</v>
      </c>
      <c r="O54" s="1">
        <v>0</v>
      </c>
      <c r="P54" s="1">
        <v>0</v>
      </c>
      <c r="Q54" s="1">
        <v>0</v>
      </c>
      <c r="R54" s="1">
        <v>0</v>
      </c>
      <c r="S54" s="1">
        <v>0</v>
      </c>
      <c r="T54" s="1">
        <v>13568543</v>
      </c>
      <c r="U54" s="1">
        <v>11978785</v>
      </c>
      <c r="V54" s="1">
        <v>12307227</v>
      </c>
      <c r="W54" s="1">
        <v>8686991</v>
      </c>
      <c r="X54" s="1">
        <v>7051921</v>
      </c>
      <c r="Y54" s="1">
        <v>8034504</v>
      </c>
      <c r="Z54" s="1">
        <v>9280536</v>
      </c>
      <c r="AA54" s="1">
        <v>12607417</v>
      </c>
      <c r="AB54" s="1">
        <v>10649112</v>
      </c>
      <c r="AC54" s="1">
        <v>11305317</v>
      </c>
      <c r="AD54" s="1">
        <v>21029856</v>
      </c>
      <c r="AE54" s="1">
        <v>17346437</v>
      </c>
    </row>
    <row r="55" spans="1:31" ht="15.75" customHeight="1">
      <c r="A55" s="1" t="s">
        <v>543</v>
      </c>
      <c r="B55" s="1" t="s">
        <v>60</v>
      </c>
      <c r="C55" s="1">
        <v>4946237</v>
      </c>
      <c r="D55" s="1">
        <v>2486563</v>
      </c>
      <c r="E55" s="1">
        <v>102404</v>
      </c>
      <c r="F55" s="1">
        <v>2621153</v>
      </c>
      <c r="G55" s="1">
        <v>713301</v>
      </c>
      <c r="H55" s="1">
        <v>2568034</v>
      </c>
      <c r="I55" s="1">
        <v>0</v>
      </c>
      <c r="J55" s="1">
        <v>0</v>
      </c>
      <c r="K55" s="1">
        <v>2823583</v>
      </c>
      <c r="L55" s="1">
        <v>1920935</v>
      </c>
      <c r="M55" s="1">
        <v>2379870</v>
      </c>
      <c r="N55" s="1">
        <v>5210662</v>
      </c>
      <c r="O55" s="1">
        <v>6691528</v>
      </c>
      <c r="P55" s="1">
        <v>8275482</v>
      </c>
      <c r="Q55" s="1">
        <v>8632675</v>
      </c>
      <c r="R55" s="1">
        <v>6343323</v>
      </c>
      <c r="S55" s="1">
        <v>4702917</v>
      </c>
      <c r="T55" s="1">
        <v>0</v>
      </c>
      <c r="U55" s="1">
        <v>0</v>
      </c>
      <c r="V55" s="1">
        <v>0</v>
      </c>
      <c r="W55" s="1">
        <v>0</v>
      </c>
      <c r="X55" s="1">
        <v>0</v>
      </c>
      <c r="Y55" s="1">
        <v>0</v>
      </c>
      <c r="Z55" s="1">
        <v>0</v>
      </c>
      <c r="AA55" s="1">
        <v>0</v>
      </c>
      <c r="AB55" s="1">
        <v>0</v>
      </c>
      <c r="AC55" s="1">
        <v>0</v>
      </c>
      <c r="AD55" s="1">
        <v>0</v>
      </c>
      <c r="AE55" s="1">
        <v>0</v>
      </c>
    </row>
    <row r="56" spans="1:31" ht="15.75" customHeight="1">
      <c r="A56" s="1" t="s">
        <v>542</v>
      </c>
      <c r="B56" s="1" t="s">
        <v>62</v>
      </c>
      <c r="C56" s="1">
        <v>0</v>
      </c>
      <c r="D56" s="1">
        <v>0</v>
      </c>
      <c r="E56" s="1">
        <v>0</v>
      </c>
      <c r="F56" s="1">
        <v>0</v>
      </c>
      <c r="G56" s="1">
        <v>0</v>
      </c>
      <c r="H56" s="1">
        <v>0</v>
      </c>
      <c r="I56" s="1">
        <v>0</v>
      </c>
      <c r="J56" s="1">
        <v>0</v>
      </c>
      <c r="K56" s="1">
        <v>0</v>
      </c>
      <c r="L56" s="1">
        <v>0</v>
      </c>
      <c r="M56" s="1">
        <v>0</v>
      </c>
      <c r="N56" s="1">
        <v>0</v>
      </c>
      <c r="O56" s="1">
        <v>0</v>
      </c>
      <c r="P56" s="1">
        <v>0</v>
      </c>
      <c r="Q56" s="1">
        <v>0</v>
      </c>
      <c r="R56" s="1">
        <v>0</v>
      </c>
      <c r="S56" s="1">
        <v>0</v>
      </c>
      <c r="T56" s="1">
        <v>0</v>
      </c>
      <c r="U56" s="1">
        <v>0</v>
      </c>
      <c r="V56" s="1">
        <v>0</v>
      </c>
      <c r="W56" s="1">
        <v>0</v>
      </c>
      <c r="X56" s="1">
        <v>0</v>
      </c>
      <c r="Y56" s="1">
        <v>0</v>
      </c>
      <c r="Z56" s="1">
        <v>0</v>
      </c>
      <c r="AA56" s="1">
        <v>0</v>
      </c>
      <c r="AB56" s="1">
        <v>0</v>
      </c>
      <c r="AC56" s="1">
        <v>0</v>
      </c>
      <c r="AD56" s="1">
        <v>0</v>
      </c>
      <c r="AE56" s="1">
        <v>0</v>
      </c>
    </row>
    <row r="57" spans="1:31" ht="15.75" customHeight="1">
      <c r="A57" s="1" t="s">
        <v>543</v>
      </c>
      <c r="B57" s="1" t="s">
        <v>62</v>
      </c>
      <c r="C57" s="1">
        <v>5249781</v>
      </c>
      <c r="D57" s="1">
        <v>6229911</v>
      </c>
      <c r="E57" s="1">
        <v>4314660</v>
      </c>
      <c r="F57" s="1">
        <v>4089918</v>
      </c>
      <c r="G57" s="1">
        <v>6570146</v>
      </c>
      <c r="H57" s="1">
        <v>1340767</v>
      </c>
      <c r="I57" s="1">
        <v>6054250</v>
      </c>
      <c r="J57" s="1">
        <v>358974</v>
      </c>
      <c r="K57" s="1">
        <v>1984713</v>
      </c>
      <c r="L57" s="1">
        <v>3094417</v>
      </c>
      <c r="M57" s="1">
        <v>4262320</v>
      </c>
      <c r="N57" s="1">
        <v>8934774</v>
      </c>
      <c r="O57" s="1">
        <v>11673818</v>
      </c>
      <c r="P57" s="1">
        <v>8077292</v>
      </c>
      <c r="Q57" s="1">
        <v>9007802</v>
      </c>
      <c r="R57" s="1">
        <v>7448426</v>
      </c>
      <c r="S57" s="1">
        <v>6326058</v>
      </c>
      <c r="T57" s="1">
        <v>2882689</v>
      </c>
      <c r="U57" s="1">
        <v>2008468</v>
      </c>
      <c r="V57" s="1">
        <v>3141979</v>
      </c>
      <c r="W57" s="1">
        <v>3092046</v>
      </c>
      <c r="X57" s="1">
        <v>2910653</v>
      </c>
      <c r="Y57" s="1">
        <v>1229438</v>
      </c>
      <c r="Z57" s="1">
        <v>2790596</v>
      </c>
      <c r="AA57" s="1">
        <v>1826718</v>
      </c>
      <c r="AB57" s="1">
        <v>1377151</v>
      </c>
      <c r="AC57" s="1">
        <v>2141841</v>
      </c>
      <c r="AD57" s="1">
        <v>1651736</v>
      </c>
      <c r="AE57" s="1">
        <v>432481</v>
      </c>
    </row>
    <row r="58" spans="1:31" ht="15.75" customHeight="1">
      <c r="A58" s="1" t="s">
        <v>542</v>
      </c>
      <c r="B58" s="1" t="s">
        <v>66</v>
      </c>
      <c r="C58" s="1">
        <v>22330094</v>
      </c>
      <c r="D58" s="1">
        <v>17392660</v>
      </c>
      <c r="E58" s="1">
        <v>16201806</v>
      </c>
      <c r="F58" s="1">
        <v>15719053</v>
      </c>
      <c r="G58" s="1">
        <v>16068045</v>
      </c>
      <c r="H58" s="1">
        <v>16847818</v>
      </c>
      <c r="I58" s="1">
        <v>17749735</v>
      </c>
      <c r="J58" s="1">
        <v>16353088</v>
      </c>
      <c r="K58" s="1">
        <v>13945102</v>
      </c>
      <c r="L58" s="1">
        <v>14748689</v>
      </c>
      <c r="M58" s="1">
        <v>16882238</v>
      </c>
      <c r="N58" s="1">
        <v>19118581</v>
      </c>
      <c r="O58" s="1">
        <v>27834212</v>
      </c>
      <c r="P58" s="1">
        <v>27095484</v>
      </c>
      <c r="Q58" s="1">
        <v>23044978</v>
      </c>
      <c r="R58" s="1">
        <v>23535283</v>
      </c>
      <c r="S58" s="1">
        <v>21334789</v>
      </c>
      <c r="T58" s="1">
        <v>21556056</v>
      </c>
      <c r="U58" s="1">
        <v>22029904</v>
      </c>
      <c r="V58" s="1">
        <v>24447713</v>
      </c>
      <c r="W58" s="1">
        <v>27224218</v>
      </c>
      <c r="X58" s="1">
        <v>26806150</v>
      </c>
      <c r="Y58" s="1">
        <v>29116759</v>
      </c>
      <c r="Z58" s="1">
        <v>30881323</v>
      </c>
      <c r="AA58" s="1">
        <v>28524880</v>
      </c>
      <c r="AB58" s="1">
        <v>30040509</v>
      </c>
      <c r="AC58" s="1">
        <v>28696881</v>
      </c>
      <c r="AD58" s="1">
        <v>29405042</v>
      </c>
      <c r="AE58" s="1">
        <v>22859151</v>
      </c>
    </row>
    <row r="59" spans="1:31" ht="15.75" customHeight="1">
      <c r="A59" s="1" t="s">
        <v>543</v>
      </c>
      <c r="B59" s="1" t="s">
        <v>66</v>
      </c>
      <c r="C59" s="1">
        <v>0</v>
      </c>
      <c r="D59" s="1">
        <v>0</v>
      </c>
      <c r="E59" s="1">
        <v>0</v>
      </c>
      <c r="F59" s="1">
        <v>0</v>
      </c>
      <c r="G59" s="1">
        <v>0</v>
      </c>
      <c r="H59" s="1">
        <v>0</v>
      </c>
      <c r="I59" s="1">
        <v>0</v>
      </c>
      <c r="J59" s="1">
        <v>0</v>
      </c>
      <c r="K59" s="1">
        <v>0</v>
      </c>
      <c r="L59" s="1">
        <v>0</v>
      </c>
      <c r="M59" s="1">
        <v>0</v>
      </c>
      <c r="N59" s="1">
        <v>0</v>
      </c>
      <c r="O59" s="1">
        <v>0</v>
      </c>
      <c r="P59" s="1">
        <v>0</v>
      </c>
      <c r="Q59" s="1">
        <v>0</v>
      </c>
      <c r="R59" s="1">
        <v>0</v>
      </c>
      <c r="S59" s="1">
        <v>0</v>
      </c>
      <c r="T59" s="1">
        <v>0</v>
      </c>
      <c r="U59" s="1">
        <v>0</v>
      </c>
      <c r="V59" s="1">
        <v>0</v>
      </c>
      <c r="W59" s="1">
        <v>0</v>
      </c>
      <c r="X59" s="1">
        <v>0</v>
      </c>
      <c r="Y59" s="1">
        <v>0</v>
      </c>
      <c r="Z59" s="1">
        <v>0</v>
      </c>
      <c r="AA59" s="1">
        <v>0</v>
      </c>
      <c r="AB59" s="1">
        <v>0</v>
      </c>
      <c r="AC59" s="1">
        <v>0</v>
      </c>
      <c r="AD59" s="1">
        <v>0</v>
      </c>
      <c r="AE59" s="1">
        <v>0</v>
      </c>
    </row>
    <row r="60" spans="1:31" ht="15.75" customHeight="1">
      <c r="A60" s="1" t="s">
        <v>542</v>
      </c>
      <c r="B60" s="1" t="s">
        <v>69</v>
      </c>
      <c r="C60" s="1">
        <v>9175323</v>
      </c>
      <c r="D60" s="1">
        <v>6874189</v>
      </c>
      <c r="E60" s="1">
        <v>8890379</v>
      </c>
      <c r="F60" s="1">
        <v>12098282</v>
      </c>
      <c r="G60" s="1">
        <v>12222262</v>
      </c>
      <c r="H60" s="1">
        <v>12908785</v>
      </c>
      <c r="I60" s="1">
        <v>13579111</v>
      </c>
      <c r="J60" s="1">
        <v>6837557</v>
      </c>
      <c r="K60" s="1">
        <v>6850456</v>
      </c>
      <c r="L60" s="1">
        <v>13045490</v>
      </c>
      <c r="M60" s="1">
        <v>17566900</v>
      </c>
      <c r="N60" s="1">
        <v>18484438</v>
      </c>
      <c r="O60" s="1">
        <v>17818231</v>
      </c>
      <c r="P60" s="1">
        <v>13213701</v>
      </c>
      <c r="Q60" s="1">
        <v>14798145</v>
      </c>
      <c r="R60" s="1">
        <v>14023770</v>
      </c>
      <c r="S60" s="1">
        <v>15965226</v>
      </c>
      <c r="T60" s="1">
        <v>14607639</v>
      </c>
      <c r="U60" s="1">
        <v>14772984</v>
      </c>
      <c r="V60" s="1">
        <v>15428615</v>
      </c>
      <c r="W60" s="1">
        <v>15563226</v>
      </c>
      <c r="X60" s="1">
        <v>17462834</v>
      </c>
      <c r="Y60" s="1">
        <v>23801184</v>
      </c>
      <c r="Z60" s="1">
        <v>26060514</v>
      </c>
      <c r="AA60" s="1">
        <v>26575746</v>
      </c>
      <c r="AB60" s="1">
        <v>25950917</v>
      </c>
      <c r="AC60" s="1">
        <v>25023532</v>
      </c>
      <c r="AD60" s="1">
        <v>24420247</v>
      </c>
      <c r="AE60" s="1">
        <v>28978016</v>
      </c>
    </row>
    <row r="61" spans="1:31" ht="15.75" customHeight="1">
      <c r="A61" s="1" t="s">
        <v>543</v>
      </c>
      <c r="B61" s="1" t="s">
        <v>69</v>
      </c>
      <c r="C61" s="1">
        <v>0</v>
      </c>
      <c r="D61" s="1">
        <v>0</v>
      </c>
      <c r="E61" s="1">
        <v>0</v>
      </c>
      <c r="F61" s="1">
        <v>0</v>
      </c>
      <c r="G61" s="1">
        <v>0</v>
      </c>
      <c r="H61" s="1">
        <v>0</v>
      </c>
      <c r="I61" s="1">
        <v>0</v>
      </c>
      <c r="J61" s="1">
        <v>0</v>
      </c>
      <c r="K61" s="1">
        <v>0</v>
      </c>
      <c r="L61" s="1">
        <v>0</v>
      </c>
      <c r="M61" s="1">
        <v>0</v>
      </c>
      <c r="N61" s="1">
        <v>0</v>
      </c>
      <c r="O61" s="1">
        <v>0</v>
      </c>
      <c r="P61" s="1">
        <v>0</v>
      </c>
      <c r="Q61" s="1">
        <v>0</v>
      </c>
      <c r="R61" s="1">
        <v>0</v>
      </c>
      <c r="S61" s="1">
        <v>0</v>
      </c>
      <c r="T61" s="1">
        <v>0</v>
      </c>
      <c r="U61" s="1">
        <v>0</v>
      </c>
      <c r="V61" s="1">
        <v>0</v>
      </c>
      <c r="W61" s="1">
        <v>0</v>
      </c>
      <c r="X61" s="1">
        <v>0</v>
      </c>
      <c r="Y61" s="1">
        <v>0</v>
      </c>
      <c r="Z61" s="1">
        <v>0</v>
      </c>
      <c r="AA61" s="1">
        <v>0</v>
      </c>
      <c r="AB61" s="1">
        <v>0</v>
      </c>
      <c r="AC61" s="1">
        <v>0</v>
      </c>
      <c r="AD61" s="1">
        <v>0</v>
      </c>
      <c r="AE61" s="1">
        <v>0</v>
      </c>
    </row>
    <row r="62" spans="1:31" ht="15.75" customHeight="1">
      <c r="A62" s="1" t="s">
        <v>542</v>
      </c>
      <c r="B62" s="1" t="s">
        <v>71</v>
      </c>
      <c r="C62" s="1">
        <v>3135880</v>
      </c>
      <c r="D62" s="1">
        <v>0</v>
      </c>
      <c r="E62" s="1">
        <v>0</v>
      </c>
      <c r="F62" s="1">
        <v>0</v>
      </c>
      <c r="G62" s="1">
        <v>0</v>
      </c>
      <c r="H62" s="1">
        <v>0</v>
      </c>
      <c r="I62" s="1">
        <v>0</v>
      </c>
      <c r="J62" s="1">
        <v>806667</v>
      </c>
      <c r="K62" s="1">
        <v>13319056</v>
      </c>
      <c r="L62" s="1">
        <v>13892710</v>
      </c>
      <c r="M62" s="1">
        <v>13581288</v>
      </c>
      <c r="N62" s="1">
        <v>3595157</v>
      </c>
      <c r="O62" s="1">
        <v>2644718</v>
      </c>
      <c r="P62" s="1">
        <v>13442948</v>
      </c>
      <c r="Q62" s="1">
        <v>4401794</v>
      </c>
      <c r="R62" s="1">
        <v>4207616</v>
      </c>
      <c r="S62" s="1">
        <v>9749351</v>
      </c>
      <c r="T62" s="1">
        <v>1857500</v>
      </c>
      <c r="U62" s="1">
        <v>0</v>
      </c>
      <c r="V62" s="1">
        <v>204074</v>
      </c>
      <c r="W62" s="1">
        <v>0</v>
      </c>
      <c r="X62" s="1">
        <v>899647</v>
      </c>
      <c r="Y62" s="1">
        <v>2227684</v>
      </c>
      <c r="Z62" s="1">
        <v>1251369</v>
      </c>
      <c r="AA62" s="1">
        <v>0</v>
      </c>
      <c r="AB62" s="1">
        <v>0</v>
      </c>
      <c r="AC62" s="1">
        <v>0</v>
      </c>
      <c r="AD62" s="1">
        <v>0</v>
      </c>
      <c r="AE62" s="1">
        <v>0</v>
      </c>
    </row>
    <row r="63" spans="1:31" ht="15.75" customHeight="1">
      <c r="A63" s="1" t="s">
        <v>543</v>
      </c>
      <c r="B63" s="1" t="s">
        <v>71</v>
      </c>
      <c r="C63" s="1">
        <v>0</v>
      </c>
      <c r="D63" s="1">
        <v>10864462</v>
      </c>
      <c r="E63" s="1">
        <v>740387</v>
      </c>
      <c r="F63" s="1">
        <v>10072794</v>
      </c>
      <c r="G63" s="1">
        <v>2971852</v>
      </c>
      <c r="H63" s="1">
        <v>6602996</v>
      </c>
      <c r="I63" s="1">
        <v>6249131</v>
      </c>
      <c r="J63" s="1">
        <v>0</v>
      </c>
      <c r="K63" s="1">
        <v>0</v>
      </c>
      <c r="L63" s="1">
        <v>0</v>
      </c>
      <c r="M63" s="1">
        <v>0</v>
      </c>
      <c r="N63" s="1">
        <v>0</v>
      </c>
      <c r="O63" s="1">
        <v>0</v>
      </c>
      <c r="P63" s="1">
        <v>0</v>
      </c>
      <c r="Q63" s="1">
        <v>0</v>
      </c>
      <c r="R63" s="1">
        <v>0</v>
      </c>
      <c r="S63" s="1">
        <v>0</v>
      </c>
      <c r="T63" s="1">
        <v>0</v>
      </c>
      <c r="U63" s="1">
        <v>1249307</v>
      </c>
      <c r="V63" s="1">
        <v>0</v>
      </c>
      <c r="W63" s="1">
        <v>2254058</v>
      </c>
      <c r="X63" s="1">
        <v>0</v>
      </c>
      <c r="Y63" s="1">
        <v>0</v>
      </c>
      <c r="Z63" s="1">
        <v>0</v>
      </c>
      <c r="AA63" s="1">
        <v>297513</v>
      </c>
      <c r="AB63" s="1">
        <v>10050154</v>
      </c>
      <c r="AC63" s="1">
        <v>6498717</v>
      </c>
      <c r="AD63" s="1">
        <v>7499733</v>
      </c>
      <c r="AE63" s="1">
        <v>8941213</v>
      </c>
    </row>
    <row r="64" spans="1:31" ht="15.75" customHeight="1">
      <c r="A64" s="1" t="s">
        <v>542</v>
      </c>
      <c r="B64" s="1" t="s">
        <v>74</v>
      </c>
      <c r="C64" s="1">
        <v>9042789</v>
      </c>
      <c r="D64" s="1">
        <v>9623560</v>
      </c>
      <c r="E64" s="1">
        <v>7671345</v>
      </c>
      <c r="F64" s="1">
        <v>5174183</v>
      </c>
      <c r="G64" s="1">
        <v>5735100</v>
      </c>
      <c r="H64" s="1">
        <v>7127095</v>
      </c>
      <c r="I64" s="1">
        <v>8550150</v>
      </c>
      <c r="J64" s="1">
        <v>9271152</v>
      </c>
      <c r="K64" s="1">
        <v>7428906</v>
      </c>
      <c r="L64" s="1">
        <v>10022208</v>
      </c>
      <c r="M64" s="1">
        <v>7709793</v>
      </c>
      <c r="N64" s="1">
        <v>10371899</v>
      </c>
      <c r="O64" s="1">
        <v>12980751</v>
      </c>
      <c r="P64" s="1">
        <v>17703983</v>
      </c>
      <c r="Q64" s="1">
        <v>16138192</v>
      </c>
      <c r="R64" s="1">
        <v>12751842</v>
      </c>
      <c r="S64" s="1">
        <v>13130798</v>
      </c>
      <c r="T64" s="1">
        <v>13333968</v>
      </c>
      <c r="U64" s="1">
        <v>12568565</v>
      </c>
      <c r="V64" s="1">
        <v>9457250</v>
      </c>
      <c r="W64" s="1">
        <v>12878512</v>
      </c>
      <c r="X64" s="1">
        <v>13483638</v>
      </c>
      <c r="Y64" s="1">
        <v>14588588</v>
      </c>
      <c r="Z64" s="1">
        <v>15273728</v>
      </c>
      <c r="AA64" s="1">
        <v>10564064</v>
      </c>
      <c r="AB64" s="1">
        <v>7165318</v>
      </c>
      <c r="AC64" s="1">
        <v>4003431</v>
      </c>
      <c r="AD64" s="1">
        <v>6738574</v>
      </c>
      <c r="AE64" s="1">
        <v>8746307</v>
      </c>
    </row>
    <row r="65" spans="1:31" ht="15.75" customHeight="1">
      <c r="A65" s="1" t="s">
        <v>543</v>
      </c>
      <c r="B65" s="1" t="s">
        <v>74</v>
      </c>
      <c r="C65" s="1">
        <v>0</v>
      </c>
      <c r="D65" s="1">
        <v>0</v>
      </c>
      <c r="E65" s="1">
        <v>0</v>
      </c>
      <c r="F65" s="1">
        <v>0</v>
      </c>
      <c r="G65" s="1">
        <v>0</v>
      </c>
      <c r="H65" s="1">
        <v>0</v>
      </c>
      <c r="I65" s="1">
        <v>0</v>
      </c>
      <c r="J65" s="1">
        <v>0</v>
      </c>
      <c r="K65" s="1">
        <v>0</v>
      </c>
      <c r="L65" s="1">
        <v>0</v>
      </c>
      <c r="M65" s="1">
        <v>0</v>
      </c>
      <c r="N65" s="1">
        <v>0</v>
      </c>
      <c r="O65" s="1">
        <v>0</v>
      </c>
      <c r="P65" s="1">
        <v>0</v>
      </c>
      <c r="Q65" s="1">
        <v>0</v>
      </c>
      <c r="R65" s="1">
        <v>0</v>
      </c>
      <c r="S65" s="1">
        <v>0</v>
      </c>
      <c r="T65" s="1">
        <v>0</v>
      </c>
      <c r="U65" s="1">
        <v>0</v>
      </c>
      <c r="V65" s="1">
        <v>0</v>
      </c>
      <c r="W65" s="1">
        <v>0</v>
      </c>
      <c r="X65" s="1">
        <v>0</v>
      </c>
      <c r="Y65" s="1">
        <v>0</v>
      </c>
      <c r="Z65" s="1">
        <v>0</v>
      </c>
      <c r="AA65" s="1">
        <v>0</v>
      </c>
      <c r="AB65" s="1">
        <v>0</v>
      </c>
      <c r="AC65" s="1">
        <v>0</v>
      </c>
      <c r="AD65" s="1">
        <v>0</v>
      </c>
      <c r="AE65" s="1">
        <v>0</v>
      </c>
    </row>
    <row r="66" spans="1:31" ht="15.75" customHeight="1">
      <c r="A66" s="1" t="s">
        <v>542</v>
      </c>
      <c r="B66" s="1" t="s">
        <v>78</v>
      </c>
      <c r="C66" s="1">
        <v>10791733</v>
      </c>
      <c r="D66" s="1">
        <v>11108581</v>
      </c>
      <c r="E66" s="1">
        <v>14274106</v>
      </c>
      <c r="F66" s="1">
        <v>13211682</v>
      </c>
      <c r="G66" s="1">
        <v>12410270</v>
      </c>
      <c r="H66" s="1">
        <v>13646931</v>
      </c>
      <c r="I66" s="1">
        <v>13231391</v>
      </c>
      <c r="J66" s="1">
        <v>11253984</v>
      </c>
      <c r="K66" s="1">
        <v>13075003</v>
      </c>
      <c r="L66" s="1">
        <v>14605799</v>
      </c>
      <c r="M66" s="1">
        <v>13214383</v>
      </c>
      <c r="N66" s="1">
        <v>0</v>
      </c>
      <c r="O66" s="1">
        <v>7704961</v>
      </c>
      <c r="P66" s="1">
        <v>10562162</v>
      </c>
      <c r="Q66" s="1">
        <v>8018602</v>
      </c>
      <c r="R66" s="1">
        <v>6092172</v>
      </c>
      <c r="S66" s="1">
        <v>5997499</v>
      </c>
      <c r="T66" s="1">
        <v>3894890</v>
      </c>
      <c r="U66" s="1">
        <v>5054916</v>
      </c>
      <c r="V66" s="1">
        <v>2575483</v>
      </c>
      <c r="W66" s="1">
        <v>503319</v>
      </c>
      <c r="X66" s="1">
        <v>2882995</v>
      </c>
      <c r="Y66" s="1">
        <v>0</v>
      </c>
      <c r="Z66" s="1">
        <v>1097948</v>
      </c>
      <c r="AA66" s="1">
        <v>0</v>
      </c>
      <c r="AB66" s="1">
        <v>0</v>
      </c>
      <c r="AC66" s="1">
        <v>0</v>
      </c>
      <c r="AD66" s="1">
        <v>0</v>
      </c>
      <c r="AE66" s="1">
        <v>0</v>
      </c>
    </row>
    <row r="67" spans="1:31" ht="15.75" customHeight="1">
      <c r="A67" s="1" t="s">
        <v>543</v>
      </c>
      <c r="B67" s="1" t="s">
        <v>78</v>
      </c>
      <c r="C67" s="1">
        <v>0</v>
      </c>
      <c r="D67" s="1">
        <v>0</v>
      </c>
      <c r="E67" s="1">
        <v>0</v>
      </c>
      <c r="F67" s="1">
        <v>0</v>
      </c>
      <c r="G67" s="1">
        <v>0</v>
      </c>
      <c r="H67" s="1">
        <v>0</v>
      </c>
      <c r="I67" s="1">
        <v>0</v>
      </c>
      <c r="J67" s="1">
        <v>0</v>
      </c>
      <c r="K67" s="1">
        <v>0</v>
      </c>
      <c r="L67" s="1">
        <v>0</v>
      </c>
      <c r="M67" s="1">
        <v>0</v>
      </c>
      <c r="N67" s="1">
        <v>4431908</v>
      </c>
      <c r="O67" s="1">
        <v>0</v>
      </c>
      <c r="P67" s="1">
        <v>0</v>
      </c>
      <c r="Q67" s="1">
        <v>0</v>
      </c>
      <c r="R67" s="1">
        <v>0</v>
      </c>
      <c r="S67" s="1">
        <v>0</v>
      </c>
      <c r="T67" s="1">
        <v>0</v>
      </c>
      <c r="U67" s="1">
        <v>0</v>
      </c>
      <c r="V67" s="1">
        <v>0</v>
      </c>
      <c r="W67" s="1">
        <v>0</v>
      </c>
      <c r="X67" s="1">
        <v>0</v>
      </c>
      <c r="Y67" s="1">
        <v>867906</v>
      </c>
      <c r="Z67" s="1">
        <v>0</v>
      </c>
      <c r="AA67" s="1">
        <v>742713</v>
      </c>
      <c r="AB67" s="1">
        <v>11044956</v>
      </c>
      <c r="AC67" s="1">
        <v>8897736</v>
      </c>
      <c r="AD67" s="1">
        <v>7130436</v>
      </c>
      <c r="AE67" s="1">
        <v>8365348</v>
      </c>
    </row>
    <row r="68" spans="1:31" ht="15.75" customHeight="1">
      <c r="A68" s="1" t="s">
        <v>542</v>
      </c>
      <c r="B68" s="1" t="s">
        <v>82</v>
      </c>
      <c r="C68" s="1">
        <v>1057567</v>
      </c>
      <c r="D68" s="1">
        <v>2823115</v>
      </c>
      <c r="E68" s="1">
        <v>4277395</v>
      </c>
      <c r="F68" s="1">
        <v>12494360</v>
      </c>
      <c r="G68" s="1">
        <v>5070808</v>
      </c>
      <c r="H68" s="1">
        <v>4358395</v>
      </c>
      <c r="I68" s="1">
        <v>4713691</v>
      </c>
      <c r="J68" s="1">
        <v>2272656</v>
      </c>
      <c r="K68" s="1">
        <v>1893028</v>
      </c>
      <c r="L68" s="1">
        <v>3811422</v>
      </c>
      <c r="M68" s="1">
        <v>4846461</v>
      </c>
      <c r="N68" s="1">
        <v>1480366</v>
      </c>
      <c r="O68" s="1">
        <v>2341873</v>
      </c>
      <c r="P68" s="1">
        <v>0</v>
      </c>
      <c r="Q68" s="1">
        <v>0</v>
      </c>
      <c r="R68" s="1">
        <v>0</v>
      </c>
      <c r="S68" s="1">
        <v>0</v>
      </c>
      <c r="T68" s="1">
        <v>1294914</v>
      </c>
      <c r="U68" s="1">
        <v>0</v>
      </c>
      <c r="V68" s="1">
        <v>0</v>
      </c>
      <c r="W68" s="1">
        <v>100799</v>
      </c>
      <c r="X68" s="1">
        <v>0</v>
      </c>
      <c r="Y68" s="1">
        <v>0</v>
      </c>
      <c r="Z68" s="1">
        <v>0</v>
      </c>
      <c r="AA68" s="1">
        <v>1773731</v>
      </c>
      <c r="AB68" s="1">
        <v>3443976</v>
      </c>
      <c r="AC68" s="1">
        <v>5249308</v>
      </c>
      <c r="AD68" s="1">
        <v>0</v>
      </c>
      <c r="AE68" s="1">
        <v>1920378</v>
      </c>
    </row>
    <row r="69" spans="1:31" ht="15.75" customHeight="1">
      <c r="A69" s="1" t="s">
        <v>543</v>
      </c>
      <c r="B69" s="1" t="s">
        <v>82</v>
      </c>
      <c r="C69" s="1">
        <v>0</v>
      </c>
      <c r="D69" s="1">
        <v>0</v>
      </c>
      <c r="E69" s="1">
        <v>0</v>
      </c>
      <c r="F69" s="1">
        <v>0</v>
      </c>
      <c r="G69" s="1">
        <v>0</v>
      </c>
      <c r="H69" s="1">
        <v>0</v>
      </c>
      <c r="I69" s="1">
        <v>0</v>
      </c>
      <c r="J69" s="1">
        <v>0</v>
      </c>
      <c r="K69" s="1">
        <v>0</v>
      </c>
      <c r="L69" s="1">
        <v>0</v>
      </c>
      <c r="M69" s="1">
        <v>0</v>
      </c>
      <c r="N69" s="1">
        <v>0</v>
      </c>
      <c r="O69" s="1">
        <v>0</v>
      </c>
      <c r="P69" s="1">
        <v>4566697</v>
      </c>
      <c r="Q69" s="1">
        <v>4488629</v>
      </c>
      <c r="R69" s="1">
        <v>626940</v>
      </c>
      <c r="S69" s="1">
        <v>433931</v>
      </c>
      <c r="T69" s="1">
        <v>0</v>
      </c>
      <c r="U69" s="1">
        <v>52812</v>
      </c>
      <c r="V69" s="1">
        <v>3063425</v>
      </c>
      <c r="W69" s="1">
        <v>0</v>
      </c>
      <c r="X69" s="1">
        <v>4659966</v>
      </c>
      <c r="Y69" s="1">
        <v>3275857</v>
      </c>
      <c r="Z69" s="1">
        <v>2199618</v>
      </c>
      <c r="AA69" s="1">
        <v>0</v>
      </c>
      <c r="AB69" s="1">
        <v>0</v>
      </c>
      <c r="AC69" s="1">
        <v>0</v>
      </c>
      <c r="AD69" s="1">
        <v>3189671</v>
      </c>
      <c r="AE69" s="1">
        <v>0</v>
      </c>
    </row>
    <row r="70" spans="1:31" ht="15.75" customHeight="1">
      <c r="A70" s="1" t="s">
        <v>542</v>
      </c>
      <c r="B70" s="1" t="s">
        <v>84</v>
      </c>
      <c r="C70" s="1">
        <v>0</v>
      </c>
      <c r="D70" s="1">
        <v>0</v>
      </c>
      <c r="E70" s="1">
        <v>0</v>
      </c>
      <c r="F70" s="1">
        <v>0</v>
      </c>
      <c r="G70" s="1">
        <v>0</v>
      </c>
      <c r="H70" s="1">
        <v>0</v>
      </c>
      <c r="I70" s="1">
        <v>0</v>
      </c>
      <c r="J70" s="1">
        <v>0</v>
      </c>
      <c r="K70" s="1">
        <v>0</v>
      </c>
      <c r="L70" s="1">
        <v>0</v>
      </c>
      <c r="M70" s="1">
        <v>0</v>
      </c>
      <c r="N70" s="1">
        <v>0</v>
      </c>
      <c r="O70" s="1">
        <v>0</v>
      </c>
      <c r="P70" s="1">
        <v>0</v>
      </c>
      <c r="Q70" s="1">
        <v>0</v>
      </c>
      <c r="R70" s="1">
        <v>0</v>
      </c>
      <c r="S70" s="1">
        <v>0</v>
      </c>
      <c r="T70" s="1">
        <v>0</v>
      </c>
      <c r="U70" s="1">
        <v>0</v>
      </c>
      <c r="V70" s="1">
        <v>0</v>
      </c>
      <c r="W70" s="1">
        <v>0</v>
      </c>
      <c r="X70" s="1">
        <v>0</v>
      </c>
      <c r="Y70" s="1">
        <v>0</v>
      </c>
      <c r="Z70" s="1">
        <v>0</v>
      </c>
      <c r="AA70" s="1">
        <v>0</v>
      </c>
      <c r="AB70" s="1">
        <v>0</v>
      </c>
      <c r="AC70" s="1">
        <v>0</v>
      </c>
      <c r="AD70" s="1">
        <v>0</v>
      </c>
      <c r="AE70" s="1">
        <v>0</v>
      </c>
    </row>
    <row r="71" spans="1:31" ht="15.75" customHeight="1">
      <c r="A71" s="1" t="s">
        <v>543</v>
      </c>
      <c r="B71" s="1" t="s">
        <v>84</v>
      </c>
      <c r="C71" s="1">
        <v>11373538</v>
      </c>
      <c r="D71" s="1">
        <v>13562541</v>
      </c>
      <c r="E71" s="1">
        <v>11179025</v>
      </c>
      <c r="F71" s="1">
        <v>9308690</v>
      </c>
      <c r="G71" s="1">
        <v>10365981</v>
      </c>
      <c r="H71" s="1">
        <v>10856760</v>
      </c>
      <c r="I71" s="1">
        <v>11352244</v>
      </c>
      <c r="J71" s="1">
        <v>15240973</v>
      </c>
      <c r="K71" s="1">
        <v>12684082</v>
      </c>
      <c r="L71" s="1">
        <v>16469590</v>
      </c>
      <c r="M71" s="1">
        <v>10102981</v>
      </c>
      <c r="N71" s="1">
        <v>11564270</v>
      </c>
      <c r="O71" s="1">
        <v>11243329</v>
      </c>
      <c r="P71" s="1">
        <v>11999804</v>
      </c>
      <c r="Q71" s="1">
        <v>12206457</v>
      </c>
      <c r="R71" s="1">
        <v>12925428</v>
      </c>
      <c r="S71" s="1">
        <v>12658405</v>
      </c>
      <c r="T71" s="1">
        <v>11993603</v>
      </c>
      <c r="U71" s="1">
        <v>12648765</v>
      </c>
      <c r="V71" s="1">
        <v>10835220</v>
      </c>
      <c r="W71" s="1">
        <v>14602114</v>
      </c>
      <c r="X71" s="1">
        <v>15022823</v>
      </c>
      <c r="Y71" s="1">
        <v>12769007</v>
      </c>
      <c r="Z71" s="1">
        <v>12312424</v>
      </c>
      <c r="AA71" s="1">
        <v>14165750</v>
      </c>
      <c r="AB71" s="1">
        <v>13893533</v>
      </c>
      <c r="AC71" s="1">
        <v>12825852</v>
      </c>
      <c r="AD71" s="1">
        <v>12703358</v>
      </c>
      <c r="AE71" s="1">
        <v>11935501</v>
      </c>
    </row>
    <row r="72" spans="1:31" ht="15.75" customHeight="1">
      <c r="A72" s="1" t="s">
        <v>542</v>
      </c>
      <c r="B72" s="1" t="s">
        <v>87</v>
      </c>
      <c r="C72" s="1">
        <v>0</v>
      </c>
      <c r="D72" s="1">
        <v>0</v>
      </c>
      <c r="E72" s="1">
        <v>0</v>
      </c>
      <c r="F72" s="1">
        <v>0</v>
      </c>
      <c r="G72" s="1">
        <v>305543</v>
      </c>
      <c r="H72" s="1">
        <v>0</v>
      </c>
      <c r="I72" s="1">
        <v>0</v>
      </c>
      <c r="J72" s="1">
        <v>0</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0</v>
      </c>
      <c r="AC72" s="1">
        <v>0</v>
      </c>
      <c r="AD72" s="1">
        <v>0</v>
      </c>
      <c r="AE72" s="1">
        <v>0</v>
      </c>
    </row>
    <row r="73" spans="1:31" ht="15.75" customHeight="1">
      <c r="A73" s="1" t="s">
        <v>543</v>
      </c>
      <c r="B73" s="1" t="s">
        <v>87</v>
      </c>
      <c r="C73" s="1">
        <v>1616352</v>
      </c>
      <c r="D73" s="1">
        <v>2161970</v>
      </c>
      <c r="E73" s="1">
        <v>2412686</v>
      </c>
      <c r="F73" s="1">
        <v>1637078</v>
      </c>
      <c r="G73" s="1">
        <v>0</v>
      </c>
      <c r="H73" s="1">
        <v>1787436</v>
      </c>
      <c r="I73" s="1">
        <v>3203809</v>
      </c>
      <c r="J73" s="1">
        <v>3140065</v>
      </c>
      <c r="K73" s="1">
        <v>2896873</v>
      </c>
      <c r="L73" s="1">
        <v>4367738</v>
      </c>
      <c r="M73" s="1">
        <v>1811802</v>
      </c>
      <c r="N73" s="1">
        <v>3124617</v>
      </c>
      <c r="O73" s="1">
        <v>3055679</v>
      </c>
      <c r="P73" s="1">
        <v>1669897</v>
      </c>
      <c r="Q73" s="1">
        <v>2956224</v>
      </c>
      <c r="R73" s="1">
        <v>1394819</v>
      </c>
      <c r="S73" s="1">
        <v>1319329</v>
      </c>
      <c r="T73" s="1">
        <v>1919826</v>
      </c>
      <c r="U73" s="1">
        <v>1322466</v>
      </c>
      <c r="V73" s="1">
        <v>3420843</v>
      </c>
      <c r="W73" s="1">
        <v>4447510</v>
      </c>
      <c r="X73" s="1">
        <v>4023507</v>
      </c>
      <c r="Y73" s="1">
        <v>750811</v>
      </c>
      <c r="Z73" s="1">
        <v>3859928</v>
      </c>
      <c r="AA73" s="1">
        <v>6798663</v>
      </c>
      <c r="AB73" s="1">
        <v>7984795</v>
      </c>
      <c r="AC73" s="1">
        <v>3981852</v>
      </c>
      <c r="AD73" s="1">
        <v>2750192</v>
      </c>
      <c r="AE73" s="1">
        <v>3733172</v>
      </c>
    </row>
    <row r="74" spans="1:31" ht="15.75" customHeight="1">
      <c r="A74" s="1" t="s">
        <v>542</v>
      </c>
      <c r="B74" s="1" t="s">
        <v>24</v>
      </c>
      <c r="C74" s="1">
        <v>0</v>
      </c>
      <c r="D74" s="1">
        <v>0</v>
      </c>
      <c r="E74" s="1">
        <v>0</v>
      </c>
      <c r="F74" s="1">
        <v>0</v>
      </c>
      <c r="G74" s="1">
        <v>0</v>
      </c>
      <c r="H74" s="1">
        <v>0</v>
      </c>
      <c r="I74" s="1">
        <v>0</v>
      </c>
      <c r="J74" s="1">
        <v>112896</v>
      </c>
      <c r="K74" s="1">
        <v>0</v>
      </c>
      <c r="L74" s="1">
        <v>0</v>
      </c>
      <c r="M74" s="1">
        <v>0</v>
      </c>
      <c r="N74" s="1">
        <v>0</v>
      </c>
      <c r="O74" s="1">
        <v>333153</v>
      </c>
      <c r="P74" s="1">
        <v>132708</v>
      </c>
      <c r="Q74" s="1">
        <v>0</v>
      </c>
      <c r="R74" s="1">
        <v>0</v>
      </c>
      <c r="S74" s="1">
        <v>6533132</v>
      </c>
      <c r="T74" s="1">
        <v>5512662</v>
      </c>
      <c r="U74" s="1">
        <v>2815650</v>
      </c>
      <c r="V74" s="1">
        <v>0</v>
      </c>
      <c r="W74" s="1">
        <v>1092557</v>
      </c>
      <c r="X74" s="1">
        <v>4194868</v>
      </c>
      <c r="Y74" s="1">
        <v>2452907</v>
      </c>
      <c r="Z74" s="1">
        <v>1408028</v>
      </c>
      <c r="AA74" s="1">
        <v>1420798</v>
      </c>
      <c r="AB74" s="1">
        <v>0</v>
      </c>
      <c r="AC74" s="1">
        <v>0</v>
      </c>
      <c r="AD74" s="1">
        <v>797400</v>
      </c>
      <c r="AE74" s="1">
        <v>420591</v>
      </c>
    </row>
    <row r="75" spans="1:31" ht="15.75" customHeight="1">
      <c r="A75" s="1" t="s">
        <v>543</v>
      </c>
      <c r="B75" s="1" t="s">
        <v>24</v>
      </c>
      <c r="C75" s="1">
        <v>1734196</v>
      </c>
      <c r="D75" s="1">
        <v>3452082</v>
      </c>
      <c r="E75" s="1">
        <v>3436069</v>
      </c>
      <c r="F75" s="1">
        <v>2661460</v>
      </c>
      <c r="G75" s="1">
        <v>2052793</v>
      </c>
      <c r="H75" s="1">
        <v>709299</v>
      </c>
      <c r="I75" s="1">
        <v>223640</v>
      </c>
      <c r="J75" s="1">
        <v>0</v>
      </c>
      <c r="K75" s="1">
        <v>2648205</v>
      </c>
      <c r="L75" s="1">
        <v>1014149</v>
      </c>
      <c r="M75" s="1">
        <v>4327311</v>
      </c>
      <c r="N75" s="1">
        <v>2703023</v>
      </c>
      <c r="O75" s="1">
        <v>0</v>
      </c>
      <c r="P75" s="1">
        <v>0</v>
      </c>
      <c r="Q75" s="1">
        <v>2704100</v>
      </c>
      <c r="R75" s="1">
        <v>4235393</v>
      </c>
      <c r="S75" s="1">
        <v>0</v>
      </c>
      <c r="T75" s="1">
        <v>0</v>
      </c>
      <c r="U75" s="1">
        <v>0</v>
      </c>
      <c r="V75" s="1">
        <v>882511</v>
      </c>
      <c r="W75" s="1">
        <v>0</v>
      </c>
      <c r="X75" s="1">
        <v>0</v>
      </c>
      <c r="Y75" s="1">
        <v>0</v>
      </c>
      <c r="Z75" s="1">
        <v>0</v>
      </c>
      <c r="AA75" s="1">
        <v>0</v>
      </c>
      <c r="AB75" s="1">
        <v>577975</v>
      </c>
      <c r="AC75" s="1">
        <v>1267987</v>
      </c>
      <c r="AD75" s="1">
        <v>0</v>
      </c>
      <c r="AE75" s="1">
        <v>0</v>
      </c>
    </row>
    <row r="76" spans="1:31" ht="15.75" customHeight="1">
      <c r="A76" s="1" t="s">
        <v>542</v>
      </c>
      <c r="B76" s="1" t="s">
        <v>92</v>
      </c>
      <c r="C76" s="1">
        <v>0</v>
      </c>
      <c r="D76" s="1">
        <v>0</v>
      </c>
      <c r="E76" s="1">
        <v>0</v>
      </c>
      <c r="F76" s="1">
        <v>0</v>
      </c>
      <c r="G76" s="1">
        <v>0</v>
      </c>
      <c r="H76" s="1">
        <v>0</v>
      </c>
      <c r="I76" s="1">
        <v>0</v>
      </c>
      <c r="J76" s="1">
        <v>0</v>
      </c>
      <c r="K76" s="1">
        <v>0</v>
      </c>
      <c r="L76" s="1">
        <v>0</v>
      </c>
      <c r="M76" s="1">
        <v>0</v>
      </c>
      <c r="N76" s="1">
        <v>0</v>
      </c>
      <c r="O76" s="1">
        <v>0</v>
      </c>
      <c r="P76" s="1">
        <v>0</v>
      </c>
      <c r="Q76" s="1">
        <v>0</v>
      </c>
      <c r="R76" s="1">
        <v>0</v>
      </c>
      <c r="S76" s="1">
        <v>0</v>
      </c>
      <c r="T76" s="1">
        <v>0</v>
      </c>
      <c r="U76" s="1">
        <v>0</v>
      </c>
      <c r="V76" s="1">
        <v>0</v>
      </c>
      <c r="W76" s="1">
        <v>0</v>
      </c>
      <c r="X76" s="1">
        <v>0</v>
      </c>
      <c r="Y76" s="1">
        <v>0</v>
      </c>
      <c r="Z76" s="1">
        <v>0</v>
      </c>
      <c r="AA76" s="1">
        <v>0</v>
      </c>
      <c r="AB76" s="1">
        <v>0</v>
      </c>
      <c r="AC76" s="1">
        <v>0</v>
      </c>
      <c r="AD76" s="1">
        <v>0</v>
      </c>
      <c r="AE76" s="1">
        <v>0</v>
      </c>
    </row>
    <row r="77" spans="1:31" ht="15.75" customHeight="1">
      <c r="A77" s="1" t="s">
        <v>543</v>
      </c>
      <c r="B77" s="1" t="s">
        <v>92</v>
      </c>
      <c r="C77" s="1">
        <v>2381904</v>
      </c>
      <c r="D77" s="1">
        <v>4944918</v>
      </c>
      <c r="E77" s="1">
        <v>5942837</v>
      </c>
      <c r="F77" s="1">
        <v>7447499</v>
      </c>
      <c r="G77" s="1">
        <v>4596569</v>
      </c>
      <c r="H77" s="1">
        <v>6571343</v>
      </c>
      <c r="I77" s="1">
        <v>8115378</v>
      </c>
      <c r="J77" s="1">
        <v>7304780</v>
      </c>
      <c r="K77" s="1">
        <v>7456564</v>
      </c>
      <c r="L77" s="1">
        <v>7005536</v>
      </c>
      <c r="M77" s="1">
        <v>5226959</v>
      </c>
      <c r="N77" s="1">
        <v>4423651</v>
      </c>
      <c r="O77" s="1">
        <v>4720765</v>
      </c>
      <c r="P77" s="1">
        <v>9526816</v>
      </c>
      <c r="Q77" s="1">
        <v>11979973</v>
      </c>
      <c r="R77" s="1">
        <v>12438381</v>
      </c>
      <c r="S77" s="1">
        <v>10196532</v>
      </c>
      <c r="T77" s="1">
        <v>11653443</v>
      </c>
      <c r="U77" s="1">
        <v>11870290</v>
      </c>
      <c r="V77" s="1">
        <v>9636055</v>
      </c>
      <c r="W77" s="1">
        <v>11108822</v>
      </c>
      <c r="X77" s="1">
        <v>9263802</v>
      </c>
      <c r="Y77" s="1">
        <v>7482010</v>
      </c>
      <c r="Z77" s="1">
        <v>8070459</v>
      </c>
      <c r="AA77" s="1">
        <v>8015193</v>
      </c>
      <c r="AB77" s="1">
        <v>8411829</v>
      </c>
      <c r="AC77" s="1">
        <v>7789588</v>
      </c>
      <c r="AD77" s="1">
        <v>6034274</v>
      </c>
      <c r="AE77" s="1">
        <v>5499783</v>
      </c>
    </row>
    <row r="78" spans="1:31" ht="15.75" customHeight="1">
      <c r="A78" s="1" t="s">
        <v>542</v>
      </c>
      <c r="B78" s="1" t="s">
        <v>95</v>
      </c>
      <c r="C78" s="1">
        <v>30448612</v>
      </c>
      <c r="D78" s="1">
        <v>28921046</v>
      </c>
      <c r="E78" s="1">
        <v>27369337</v>
      </c>
      <c r="F78" s="1">
        <v>25588733</v>
      </c>
      <c r="G78" s="1">
        <v>25877650</v>
      </c>
      <c r="H78" s="1">
        <v>30042484</v>
      </c>
      <c r="I78" s="1">
        <v>37420112</v>
      </c>
      <c r="J78" s="1">
        <v>32122885</v>
      </c>
      <c r="K78" s="1">
        <v>22277464</v>
      </c>
      <c r="L78" s="1">
        <v>22693636</v>
      </c>
      <c r="M78" s="1">
        <v>20368881</v>
      </c>
      <c r="N78" s="1">
        <v>21566433</v>
      </c>
      <c r="O78" s="1">
        <v>22363302</v>
      </c>
      <c r="P78" s="1">
        <v>27646504</v>
      </c>
      <c r="Q78" s="1">
        <v>31231110</v>
      </c>
      <c r="R78" s="1">
        <v>30730133</v>
      </c>
      <c r="S78" s="1">
        <v>27960020</v>
      </c>
      <c r="T78" s="1">
        <v>26695717</v>
      </c>
      <c r="U78" s="1">
        <v>24337437</v>
      </c>
      <c r="V78" s="1">
        <v>20741307</v>
      </c>
      <c r="W78" s="1">
        <v>19912379</v>
      </c>
      <c r="X78" s="1">
        <v>18295403</v>
      </c>
      <c r="Y78" s="1">
        <v>16319588</v>
      </c>
      <c r="Z78" s="1">
        <v>16051643</v>
      </c>
      <c r="AA78" s="1">
        <v>11325166</v>
      </c>
      <c r="AB78" s="1">
        <v>7090608</v>
      </c>
      <c r="AC78" s="1">
        <v>3853742</v>
      </c>
      <c r="AD78" s="1">
        <v>3820942</v>
      </c>
      <c r="AE78" s="1">
        <v>6803236</v>
      </c>
    </row>
    <row r="79" spans="1:31" ht="15.75" customHeight="1">
      <c r="A79" s="1" t="s">
        <v>543</v>
      </c>
      <c r="B79" s="1" t="s">
        <v>95</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c r="Z79" s="1">
        <v>0</v>
      </c>
      <c r="AA79" s="1">
        <v>0</v>
      </c>
      <c r="AB79" s="1">
        <v>0</v>
      </c>
      <c r="AC79" s="1">
        <v>0</v>
      </c>
      <c r="AD79" s="1">
        <v>0</v>
      </c>
      <c r="AE79" s="1">
        <v>0</v>
      </c>
    </row>
    <row r="80" spans="1:31" ht="15.75" customHeight="1">
      <c r="A80" s="1" t="s">
        <v>542</v>
      </c>
      <c r="B80" s="1" t="s">
        <v>11</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0</v>
      </c>
    </row>
    <row r="81" spans="1:31" ht="15.75" customHeight="1">
      <c r="A81" s="1" t="s">
        <v>543</v>
      </c>
      <c r="B81" s="1" t="s">
        <v>11</v>
      </c>
      <c r="C81" s="1">
        <v>13336918</v>
      </c>
      <c r="D81" s="1">
        <v>9502591</v>
      </c>
      <c r="E81" s="1">
        <v>11829278</v>
      </c>
      <c r="F81" s="1">
        <v>11926670</v>
      </c>
      <c r="G81" s="1">
        <v>12603952</v>
      </c>
      <c r="H81" s="1">
        <v>11353211</v>
      </c>
      <c r="I81" s="1">
        <v>10870648</v>
      </c>
      <c r="J81" s="1">
        <v>11817020</v>
      </c>
      <c r="K81" s="1">
        <v>12025263</v>
      </c>
      <c r="L81" s="1">
        <v>12236852</v>
      </c>
      <c r="M81" s="1">
        <v>12943982</v>
      </c>
      <c r="N81" s="1">
        <v>12886504</v>
      </c>
      <c r="O81" s="1">
        <v>9297795</v>
      </c>
      <c r="P81" s="1">
        <v>11235850</v>
      </c>
      <c r="Q81" s="1">
        <v>10716494</v>
      </c>
      <c r="R81" s="1">
        <v>12117239</v>
      </c>
      <c r="S81" s="1">
        <v>13381273</v>
      </c>
      <c r="T81" s="1">
        <v>11846427</v>
      </c>
      <c r="U81" s="1">
        <v>12928933</v>
      </c>
      <c r="V81" s="1">
        <v>16242146</v>
      </c>
      <c r="W81" s="1">
        <v>12109242</v>
      </c>
      <c r="X81" s="1">
        <v>13441025</v>
      </c>
      <c r="Y81" s="1">
        <v>11696588</v>
      </c>
      <c r="Z81" s="1">
        <v>11092099</v>
      </c>
      <c r="AA81" s="1">
        <v>7522617</v>
      </c>
      <c r="AB81" s="1">
        <v>7934971</v>
      </c>
      <c r="AC81" s="1">
        <v>8259605</v>
      </c>
      <c r="AD81" s="1">
        <v>9018889</v>
      </c>
      <c r="AE81" s="1">
        <v>7070578</v>
      </c>
    </row>
    <row r="82" spans="1:31" ht="15.75" customHeight="1">
      <c r="A82" s="1" t="s">
        <v>542</v>
      </c>
      <c r="B82" s="1" t="s">
        <v>100</v>
      </c>
      <c r="C82" s="1">
        <v>8822843</v>
      </c>
      <c r="D82" s="1">
        <v>7289273</v>
      </c>
      <c r="E82" s="1">
        <v>15568500</v>
      </c>
      <c r="F82" s="1">
        <v>16892909</v>
      </c>
      <c r="G82" s="1">
        <v>8312118</v>
      </c>
      <c r="H82" s="1">
        <v>4551196</v>
      </c>
      <c r="I82" s="1">
        <v>4962556</v>
      </c>
      <c r="J82" s="1">
        <v>5502267</v>
      </c>
      <c r="K82" s="1">
        <v>4203580</v>
      </c>
      <c r="L82" s="1">
        <v>9454649</v>
      </c>
      <c r="M82" s="1">
        <v>12488371</v>
      </c>
      <c r="N82" s="1">
        <v>7891852</v>
      </c>
      <c r="O82" s="1">
        <v>13822539</v>
      </c>
      <c r="P82" s="1">
        <v>17249636</v>
      </c>
      <c r="Q82" s="1">
        <v>19723083</v>
      </c>
      <c r="R82" s="1">
        <v>13180888</v>
      </c>
      <c r="S82" s="1">
        <v>6013583</v>
      </c>
      <c r="T82" s="1">
        <v>4346118</v>
      </c>
      <c r="U82" s="1">
        <v>3259341</v>
      </c>
      <c r="V82" s="1">
        <v>8832194</v>
      </c>
      <c r="W82" s="1">
        <v>12490415</v>
      </c>
      <c r="X82" s="1">
        <v>7579872</v>
      </c>
      <c r="Y82" s="1">
        <v>2763261</v>
      </c>
      <c r="Z82" s="1">
        <v>6065287</v>
      </c>
      <c r="AA82" s="1">
        <v>5827936</v>
      </c>
      <c r="AB82" s="1">
        <v>4361322</v>
      </c>
      <c r="AC82" s="1">
        <v>6641435</v>
      </c>
      <c r="AD82" s="1">
        <v>11187093</v>
      </c>
      <c r="AE82" s="1">
        <v>12293650</v>
      </c>
    </row>
    <row r="83" spans="1:31" ht="15.75" customHeight="1">
      <c r="A83" s="1" t="s">
        <v>543</v>
      </c>
      <c r="B83" s="1" t="s">
        <v>100</v>
      </c>
      <c r="C83" s="1">
        <v>0</v>
      </c>
      <c r="D83" s="1">
        <v>0</v>
      </c>
      <c r="E83" s="1">
        <v>0</v>
      </c>
      <c r="F83" s="1">
        <v>0</v>
      </c>
      <c r="G83" s="1">
        <v>0</v>
      </c>
      <c r="H83" s="1">
        <v>0</v>
      </c>
      <c r="I83" s="1">
        <v>0</v>
      </c>
      <c r="J83" s="1">
        <v>0</v>
      </c>
      <c r="K83" s="1">
        <v>0</v>
      </c>
      <c r="L83" s="1">
        <v>0</v>
      </c>
      <c r="M83" s="1">
        <v>0</v>
      </c>
      <c r="N83" s="1">
        <v>0</v>
      </c>
      <c r="O83" s="1">
        <v>0</v>
      </c>
      <c r="P83" s="1">
        <v>0</v>
      </c>
      <c r="Q83" s="1">
        <v>0</v>
      </c>
      <c r="R83" s="1">
        <v>0</v>
      </c>
      <c r="S83" s="1">
        <v>0</v>
      </c>
      <c r="T83" s="1">
        <v>0</v>
      </c>
      <c r="U83" s="1">
        <v>0</v>
      </c>
      <c r="V83" s="1">
        <v>0</v>
      </c>
      <c r="W83" s="1">
        <v>0</v>
      </c>
      <c r="X83" s="1">
        <v>0</v>
      </c>
      <c r="Y83" s="1">
        <v>0</v>
      </c>
      <c r="Z83" s="1">
        <v>0</v>
      </c>
      <c r="AA83" s="1">
        <v>0</v>
      </c>
      <c r="AB83" s="1">
        <v>0</v>
      </c>
      <c r="AC83" s="1">
        <v>0</v>
      </c>
      <c r="AD83" s="1">
        <v>0</v>
      </c>
      <c r="AE83" s="1">
        <v>0</v>
      </c>
    </row>
    <row r="84" spans="1:31" ht="15.75" customHeight="1">
      <c r="A84" s="1" t="s">
        <v>542</v>
      </c>
      <c r="B84" s="1" t="s">
        <v>102</v>
      </c>
      <c r="C84" s="1">
        <v>15816964</v>
      </c>
      <c r="D84" s="1">
        <v>14024193</v>
      </c>
      <c r="E84" s="1">
        <v>16466046</v>
      </c>
      <c r="F84" s="1">
        <v>17103687</v>
      </c>
      <c r="G84" s="1">
        <v>11094368</v>
      </c>
      <c r="H84" s="1">
        <v>11531017</v>
      </c>
      <c r="I84" s="1">
        <v>9452105</v>
      </c>
      <c r="J84" s="1">
        <v>6730623</v>
      </c>
      <c r="K84" s="1">
        <v>5506688</v>
      </c>
      <c r="L84" s="1">
        <v>11962882</v>
      </c>
      <c r="M84" s="1">
        <v>12099876</v>
      </c>
      <c r="N84" s="1">
        <v>14235130</v>
      </c>
      <c r="O84" s="1">
        <v>13131388</v>
      </c>
      <c r="P84" s="1">
        <v>7514965</v>
      </c>
      <c r="Q84" s="1">
        <v>14743847</v>
      </c>
      <c r="R84" s="1">
        <v>13288950</v>
      </c>
      <c r="S84" s="1">
        <v>15760685</v>
      </c>
      <c r="T84" s="1">
        <v>14629639</v>
      </c>
      <c r="U84" s="1">
        <v>17693787</v>
      </c>
      <c r="V84" s="1">
        <v>20741069</v>
      </c>
      <c r="W84" s="1">
        <v>19729808</v>
      </c>
      <c r="X84" s="1">
        <v>23878900</v>
      </c>
      <c r="Y84" s="1">
        <v>22692127</v>
      </c>
      <c r="Z84" s="1">
        <v>15080537</v>
      </c>
      <c r="AA84" s="1">
        <v>15948056</v>
      </c>
      <c r="AB84" s="1">
        <v>16479278</v>
      </c>
      <c r="AC84" s="1">
        <v>14215709</v>
      </c>
      <c r="AD84" s="1">
        <v>13173259</v>
      </c>
      <c r="AE84" s="1">
        <v>14040847</v>
      </c>
    </row>
    <row r="85" spans="1:31" ht="15.75" customHeight="1">
      <c r="A85" s="1" t="s">
        <v>543</v>
      </c>
      <c r="B85" s="1" t="s">
        <v>102</v>
      </c>
      <c r="C85" s="1">
        <v>0</v>
      </c>
      <c r="D85" s="1">
        <v>0</v>
      </c>
      <c r="E85" s="1">
        <v>0</v>
      </c>
      <c r="F85" s="1">
        <v>0</v>
      </c>
      <c r="G85" s="1">
        <v>0</v>
      </c>
      <c r="H85" s="1">
        <v>0</v>
      </c>
      <c r="I85" s="1">
        <v>0</v>
      </c>
      <c r="J85" s="1">
        <v>0</v>
      </c>
      <c r="K85" s="1">
        <v>0</v>
      </c>
      <c r="L85" s="1">
        <v>0</v>
      </c>
      <c r="M85" s="1">
        <v>0</v>
      </c>
      <c r="N85" s="1">
        <v>0</v>
      </c>
      <c r="O85" s="1">
        <v>0</v>
      </c>
      <c r="P85" s="1">
        <v>0</v>
      </c>
      <c r="Q85" s="1">
        <v>0</v>
      </c>
      <c r="R85" s="1">
        <v>0</v>
      </c>
      <c r="S85" s="1">
        <v>0</v>
      </c>
      <c r="T85" s="1">
        <v>0</v>
      </c>
      <c r="U85" s="1">
        <v>0</v>
      </c>
      <c r="V85" s="1">
        <v>0</v>
      </c>
      <c r="W85" s="1">
        <v>0</v>
      </c>
      <c r="X85" s="1">
        <v>0</v>
      </c>
      <c r="Y85" s="1">
        <v>0</v>
      </c>
      <c r="Z85" s="1">
        <v>0</v>
      </c>
      <c r="AA85" s="1">
        <v>0</v>
      </c>
      <c r="AB85" s="1">
        <v>0</v>
      </c>
      <c r="AC85" s="1">
        <v>0</v>
      </c>
      <c r="AD85" s="1">
        <v>0</v>
      </c>
      <c r="AE85" s="1">
        <v>0</v>
      </c>
    </row>
    <row r="86" spans="1:31" ht="15.75" customHeight="1">
      <c r="A86" s="1" t="s">
        <v>542</v>
      </c>
      <c r="B86" s="1" t="s">
        <v>105</v>
      </c>
      <c r="C86" s="1">
        <v>0</v>
      </c>
      <c r="D86" s="1">
        <v>0</v>
      </c>
      <c r="E86" s="1">
        <v>0</v>
      </c>
      <c r="F86" s="1">
        <v>0</v>
      </c>
      <c r="G86" s="1">
        <v>0</v>
      </c>
      <c r="H86" s="1">
        <v>0</v>
      </c>
      <c r="I86" s="1">
        <v>0</v>
      </c>
      <c r="J86" s="1">
        <v>0</v>
      </c>
      <c r="K86" s="1">
        <v>0</v>
      </c>
      <c r="L86" s="1">
        <v>0</v>
      </c>
      <c r="M86" s="1">
        <v>0</v>
      </c>
      <c r="N86" s="1">
        <v>0</v>
      </c>
      <c r="O86" s="1">
        <v>0</v>
      </c>
      <c r="P86" s="1">
        <v>0</v>
      </c>
      <c r="Q86" s="1">
        <v>0</v>
      </c>
      <c r="R86" s="1">
        <v>0</v>
      </c>
      <c r="S86" s="1">
        <v>0</v>
      </c>
      <c r="T86" s="1">
        <v>0</v>
      </c>
      <c r="U86" s="1">
        <v>0</v>
      </c>
      <c r="V86" s="1">
        <v>0</v>
      </c>
      <c r="W86" s="1">
        <v>0</v>
      </c>
      <c r="X86" s="1">
        <v>0</v>
      </c>
      <c r="Y86" s="1">
        <v>0</v>
      </c>
      <c r="Z86" s="1">
        <v>0</v>
      </c>
      <c r="AA86" s="1">
        <v>0</v>
      </c>
      <c r="AB86" s="1">
        <v>0</v>
      </c>
      <c r="AC86" s="1">
        <v>0</v>
      </c>
      <c r="AD86" s="1">
        <v>0</v>
      </c>
      <c r="AE86" s="1">
        <v>0</v>
      </c>
    </row>
    <row r="87" spans="1:31" ht="15.75" customHeight="1">
      <c r="A87" s="1" t="s">
        <v>543</v>
      </c>
      <c r="B87" s="1" t="s">
        <v>105</v>
      </c>
      <c r="C87" s="1">
        <v>19156014</v>
      </c>
      <c r="D87" s="1">
        <v>19716068</v>
      </c>
      <c r="E87" s="1">
        <v>21420031</v>
      </c>
      <c r="F87" s="1">
        <v>21357376</v>
      </c>
      <c r="G87" s="1">
        <v>21512860</v>
      </c>
      <c r="H87" s="1">
        <v>20862305</v>
      </c>
      <c r="I87" s="1">
        <v>22436977</v>
      </c>
      <c r="J87" s="1">
        <v>20688015</v>
      </c>
      <c r="K87" s="1">
        <v>21289803</v>
      </c>
      <c r="L87" s="1">
        <v>21011911</v>
      </c>
      <c r="M87" s="1">
        <v>21404253</v>
      </c>
      <c r="N87" s="1">
        <v>20045339</v>
      </c>
      <c r="O87" s="1">
        <v>20106566</v>
      </c>
      <c r="P87" s="1">
        <v>19261086</v>
      </c>
      <c r="Q87" s="1">
        <v>18233916</v>
      </c>
      <c r="R87" s="1">
        <v>21553211</v>
      </c>
      <c r="S87" s="1">
        <v>19125175</v>
      </c>
      <c r="T87" s="1">
        <v>19490976</v>
      </c>
      <c r="U87" s="1">
        <v>19965252</v>
      </c>
      <c r="V87" s="1">
        <v>21159930</v>
      </c>
      <c r="W87" s="1">
        <v>21796539</v>
      </c>
      <c r="X87" s="1">
        <v>21517279</v>
      </c>
      <c r="Y87" s="1">
        <v>21534011</v>
      </c>
      <c r="Z87" s="1">
        <v>19537633</v>
      </c>
      <c r="AA87" s="1">
        <v>18577332</v>
      </c>
      <c r="AB87" s="1">
        <v>19644207</v>
      </c>
      <c r="AC87" s="1">
        <v>20049326</v>
      </c>
      <c r="AD87" s="1">
        <v>22095457</v>
      </c>
      <c r="AE87" s="1">
        <v>21598061</v>
      </c>
    </row>
    <row r="88" spans="1:31" ht="15.75" customHeight="1">
      <c r="A88" s="1" t="s">
        <v>542</v>
      </c>
      <c r="B88" s="1" t="s">
        <v>108</v>
      </c>
      <c r="C88" s="1">
        <v>31620437</v>
      </c>
      <c r="D88" s="1">
        <v>29106323</v>
      </c>
      <c r="E88" s="1">
        <v>25527168</v>
      </c>
      <c r="F88" s="1">
        <v>32152396</v>
      </c>
      <c r="G88" s="1">
        <v>41379087</v>
      </c>
      <c r="H88" s="1">
        <v>39208480</v>
      </c>
      <c r="I88" s="1">
        <v>33699352</v>
      </c>
      <c r="J88" s="1">
        <v>34842360</v>
      </c>
      <c r="K88" s="1">
        <v>30541752</v>
      </c>
      <c r="L88" s="1">
        <v>42367776</v>
      </c>
      <c r="M88" s="1">
        <v>36142111</v>
      </c>
      <c r="N88" s="1">
        <v>30160840</v>
      </c>
      <c r="O88" s="1">
        <v>23901099</v>
      </c>
      <c r="P88" s="1">
        <v>22820869</v>
      </c>
      <c r="Q88" s="1">
        <v>24858371</v>
      </c>
      <c r="R88" s="1">
        <v>21895152</v>
      </c>
      <c r="S88" s="1">
        <v>14662304</v>
      </c>
      <c r="T88" s="1">
        <v>20217486</v>
      </c>
      <c r="U88" s="1">
        <v>19424322</v>
      </c>
      <c r="V88" s="1">
        <v>21808230</v>
      </c>
      <c r="W88" s="1">
        <v>22551010</v>
      </c>
      <c r="X88" s="1">
        <v>30972564</v>
      </c>
      <c r="Y88" s="1">
        <v>35028733</v>
      </c>
      <c r="Z88" s="1">
        <v>24544335</v>
      </c>
      <c r="AA88" s="1">
        <v>27180567</v>
      </c>
      <c r="AB88" s="1">
        <v>38244127</v>
      </c>
      <c r="AC88" s="1">
        <v>42198409</v>
      </c>
      <c r="AD88" s="1">
        <v>37031973</v>
      </c>
      <c r="AE88" s="1">
        <v>36569945</v>
      </c>
    </row>
    <row r="89" spans="1:31" ht="15.75" customHeight="1">
      <c r="A89" s="1" t="s">
        <v>543</v>
      </c>
      <c r="B89" s="1" t="s">
        <v>108</v>
      </c>
      <c r="C89" s="1">
        <v>0</v>
      </c>
      <c r="D89" s="1">
        <v>0</v>
      </c>
      <c r="E89" s="1">
        <v>0</v>
      </c>
      <c r="F89" s="1">
        <v>0</v>
      </c>
      <c r="G89" s="1">
        <v>0</v>
      </c>
      <c r="H89" s="1">
        <v>0</v>
      </c>
      <c r="I89" s="1">
        <v>0</v>
      </c>
      <c r="J89" s="1">
        <v>0</v>
      </c>
      <c r="K89" s="1">
        <v>0</v>
      </c>
      <c r="L89" s="1">
        <v>0</v>
      </c>
      <c r="M89" s="1">
        <v>0</v>
      </c>
      <c r="N89" s="1">
        <v>0</v>
      </c>
      <c r="O89" s="1">
        <v>0</v>
      </c>
      <c r="P89" s="1">
        <v>0</v>
      </c>
      <c r="Q89" s="1">
        <v>0</v>
      </c>
      <c r="R89" s="1">
        <v>0</v>
      </c>
      <c r="S89" s="1">
        <v>0</v>
      </c>
      <c r="T89" s="1">
        <v>0</v>
      </c>
      <c r="U89" s="1">
        <v>0</v>
      </c>
      <c r="V89" s="1">
        <v>0</v>
      </c>
      <c r="W89" s="1">
        <v>0</v>
      </c>
      <c r="X89" s="1">
        <v>0</v>
      </c>
      <c r="Y89" s="1">
        <v>0</v>
      </c>
      <c r="Z89" s="1">
        <v>0</v>
      </c>
      <c r="AA89" s="1">
        <v>0</v>
      </c>
      <c r="AB89" s="1">
        <v>0</v>
      </c>
      <c r="AC89" s="1">
        <v>0</v>
      </c>
      <c r="AD89" s="1">
        <v>0</v>
      </c>
      <c r="AE89" s="1">
        <v>0</v>
      </c>
    </row>
    <row r="90" spans="1:31" ht="15.75" customHeight="1">
      <c r="A90" s="1" t="s">
        <v>542</v>
      </c>
      <c r="B90" s="1" t="s">
        <v>110</v>
      </c>
      <c r="C90" s="1">
        <v>537952</v>
      </c>
      <c r="D90" s="1">
        <v>0</v>
      </c>
      <c r="E90" s="1">
        <v>0</v>
      </c>
      <c r="F90" s="1">
        <v>0</v>
      </c>
      <c r="G90" s="1">
        <v>0</v>
      </c>
      <c r="H90" s="1">
        <v>0</v>
      </c>
      <c r="I90" s="1">
        <v>0</v>
      </c>
      <c r="J90" s="1">
        <v>0</v>
      </c>
      <c r="K90" s="1">
        <v>0</v>
      </c>
      <c r="L90" s="1">
        <v>0</v>
      </c>
      <c r="M90" s="1">
        <v>0</v>
      </c>
      <c r="N90" s="1">
        <v>0</v>
      </c>
      <c r="O90" s="1">
        <v>0</v>
      </c>
      <c r="P90" s="1">
        <v>0</v>
      </c>
      <c r="Q90" s="1">
        <v>0</v>
      </c>
      <c r="R90" s="1">
        <v>0</v>
      </c>
      <c r="S90" s="1">
        <v>0</v>
      </c>
      <c r="T90" s="1">
        <v>0</v>
      </c>
      <c r="U90" s="1">
        <v>0</v>
      </c>
      <c r="V90" s="1">
        <v>0</v>
      </c>
      <c r="W90" s="1">
        <v>0</v>
      </c>
      <c r="X90" s="1">
        <v>0</v>
      </c>
      <c r="Y90" s="1">
        <v>0</v>
      </c>
      <c r="Z90" s="1">
        <v>0</v>
      </c>
      <c r="AA90" s="1">
        <v>0</v>
      </c>
      <c r="AB90" s="1">
        <v>0</v>
      </c>
      <c r="AC90" s="1">
        <v>0</v>
      </c>
      <c r="AD90" s="1">
        <v>0</v>
      </c>
      <c r="AE90" s="1">
        <v>0</v>
      </c>
    </row>
    <row r="91" spans="1:31" ht="15.75" customHeight="1">
      <c r="A91" s="1" t="s">
        <v>543</v>
      </c>
      <c r="B91" s="1" t="s">
        <v>110</v>
      </c>
      <c r="C91" s="1">
        <v>0</v>
      </c>
      <c r="D91" s="1">
        <v>4963868</v>
      </c>
      <c r="E91" s="1">
        <v>6943157</v>
      </c>
      <c r="F91" s="1">
        <v>7493656</v>
      </c>
      <c r="G91" s="1">
        <v>3913335</v>
      </c>
      <c r="H91" s="1">
        <v>6074237</v>
      </c>
      <c r="I91" s="1">
        <v>3220956</v>
      </c>
      <c r="J91" s="1">
        <v>3041059</v>
      </c>
      <c r="K91" s="1">
        <v>2730208</v>
      </c>
      <c r="L91" s="1">
        <v>2316335</v>
      </c>
      <c r="M91" s="1">
        <v>4050</v>
      </c>
      <c r="N91" s="1">
        <v>282207</v>
      </c>
      <c r="O91" s="1">
        <v>4101134</v>
      </c>
      <c r="P91" s="1">
        <v>4479535</v>
      </c>
      <c r="Q91" s="1">
        <v>3537430</v>
      </c>
      <c r="R91" s="1">
        <v>8747950</v>
      </c>
      <c r="S91" s="1">
        <v>9522846</v>
      </c>
      <c r="T91" s="1">
        <v>11852128</v>
      </c>
      <c r="U91" s="1">
        <v>14384521</v>
      </c>
      <c r="V91" s="1">
        <v>15623353</v>
      </c>
      <c r="W91" s="1">
        <v>9245872</v>
      </c>
      <c r="X91" s="1">
        <v>9813779</v>
      </c>
      <c r="Y91" s="1">
        <v>13438509</v>
      </c>
      <c r="Z91" s="1">
        <v>8388375</v>
      </c>
      <c r="AA91" s="1">
        <v>3323221</v>
      </c>
      <c r="AB91" s="1">
        <v>9517361</v>
      </c>
      <c r="AC91" s="1">
        <v>11970421</v>
      </c>
      <c r="AD91" s="1">
        <v>8294365</v>
      </c>
      <c r="AE91" s="1">
        <v>16672891</v>
      </c>
    </row>
    <row r="92" spans="1:31" ht="15.75" customHeight="1">
      <c r="A92" s="1" t="s">
        <v>542</v>
      </c>
      <c r="B92" s="1" t="s">
        <v>112</v>
      </c>
      <c r="C92" s="1">
        <v>0</v>
      </c>
      <c r="D92" s="1">
        <v>122678</v>
      </c>
      <c r="E92" s="1">
        <v>5071569</v>
      </c>
      <c r="F92" s="1">
        <v>7233331</v>
      </c>
      <c r="G92" s="1">
        <v>10929832</v>
      </c>
      <c r="H92" s="1">
        <v>5376212</v>
      </c>
      <c r="I92" s="1">
        <v>591722</v>
      </c>
      <c r="J92" s="1">
        <v>1231575</v>
      </c>
      <c r="K92" s="1">
        <v>653056</v>
      </c>
      <c r="L92" s="1">
        <v>0</v>
      </c>
      <c r="M92" s="1">
        <v>4483116</v>
      </c>
      <c r="N92" s="1">
        <v>5589859</v>
      </c>
      <c r="O92" s="1">
        <v>1805454</v>
      </c>
      <c r="P92" s="1">
        <v>1075634</v>
      </c>
      <c r="Q92" s="1">
        <v>0</v>
      </c>
      <c r="R92" s="1">
        <v>2336153</v>
      </c>
      <c r="S92" s="1">
        <v>159486</v>
      </c>
      <c r="T92" s="1">
        <v>0</v>
      </c>
      <c r="U92" s="1">
        <v>0</v>
      </c>
      <c r="V92" s="1">
        <v>0</v>
      </c>
      <c r="W92" s="1">
        <v>0</v>
      </c>
      <c r="X92" s="1">
        <v>0</v>
      </c>
      <c r="Y92" s="1">
        <v>0</v>
      </c>
      <c r="Z92" s="1">
        <v>0</v>
      </c>
      <c r="AA92" s="1">
        <v>0</v>
      </c>
      <c r="AB92" s="1">
        <v>0</v>
      </c>
      <c r="AC92" s="1">
        <v>0</v>
      </c>
      <c r="AD92" s="1">
        <v>0</v>
      </c>
      <c r="AE92" s="1">
        <v>0</v>
      </c>
    </row>
    <row r="93" spans="1:31" ht="15.75" customHeight="1">
      <c r="A93" s="1" t="s">
        <v>543</v>
      </c>
      <c r="B93" s="1" t="s">
        <v>112</v>
      </c>
      <c r="C93" s="1">
        <v>3077931</v>
      </c>
      <c r="D93" s="1">
        <v>0</v>
      </c>
      <c r="E93" s="1">
        <v>0</v>
      </c>
      <c r="F93" s="1">
        <v>0</v>
      </c>
      <c r="G93" s="1">
        <v>0</v>
      </c>
      <c r="H93" s="1">
        <v>0</v>
      </c>
      <c r="I93" s="1">
        <v>0</v>
      </c>
      <c r="J93" s="1">
        <v>0</v>
      </c>
      <c r="K93" s="1">
        <v>0</v>
      </c>
      <c r="L93" s="1">
        <v>3702055</v>
      </c>
      <c r="M93" s="1">
        <v>0</v>
      </c>
      <c r="N93" s="1">
        <v>0</v>
      </c>
      <c r="O93" s="1">
        <v>0</v>
      </c>
      <c r="P93" s="1">
        <v>0</v>
      </c>
      <c r="Q93" s="1">
        <v>2591680</v>
      </c>
      <c r="R93" s="1">
        <v>0</v>
      </c>
      <c r="S93" s="1">
        <v>0</v>
      </c>
      <c r="T93" s="1">
        <v>2427616</v>
      </c>
      <c r="U93" s="1">
        <v>4620019</v>
      </c>
      <c r="V93" s="1">
        <v>5007823</v>
      </c>
      <c r="W93" s="1">
        <v>5542405</v>
      </c>
      <c r="X93" s="1">
        <v>9070780</v>
      </c>
      <c r="Y93" s="1">
        <v>10750238</v>
      </c>
      <c r="Z93" s="1">
        <v>8446112</v>
      </c>
      <c r="AA93" s="1">
        <v>9178311</v>
      </c>
      <c r="AB93" s="1">
        <v>8982333</v>
      </c>
      <c r="AC93" s="1">
        <v>10168298</v>
      </c>
      <c r="AD93" s="1">
        <v>10146197</v>
      </c>
      <c r="AE93" s="1">
        <v>11903191</v>
      </c>
    </row>
    <row r="94" spans="1:31" ht="15.75" customHeight="1">
      <c r="A94" s="1" t="s">
        <v>542</v>
      </c>
      <c r="B94" s="1" t="s">
        <v>115</v>
      </c>
      <c r="C94" s="1">
        <v>0</v>
      </c>
      <c r="D94" s="1">
        <v>0</v>
      </c>
      <c r="E94" s="1">
        <v>0</v>
      </c>
      <c r="F94" s="1">
        <v>0</v>
      </c>
      <c r="G94" s="1">
        <v>0</v>
      </c>
      <c r="H94" s="1">
        <v>0</v>
      </c>
      <c r="I94" s="1">
        <v>0</v>
      </c>
      <c r="J94" s="1">
        <v>0</v>
      </c>
      <c r="K94" s="1">
        <v>0</v>
      </c>
      <c r="L94" s="1">
        <v>0</v>
      </c>
      <c r="M94" s="1">
        <v>0</v>
      </c>
      <c r="N94" s="1">
        <v>0</v>
      </c>
      <c r="O94" s="1">
        <v>0</v>
      </c>
      <c r="P94" s="1">
        <v>0</v>
      </c>
      <c r="Q94" s="1">
        <v>0</v>
      </c>
      <c r="R94" s="1">
        <v>0</v>
      </c>
      <c r="S94" s="1">
        <v>0</v>
      </c>
      <c r="T94" s="1">
        <v>0</v>
      </c>
      <c r="U94" s="1">
        <v>0</v>
      </c>
      <c r="V94" s="1">
        <v>0</v>
      </c>
      <c r="W94" s="1">
        <v>0</v>
      </c>
      <c r="X94" s="1">
        <v>0</v>
      </c>
      <c r="Y94" s="1">
        <v>0</v>
      </c>
      <c r="Z94" s="1">
        <v>0</v>
      </c>
      <c r="AA94" s="1">
        <v>0</v>
      </c>
      <c r="AB94" s="1">
        <v>0</v>
      </c>
      <c r="AC94" s="1">
        <v>0</v>
      </c>
      <c r="AD94" s="1">
        <v>0</v>
      </c>
      <c r="AE94" s="1">
        <v>0</v>
      </c>
    </row>
    <row r="95" spans="1:31" ht="15.75" customHeight="1">
      <c r="A95" s="1" t="s">
        <v>543</v>
      </c>
      <c r="B95" s="1" t="s">
        <v>115</v>
      </c>
      <c r="C95" s="1">
        <v>47068059</v>
      </c>
      <c r="D95" s="1">
        <v>42458225</v>
      </c>
      <c r="E95" s="1">
        <v>48542382</v>
      </c>
      <c r="F95" s="1">
        <v>46031503</v>
      </c>
      <c r="G95" s="1">
        <v>46214573</v>
      </c>
      <c r="H95" s="1">
        <v>43352789</v>
      </c>
      <c r="I95" s="1">
        <v>48713174</v>
      </c>
      <c r="J95" s="1">
        <v>50027029</v>
      </c>
      <c r="K95" s="1">
        <v>45589687</v>
      </c>
      <c r="L95" s="1">
        <v>49598244</v>
      </c>
      <c r="M95" s="1">
        <v>51628652</v>
      </c>
      <c r="N95" s="1">
        <v>46888935</v>
      </c>
      <c r="O95" s="1">
        <v>48592359</v>
      </c>
      <c r="P95" s="1">
        <v>49974683</v>
      </c>
      <c r="Q95" s="1">
        <v>53374292</v>
      </c>
      <c r="R95" s="1">
        <v>52545952</v>
      </c>
      <c r="S95" s="1">
        <v>56097982</v>
      </c>
      <c r="T95" s="1">
        <v>60243848</v>
      </c>
      <c r="U95" s="1">
        <v>56477855</v>
      </c>
      <c r="V95" s="1">
        <v>62615453</v>
      </c>
      <c r="W95" s="1">
        <v>67915553</v>
      </c>
      <c r="X95" s="1">
        <v>65984204</v>
      </c>
      <c r="Y95" s="1">
        <v>66039758</v>
      </c>
      <c r="Z95" s="1">
        <v>66729936</v>
      </c>
      <c r="AA95" s="1">
        <v>60534177</v>
      </c>
      <c r="AB95" s="1">
        <v>54898407</v>
      </c>
      <c r="AC95" s="1">
        <v>55732372</v>
      </c>
      <c r="AD95" s="1">
        <v>56609468</v>
      </c>
      <c r="AE95" s="1">
        <v>52562189</v>
      </c>
    </row>
    <row r="96" spans="1:31" ht="15.75" customHeight="1">
      <c r="A96" s="1" t="s">
        <v>542</v>
      </c>
      <c r="B96" s="1" t="s">
        <v>118</v>
      </c>
      <c r="C96" s="1">
        <v>6047030</v>
      </c>
      <c r="D96" s="1">
        <v>3708699</v>
      </c>
      <c r="E96" s="1">
        <v>1506170</v>
      </c>
      <c r="F96" s="1">
        <v>1637013</v>
      </c>
      <c r="G96" s="1">
        <v>1458500</v>
      </c>
      <c r="H96" s="1">
        <v>1704929</v>
      </c>
      <c r="I96" s="1">
        <v>0</v>
      </c>
      <c r="J96" s="1">
        <v>0</v>
      </c>
      <c r="K96" s="1">
        <v>0</v>
      </c>
      <c r="L96" s="1">
        <v>0</v>
      </c>
      <c r="M96" s="1">
        <v>628975</v>
      </c>
      <c r="N96" s="1">
        <v>0</v>
      </c>
      <c r="O96" s="1">
        <v>1033293</v>
      </c>
      <c r="P96" s="1">
        <v>2953885</v>
      </c>
      <c r="Q96" s="1">
        <v>3613858</v>
      </c>
      <c r="R96" s="1">
        <v>2563578</v>
      </c>
      <c r="S96" s="1">
        <v>2390504</v>
      </c>
      <c r="T96" s="1">
        <v>1237631</v>
      </c>
      <c r="U96" s="1">
        <v>488422</v>
      </c>
      <c r="V96" s="1">
        <v>0</v>
      </c>
      <c r="W96" s="1">
        <v>207115</v>
      </c>
      <c r="X96" s="1">
        <v>0</v>
      </c>
      <c r="Y96" s="1">
        <v>5744</v>
      </c>
      <c r="Z96" s="1">
        <v>1935555</v>
      </c>
      <c r="AA96" s="1">
        <v>1711876</v>
      </c>
      <c r="AB96" s="1">
        <v>1097908</v>
      </c>
      <c r="AC96" s="1">
        <v>1353417</v>
      </c>
      <c r="AD96" s="1">
        <v>235601</v>
      </c>
      <c r="AE96" s="1">
        <v>0</v>
      </c>
    </row>
    <row r="97" spans="1:31" ht="15.75" customHeight="1">
      <c r="A97" s="1" t="s">
        <v>543</v>
      </c>
      <c r="B97" s="1" t="s">
        <v>118</v>
      </c>
      <c r="C97" s="1">
        <v>0</v>
      </c>
      <c r="D97" s="1">
        <v>0</v>
      </c>
      <c r="E97" s="1">
        <v>0</v>
      </c>
      <c r="F97" s="1">
        <v>0</v>
      </c>
      <c r="G97" s="1">
        <v>0</v>
      </c>
      <c r="H97" s="1">
        <v>0</v>
      </c>
      <c r="I97" s="1">
        <v>1626994</v>
      </c>
      <c r="J97" s="1">
        <v>1849752</v>
      </c>
      <c r="K97" s="1">
        <v>1740659</v>
      </c>
      <c r="L97" s="1">
        <v>272035</v>
      </c>
      <c r="M97" s="1">
        <v>0</v>
      </c>
      <c r="N97" s="1">
        <v>85770</v>
      </c>
      <c r="O97" s="1">
        <v>0</v>
      </c>
      <c r="P97" s="1">
        <v>0</v>
      </c>
      <c r="Q97" s="1">
        <v>0</v>
      </c>
      <c r="R97" s="1">
        <v>0</v>
      </c>
      <c r="S97" s="1">
        <v>0</v>
      </c>
      <c r="T97" s="1">
        <v>0</v>
      </c>
      <c r="U97" s="1">
        <v>0</v>
      </c>
      <c r="V97" s="1">
        <v>204758</v>
      </c>
      <c r="W97" s="1">
        <v>0</v>
      </c>
      <c r="X97" s="1">
        <v>1052712</v>
      </c>
      <c r="Y97" s="1">
        <v>0</v>
      </c>
      <c r="Z97" s="1">
        <v>0</v>
      </c>
      <c r="AA97" s="1">
        <v>0</v>
      </c>
      <c r="AB97" s="1">
        <v>0</v>
      </c>
      <c r="AC97" s="1">
        <v>0</v>
      </c>
      <c r="AD97" s="1">
        <v>0</v>
      </c>
      <c r="AE97" s="1">
        <v>285085</v>
      </c>
    </row>
    <row r="98" spans="1:31" ht="15.75" customHeight="1">
      <c r="A98" s="1" t="s">
        <v>542</v>
      </c>
      <c r="B98" s="1" t="s">
        <v>120</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v>0</v>
      </c>
      <c r="W98" s="1">
        <v>0</v>
      </c>
      <c r="X98" s="1">
        <v>0</v>
      </c>
      <c r="Y98" s="1">
        <v>0</v>
      </c>
      <c r="Z98" s="1">
        <v>0</v>
      </c>
      <c r="AA98" s="1">
        <v>0</v>
      </c>
      <c r="AB98" s="1">
        <v>0</v>
      </c>
      <c r="AC98" s="1">
        <v>0</v>
      </c>
      <c r="AD98" s="1">
        <v>0</v>
      </c>
      <c r="AE98" s="1">
        <v>0</v>
      </c>
    </row>
    <row r="99" spans="1:31" ht="15.75" customHeight="1">
      <c r="A99" s="1" t="s">
        <v>543</v>
      </c>
      <c r="B99" s="1" t="s">
        <v>120</v>
      </c>
      <c r="C99" s="1">
        <v>9016456</v>
      </c>
      <c r="D99" s="1">
        <v>8258649</v>
      </c>
      <c r="E99" s="1">
        <v>8449438</v>
      </c>
      <c r="F99" s="1">
        <v>8846330</v>
      </c>
      <c r="G99" s="1">
        <v>7563656</v>
      </c>
      <c r="H99" s="1">
        <v>7662981</v>
      </c>
      <c r="I99" s="1">
        <v>3411082</v>
      </c>
      <c r="J99" s="1">
        <v>4014178</v>
      </c>
      <c r="K99" s="1">
        <v>6317267</v>
      </c>
      <c r="L99" s="1">
        <v>7813160</v>
      </c>
      <c r="M99" s="1">
        <v>7005809</v>
      </c>
      <c r="N99" s="1">
        <v>6340091</v>
      </c>
      <c r="O99" s="1">
        <v>9942487</v>
      </c>
      <c r="P99" s="1">
        <v>7979448</v>
      </c>
      <c r="Q99" s="1">
        <v>8228091</v>
      </c>
      <c r="R99" s="1">
        <v>11952335</v>
      </c>
      <c r="S99" s="1">
        <v>9276877</v>
      </c>
      <c r="T99" s="1">
        <v>13191588</v>
      </c>
      <c r="U99" s="1">
        <v>12158923</v>
      </c>
      <c r="V99" s="1">
        <v>16252663</v>
      </c>
      <c r="W99" s="1">
        <v>13748043</v>
      </c>
      <c r="X99" s="1">
        <v>14577271</v>
      </c>
      <c r="Y99" s="1">
        <v>11125069</v>
      </c>
      <c r="Z99" s="1">
        <v>8969082</v>
      </c>
      <c r="AA99" s="1">
        <v>7862831</v>
      </c>
      <c r="AB99" s="1">
        <v>7591766</v>
      </c>
      <c r="AC99" s="1">
        <v>9966383</v>
      </c>
      <c r="AD99" s="1">
        <v>7331627</v>
      </c>
      <c r="AE99" s="1">
        <v>10787771</v>
      </c>
    </row>
    <row r="100" spans="1:31" ht="15.75" customHeight="1">
      <c r="A100" s="1" t="s">
        <v>542</v>
      </c>
      <c r="B100" s="1" t="s">
        <v>123</v>
      </c>
      <c r="C100" s="1">
        <v>668183</v>
      </c>
      <c r="D100" s="1">
        <v>914883</v>
      </c>
      <c r="E100" s="1">
        <v>1061140</v>
      </c>
      <c r="F100" s="1">
        <v>2523730</v>
      </c>
      <c r="G100" s="1">
        <v>54761</v>
      </c>
      <c r="H100" s="1">
        <v>0</v>
      </c>
      <c r="I100" s="1">
        <v>0</v>
      </c>
      <c r="J100" s="1">
        <v>0</v>
      </c>
      <c r="K100" s="1">
        <v>0</v>
      </c>
      <c r="L100" s="1">
        <v>0</v>
      </c>
      <c r="M100" s="1">
        <v>0</v>
      </c>
      <c r="N100" s="1">
        <v>2146716</v>
      </c>
      <c r="O100" s="1">
        <v>2225029</v>
      </c>
      <c r="P100" s="1">
        <v>2165724</v>
      </c>
      <c r="Q100" s="1">
        <v>2834629</v>
      </c>
      <c r="R100" s="1">
        <v>4414128</v>
      </c>
      <c r="S100" s="1">
        <v>4057115</v>
      </c>
      <c r="T100" s="1">
        <v>5306832</v>
      </c>
      <c r="U100" s="1">
        <v>4734456</v>
      </c>
      <c r="V100" s="1">
        <v>3613878</v>
      </c>
      <c r="W100" s="1">
        <v>2108185</v>
      </c>
      <c r="X100" s="1">
        <v>477005</v>
      </c>
      <c r="Y100" s="1">
        <v>1097501</v>
      </c>
      <c r="Z100" s="1">
        <v>2941389</v>
      </c>
      <c r="AA100" s="1">
        <v>2162766</v>
      </c>
      <c r="AB100" s="1">
        <v>3257744</v>
      </c>
      <c r="AC100" s="1">
        <v>1365888</v>
      </c>
      <c r="AD100" s="1">
        <v>2129763</v>
      </c>
      <c r="AE100" s="1">
        <v>974354</v>
      </c>
    </row>
    <row r="101" spans="1:31" ht="15.75" customHeight="1">
      <c r="A101" s="1" t="s">
        <v>543</v>
      </c>
      <c r="B101" s="1" t="s">
        <v>123</v>
      </c>
      <c r="C101" s="1">
        <v>0</v>
      </c>
      <c r="D101" s="1">
        <v>0</v>
      </c>
      <c r="E101" s="1">
        <v>0</v>
      </c>
      <c r="F101" s="1">
        <v>0</v>
      </c>
      <c r="G101" s="1">
        <v>0</v>
      </c>
      <c r="H101" s="1">
        <v>467019</v>
      </c>
      <c r="I101" s="1">
        <v>1376542</v>
      </c>
      <c r="J101" s="1">
        <v>3816349</v>
      </c>
      <c r="K101" s="1">
        <v>320034</v>
      </c>
      <c r="L101" s="1">
        <v>1876577</v>
      </c>
      <c r="M101" s="1">
        <v>424388</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0</v>
      </c>
      <c r="AE101" s="1">
        <v>0</v>
      </c>
    </row>
    <row r="102" spans="1:31" ht="15.75" customHeight="1">
      <c r="A102" s="1" t="s">
        <v>542</v>
      </c>
      <c r="B102" s="1" t="s">
        <v>126</v>
      </c>
      <c r="C102" s="1">
        <v>10237478</v>
      </c>
      <c r="D102" s="1">
        <v>11608639</v>
      </c>
      <c r="E102" s="1">
        <v>10685184</v>
      </c>
      <c r="F102" s="1">
        <v>16061533</v>
      </c>
      <c r="G102" s="1">
        <v>14233260</v>
      </c>
      <c r="H102" s="1">
        <v>6606931</v>
      </c>
      <c r="I102" s="1">
        <v>6345047</v>
      </c>
      <c r="J102" s="1">
        <v>603976</v>
      </c>
      <c r="K102" s="1">
        <v>4754751</v>
      </c>
      <c r="L102" s="1">
        <v>11449997</v>
      </c>
      <c r="M102" s="1">
        <v>11485449</v>
      </c>
      <c r="N102" s="1">
        <v>10169084</v>
      </c>
      <c r="O102" s="1">
        <v>13230033</v>
      </c>
      <c r="P102" s="1">
        <v>16287824</v>
      </c>
      <c r="Q102" s="1">
        <v>14293762</v>
      </c>
      <c r="R102" s="1">
        <v>18691136</v>
      </c>
      <c r="S102" s="1">
        <v>21732160</v>
      </c>
      <c r="T102" s="1">
        <v>22679210</v>
      </c>
      <c r="U102" s="1">
        <v>23974629</v>
      </c>
      <c r="V102" s="1">
        <v>24357317</v>
      </c>
      <c r="W102" s="1">
        <v>30907671</v>
      </c>
      <c r="X102" s="1">
        <v>28944831</v>
      </c>
      <c r="Y102" s="1">
        <v>27990123</v>
      </c>
      <c r="Z102" s="1">
        <v>26474134</v>
      </c>
      <c r="AA102" s="1">
        <v>29691017</v>
      </c>
      <c r="AB102" s="1">
        <v>33433980</v>
      </c>
      <c r="AC102" s="1">
        <v>30193132</v>
      </c>
      <c r="AD102" s="1">
        <v>26494018</v>
      </c>
      <c r="AE102" s="1">
        <v>29716962</v>
      </c>
    </row>
    <row r="103" spans="1:31" ht="15.75" customHeight="1">
      <c r="A103" s="1" t="s">
        <v>543</v>
      </c>
      <c r="B103" s="1" t="s">
        <v>126</v>
      </c>
      <c r="C103" s="1">
        <v>0</v>
      </c>
      <c r="D103" s="1">
        <v>0</v>
      </c>
      <c r="E103" s="1">
        <v>0</v>
      </c>
      <c r="F103" s="1">
        <v>0</v>
      </c>
      <c r="G103" s="1">
        <v>0</v>
      </c>
      <c r="H103" s="1">
        <v>0</v>
      </c>
      <c r="I103" s="1">
        <v>0</v>
      </c>
      <c r="J103" s="1">
        <v>0</v>
      </c>
      <c r="K103" s="1">
        <v>0</v>
      </c>
      <c r="L103" s="1">
        <v>0</v>
      </c>
      <c r="M103" s="1">
        <v>0</v>
      </c>
      <c r="N103" s="1">
        <v>0</v>
      </c>
      <c r="O103" s="1">
        <v>0</v>
      </c>
      <c r="P103" s="1">
        <v>0</v>
      </c>
      <c r="Q103" s="1">
        <v>0</v>
      </c>
      <c r="R103" s="1">
        <v>0</v>
      </c>
      <c r="S103" s="1">
        <v>0</v>
      </c>
      <c r="T103" s="1">
        <v>0</v>
      </c>
      <c r="U103" s="1">
        <v>0</v>
      </c>
      <c r="V103" s="1">
        <v>0</v>
      </c>
      <c r="W103" s="1">
        <v>0</v>
      </c>
      <c r="X103" s="1">
        <v>0</v>
      </c>
      <c r="Y103" s="1">
        <v>0</v>
      </c>
      <c r="Z103" s="1">
        <v>0</v>
      </c>
      <c r="AA103" s="1">
        <v>0</v>
      </c>
      <c r="AB103" s="1">
        <v>0</v>
      </c>
      <c r="AC103" s="1">
        <v>0</v>
      </c>
      <c r="AD103" s="1">
        <v>0</v>
      </c>
      <c r="AE103" s="1">
        <v>0</v>
      </c>
    </row>
    <row r="104" spans="1:31" ht="15.75" customHeight="1">
      <c r="A104" s="1" t="s">
        <v>542</v>
      </c>
      <c r="B104" s="1" t="s">
        <v>129</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0</v>
      </c>
      <c r="T104" s="1">
        <v>0</v>
      </c>
      <c r="U104" s="1">
        <v>0</v>
      </c>
      <c r="V104" s="1">
        <v>5402774</v>
      </c>
      <c r="W104" s="1">
        <v>5937938</v>
      </c>
      <c r="X104" s="1">
        <v>12861</v>
      </c>
      <c r="Y104" s="1">
        <v>0</v>
      </c>
      <c r="Z104" s="1">
        <v>9173135</v>
      </c>
      <c r="AA104" s="1">
        <v>12680699</v>
      </c>
      <c r="AB104" s="1">
        <v>4450549</v>
      </c>
      <c r="AC104" s="1">
        <v>7708654</v>
      </c>
      <c r="AD104" s="1">
        <v>14432819</v>
      </c>
      <c r="AE104" s="1">
        <v>5110747</v>
      </c>
    </row>
    <row r="105" spans="1:31" ht="15.75" customHeight="1">
      <c r="A105" s="1" t="s">
        <v>543</v>
      </c>
      <c r="B105" s="1" t="s">
        <v>129</v>
      </c>
      <c r="C105" s="1">
        <v>15499511</v>
      </c>
      <c r="D105" s="1">
        <v>16652634</v>
      </c>
      <c r="E105" s="1">
        <v>20829366</v>
      </c>
      <c r="F105" s="1">
        <v>17096725</v>
      </c>
      <c r="G105" s="1">
        <v>16621182</v>
      </c>
      <c r="H105" s="1">
        <v>20323321</v>
      </c>
      <c r="I105" s="1">
        <v>15115523</v>
      </c>
      <c r="J105" s="1">
        <v>14373549</v>
      </c>
      <c r="K105" s="1">
        <v>15675830</v>
      </c>
      <c r="L105" s="1">
        <v>19709773</v>
      </c>
      <c r="M105" s="1">
        <v>20877993</v>
      </c>
      <c r="N105" s="1">
        <v>20525270</v>
      </c>
      <c r="O105" s="1">
        <v>16793321</v>
      </c>
      <c r="P105" s="1">
        <v>19665941</v>
      </c>
      <c r="Q105" s="1">
        <v>30100655</v>
      </c>
      <c r="R105" s="1">
        <v>23863479</v>
      </c>
      <c r="S105" s="1">
        <v>19001244</v>
      </c>
      <c r="T105" s="1">
        <v>5069147</v>
      </c>
      <c r="U105" s="1">
        <v>1665211</v>
      </c>
      <c r="V105" s="1">
        <v>0</v>
      </c>
      <c r="W105" s="1">
        <v>0</v>
      </c>
      <c r="X105" s="1">
        <v>0</v>
      </c>
      <c r="Y105" s="1">
        <v>4126271</v>
      </c>
      <c r="Z105" s="1">
        <v>0</v>
      </c>
      <c r="AA105" s="1">
        <v>0</v>
      </c>
      <c r="AB105" s="1">
        <v>0</v>
      </c>
      <c r="AC105" s="1">
        <v>0</v>
      </c>
      <c r="AD105" s="1">
        <v>0</v>
      </c>
      <c r="AE105" s="1">
        <v>0</v>
      </c>
    </row>
    <row r="106" spans="1:31" ht="15.75" customHeight="1">
      <c r="A106" s="1" t="s">
        <v>542</v>
      </c>
      <c r="B106" s="1" t="s">
        <v>131</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0</v>
      </c>
      <c r="T106" s="1">
        <v>0</v>
      </c>
      <c r="U106" s="1">
        <v>0</v>
      </c>
      <c r="V106" s="1">
        <v>0</v>
      </c>
      <c r="W106" s="1">
        <v>0</v>
      </c>
      <c r="X106" s="1">
        <v>0</v>
      </c>
      <c r="Y106" s="1">
        <v>0</v>
      </c>
      <c r="Z106" s="1">
        <v>0</v>
      </c>
      <c r="AA106" s="1">
        <v>0</v>
      </c>
      <c r="AB106" s="1">
        <v>0</v>
      </c>
      <c r="AC106" s="1">
        <v>0</v>
      </c>
      <c r="AD106" s="1">
        <v>0</v>
      </c>
      <c r="AE106" s="1">
        <v>0</v>
      </c>
    </row>
    <row r="107" spans="1:31" ht="15.75" customHeight="1">
      <c r="A107" s="1" t="s">
        <v>543</v>
      </c>
      <c r="B107" s="1" t="s">
        <v>131</v>
      </c>
      <c r="C107" s="1">
        <v>15309286</v>
      </c>
      <c r="D107" s="1">
        <v>12688879</v>
      </c>
      <c r="E107" s="1">
        <v>14593859</v>
      </c>
      <c r="F107" s="1">
        <v>15054208</v>
      </c>
      <c r="G107" s="1">
        <v>15180146</v>
      </c>
      <c r="H107" s="1">
        <v>12027926</v>
      </c>
      <c r="I107" s="1">
        <v>10645709</v>
      </c>
      <c r="J107" s="1">
        <v>11903920</v>
      </c>
      <c r="K107" s="1">
        <v>12790436</v>
      </c>
      <c r="L107" s="1">
        <v>12184757</v>
      </c>
      <c r="M107" s="1">
        <v>10615576</v>
      </c>
      <c r="N107" s="1">
        <v>10158825</v>
      </c>
      <c r="O107" s="1">
        <v>10718270</v>
      </c>
      <c r="P107" s="1">
        <v>11463216</v>
      </c>
      <c r="Q107" s="1">
        <v>10708190</v>
      </c>
      <c r="R107" s="1">
        <v>10340590</v>
      </c>
      <c r="S107" s="1">
        <v>11940655</v>
      </c>
      <c r="T107" s="1">
        <v>15296914</v>
      </c>
      <c r="U107" s="1">
        <v>16164557</v>
      </c>
      <c r="V107" s="1">
        <v>12824087</v>
      </c>
      <c r="W107" s="1">
        <v>10987444</v>
      </c>
      <c r="X107" s="1">
        <v>9162061</v>
      </c>
      <c r="Y107" s="1">
        <v>6453198</v>
      </c>
      <c r="Z107" s="1">
        <v>8700585</v>
      </c>
      <c r="AA107" s="1">
        <v>10562273</v>
      </c>
      <c r="AB107" s="1">
        <v>8594703</v>
      </c>
      <c r="AC107" s="1">
        <v>4748752</v>
      </c>
      <c r="AD107" s="1">
        <v>3885559</v>
      </c>
      <c r="AE107" s="1">
        <v>5632875</v>
      </c>
    </row>
    <row r="108" spans="1:31" ht="15.75" customHeight="1">
      <c r="A108" s="1" t="s">
        <v>542</v>
      </c>
      <c r="B108" s="1" t="s">
        <v>134</v>
      </c>
      <c r="C108" s="1">
        <v>0</v>
      </c>
      <c r="D108" s="1">
        <v>0</v>
      </c>
      <c r="E108" s="1">
        <v>0</v>
      </c>
      <c r="F108" s="1">
        <v>0</v>
      </c>
      <c r="G108" s="1">
        <v>0</v>
      </c>
      <c r="H108" s="1">
        <v>0</v>
      </c>
      <c r="I108" s="1">
        <v>0</v>
      </c>
      <c r="J108" s="1">
        <v>0</v>
      </c>
      <c r="K108" s="1">
        <v>0</v>
      </c>
      <c r="L108" s="1">
        <v>0</v>
      </c>
      <c r="M108" s="1">
        <v>0</v>
      </c>
      <c r="N108" s="1">
        <v>0</v>
      </c>
      <c r="O108" s="1">
        <v>0</v>
      </c>
      <c r="P108" s="1">
        <v>0</v>
      </c>
      <c r="Q108" s="1">
        <v>0</v>
      </c>
      <c r="R108" s="1">
        <v>0</v>
      </c>
      <c r="S108" s="1">
        <v>0</v>
      </c>
      <c r="T108" s="1">
        <v>0</v>
      </c>
      <c r="U108" s="1">
        <v>0</v>
      </c>
      <c r="V108" s="1">
        <v>0</v>
      </c>
      <c r="W108" s="1">
        <v>0</v>
      </c>
      <c r="X108" s="1">
        <v>0</v>
      </c>
      <c r="Y108" s="1">
        <v>0</v>
      </c>
      <c r="Z108" s="1">
        <v>0</v>
      </c>
      <c r="AA108" s="1">
        <v>0</v>
      </c>
      <c r="AB108" s="1">
        <v>0</v>
      </c>
      <c r="AC108" s="1">
        <v>0</v>
      </c>
      <c r="AD108" s="1">
        <v>0</v>
      </c>
      <c r="AE108" s="1">
        <v>0</v>
      </c>
    </row>
    <row r="109" spans="1:31" ht="15.75" customHeight="1">
      <c r="A109" s="1" t="s">
        <v>543</v>
      </c>
      <c r="B109" s="1" t="s">
        <v>134</v>
      </c>
      <c r="C109" s="1">
        <v>1590664</v>
      </c>
      <c r="D109" s="1">
        <v>1822880</v>
      </c>
      <c r="E109" s="1">
        <v>1381366</v>
      </c>
      <c r="F109" s="1">
        <v>1592672</v>
      </c>
      <c r="G109" s="1">
        <v>2977978</v>
      </c>
      <c r="H109" s="1">
        <v>3368897</v>
      </c>
      <c r="I109" s="1">
        <v>2981584</v>
      </c>
      <c r="J109" s="1">
        <v>3700300</v>
      </c>
      <c r="K109" s="1">
        <v>2816507</v>
      </c>
      <c r="L109" s="1">
        <v>7161177</v>
      </c>
      <c r="M109" s="1">
        <v>3898951</v>
      </c>
      <c r="N109" s="1">
        <v>2262811</v>
      </c>
      <c r="O109" s="1">
        <v>1623748</v>
      </c>
      <c r="P109" s="1">
        <v>1984442</v>
      </c>
      <c r="Q109" s="1">
        <v>1049527</v>
      </c>
      <c r="R109" s="1">
        <v>1281175</v>
      </c>
      <c r="S109" s="1">
        <v>3065279</v>
      </c>
      <c r="T109" s="1">
        <v>1968963</v>
      </c>
      <c r="U109" s="1">
        <v>3131676</v>
      </c>
      <c r="V109" s="1">
        <v>3948595</v>
      </c>
      <c r="W109" s="1">
        <v>3036806</v>
      </c>
      <c r="X109" s="1">
        <v>3364713</v>
      </c>
      <c r="Y109" s="1">
        <v>12203453</v>
      </c>
      <c r="Z109" s="1">
        <v>12647597</v>
      </c>
      <c r="AA109" s="1">
        <v>12250520</v>
      </c>
      <c r="AB109" s="1">
        <v>6887947</v>
      </c>
      <c r="AC109" s="1">
        <v>4998698</v>
      </c>
      <c r="AD109" s="1">
        <v>6718186</v>
      </c>
      <c r="AE109" s="1">
        <v>6042545</v>
      </c>
    </row>
    <row r="110" spans="1:31" ht="15.75" customHeight="1">
      <c r="A110" s="1" t="s">
        <v>542</v>
      </c>
      <c r="B110" s="1" t="s">
        <v>137</v>
      </c>
      <c r="C110" s="1">
        <v>28877488</v>
      </c>
      <c r="D110" s="1">
        <v>29400320</v>
      </c>
      <c r="E110" s="1">
        <v>29678463</v>
      </c>
      <c r="F110" s="1">
        <v>30437308</v>
      </c>
      <c r="G110" s="1">
        <v>30156199</v>
      </c>
      <c r="H110" s="1">
        <v>32866650</v>
      </c>
      <c r="I110" s="1">
        <v>31500656</v>
      </c>
      <c r="J110" s="1">
        <v>29466309</v>
      </c>
      <c r="K110" s="1">
        <v>29008475</v>
      </c>
      <c r="L110" s="1">
        <v>30705823</v>
      </c>
      <c r="M110" s="1">
        <v>31241626</v>
      </c>
      <c r="N110" s="1">
        <v>32642807</v>
      </c>
      <c r="O110" s="1">
        <v>37211367</v>
      </c>
      <c r="P110" s="1">
        <v>37713380</v>
      </c>
      <c r="Q110" s="1">
        <v>39458324</v>
      </c>
      <c r="R110" s="1">
        <v>42376444</v>
      </c>
      <c r="S110" s="1">
        <v>45677733</v>
      </c>
      <c r="T110" s="1">
        <v>44487255</v>
      </c>
      <c r="U110" s="1">
        <v>48576229</v>
      </c>
      <c r="V110" s="1">
        <v>48698862</v>
      </c>
      <c r="W110" s="1">
        <v>50858500</v>
      </c>
      <c r="X110" s="1">
        <v>52912485</v>
      </c>
      <c r="Y110" s="1">
        <v>46817968</v>
      </c>
      <c r="Z110" s="1">
        <v>43672009</v>
      </c>
      <c r="AA110" s="1">
        <v>43825494</v>
      </c>
      <c r="AB110" s="1">
        <v>37638570</v>
      </c>
      <c r="AC110" s="1">
        <v>29458600</v>
      </c>
      <c r="AD110" s="1">
        <v>30579779</v>
      </c>
      <c r="AE110" s="1">
        <v>32161239</v>
      </c>
    </row>
    <row r="111" spans="1:31" ht="15.75" customHeight="1">
      <c r="A111" s="1" t="s">
        <v>543</v>
      </c>
      <c r="B111" s="1" t="s">
        <v>137</v>
      </c>
      <c r="C111" s="1">
        <v>0</v>
      </c>
      <c r="D111" s="1">
        <v>0</v>
      </c>
      <c r="E111" s="1">
        <v>0</v>
      </c>
      <c r="F111" s="1">
        <v>0</v>
      </c>
      <c r="G111" s="1">
        <v>0</v>
      </c>
      <c r="H111" s="1">
        <v>0</v>
      </c>
      <c r="I111" s="1">
        <v>0</v>
      </c>
      <c r="J111" s="1">
        <v>0</v>
      </c>
      <c r="K111" s="1">
        <v>0</v>
      </c>
      <c r="L111" s="1">
        <v>0</v>
      </c>
      <c r="M111" s="1">
        <v>0</v>
      </c>
      <c r="N111" s="1">
        <v>0</v>
      </c>
      <c r="O111" s="1">
        <v>0</v>
      </c>
      <c r="P111" s="1">
        <v>0</v>
      </c>
      <c r="Q111" s="1">
        <v>0</v>
      </c>
      <c r="R111" s="1">
        <v>0</v>
      </c>
      <c r="S111" s="1">
        <v>0</v>
      </c>
      <c r="T111" s="1">
        <v>0</v>
      </c>
      <c r="U111" s="1">
        <v>0</v>
      </c>
      <c r="V111" s="1">
        <v>0</v>
      </c>
      <c r="W111" s="1">
        <v>0</v>
      </c>
      <c r="X111" s="1">
        <v>0</v>
      </c>
      <c r="Y111" s="1">
        <v>0</v>
      </c>
      <c r="Z111" s="1">
        <v>0</v>
      </c>
      <c r="AA111" s="1">
        <v>0</v>
      </c>
      <c r="AB111" s="1">
        <v>0</v>
      </c>
      <c r="AC111" s="1">
        <v>0</v>
      </c>
      <c r="AD111" s="1">
        <v>0</v>
      </c>
      <c r="AE111" s="1">
        <v>0</v>
      </c>
    </row>
    <row r="112" spans="1:31" ht="15.75" customHeight="1">
      <c r="A112" s="1" t="s">
        <v>542</v>
      </c>
      <c r="B112" s="1" t="s">
        <v>140</v>
      </c>
      <c r="C112" s="1">
        <v>0</v>
      </c>
      <c r="D112" s="1">
        <v>0</v>
      </c>
      <c r="E112" s="1">
        <v>7787678</v>
      </c>
      <c r="F112" s="1">
        <v>13219397</v>
      </c>
      <c r="G112" s="1">
        <v>6341351</v>
      </c>
      <c r="H112" s="1">
        <v>0</v>
      </c>
      <c r="I112" s="1">
        <v>0</v>
      </c>
      <c r="J112" s="1">
        <v>0</v>
      </c>
      <c r="K112" s="1">
        <v>1343594</v>
      </c>
      <c r="L112" s="1">
        <v>0</v>
      </c>
      <c r="M112" s="1">
        <v>1096439</v>
      </c>
      <c r="N112" s="1">
        <v>10176675</v>
      </c>
      <c r="O112" s="1">
        <v>0</v>
      </c>
      <c r="P112" s="1">
        <v>0</v>
      </c>
      <c r="Q112" s="1">
        <v>0</v>
      </c>
      <c r="R112" s="1">
        <v>0</v>
      </c>
      <c r="S112" s="1">
        <v>0</v>
      </c>
      <c r="T112" s="1">
        <v>0</v>
      </c>
      <c r="U112" s="1">
        <v>0</v>
      </c>
      <c r="V112" s="1">
        <v>0</v>
      </c>
      <c r="W112" s="1">
        <v>1279785</v>
      </c>
      <c r="X112" s="1">
        <v>0</v>
      </c>
      <c r="Y112" s="1">
        <v>0</v>
      </c>
      <c r="Z112" s="1">
        <v>0</v>
      </c>
      <c r="AA112" s="1">
        <v>0</v>
      </c>
      <c r="AB112" s="1">
        <v>0</v>
      </c>
      <c r="AC112" s="1">
        <v>0</v>
      </c>
      <c r="AD112" s="1">
        <v>0</v>
      </c>
      <c r="AE112" s="1">
        <v>0</v>
      </c>
    </row>
    <row r="113" spans="1:31" ht="15.75" customHeight="1">
      <c r="A113" s="1" t="s">
        <v>543</v>
      </c>
      <c r="B113" s="1" t="s">
        <v>140</v>
      </c>
      <c r="C113" s="1">
        <v>317343</v>
      </c>
      <c r="D113" s="1">
        <v>1642326</v>
      </c>
      <c r="E113" s="1">
        <v>0</v>
      </c>
      <c r="F113" s="1">
        <v>0</v>
      </c>
      <c r="G113" s="1">
        <v>0</v>
      </c>
      <c r="H113" s="1">
        <v>1979467</v>
      </c>
      <c r="I113" s="1">
        <v>23939720</v>
      </c>
      <c r="J113" s="1">
        <v>23842204</v>
      </c>
      <c r="K113" s="1">
        <v>0</v>
      </c>
      <c r="L113" s="1">
        <v>7546923</v>
      </c>
      <c r="M113" s="1">
        <v>0</v>
      </c>
      <c r="N113" s="1">
        <v>0</v>
      </c>
      <c r="O113" s="1">
        <v>16434917</v>
      </c>
      <c r="P113" s="1">
        <v>11143844</v>
      </c>
      <c r="Q113" s="1">
        <v>7523404</v>
      </c>
      <c r="R113" s="1">
        <v>5979960</v>
      </c>
      <c r="S113" s="1">
        <v>4932257</v>
      </c>
      <c r="T113" s="1">
        <v>10572266</v>
      </c>
      <c r="U113" s="1">
        <v>8868168</v>
      </c>
      <c r="V113" s="1">
        <v>638330</v>
      </c>
      <c r="W113" s="1">
        <v>0</v>
      </c>
      <c r="X113" s="1">
        <v>7387481</v>
      </c>
      <c r="Y113" s="1">
        <v>10927423</v>
      </c>
      <c r="Z113" s="1">
        <v>7323509</v>
      </c>
      <c r="AA113" s="1">
        <v>9719464</v>
      </c>
      <c r="AB113" s="1">
        <v>9038692</v>
      </c>
      <c r="AC113" s="1">
        <v>17821779</v>
      </c>
      <c r="AD113" s="1">
        <v>16289601</v>
      </c>
      <c r="AE113" s="1">
        <v>16614416</v>
      </c>
    </row>
    <row r="114" spans="1:31" ht="15.75" customHeight="1">
      <c r="A114" s="1" t="s">
        <v>542</v>
      </c>
      <c r="B114" s="1" t="s">
        <v>143</v>
      </c>
      <c r="C114" s="1">
        <v>0</v>
      </c>
      <c r="D114" s="1">
        <v>0</v>
      </c>
      <c r="E114" s="1">
        <v>0</v>
      </c>
      <c r="F114" s="1">
        <v>0</v>
      </c>
      <c r="G114" s="1">
        <v>0</v>
      </c>
      <c r="H114" s="1">
        <v>0</v>
      </c>
      <c r="I114" s="1">
        <v>0</v>
      </c>
      <c r="J114" s="1">
        <v>0</v>
      </c>
      <c r="K114" s="1">
        <v>0</v>
      </c>
      <c r="L114" s="1">
        <v>0</v>
      </c>
      <c r="M114" s="1">
        <v>0</v>
      </c>
      <c r="N114" s="1">
        <v>0</v>
      </c>
      <c r="O114" s="1">
        <v>0</v>
      </c>
      <c r="P114" s="1">
        <v>0</v>
      </c>
      <c r="Q114" s="1">
        <v>0</v>
      </c>
      <c r="R114" s="1">
        <v>0</v>
      </c>
      <c r="S114" s="1">
        <v>0</v>
      </c>
      <c r="T114" s="1">
        <v>0</v>
      </c>
      <c r="U114" s="1">
        <v>0</v>
      </c>
      <c r="V114" s="1">
        <v>0</v>
      </c>
      <c r="W114" s="1">
        <v>0</v>
      </c>
      <c r="X114" s="1">
        <v>0</v>
      </c>
      <c r="Y114" s="1">
        <v>0</v>
      </c>
      <c r="Z114" s="1">
        <v>0</v>
      </c>
      <c r="AA114" s="1">
        <v>0</v>
      </c>
      <c r="AB114" s="1">
        <v>0</v>
      </c>
      <c r="AC114" s="1">
        <v>0</v>
      </c>
      <c r="AD114" s="1">
        <v>0</v>
      </c>
      <c r="AE114" s="1">
        <v>0</v>
      </c>
    </row>
    <row r="115" spans="1:31" ht="15.75" customHeight="1">
      <c r="A115" s="1" t="s">
        <v>543</v>
      </c>
      <c r="B115" s="1" t="s">
        <v>143</v>
      </c>
      <c r="C115" s="1">
        <v>53623093</v>
      </c>
      <c r="D115" s="1">
        <v>46961239</v>
      </c>
      <c r="E115" s="1">
        <v>48340675</v>
      </c>
      <c r="F115" s="1">
        <v>47209794</v>
      </c>
      <c r="G115" s="1">
        <v>53640349</v>
      </c>
      <c r="H115" s="1">
        <v>51295732</v>
      </c>
      <c r="I115" s="1">
        <v>57895225</v>
      </c>
      <c r="J115" s="1">
        <v>62109699</v>
      </c>
      <c r="K115" s="1">
        <v>63208614</v>
      </c>
      <c r="L115" s="1">
        <v>64171644</v>
      </c>
      <c r="M115" s="1">
        <v>61816671</v>
      </c>
      <c r="N115" s="1">
        <v>51213230</v>
      </c>
      <c r="O115" s="1">
        <v>63078305</v>
      </c>
      <c r="P115" s="1">
        <v>63204176</v>
      </c>
      <c r="Q115" s="1">
        <v>57282012</v>
      </c>
      <c r="R115" s="1">
        <v>60019313</v>
      </c>
      <c r="S115" s="1">
        <v>57861944</v>
      </c>
      <c r="T115" s="1">
        <v>56496420</v>
      </c>
      <c r="U115" s="1">
        <v>53754335</v>
      </c>
      <c r="V115" s="1">
        <v>37939920</v>
      </c>
      <c r="W115" s="1">
        <v>46051539</v>
      </c>
      <c r="X115" s="1">
        <v>45120516</v>
      </c>
      <c r="Y115" s="1">
        <v>39904841</v>
      </c>
      <c r="Z115" s="1">
        <v>41745993</v>
      </c>
      <c r="AA115" s="1">
        <v>45541237</v>
      </c>
      <c r="AB115" s="1">
        <v>37228456</v>
      </c>
      <c r="AC115" s="1">
        <v>41385191</v>
      </c>
      <c r="AD115" s="1">
        <v>39070517</v>
      </c>
      <c r="AE115" s="1">
        <v>31217329</v>
      </c>
    </row>
    <row r="116" spans="1:31" ht="15.75" customHeight="1">
      <c r="A116" s="1" t="s">
        <v>542</v>
      </c>
      <c r="B116" s="1" t="s">
        <v>145</v>
      </c>
      <c r="C116" s="1">
        <v>7348237</v>
      </c>
      <c r="D116" s="1">
        <v>7802914</v>
      </c>
      <c r="E116" s="1">
        <v>8415097</v>
      </c>
      <c r="F116" s="1">
        <v>9652845</v>
      </c>
      <c r="G116" s="1">
        <v>9790455</v>
      </c>
      <c r="H116" s="1">
        <v>11327915</v>
      </c>
      <c r="I116" s="1">
        <v>11405855</v>
      </c>
      <c r="J116" s="1">
        <v>15062186</v>
      </c>
      <c r="K116" s="1">
        <v>12067833</v>
      </c>
      <c r="L116" s="1">
        <v>12513742</v>
      </c>
      <c r="M116" s="1">
        <v>13394358</v>
      </c>
      <c r="N116" s="1">
        <v>13416267</v>
      </c>
      <c r="O116" s="1">
        <v>16164635</v>
      </c>
      <c r="P116" s="1">
        <v>14745353</v>
      </c>
      <c r="Q116" s="1">
        <v>15871347</v>
      </c>
      <c r="R116" s="1">
        <v>16571114</v>
      </c>
      <c r="S116" s="1">
        <v>16050592</v>
      </c>
      <c r="T116" s="1">
        <v>16114283</v>
      </c>
      <c r="U116" s="1">
        <v>14492190</v>
      </c>
      <c r="V116" s="1">
        <v>13344578</v>
      </c>
      <c r="W116" s="1">
        <v>11535663</v>
      </c>
      <c r="X116" s="1">
        <v>12212738</v>
      </c>
      <c r="Y116" s="1">
        <v>12179194</v>
      </c>
      <c r="Z116" s="1">
        <v>10047247</v>
      </c>
      <c r="AA116" s="1">
        <v>15065290</v>
      </c>
      <c r="AB116" s="1">
        <v>8784224</v>
      </c>
      <c r="AC116" s="1">
        <v>10919138</v>
      </c>
      <c r="AD116" s="1">
        <v>9986667</v>
      </c>
      <c r="AE116" s="1">
        <v>11010488</v>
      </c>
    </row>
    <row r="117" spans="1:31" ht="15.75" customHeight="1">
      <c r="A117" s="1" t="s">
        <v>543</v>
      </c>
      <c r="B117" s="1" t="s">
        <v>145</v>
      </c>
      <c r="C117" s="1">
        <v>0</v>
      </c>
      <c r="D117" s="1">
        <v>0</v>
      </c>
      <c r="E117" s="1">
        <v>0</v>
      </c>
      <c r="F117" s="1">
        <v>0</v>
      </c>
      <c r="G117" s="1">
        <v>0</v>
      </c>
      <c r="H117" s="1">
        <v>0</v>
      </c>
      <c r="I117" s="1">
        <v>0</v>
      </c>
      <c r="J117" s="1">
        <v>0</v>
      </c>
      <c r="K117" s="1">
        <v>0</v>
      </c>
      <c r="L117" s="1">
        <v>0</v>
      </c>
      <c r="M117" s="1">
        <v>0</v>
      </c>
      <c r="N117" s="1">
        <v>0</v>
      </c>
      <c r="O117" s="1">
        <v>0</v>
      </c>
      <c r="P117" s="1">
        <v>0</v>
      </c>
      <c r="Q117" s="1">
        <v>0</v>
      </c>
      <c r="R117" s="1">
        <v>0</v>
      </c>
      <c r="S117" s="1">
        <v>0</v>
      </c>
      <c r="T117" s="1">
        <v>0</v>
      </c>
      <c r="U117" s="1">
        <v>0</v>
      </c>
      <c r="V117" s="1">
        <v>0</v>
      </c>
      <c r="W117" s="1">
        <v>0</v>
      </c>
      <c r="X117" s="1">
        <v>0</v>
      </c>
      <c r="Y117" s="1">
        <v>0</v>
      </c>
      <c r="Z117" s="1">
        <v>0</v>
      </c>
      <c r="AA117" s="1">
        <v>0</v>
      </c>
      <c r="AB117" s="1">
        <v>0</v>
      </c>
      <c r="AC117" s="1">
        <v>0</v>
      </c>
      <c r="AD117" s="1">
        <v>0</v>
      </c>
      <c r="AE117" s="1">
        <v>0</v>
      </c>
    </row>
    <row r="118" spans="1:31" ht="15.75" customHeight="1">
      <c r="A118" s="1" t="s">
        <v>542</v>
      </c>
      <c r="B118" s="1" t="s">
        <v>148</v>
      </c>
      <c r="C118" s="1">
        <v>0</v>
      </c>
      <c r="D118" s="1">
        <v>0</v>
      </c>
      <c r="E118" s="1">
        <v>0</v>
      </c>
      <c r="F118" s="1">
        <v>0</v>
      </c>
      <c r="G118" s="1">
        <v>0</v>
      </c>
      <c r="H118" s="1">
        <v>0</v>
      </c>
      <c r="I118" s="1">
        <v>0</v>
      </c>
      <c r="J118" s="1">
        <v>0</v>
      </c>
      <c r="K118" s="1">
        <v>0</v>
      </c>
      <c r="L118" s="1">
        <v>0</v>
      </c>
      <c r="M118" s="1">
        <v>0</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1">
        <v>0</v>
      </c>
    </row>
    <row r="119" spans="1:31" ht="15.75" customHeight="1">
      <c r="A119" s="1" t="s">
        <v>543</v>
      </c>
      <c r="B119" s="1" t="s">
        <v>148</v>
      </c>
      <c r="C119" s="1">
        <v>26790161</v>
      </c>
      <c r="D119" s="1">
        <v>26129796</v>
      </c>
      <c r="E119" s="1">
        <v>29307278</v>
      </c>
      <c r="F119" s="1">
        <v>27380203</v>
      </c>
      <c r="G119" s="1">
        <v>29883620</v>
      </c>
      <c r="H119" s="1">
        <v>27645823</v>
      </c>
      <c r="I119" s="1">
        <v>28581870</v>
      </c>
      <c r="J119" s="1">
        <v>28199216</v>
      </c>
      <c r="K119" s="1">
        <v>32344762</v>
      </c>
      <c r="L119" s="1">
        <v>30384413</v>
      </c>
      <c r="M119" s="1">
        <v>31628151</v>
      </c>
      <c r="N119" s="1">
        <v>30445094</v>
      </c>
      <c r="O119" s="1">
        <v>29474549</v>
      </c>
      <c r="P119" s="1">
        <v>28897916</v>
      </c>
      <c r="Q119" s="1">
        <v>29550475</v>
      </c>
      <c r="R119" s="1">
        <v>29712054</v>
      </c>
      <c r="S119" s="1">
        <v>28721461</v>
      </c>
      <c r="T119" s="1">
        <v>27778830</v>
      </c>
      <c r="U119" s="1">
        <v>27486234</v>
      </c>
      <c r="V119" s="1">
        <v>27257135</v>
      </c>
      <c r="W119" s="1">
        <v>28772554</v>
      </c>
      <c r="X119" s="1">
        <v>27775369</v>
      </c>
      <c r="Y119" s="1">
        <v>30122220</v>
      </c>
      <c r="Z119" s="1">
        <v>32935668</v>
      </c>
      <c r="AA119" s="1">
        <v>30055281</v>
      </c>
      <c r="AB119" s="1">
        <v>29419607</v>
      </c>
      <c r="AC119" s="1">
        <v>27599822</v>
      </c>
      <c r="AD119" s="1">
        <v>27469202</v>
      </c>
      <c r="AE119" s="1">
        <v>26689057</v>
      </c>
    </row>
    <row r="120" spans="1:31" ht="15.75" customHeight="1"/>
    <row r="121" spans="1:31" ht="15.75" customHeight="1">
      <c r="A121" s="50" t="s">
        <v>544</v>
      </c>
      <c r="B121" s="51"/>
      <c r="C121" s="52">
        <v>1990</v>
      </c>
      <c r="D121" s="52">
        <v>1991</v>
      </c>
      <c r="E121" s="52">
        <v>1992</v>
      </c>
      <c r="F121" s="52">
        <v>1993</v>
      </c>
      <c r="G121" s="52">
        <v>1994</v>
      </c>
      <c r="H121" s="52">
        <v>1995</v>
      </c>
      <c r="I121" s="52">
        <v>1996</v>
      </c>
      <c r="J121" s="52">
        <v>1997</v>
      </c>
      <c r="K121" s="52">
        <v>1998</v>
      </c>
      <c r="L121" s="52">
        <v>1999</v>
      </c>
      <c r="M121" s="52">
        <v>2000</v>
      </c>
      <c r="N121" s="52">
        <v>2001</v>
      </c>
      <c r="O121" s="52">
        <v>2002</v>
      </c>
      <c r="P121" s="52">
        <v>2003</v>
      </c>
      <c r="Q121" s="52">
        <v>2004</v>
      </c>
      <c r="R121" s="52">
        <v>2005</v>
      </c>
      <c r="S121" s="52">
        <v>2006</v>
      </c>
      <c r="T121" s="52">
        <v>2007</v>
      </c>
      <c r="U121" s="52">
        <v>2008</v>
      </c>
      <c r="V121" s="52">
        <v>2009</v>
      </c>
      <c r="W121" s="52">
        <v>2010</v>
      </c>
      <c r="X121" s="52">
        <v>2011</v>
      </c>
      <c r="Y121" s="52">
        <v>2012</v>
      </c>
      <c r="Z121" s="52">
        <v>2013</v>
      </c>
      <c r="AA121" s="52">
        <v>2014</v>
      </c>
      <c r="AB121" s="52">
        <v>2015</v>
      </c>
      <c r="AC121" s="52">
        <v>2016</v>
      </c>
      <c r="AD121" s="52">
        <v>2017</v>
      </c>
      <c r="AE121" s="52">
        <v>2018</v>
      </c>
    </row>
    <row r="122" spans="1:31" ht="15.75" customHeight="1">
      <c r="A122" s="1" t="s">
        <v>542</v>
      </c>
      <c r="B122" s="51" t="s">
        <v>3</v>
      </c>
      <c r="C122" s="53">
        <v>0</v>
      </c>
      <c r="D122" s="53">
        <v>0</v>
      </c>
      <c r="E122" s="53">
        <v>0</v>
      </c>
      <c r="F122" s="53">
        <v>0</v>
      </c>
      <c r="G122" s="53">
        <v>0</v>
      </c>
      <c r="H122" s="53">
        <v>0</v>
      </c>
      <c r="I122" s="53">
        <v>0</v>
      </c>
      <c r="J122" s="53">
        <v>0</v>
      </c>
      <c r="K122" s="53">
        <v>0</v>
      </c>
      <c r="L122" s="53">
        <v>0</v>
      </c>
      <c r="M122" s="53">
        <v>0</v>
      </c>
      <c r="N122" s="53">
        <v>0</v>
      </c>
      <c r="O122" s="53">
        <v>0</v>
      </c>
      <c r="P122" s="53">
        <v>0</v>
      </c>
      <c r="Q122" s="53">
        <v>0</v>
      </c>
      <c r="R122" s="53">
        <v>0</v>
      </c>
      <c r="S122" s="53">
        <v>0</v>
      </c>
      <c r="T122" s="53">
        <v>0</v>
      </c>
      <c r="U122" s="53">
        <v>0</v>
      </c>
      <c r="V122" s="53">
        <v>0</v>
      </c>
      <c r="W122" s="53">
        <v>0</v>
      </c>
      <c r="X122" s="53">
        <v>0</v>
      </c>
      <c r="Y122" s="53">
        <v>0</v>
      </c>
      <c r="Z122" s="53">
        <v>0</v>
      </c>
      <c r="AA122" s="53">
        <v>0</v>
      </c>
      <c r="AB122" s="53">
        <v>0</v>
      </c>
      <c r="AC122" s="51"/>
      <c r="AD122" s="53">
        <v>0</v>
      </c>
      <c r="AE122" s="53">
        <v>0</v>
      </c>
    </row>
    <row r="123" spans="1:31" ht="15.75" customHeight="1">
      <c r="A123" s="1" t="s">
        <v>543</v>
      </c>
      <c r="B123" s="51" t="s">
        <v>3</v>
      </c>
      <c r="C123" s="53">
        <v>0</v>
      </c>
      <c r="D123" s="53">
        <v>0</v>
      </c>
      <c r="E123" s="53">
        <v>0</v>
      </c>
      <c r="F123" s="53">
        <v>0</v>
      </c>
      <c r="G123" s="53">
        <v>0</v>
      </c>
      <c r="H123" s="53">
        <v>0</v>
      </c>
      <c r="I123" s="53">
        <v>0</v>
      </c>
      <c r="J123" s="53">
        <v>0</v>
      </c>
      <c r="K123" s="53">
        <v>0</v>
      </c>
      <c r="L123" s="53">
        <v>0</v>
      </c>
      <c r="M123" s="53">
        <v>0</v>
      </c>
      <c r="N123" s="53">
        <v>0</v>
      </c>
      <c r="O123" s="53">
        <v>0</v>
      </c>
      <c r="P123" s="53">
        <v>0</v>
      </c>
      <c r="Q123" s="53">
        <v>0</v>
      </c>
      <c r="R123" s="53">
        <v>0</v>
      </c>
      <c r="S123" s="53">
        <v>0</v>
      </c>
      <c r="T123" s="53">
        <v>0</v>
      </c>
      <c r="U123" s="53">
        <v>0</v>
      </c>
      <c r="V123" s="53">
        <v>0</v>
      </c>
      <c r="W123" s="53">
        <v>0</v>
      </c>
      <c r="X123" s="53">
        <v>0</v>
      </c>
      <c r="Y123" s="51"/>
      <c r="Z123" s="53">
        <v>0</v>
      </c>
      <c r="AA123" s="53">
        <v>0</v>
      </c>
      <c r="AB123" s="53">
        <v>0</v>
      </c>
      <c r="AC123" s="51"/>
      <c r="AD123" s="53">
        <v>0</v>
      </c>
      <c r="AE123" s="53">
        <v>0</v>
      </c>
    </row>
    <row r="124" spans="1:31" ht="15.75" customHeight="1">
      <c r="A124" s="1" t="s">
        <v>542</v>
      </c>
      <c r="B124" s="51" t="s">
        <v>10</v>
      </c>
      <c r="C124" s="53">
        <v>0</v>
      </c>
      <c r="D124" s="53">
        <v>108577</v>
      </c>
      <c r="E124" s="53">
        <v>0</v>
      </c>
      <c r="F124" s="53">
        <v>0</v>
      </c>
      <c r="G124" s="53">
        <v>21</v>
      </c>
      <c r="H124" s="53">
        <v>336516</v>
      </c>
      <c r="I124" s="53">
        <v>0</v>
      </c>
      <c r="J124" s="53">
        <v>163200</v>
      </c>
      <c r="K124" s="53">
        <v>4000</v>
      </c>
      <c r="L124" s="53">
        <v>0</v>
      </c>
      <c r="M124" s="53">
        <v>47217</v>
      </c>
      <c r="N124" s="53">
        <v>54954</v>
      </c>
      <c r="O124" s="53">
        <v>82646</v>
      </c>
      <c r="P124" s="53">
        <v>55185</v>
      </c>
      <c r="Q124" s="53">
        <v>171330</v>
      </c>
      <c r="R124" s="53">
        <v>103114</v>
      </c>
      <c r="S124" s="53">
        <v>127546</v>
      </c>
      <c r="T124" s="53">
        <v>223213</v>
      </c>
      <c r="U124" s="53">
        <v>87916</v>
      </c>
      <c r="V124" s="53">
        <v>122984</v>
      </c>
      <c r="W124" s="53">
        <v>248887</v>
      </c>
      <c r="X124" s="53">
        <v>497461</v>
      </c>
      <c r="Y124" s="53">
        <v>83320</v>
      </c>
      <c r="Z124" s="53">
        <v>33363</v>
      </c>
      <c r="AA124" s="53">
        <v>58348</v>
      </c>
      <c r="AB124" s="53">
        <v>18339</v>
      </c>
      <c r="AC124" s="53">
        <v>134053</v>
      </c>
      <c r="AD124" s="53">
        <v>60613</v>
      </c>
      <c r="AE124" s="53">
        <v>69643</v>
      </c>
    </row>
    <row r="125" spans="1:31" ht="15.75" customHeight="1">
      <c r="A125" s="1" t="s">
        <v>543</v>
      </c>
      <c r="B125" s="51" t="s">
        <v>10</v>
      </c>
      <c r="C125" s="53">
        <v>2074</v>
      </c>
      <c r="D125" s="53">
        <v>2177</v>
      </c>
      <c r="E125" s="53">
        <v>2166</v>
      </c>
      <c r="F125" s="53">
        <v>2255</v>
      </c>
      <c r="G125" s="53">
        <v>2488</v>
      </c>
      <c r="H125" s="53">
        <v>567</v>
      </c>
      <c r="I125" s="53">
        <v>2641</v>
      </c>
      <c r="J125" s="53">
        <v>48360</v>
      </c>
      <c r="K125" s="53">
        <v>0</v>
      </c>
      <c r="L125" s="53">
        <v>0</v>
      </c>
      <c r="M125" s="53">
        <v>0</v>
      </c>
      <c r="N125" s="53">
        <v>0</v>
      </c>
      <c r="O125" s="53">
        <v>68525</v>
      </c>
      <c r="P125" s="53">
        <v>71059</v>
      </c>
      <c r="Q125" s="53">
        <v>93550</v>
      </c>
      <c r="R125" s="53">
        <v>182646</v>
      </c>
      <c r="S125" s="53">
        <v>309778</v>
      </c>
      <c r="T125" s="53">
        <v>221286</v>
      </c>
      <c r="U125" s="53">
        <v>350592</v>
      </c>
      <c r="V125" s="53">
        <v>354017</v>
      </c>
      <c r="W125" s="53">
        <v>180279</v>
      </c>
      <c r="X125" s="53">
        <v>70782</v>
      </c>
      <c r="Y125" s="53">
        <v>66437</v>
      </c>
      <c r="Z125" s="53">
        <v>26517</v>
      </c>
      <c r="AA125" s="53">
        <v>9889</v>
      </c>
      <c r="AB125" s="53">
        <v>1450</v>
      </c>
      <c r="AC125" s="53">
        <v>3584</v>
      </c>
      <c r="AD125" s="53">
        <v>1158</v>
      </c>
      <c r="AE125" s="53">
        <v>35544</v>
      </c>
    </row>
    <row r="126" spans="1:31" ht="15.75" customHeight="1">
      <c r="A126" s="1" t="s">
        <v>542</v>
      </c>
      <c r="B126" s="51" t="s">
        <v>14</v>
      </c>
      <c r="C126" s="53">
        <v>0</v>
      </c>
      <c r="D126" s="53">
        <v>0</v>
      </c>
      <c r="E126" s="53">
        <v>0</v>
      </c>
      <c r="F126" s="53">
        <v>0</v>
      </c>
      <c r="G126" s="53">
        <v>0</v>
      </c>
      <c r="H126" s="53">
        <v>0</v>
      </c>
      <c r="I126" s="53">
        <v>0</v>
      </c>
      <c r="J126" s="53">
        <v>0</v>
      </c>
      <c r="K126" s="53">
        <v>0</v>
      </c>
      <c r="L126" s="53">
        <v>0</v>
      </c>
      <c r="M126" s="53">
        <v>0</v>
      </c>
      <c r="N126" s="53">
        <v>0</v>
      </c>
      <c r="O126" s="53">
        <v>0</v>
      </c>
      <c r="P126" s="53">
        <v>0</v>
      </c>
      <c r="Q126" s="53">
        <v>0</v>
      </c>
      <c r="R126" s="53">
        <v>0</v>
      </c>
      <c r="S126" s="53">
        <v>0</v>
      </c>
      <c r="T126" s="53">
        <v>0</v>
      </c>
      <c r="U126" s="53">
        <v>0</v>
      </c>
      <c r="V126" s="53">
        <v>0</v>
      </c>
      <c r="W126" s="53">
        <v>0</v>
      </c>
      <c r="X126" s="53">
        <v>0</v>
      </c>
      <c r="Y126" s="53">
        <v>0</v>
      </c>
      <c r="Z126" s="53">
        <v>0</v>
      </c>
      <c r="AA126" s="53">
        <v>0</v>
      </c>
      <c r="AB126" s="53">
        <v>0</v>
      </c>
      <c r="AC126" s="51"/>
      <c r="AD126" s="53">
        <v>0</v>
      </c>
      <c r="AE126" s="53">
        <v>0</v>
      </c>
    </row>
    <row r="127" spans="1:31" ht="15.75" customHeight="1">
      <c r="A127" s="1" t="s">
        <v>543</v>
      </c>
      <c r="B127" s="51" t="s">
        <v>14</v>
      </c>
      <c r="C127" s="53">
        <v>0</v>
      </c>
      <c r="D127" s="53">
        <v>0</v>
      </c>
      <c r="E127" s="53">
        <v>0</v>
      </c>
      <c r="F127" s="53">
        <v>0</v>
      </c>
      <c r="G127" s="53">
        <v>0</v>
      </c>
      <c r="H127" s="53">
        <v>0</v>
      </c>
      <c r="I127" s="53">
        <v>0</v>
      </c>
      <c r="J127" s="53">
        <v>0</v>
      </c>
      <c r="K127" s="53">
        <v>0</v>
      </c>
      <c r="L127" s="53">
        <v>0</v>
      </c>
      <c r="M127" s="53">
        <v>0</v>
      </c>
      <c r="N127" s="53">
        <v>0</v>
      </c>
      <c r="O127" s="53">
        <v>0</v>
      </c>
      <c r="P127" s="53">
        <v>0</v>
      </c>
      <c r="Q127" s="53">
        <v>0</v>
      </c>
      <c r="R127" s="53">
        <v>0</v>
      </c>
      <c r="S127" s="53">
        <v>0</v>
      </c>
      <c r="T127" s="53">
        <v>0</v>
      </c>
      <c r="U127" s="53">
        <v>0</v>
      </c>
      <c r="V127" s="53">
        <v>0</v>
      </c>
      <c r="W127" s="53">
        <v>0</v>
      </c>
      <c r="X127" s="53">
        <v>0</v>
      </c>
      <c r="Y127" s="51"/>
      <c r="Z127" s="53">
        <v>0</v>
      </c>
      <c r="AA127" s="53">
        <v>0</v>
      </c>
      <c r="AB127" s="53">
        <v>0</v>
      </c>
      <c r="AC127" s="51"/>
      <c r="AD127" s="53">
        <v>0</v>
      </c>
      <c r="AE127" s="53">
        <v>0</v>
      </c>
    </row>
    <row r="128" spans="1:31" ht="15.75" customHeight="1">
      <c r="A128" s="1" t="s">
        <v>542</v>
      </c>
      <c r="B128" s="51" t="s">
        <v>16</v>
      </c>
      <c r="C128" s="53">
        <v>5142187</v>
      </c>
      <c r="D128" s="53">
        <v>3157871</v>
      </c>
      <c r="E128" s="53">
        <v>2098414</v>
      </c>
      <c r="F128" s="53">
        <v>2012553</v>
      </c>
      <c r="G128" s="53">
        <v>2157144</v>
      </c>
      <c r="H128" s="53">
        <v>1967163</v>
      </c>
      <c r="I128" s="53">
        <v>1511802</v>
      </c>
      <c r="J128" s="53">
        <v>1671365</v>
      </c>
      <c r="K128" s="53">
        <v>1351861</v>
      </c>
      <c r="L128" s="53">
        <v>1452368</v>
      </c>
      <c r="M128" s="53">
        <v>5507197</v>
      </c>
      <c r="N128" s="53">
        <v>3419761</v>
      </c>
      <c r="O128" s="53">
        <v>2066517</v>
      </c>
      <c r="P128" s="53">
        <v>4148401</v>
      </c>
      <c r="Q128" s="53">
        <v>1291005</v>
      </c>
      <c r="R128" s="53">
        <v>5630145</v>
      </c>
      <c r="S128" s="53">
        <v>2936453</v>
      </c>
      <c r="T128" s="53">
        <v>5797464</v>
      </c>
      <c r="U128" s="53">
        <v>5369534</v>
      </c>
      <c r="V128" s="53">
        <v>3047148</v>
      </c>
      <c r="W128" s="53">
        <v>3473583</v>
      </c>
      <c r="X128" s="53">
        <v>6269511</v>
      </c>
      <c r="Y128" s="53">
        <v>8874748</v>
      </c>
      <c r="Z128" s="53">
        <v>11010789</v>
      </c>
      <c r="AA128" s="53">
        <v>12369304</v>
      </c>
      <c r="AB128" s="53">
        <v>13782398</v>
      </c>
      <c r="AC128" s="53">
        <v>13852509</v>
      </c>
      <c r="AD128" s="53">
        <v>14702518</v>
      </c>
      <c r="AE128" s="53">
        <v>6331389</v>
      </c>
    </row>
    <row r="129" spans="1:31" ht="15.75" customHeight="1">
      <c r="A129" s="1" t="s">
        <v>543</v>
      </c>
      <c r="B129" s="51" t="s">
        <v>16</v>
      </c>
      <c r="C129" s="53">
        <v>523792</v>
      </c>
      <c r="D129" s="53">
        <v>167628</v>
      </c>
      <c r="E129" s="53">
        <v>25311</v>
      </c>
      <c r="F129" s="53">
        <v>45872</v>
      </c>
      <c r="G129" s="53">
        <v>101410</v>
      </c>
      <c r="H129" s="53">
        <v>228484</v>
      </c>
      <c r="I129" s="53">
        <v>283356</v>
      </c>
      <c r="J129" s="53">
        <v>351817</v>
      </c>
      <c r="K129" s="53">
        <v>1968578</v>
      </c>
      <c r="L129" s="53">
        <v>1263940</v>
      </c>
      <c r="M129" s="53">
        <v>2126103</v>
      </c>
      <c r="N129" s="53">
        <v>365041</v>
      </c>
      <c r="O129" s="53">
        <v>196923</v>
      </c>
      <c r="P129" s="53">
        <v>22510</v>
      </c>
      <c r="Q129" s="53">
        <v>48074</v>
      </c>
      <c r="R129" s="53">
        <v>103051</v>
      </c>
      <c r="S129" s="53">
        <v>564692</v>
      </c>
      <c r="T129" s="53">
        <v>292736</v>
      </c>
      <c r="U129" s="53">
        <v>674638</v>
      </c>
      <c r="V129" s="53">
        <v>518488</v>
      </c>
      <c r="W129" s="53">
        <v>401156</v>
      </c>
      <c r="X129" s="53">
        <v>384207</v>
      </c>
      <c r="Y129" s="53">
        <v>272295</v>
      </c>
      <c r="Z129" s="53">
        <v>60525</v>
      </c>
      <c r="AA129" s="53">
        <v>60333</v>
      </c>
      <c r="AB129" s="53">
        <v>149197</v>
      </c>
      <c r="AC129" s="53">
        <v>4697080</v>
      </c>
      <c r="AD129" s="53">
        <v>459224</v>
      </c>
      <c r="AE129" s="53">
        <v>5606943</v>
      </c>
    </row>
    <row r="130" spans="1:31" ht="15.75" customHeight="1">
      <c r="A130" s="1" t="s">
        <v>542</v>
      </c>
      <c r="B130" s="51" t="s">
        <v>20</v>
      </c>
      <c r="C130" s="53">
        <v>0</v>
      </c>
      <c r="D130" s="53">
        <v>0</v>
      </c>
      <c r="E130" s="53">
        <v>0</v>
      </c>
      <c r="F130" s="53">
        <v>0</v>
      </c>
      <c r="G130" s="53">
        <v>0</v>
      </c>
      <c r="H130" s="53">
        <v>0</v>
      </c>
      <c r="I130" s="53">
        <v>0</v>
      </c>
      <c r="J130" s="53">
        <v>43021</v>
      </c>
      <c r="K130" s="53">
        <v>1200</v>
      </c>
      <c r="L130" s="53">
        <v>2330</v>
      </c>
      <c r="M130" s="53">
        <v>11350</v>
      </c>
      <c r="N130" s="53">
        <v>36121</v>
      </c>
      <c r="O130" s="53">
        <v>6707</v>
      </c>
      <c r="P130" s="53">
        <v>2165</v>
      </c>
      <c r="Q130" s="53">
        <v>37353</v>
      </c>
      <c r="R130" s="53">
        <v>6206</v>
      </c>
      <c r="S130" s="53">
        <v>1188</v>
      </c>
      <c r="T130" s="53">
        <v>1268</v>
      </c>
      <c r="U130" s="53">
        <v>1836</v>
      </c>
      <c r="V130" s="53">
        <v>0</v>
      </c>
      <c r="W130" s="53">
        <v>15</v>
      </c>
      <c r="X130" s="53">
        <v>135</v>
      </c>
      <c r="Y130" s="53">
        <v>0</v>
      </c>
      <c r="Z130" s="53">
        <v>89</v>
      </c>
      <c r="AA130" s="53">
        <v>279</v>
      </c>
      <c r="AB130" s="53">
        <v>638</v>
      </c>
      <c r="AC130" s="51"/>
      <c r="AD130" s="53">
        <v>0</v>
      </c>
      <c r="AE130" s="53">
        <v>826</v>
      </c>
    </row>
    <row r="131" spans="1:31" ht="15.75" customHeight="1">
      <c r="A131" s="1" t="s">
        <v>543</v>
      </c>
      <c r="B131" s="51" t="s">
        <v>20</v>
      </c>
      <c r="C131" s="53">
        <v>0</v>
      </c>
      <c r="D131" s="53">
        <v>0</v>
      </c>
      <c r="E131" s="53">
        <v>0</v>
      </c>
      <c r="F131" s="53">
        <v>0</v>
      </c>
      <c r="G131" s="53">
        <v>0</v>
      </c>
      <c r="H131" s="53">
        <v>0</v>
      </c>
      <c r="I131" s="53">
        <v>0</v>
      </c>
      <c r="J131" s="53">
        <v>0</v>
      </c>
      <c r="K131" s="53">
        <v>0</v>
      </c>
      <c r="L131" s="53">
        <v>0</v>
      </c>
      <c r="M131" s="53">
        <v>0</v>
      </c>
      <c r="N131" s="53">
        <v>0</v>
      </c>
      <c r="O131" s="53">
        <v>0</v>
      </c>
      <c r="P131" s="53">
        <v>0</v>
      </c>
      <c r="Q131" s="53">
        <v>0</v>
      </c>
      <c r="R131" s="53">
        <v>194</v>
      </c>
      <c r="S131" s="53">
        <v>0</v>
      </c>
      <c r="T131" s="53">
        <v>1679</v>
      </c>
      <c r="U131" s="53">
        <v>3200</v>
      </c>
      <c r="V131" s="53">
        <v>15</v>
      </c>
      <c r="W131" s="53">
        <v>3136</v>
      </c>
      <c r="X131" s="53">
        <v>7877</v>
      </c>
      <c r="Y131" s="53">
        <v>1365</v>
      </c>
      <c r="Z131" s="53">
        <v>1366</v>
      </c>
      <c r="AA131" s="53">
        <v>6912</v>
      </c>
      <c r="AB131" s="53">
        <v>109</v>
      </c>
      <c r="AC131" s="53">
        <v>12</v>
      </c>
      <c r="AD131" s="53">
        <v>0</v>
      </c>
      <c r="AE131" s="53">
        <v>135</v>
      </c>
    </row>
    <row r="132" spans="1:31" ht="15.75" customHeight="1">
      <c r="A132" s="1" t="s">
        <v>542</v>
      </c>
      <c r="B132" s="51" t="s">
        <v>23</v>
      </c>
      <c r="C132" s="53">
        <v>36686</v>
      </c>
      <c r="D132" s="53">
        <v>537158</v>
      </c>
      <c r="E132" s="53">
        <v>902319</v>
      </c>
      <c r="F132" s="53">
        <v>1075758</v>
      </c>
      <c r="G132" s="53">
        <v>1179296</v>
      </c>
      <c r="H132" s="53">
        <v>1276159</v>
      </c>
      <c r="I132" s="53">
        <v>1325287</v>
      </c>
      <c r="J132" s="53">
        <v>1699344</v>
      </c>
      <c r="K132" s="53">
        <v>1765571</v>
      </c>
      <c r="L132" s="53">
        <v>1934370</v>
      </c>
      <c r="M132" s="53">
        <v>1947179</v>
      </c>
      <c r="N132" s="53">
        <v>765675</v>
      </c>
      <c r="O132" s="53">
        <v>325649</v>
      </c>
      <c r="P132" s="53">
        <v>472004</v>
      </c>
      <c r="Q132" s="53">
        <v>1061203</v>
      </c>
      <c r="R132" s="53">
        <v>1337800</v>
      </c>
      <c r="S132" s="53">
        <v>1346065</v>
      </c>
      <c r="T132" s="53">
        <v>1831553</v>
      </c>
      <c r="U132" s="53">
        <v>2161054</v>
      </c>
      <c r="V132" s="53">
        <v>2566745</v>
      </c>
      <c r="W132" s="53">
        <v>1948867</v>
      </c>
      <c r="X132" s="53">
        <v>2347986</v>
      </c>
      <c r="Y132" s="53">
        <v>0</v>
      </c>
      <c r="Z132" s="53">
        <v>584738</v>
      </c>
      <c r="AA132" s="53">
        <v>671110</v>
      </c>
      <c r="AB132" s="53">
        <v>625504</v>
      </c>
      <c r="AC132" s="53">
        <v>546252</v>
      </c>
      <c r="AD132" s="53">
        <v>527229</v>
      </c>
      <c r="AE132" s="53">
        <v>530358</v>
      </c>
    </row>
    <row r="133" spans="1:31" ht="15.75" customHeight="1">
      <c r="A133" s="1" t="s">
        <v>543</v>
      </c>
      <c r="B133" s="51" t="s">
        <v>23</v>
      </c>
      <c r="C133" s="53">
        <v>0</v>
      </c>
      <c r="D133" s="53">
        <v>0</v>
      </c>
      <c r="E133" s="53">
        <v>0</v>
      </c>
      <c r="F133" s="53">
        <v>0</v>
      </c>
      <c r="G133" s="53">
        <v>0</v>
      </c>
      <c r="H133" s="53">
        <v>0</v>
      </c>
      <c r="I133" s="53">
        <v>0</v>
      </c>
      <c r="J133" s="53">
        <v>0</v>
      </c>
      <c r="K133" s="53">
        <v>6239</v>
      </c>
      <c r="L133" s="53">
        <v>21</v>
      </c>
      <c r="M133" s="53">
        <v>362070</v>
      </c>
      <c r="N133" s="53">
        <v>0</v>
      </c>
      <c r="O133" s="53">
        <v>0</v>
      </c>
      <c r="P133" s="53">
        <v>125944</v>
      </c>
      <c r="Q133" s="53">
        <v>66216</v>
      </c>
      <c r="R133" s="53">
        <v>174431</v>
      </c>
      <c r="S133" s="53">
        <v>180841</v>
      </c>
      <c r="T133" s="53">
        <v>331849</v>
      </c>
      <c r="U133" s="53">
        <v>171332</v>
      </c>
      <c r="V133" s="53">
        <v>165708</v>
      </c>
      <c r="W133" s="53">
        <v>167676</v>
      </c>
      <c r="X133" s="53">
        <v>2398</v>
      </c>
      <c r="Y133" s="51"/>
      <c r="Z133" s="53">
        <v>492</v>
      </c>
      <c r="AA133" s="53">
        <v>252</v>
      </c>
      <c r="AB133" s="53">
        <v>0</v>
      </c>
      <c r="AC133" s="53">
        <v>5</v>
      </c>
      <c r="AD133" s="53">
        <v>0</v>
      </c>
      <c r="AE133" s="53">
        <v>6</v>
      </c>
    </row>
    <row r="134" spans="1:31" ht="15.75" customHeight="1">
      <c r="A134" s="1" t="s">
        <v>542</v>
      </c>
      <c r="B134" s="51" t="s">
        <v>26</v>
      </c>
      <c r="C134" s="53">
        <v>0</v>
      </c>
      <c r="D134" s="53">
        <v>0</v>
      </c>
      <c r="E134" s="53">
        <v>0</v>
      </c>
      <c r="F134" s="53">
        <v>0</v>
      </c>
      <c r="G134" s="53">
        <v>0</v>
      </c>
      <c r="H134" s="53">
        <v>0</v>
      </c>
      <c r="I134" s="53">
        <v>0</v>
      </c>
      <c r="J134" s="53">
        <v>0</v>
      </c>
      <c r="K134" s="53">
        <v>0</v>
      </c>
      <c r="L134" s="53">
        <v>0</v>
      </c>
      <c r="M134" s="53">
        <v>0</v>
      </c>
      <c r="N134" s="53">
        <v>0</v>
      </c>
      <c r="O134" s="53">
        <v>0</v>
      </c>
      <c r="P134" s="53">
        <v>0</v>
      </c>
      <c r="Q134" s="53">
        <v>0</v>
      </c>
      <c r="R134" s="53">
        <v>0</v>
      </c>
      <c r="S134" s="53">
        <v>0</v>
      </c>
      <c r="T134" s="53">
        <v>0</v>
      </c>
      <c r="U134" s="53">
        <v>0</v>
      </c>
      <c r="V134" s="53">
        <v>0</v>
      </c>
      <c r="W134" s="53">
        <v>0</v>
      </c>
      <c r="X134" s="53">
        <v>0</v>
      </c>
      <c r="Y134" s="53">
        <v>0</v>
      </c>
      <c r="Z134" s="53">
        <v>0</v>
      </c>
      <c r="AA134" s="53">
        <v>0</v>
      </c>
      <c r="AB134" s="53">
        <v>0</v>
      </c>
      <c r="AC134" s="51"/>
      <c r="AD134" s="53">
        <v>17762</v>
      </c>
      <c r="AE134" s="53">
        <v>3073</v>
      </c>
    </row>
    <row r="135" spans="1:31" ht="15.75" customHeight="1">
      <c r="A135" s="1" t="s">
        <v>543</v>
      </c>
      <c r="B135" s="51" t="s">
        <v>26</v>
      </c>
      <c r="C135" s="53">
        <v>0</v>
      </c>
      <c r="D135" s="53">
        <v>0</v>
      </c>
      <c r="E135" s="53">
        <v>0</v>
      </c>
      <c r="F135" s="53">
        <v>0</v>
      </c>
      <c r="G135" s="53">
        <v>0</v>
      </c>
      <c r="H135" s="53">
        <v>0</v>
      </c>
      <c r="I135" s="53">
        <v>0</v>
      </c>
      <c r="J135" s="53">
        <v>0</v>
      </c>
      <c r="K135" s="53">
        <v>0</v>
      </c>
      <c r="L135" s="53">
        <v>0</v>
      </c>
      <c r="M135" s="53">
        <v>0</v>
      </c>
      <c r="N135" s="53">
        <v>0</v>
      </c>
      <c r="O135" s="53">
        <v>0</v>
      </c>
      <c r="P135" s="53">
        <v>0</v>
      </c>
      <c r="Q135" s="53">
        <v>0</v>
      </c>
      <c r="R135" s="53">
        <v>0</v>
      </c>
      <c r="S135" s="53">
        <v>0</v>
      </c>
      <c r="T135" s="53">
        <v>0</v>
      </c>
      <c r="U135" s="53">
        <v>0</v>
      </c>
      <c r="V135" s="53">
        <v>0</v>
      </c>
      <c r="W135" s="53">
        <v>0</v>
      </c>
      <c r="X135" s="53">
        <v>0</v>
      </c>
      <c r="Y135" s="53">
        <v>0</v>
      </c>
      <c r="Z135" s="53">
        <v>0</v>
      </c>
      <c r="AA135" s="53">
        <v>0</v>
      </c>
      <c r="AB135" s="53">
        <v>0</v>
      </c>
      <c r="AC135" s="51"/>
      <c r="AD135" s="53">
        <v>3</v>
      </c>
      <c r="AE135" s="53">
        <v>86</v>
      </c>
    </row>
    <row r="136" spans="1:31" ht="15.75" customHeight="1">
      <c r="A136" s="1" t="s">
        <v>542</v>
      </c>
      <c r="B136" s="51" t="s">
        <v>29</v>
      </c>
      <c r="C136" s="53">
        <v>0</v>
      </c>
      <c r="D136" s="53">
        <v>0</v>
      </c>
      <c r="E136" s="53">
        <v>0</v>
      </c>
      <c r="F136" s="53">
        <v>0</v>
      </c>
      <c r="G136" s="53">
        <v>0</v>
      </c>
      <c r="H136" s="53">
        <v>0</v>
      </c>
      <c r="I136" s="53">
        <v>0</v>
      </c>
      <c r="J136" s="53">
        <v>0</v>
      </c>
      <c r="K136" s="53">
        <v>0</v>
      </c>
      <c r="L136" s="53">
        <v>0</v>
      </c>
      <c r="M136" s="53">
        <v>0</v>
      </c>
      <c r="N136" s="53">
        <v>0</v>
      </c>
      <c r="O136" s="53">
        <v>0</v>
      </c>
      <c r="P136" s="53">
        <v>0</v>
      </c>
      <c r="Q136" s="53">
        <v>0</v>
      </c>
      <c r="R136" s="53">
        <v>0</v>
      </c>
      <c r="S136" s="53">
        <v>0</v>
      </c>
      <c r="T136" s="53">
        <v>0</v>
      </c>
      <c r="U136" s="53">
        <v>0</v>
      </c>
      <c r="V136" s="53">
        <v>0</v>
      </c>
      <c r="W136" s="53">
        <v>0</v>
      </c>
      <c r="X136" s="53">
        <v>0</v>
      </c>
      <c r="Y136" s="53">
        <v>0</v>
      </c>
      <c r="Z136" s="53">
        <v>0</v>
      </c>
      <c r="AA136" s="53">
        <v>0</v>
      </c>
      <c r="AB136" s="53">
        <v>0</v>
      </c>
      <c r="AC136" s="51"/>
      <c r="AD136" s="53">
        <v>0</v>
      </c>
      <c r="AE136" s="53">
        <v>0</v>
      </c>
    </row>
    <row r="137" spans="1:31" ht="15.75" customHeight="1">
      <c r="A137" s="1" t="s">
        <v>543</v>
      </c>
      <c r="B137" s="51" t="s">
        <v>29</v>
      </c>
      <c r="C137" s="53">
        <v>0</v>
      </c>
      <c r="D137" s="53">
        <v>0</v>
      </c>
      <c r="E137" s="53">
        <v>0</v>
      </c>
      <c r="F137" s="53">
        <v>0</v>
      </c>
      <c r="G137" s="53">
        <v>0</v>
      </c>
      <c r="H137" s="53">
        <v>0</v>
      </c>
      <c r="I137" s="53">
        <v>0</v>
      </c>
      <c r="J137" s="53">
        <v>0</v>
      </c>
      <c r="K137" s="53">
        <v>0</v>
      </c>
      <c r="L137" s="53">
        <v>0</v>
      </c>
      <c r="M137" s="53">
        <v>0</v>
      </c>
      <c r="N137" s="53">
        <v>0</v>
      </c>
      <c r="O137" s="53">
        <v>0</v>
      </c>
      <c r="P137" s="53">
        <v>0</v>
      </c>
      <c r="Q137" s="53">
        <v>0</v>
      </c>
      <c r="R137" s="53">
        <v>0</v>
      </c>
      <c r="S137" s="53">
        <v>0</v>
      </c>
      <c r="T137" s="53">
        <v>0</v>
      </c>
      <c r="U137" s="53">
        <v>0</v>
      </c>
      <c r="V137" s="53">
        <v>0</v>
      </c>
      <c r="W137" s="53">
        <v>0</v>
      </c>
      <c r="X137" s="53">
        <v>0</v>
      </c>
      <c r="Y137" s="53">
        <v>0</v>
      </c>
      <c r="Z137" s="53">
        <v>0</v>
      </c>
      <c r="AA137" s="53">
        <v>0</v>
      </c>
      <c r="AB137" s="53">
        <v>0</v>
      </c>
      <c r="AC137" s="51"/>
      <c r="AD137" s="53">
        <v>0</v>
      </c>
      <c r="AE137" s="53">
        <v>0</v>
      </c>
    </row>
    <row r="138" spans="1:31" ht="15.75" customHeight="1">
      <c r="A138" s="1" t="s">
        <v>542</v>
      </c>
      <c r="B138" s="51" t="s">
        <v>33</v>
      </c>
      <c r="C138" s="53">
        <v>0</v>
      </c>
      <c r="D138" s="53">
        <v>0</v>
      </c>
      <c r="E138" s="53">
        <v>0</v>
      </c>
      <c r="F138" s="53">
        <v>0</v>
      </c>
      <c r="G138" s="53">
        <v>0</v>
      </c>
      <c r="H138" s="53">
        <v>0</v>
      </c>
      <c r="I138" s="53">
        <v>0</v>
      </c>
      <c r="J138" s="53">
        <v>0</v>
      </c>
      <c r="K138" s="53">
        <v>0</v>
      </c>
      <c r="L138" s="53">
        <v>0</v>
      </c>
      <c r="M138" s="53">
        <v>0</v>
      </c>
      <c r="N138" s="53">
        <v>0</v>
      </c>
      <c r="O138" s="53">
        <v>0</v>
      </c>
      <c r="P138" s="53">
        <v>0</v>
      </c>
      <c r="Q138" s="53">
        <v>0</v>
      </c>
      <c r="R138" s="53">
        <v>0</v>
      </c>
      <c r="S138" s="53">
        <v>0</v>
      </c>
      <c r="T138" s="53">
        <v>0</v>
      </c>
      <c r="U138" s="53">
        <v>0</v>
      </c>
      <c r="V138" s="53">
        <v>0</v>
      </c>
      <c r="W138" s="53">
        <v>0</v>
      </c>
      <c r="X138" s="53">
        <v>0</v>
      </c>
      <c r="Y138" s="53">
        <v>0</v>
      </c>
      <c r="Z138" s="53">
        <v>0</v>
      </c>
      <c r="AA138" s="53">
        <v>0</v>
      </c>
      <c r="AB138" s="53">
        <v>0</v>
      </c>
      <c r="AC138" s="51"/>
      <c r="AD138" s="53">
        <v>0</v>
      </c>
      <c r="AE138" s="53">
        <v>0</v>
      </c>
    </row>
    <row r="139" spans="1:31" ht="15.75" customHeight="1">
      <c r="A139" s="1" t="s">
        <v>543</v>
      </c>
      <c r="B139" s="51" t="s">
        <v>33</v>
      </c>
      <c r="C139" s="53">
        <v>0</v>
      </c>
      <c r="D139" s="53">
        <v>0</v>
      </c>
      <c r="E139" s="53">
        <v>0</v>
      </c>
      <c r="F139" s="53">
        <v>0</v>
      </c>
      <c r="G139" s="53">
        <v>0</v>
      </c>
      <c r="H139" s="53">
        <v>0</v>
      </c>
      <c r="I139" s="53">
        <v>0</v>
      </c>
      <c r="J139" s="53">
        <v>0</v>
      </c>
      <c r="K139" s="53">
        <v>0</v>
      </c>
      <c r="L139" s="53">
        <v>0</v>
      </c>
      <c r="M139" s="53">
        <v>0</v>
      </c>
      <c r="N139" s="53">
        <v>0</v>
      </c>
      <c r="O139" s="53">
        <v>0</v>
      </c>
      <c r="P139" s="53">
        <v>0</v>
      </c>
      <c r="Q139" s="53">
        <v>0</v>
      </c>
      <c r="R139" s="53">
        <v>0</v>
      </c>
      <c r="S139" s="53">
        <v>0</v>
      </c>
      <c r="T139" s="53">
        <v>0</v>
      </c>
      <c r="U139" s="53">
        <v>0</v>
      </c>
      <c r="V139" s="53">
        <v>0</v>
      </c>
      <c r="W139" s="53">
        <v>0</v>
      </c>
      <c r="X139" s="53">
        <v>0</v>
      </c>
      <c r="Y139" s="53">
        <v>0</v>
      </c>
      <c r="Z139" s="53">
        <v>0</v>
      </c>
      <c r="AA139" s="53">
        <v>0</v>
      </c>
      <c r="AB139" s="53">
        <v>0</v>
      </c>
      <c r="AC139" s="51"/>
      <c r="AD139" s="53">
        <v>0</v>
      </c>
      <c r="AE139" s="53">
        <v>0</v>
      </c>
    </row>
    <row r="140" spans="1:31" ht="15.75" customHeight="1">
      <c r="A140" s="1" t="s">
        <v>542</v>
      </c>
      <c r="B140" s="51" t="s">
        <v>36</v>
      </c>
      <c r="C140" s="53">
        <v>0</v>
      </c>
      <c r="D140" s="53">
        <v>0</v>
      </c>
      <c r="E140" s="53">
        <v>0</v>
      </c>
      <c r="F140" s="53">
        <v>0</v>
      </c>
      <c r="G140" s="53">
        <v>0</v>
      </c>
      <c r="H140" s="53">
        <v>0</v>
      </c>
      <c r="I140" s="53">
        <v>0</v>
      </c>
      <c r="J140" s="53">
        <v>0</v>
      </c>
      <c r="K140" s="53">
        <v>0</v>
      </c>
      <c r="L140" s="53">
        <v>0</v>
      </c>
      <c r="M140" s="53">
        <v>0</v>
      </c>
      <c r="N140" s="53">
        <v>0</v>
      </c>
      <c r="O140" s="53">
        <v>0</v>
      </c>
      <c r="P140" s="53">
        <v>0</v>
      </c>
      <c r="Q140" s="53">
        <v>0</v>
      </c>
      <c r="R140" s="53">
        <v>0</v>
      </c>
      <c r="S140" s="53">
        <v>0</v>
      </c>
      <c r="T140" s="53">
        <v>0</v>
      </c>
      <c r="U140" s="53">
        <v>0</v>
      </c>
      <c r="V140" s="53">
        <v>0</v>
      </c>
      <c r="W140" s="53">
        <v>0</v>
      </c>
      <c r="X140" s="53">
        <v>0</v>
      </c>
      <c r="Y140" s="53">
        <v>0</v>
      </c>
      <c r="Z140" s="53">
        <v>0</v>
      </c>
      <c r="AA140" s="53">
        <v>0</v>
      </c>
      <c r="AB140" s="53">
        <v>0</v>
      </c>
      <c r="AC140" s="51"/>
      <c r="AD140" s="53">
        <v>0</v>
      </c>
      <c r="AE140" s="53">
        <v>0</v>
      </c>
    </row>
    <row r="141" spans="1:31" ht="15.75" customHeight="1">
      <c r="A141" s="1" t="s">
        <v>543</v>
      </c>
      <c r="B141" s="51" t="s">
        <v>36</v>
      </c>
      <c r="C141" s="53">
        <v>0</v>
      </c>
      <c r="D141" s="53">
        <v>0</v>
      </c>
      <c r="E141" s="53">
        <v>0</v>
      </c>
      <c r="F141" s="53">
        <v>0</v>
      </c>
      <c r="G141" s="53">
        <v>0</v>
      </c>
      <c r="H141" s="53">
        <v>0</v>
      </c>
      <c r="I141" s="53">
        <v>0</v>
      </c>
      <c r="J141" s="53">
        <v>0</v>
      </c>
      <c r="K141" s="53">
        <v>0</v>
      </c>
      <c r="L141" s="53">
        <v>0</v>
      </c>
      <c r="M141" s="53">
        <v>0</v>
      </c>
      <c r="N141" s="53">
        <v>0</v>
      </c>
      <c r="O141" s="53">
        <v>0</v>
      </c>
      <c r="P141" s="53">
        <v>0</v>
      </c>
      <c r="Q141" s="53">
        <v>0</v>
      </c>
      <c r="R141" s="53">
        <v>0</v>
      </c>
      <c r="S141" s="53">
        <v>0</v>
      </c>
      <c r="T141" s="53">
        <v>0</v>
      </c>
      <c r="U141" s="53">
        <v>0</v>
      </c>
      <c r="V141" s="53">
        <v>0</v>
      </c>
      <c r="W141" s="53">
        <v>0</v>
      </c>
      <c r="X141" s="53">
        <v>0</v>
      </c>
      <c r="Y141" s="53">
        <v>0</v>
      </c>
      <c r="Z141" s="53">
        <v>0</v>
      </c>
      <c r="AA141" s="53">
        <v>0</v>
      </c>
      <c r="AB141" s="53">
        <v>0</v>
      </c>
      <c r="AC141" s="51"/>
      <c r="AD141" s="53">
        <v>0</v>
      </c>
      <c r="AE141" s="53">
        <v>0</v>
      </c>
    </row>
    <row r="142" spans="1:31" ht="15.75" customHeight="1">
      <c r="A142" s="1" t="s">
        <v>542</v>
      </c>
      <c r="B142" s="51" t="s">
        <v>39</v>
      </c>
      <c r="C142" s="53">
        <v>106388</v>
      </c>
      <c r="D142" s="53">
        <v>144321</v>
      </c>
      <c r="E142" s="53">
        <v>263031</v>
      </c>
      <c r="F142" s="53">
        <v>0</v>
      </c>
      <c r="G142" s="53">
        <v>67315</v>
      </c>
      <c r="H142" s="53">
        <v>2798</v>
      </c>
      <c r="I142" s="53">
        <v>170361</v>
      </c>
      <c r="J142" s="53">
        <v>169813</v>
      </c>
      <c r="K142" s="53">
        <v>148443</v>
      </c>
      <c r="L142" s="53">
        <v>86032</v>
      </c>
      <c r="M142" s="53">
        <v>126751</v>
      </c>
      <c r="N142" s="53">
        <v>4669</v>
      </c>
      <c r="O142" s="53">
        <v>626</v>
      </c>
      <c r="P142" s="53">
        <v>1943</v>
      </c>
      <c r="Q142" s="53">
        <v>32781</v>
      </c>
      <c r="R142" s="53">
        <v>89112</v>
      </c>
      <c r="S142" s="53">
        <v>39888</v>
      </c>
      <c r="T142" s="53">
        <v>100404</v>
      </c>
      <c r="U142" s="53">
        <v>54262</v>
      </c>
      <c r="V142" s="53">
        <v>14317</v>
      </c>
      <c r="W142" s="53">
        <v>4781</v>
      </c>
      <c r="X142" s="53">
        <v>29406</v>
      </c>
      <c r="Y142" s="53">
        <v>34579</v>
      </c>
      <c r="Z142" s="53">
        <v>16237</v>
      </c>
      <c r="AA142" s="53">
        <v>17008</v>
      </c>
      <c r="AB142" s="53">
        <v>19104</v>
      </c>
      <c r="AC142" s="53">
        <v>12656</v>
      </c>
      <c r="AD142" s="53">
        <v>19250</v>
      </c>
      <c r="AE142" s="53">
        <v>33966</v>
      </c>
    </row>
    <row r="143" spans="1:31" ht="15.75" customHeight="1">
      <c r="A143" s="1" t="s">
        <v>543</v>
      </c>
      <c r="B143" s="51" t="s">
        <v>39</v>
      </c>
      <c r="C143" s="53">
        <v>0</v>
      </c>
      <c r="D143" s="53">
        <v>0</v>
      </c>
      <c r="E143" s="53">
        <v>0</v>
      </c>
      <c r="F143" s="53">
        <v>0</v>
      </c>
      <c r="G143" s="53">
        <v>0</v>
      </c>
      <c r="H143" s="53">
        <v>0</v>
      </c>
      <c r="I143" s="53">
        <v>0</v>
      </c>
      <c r="J143" s="53">
        <v>100</v>
      </c>
      <c r="K143" s="53">
        <v>70</v>
      </c>
      <c r="L143" s="53">
        <v>22339</v>
      </c>
      <c r="M143" s="53">
        <v>862</v>
      </c>
      <c r="N143" s="53">
        <v>4484</v>
      </c>
      <c r="O143" s="53">
        <v>525</v>
      </c>
      <c r="P143" s="53">
        <v>0</v>
      </c>
      <c r="Q143" s="53">
        <v>0</v>
      </c>
      <c r="R143" s="53">
        <v>0</v>
      </c>
      <c r="S143" s="53">
        <v>0</v>
      </c>
      <c r="T143" s="53">
        <v>56263</v>
      </c>
      <c r="U143" s="53">
        <v>88678</v>
      </c>
      <c r="V143" s="53">
        <v>58520</v>
      </c>
      <c r="W143" s="53">
        <v>28389</v>
      </c>
      <c r="X143" s="53">
        <v>46546</v>
      </c>
      <c r="Y143" s="53">
        <v>20711</v>
      </c>
      <c r="Z143" s="53">
        <v>24378</v>
      </c>
      <c r="AA143" s="53">
        <v>29187</v>
      </c>
      <c r="AB143" s="53">
        <v>5420</v>
      </c>
      <c r="AC143" s="53">
        <v>1826</v>
      </c>
      <c r="AD143" s="53">
        <v>4141</v>
      </c>
      <c r="AE143" s="53">
        <v>10869</v>
      </c>
    </row>
    <row r="144" spans="1:31" ht="15.75" customHeight="1">
      <c r="A144" s="1" t="s">
        <v>542</v>
      </c>
      <c r="B144" s="51" t="s">
        <v>43</v>
      </c>
      <c r="C144" s="53">
        <v>0</v>
      </c>
      <c r="D144" s="53">
        <v>0</v>
      </c>
      <c r="E144" s="53">
        <v>0</v>
      </c>
      <c r="F144" s="53">
        <v>0</v>
      </c>
      <c r="G144" s="53">
        <v>0</v>
      </c>
      <c r="H144" s="53">
        <v>0</v>
      </c>
      <c r="I144" s="53">
        <v>0</v>
      </c>
      <c r="J144" s="53">
        <v>0</v>
      </c>
      <c r="K144" s="53">
        <v>0</v>
      </c>
      <c r="L144" s="53">
        <v>0</v>
      </c>
      <c r="M144" s="53">
        <v>0</v>
      </c>
      <c r="N144" s="53">
        <v>0</v>
      </c>
      <c r="O144" s="53">
        <v>0</v>
      </c>
      <c r="P144" s="53">
        <v>0</v>
      </c>
      <c r="Q144" s="53">
        <v>2104</v>
      </c>
      <c r="R144" s="53">
        <v>1138</v>
      </c>
      <c r="S144" s="53">
        <v>0</v>
      </c>
      <c r="T144" s="53">
        <v>66366</v>
      </c>
      <c r="U144" s="53">
        <v>52802</v>
      </c>
      <c r="V144" s="53">
        <v>9468</v>
      </c>
      <c r="W144" s="53">
        <v>633</v>
      </c>
      <c r="X144" s="53">
        <v>150</v>
      </c>
      <c r="Y144" s="53">
        <v>5610</v>
      </c>
      <c r="Z144" s="53">
        <v>0</v>
      </c>
      <c r="AA144" s="53">
        <v>0</v>
      </c>
      <c r="AB144" s="53">
        <v>0</v>
      </c>
      <c r="AC144" s="51"/>
      <c r="AD144" s="53">
        <v>2198</v>
      </c>
      <c r="AE144" s="53">
        <v>24285</v>
      </c>
    </row>
    <row r="145" spans="1:31" ht="15.75" customHeight="1">
      <c r="A145" s="1" t="s">
        <v>543</v>
      </c>
      <c r="B145" s="51" t="s">
        <v>43</v>
      </c>
      <c r="C145" s="53">
        <v>0</v>
      </c>
      <c r="D145" s="53">
        <v>0</v>
      </c>
      <c r="E145" s="53">
        <v>0</v>
      </c>
      <c r="F145" s="53">
        <v>0</v>
      </c>
      <c r="G145" s="53">
        <v>0</v>
      </c>
      <c r="H145" s="53">
        <v>0</v>
      </c>
      <c r="I145" s="53">
        <v>0</v>
      </c>
      <c r="J145" s="53">
        <v>0</v>
      </c>
      <c r="K145" s="53">
        <v>0</v>
      </c>
      <c r="L145" s="53">
        <v>0</v>
      </c>
      <c r="M145" s="53">
        <v>0</v>
      </c>
      <c r="N145" s="53">
        <v>0</v>
      </c>
      <c r="O145" s="53">
        <v>125015</v>
      </c>
      <c r="P145" s="53">
        <v>160185</v>
      </c>
      <c r="Q145" s="53">
        <v>18123</v>
      </c>
      <c r="R145" s="53">
        <v>19136</v>
      </c>
      <c r="S145" s="53">
        <v>150</v>
      </c>
      <c r="T145" s="53">
        <v>6192</v>
      </c>
      <c r="U145" s="53">
        <v>10435</v>
      </c>
      <c r="V145" s="53">
        <v>1620</v>
      </c>
      <c r="W145" s="53">
        <v>0</v>
      </c>
      <c r="X145" s="53">
        <v>0</v>
      </c>
      <c r="Y145" s="53">
        <v>0</v>
      </c>
      <c r="Z145" s="53">
        <v>0</v>
      </c>
      <c r="AA145" s="53">
        <v>0</v>
      </c>
      <c r="AB145" s="53">
        <v>0</v>
      </c>
      <c r="AC145" s="51"/>
      <c r="AD145" s="53">
        <v>27</v>
      </c>
      <c r="AE145" s="53">
        <v>681</v>
      </c>
    </row>
    <row r="146" spans="1:31" ht="15.75" customHeight="1">
      <c r="A146" s="1" t="s">
        <v>542</v>
      </c>
      <c r="B146" s="51" t="s">
        <v>46</v>
      </c>
      <c r="C146" s="53">
        <v>0</v>
      </c>
      <c r="D146" s="53">
        <v>0</v>
      </c>
      <c r="E146" s="53">
        <v>0</v>
      </c>
      <c r="F146" s="53">
        <v>0</v>
      </c>
      <c r="G146" s="53">
        <v>0</v>
      </c>
      <c r="H146" s="53">
        <v>0</v>
      </c>
      <c r="I146" s="53">
        <v>0</v>
      </c>
      <c r="J146" s="53">
        <v>0</v>
      </c>
      <c r="K146" s="53">
        <v>0</v>
      </c>
      <c r="L146" s="53">
        <v>0</v>
      </c>
      <c r="M146" s="53">
        <v>0</v>
      </c>
      <c r="N146" s="53">
        <v>0</v>
      </c>
      <c r="O146" s="53">
        <v>0</v>
      </c>
      <c r="P146" s="53">
        <v>0</v>
      </c>
      <c r="Q146" s="53">
        <v>0</v>
      </c>
      <c r="R146" s="53">
        <v>11768</v>
      </c>
      <c r="S146" s="53">
        <v>30498</v>
      </c>
      <c r="T146" s="53">
        <v>79239</v>
      </c>
      <c r="U146" s="53">
        <v>22719</v>
      </c>
      <c r="V146" s="53">
        <v>6728</v>
      </c>
      <c r="W146" s="53">
        <v>6480</v>
      </c>
      <c r="X146" s="53">
        <v>752</v>
      </c>
      <c r="Y146" s="53">
        <v>32844</v>
      </c>
      <c r="Z146" s="53">
        <v>83632</v>
      </c>
      <c r="AA146" s="53">
        <v>45782</v>
      </c>
      <c r="AB146" s="53">
        <v>122740</v>
      </c>
      <c r="AC146" s="53">
        <v>14299</v>
      </c>
      <c r="AD146" s="53">
        <v>13009</v>
      </c>
      <c r="AE146" s="53">
        <v>73068</v>
      </c>
    </row>
    <row r="147" spans="1:31" ht="15.75" customHeight="1">
      <c r="A147" s="1" t="s">
        <v>543</v>
      </c>
      <c r="B147" s="51" t="s">
        <v>46</v>
      </c>
      <c r="C147" s="53">
        <v>0</v>
      </c>
      <c r="D147" s="53">
        <v>0</v>
      </c>
      <c r="E147" s="53">
        <v>0</v>
      </c>
      <c r="F147" s="53">
        <v>0</v>
      </c>
      <c r="G147" s="53">
        <v>0</v>
      </c>
      <c r="H147" s="53">
        <v>0</v>
      </c>
      <c r="I147" s="53">
        <v>0</v>
      </c>
      <c r="J147" s="53">
        <v>0</v>
      </c>
      <c r="K147" s="53">
        <v>0</v>
      </c>
      <c r="L147" s="53">
        <v>0</v>
      </c>
      <c r="M147" s="53">
        <v>0</v>
      </c>
      <c r="N147" s="53">
        <v>0</v>
      </c>
      <c r="O147" s="53">
        <v>810</v>
      </c>
      <c r="P147" s="53">
        <v>0</v>
      </c>
      <c r="Q147" s="53">
        <v>0</v>
      </c>
      <c r="R147" s="53">
        <v>887</v>
      </c>
      <c r="S147" s="53">
        <v>0</v>
      </c>
      <c r="T147" s="53">
        <v>101759</v>
      </c>
      <c r="U147" s="53">
        <v>105268</v>
      </c>
      <c r="V147" s="53">
        <v>37835</v>
      </c>
      <c r="W147" s="53">
        <v>5114</v>
      </c>
      <c r="X147" s="53">
        <v>4574</v>
      </c>
      <c r="Y147" s="53">
        <v>16294</v>
      </c>
      <c r="Z147" s="53">
        <v>23092</v>
      </c>
      <c r="AA147" s="53">
        <v>1361</v>
      </c>
      <c r="AB147" s="53">
        <v>5185</v>
      </c>
      <c r="AC147" s="53">
        <v>526</v>
      </c>
      <c r="AD147" s="53">
        <v>7</v>
      </c>
      <c r="AE147" s="53">
        <v>162</v>
      </c>
    </row>
    <row r="148" spans="1:31" ht="15.75" customHeight="1">
      <c r="A148" s="1" t="s">
        <v>542</v>
      </c>
      <c r="B148" s="51" t="s">
        <v>48</v>
      </c>
      <c r="C148" s="53">
        <v>0</v>
      </c>
      <c r="D148" s="53">
        <v>0</v>
      </c>
      <c r="E148" s="53">
        <v>0</v>
      </c>
      <c r="F148" s="53">
        <v>0</v>
      </c>
      <c r="G148" s="53">
        <v>0</v>
      </c>
      <c r="H148" s="53">
        <v>0</v>
      </c>
      <c r="I148" s="53">
        <v>0</v>
      </c>
      <c r="J148" s="53">
        <v>165062</v>
      </c>
      <c r="K148" s="53">
        <v>107888</v>
      </c>
      <c r="L148" s="53">
        <v>68006</v>
      </c>
      <c r="M148" s="53">
        <v>0</v>
      </c>
      <c r="N148" s="53">
        <v>5145</v>
      </c>
      <c r="O148" s="53">
        <v>0</v>
      </c>
      <c r="P148" s="53">
        <v>0</v>
      </c>
      <c r="Q148" s="53">
        <v>6</v>
      </c>
      <c r="R148" s="53">
        <v>2</v>
      </c>
      <c r="S148" s="53">
        <v>0</v>
      </c>
      <c r="T148" s="53">
        <v>0</v>
      </c>
      <c r="U148" s="53">
        <v>0</v>
      </c>
      <c r="V148" s="53">
        <v>0</v>
      </c>
      <c r="W148" s="53">
        <v>0</v>
      </c>
      <c r="X148" s="53">
        <v>0</v>
      </c>
      <c r="Y148" s="53">
        <v>0</v>
      </c>
      <c r="Z148" s="53">
        <v>0</v>
      </c>
      <c r="AA148" s="53">
        <v>0</v>
      </c>
      <c r="AB148" s="53">
        <v>0</v>
      </c>
      <c r="AC148" s="51"/>
      <c r="AD148" s="53">
        <v>0</v>
      </c>
      <c r="AE148" s="53">
        <v>0</v>
      </c>
    </row>
    <row r="149" spans="1:31" ht="15.75" customHeight="1">
      <c r="A149" s="1" t="s">
        <v>543</v>
      </c>
      <c r="B149" s="51" t="s">
        <v>48</v>
      </c>
      <c r="C149" s="53">
        <v>0</v>
      </c>
      <c r="D149" s="53">
        <v>0</v>
      </c>
      <c r="E149" s="53">
        <v>0</v>
      </c>
      <c r="F149" s="53">
        <v>0</v>
      </c>
      <c r="G149" s="53">
        <v>0</v>
      </c>
      <c r="H149" s="53">
        <v>0</v>
      </c>
      <c r="I149" s="53">
        <v>0</v>
      </c>
      <c r="J149" s="53">
        <v>0</v>
      </c>
      <c r="K149" s="53">
        <v>41264</v>
      </c>
      <c r="L149" s="53">
        <v>40393</v>
      </c>
      <c r="M149" s="53">
        <v>25</v>
      </c>
      <c r="N149" s="53">
        <v>0</v>
      </c>
      <c r="O149" s="53">
        <v>0</v>
      </c>
      <c r="P149" s="53">
        <v>1319</v>
      </c>
      <c r="Q149" s="53">
        <v>621</v>
      </c>
      <c r="R149" s="53">
        <v>820</v>
      </c>
      <c r="S149" s="53">
        <v>73</v>
      </c>
      <c r="T149" s="53">
        <v>9</v>
      </c>
      <c r="U149" s="53">
        <v>0</v>
      </c>
      <c r="V149" s="53">
        <v>0</v>
      </c>
      <c r="W149" s="53">
        <v>0</v>
      </c>
      <c r="X149" s="53">
        <v>90</v>
      </c>
      <c r="Y149" s="53">
        <v>82</v>
      </c>
      <c r="Z149" s="53">
        <v>0</v>
      </c>
      <c r="AA149" s="53">
        <v>0</v>
      </c>
      <c r="AB149" s="53">
        <v>0</v>
      </c>
      <c r="AC149" s="51"/>
      <c r="AD149" s="53">
        <v>0</v>
      </c>
      <c r="AE149" s="53">
        <v>0</v>
      </c>
    </row>
    <row r="150" spans="1:31" ht="15.75" customHeight="1">
      <c r="A150" s="1" t="s">
        <v>542</v>
      </c>
      <c r="B150" s="51" t="s">
        <v>53</v>
      </c>
      <c r="C150" s="53">
        <v>0</v>
      </c>
      <c r="D150" s="53">
        <v>0</v>
      </c>
      <c r="E150" s="53">
        <v>0</v>
      </c>
      <c r="F150" s="53">
        <v>0</v>
      </c>
      <c r="G150" s="53">
        <v>0</v>
      </c>
      <c r="H150" s="53">
        <v>0</v>
      </c>
      <c r="I150" s="53">
        <v>0</v>
      </c>
      <c r="J150" s="53">
        <v>350</v>
      </c>
      <c r="K150" s="53">
        <v>3700</v>
      </c>
      <c r="L150" s="53">
        <v>875</v>
      </c>
      <c r="M150" s="53">
        <v>0</v>
      </c>
      <c r="N150" s="53">
        <v>0</v>
      </c>
      <c r="O150" s="53">
        <v>0</v>
      </c>
      <c r="P150" s="53">
        <v>0</v>
      </c>
      <c r="Q150" s="53">
        <v>0</v>
      </c>
      <c r="R150" s="53">
        <v>0</v>
      </c>
      <c r="S150" s="53">
        <v>0</v>
      </c>
      <c r="T150" s="53">
        <v>300</v>
      </c>
      <c r="U150" s="53">
        <v>0</v>
      </c>
      <c r="V150" s="53">
        <v>0</v>
      </c>
      <c r="W150" s="53">
        <v>0</v>
      </c>
      <c r="X150" s="53">
        <v>0</v>
      </c>
      <c r="Y150" s="53">
        <v>0</v>
      </c>
      <c r="Z150" s="53">
        <v>0</v>
      </c>
      <c r="AA150" s="53">
        <v>0</v>
      </c>
      <c r="AB150" s="53">
        <v>0</v>
      </c>
      <c r="AC150" s="51"/>
      <c r="AD150" s="53">
        <v>84</v>
      </c>
      <c r="AE150" s="53">
        <v>0</v>
      </c>
    </row>
    <row r="151" spans="1:31" ht="15.75" customHeight="1">
      <c r="A151" s="1" t="s">
        <v>543</v>
      </c>
      <c r="B151" s="51" t="s">
        <v>53</v>
      </c>
      <c r="C151" s="53">
        <v>0</v>
      </c>
      <c r="D151" s="53">
        <v>0</v>
      </c>
      <c r="E151" s="53">
        <v>0</v>
      </c>
      <c r="F151" s="53">
        <v>0</v>
      </c>
      <c r="G151" s="53">
        <v>0</v>
      </c>
      <c r="H151" s="53">
        <v>0</v>
      </c>
      <c r="I151" s="53">
        <v>0</v>
      </c>
      <c r="J151" s="53">
        <v>0</v>
      </c>
      <c r="K151" s="53">
        <v>0</v>
      </c>
      <c r="L151" s="53">
        <v>7750</v>
      </c>
      <c r="M151" s="53">
        <v>0</v>
      </c>
      <c r="N151" s="53">
        <v>0</v>
      </c>
      <c r="O151" s="53">
        <v>0</v>
      </c>
      <c r="P151" s="53">
        <v>0</v>
      </c>
      <c r="Q151" s="53">
        <v>206</v>
      </c>
      <c r="R151" s="53">
        <v>253</v>
      </c>
      <c r="S151" s="53">
        <v>0</v>
      </c>
      <c r="T151" s="53">
        <v>0</v>
      </c>
      <c r="U151" s="53">
        <v>0</v>
      </c>
      <c r="V151" s="53">
        <v>114</v>
      </c>
      <c r="W151" s="53">
        <v>0</v>
      </c>
      <c r="X151" s="53">
        <v>0</v>
      </c>
      <c r="Y151" s="53">
        <v>0</v>
      </c>
      <c r="Z151" s="53">
        <v>0</v>
      </c>
      <c r="AA151" s="53">
        <v>0</v>
      </c>
      <c r="AB151" s="53">
        <v>0</v>
      </c>
      <c r="AC151" s="51"/>
      <c r="AD151" s="53">
        <v>0</v>
      </c>
      <c r="AE151" s="53">
        <v>0</v>
      </c>
    </row>
    <row r="152" spans="1:31" ht="15.75" customHeight="1">
      <c r="A152" s="1" t="s">
        <v>542</v>
      </c>
      <c r="B152" s="51" t="s">
        <v>57</v>
      </c>
      <c r="C152" s="53">
        <v>0</v>
      </c>
      <c r="D152" s="53">
        <v>0</v>
      </c>
      <c r="E152" s="53">
        <v>0</v>
      </c>
      <c r="F152" s="53">
        <v>0</v>
      </c>
      <c r="G152" s="53">
        <v>0</v>
      </c>
      <c r="H152" s="53">
        <v>0</v>
      </c>
      <c r="I152" s="53">
        <v>0</v>
      </c>
      <c r="J152" s="53">
        <v>0</v>
      </c>
      <c r="K152" s="53">
        <v>0</v>
      </c>
      <c r="L152" s="53">
        <v>0</v>
      </c>
      <c r="M152" s="53">
        <v>0</v>
      </c>
      <c r="N152" s="53">
        <v>0</v>
      </c>
      <c r="O152" s="53">
        <v>0</v>
      </c>
      <c r="P152" s="53">
        <v>0</v>
      </c>
      <c r="Q152" s="53">
        <v>0</v>
      </c>
      <c r="R152" s="53">
        <v>0</v>
      </c>
      <c r="S152" s="53">
        <v>0</v>
      </c>
      <c r="T152" s="53">
        <v>0</v>
      </c>
      <c r="U152" s="53">
        <v>0</v>
      </c>
      <c r="V152" s="53">
        <v>0</v>
      </c>
      <c r="W152" s="53">
        <v>0</v>
      </c>
      <c r="X152" s="53">
        <v>0</v>
      </c>
      <c r="Y152" s="53">
        <v>0</v>
      </c>
      <c r="Z152" s="53">
        <v>0</v>
      </c>
      <c r="AA152" s="53">
        <v>0</v>
      </c>
      <c r="AB152" s="53">
        <v>0</v>
      </c>
      <c r="AC152" s="51"/>
      <c r="AD152" s="53">
        <v>2156</v>
      </c>
      <c r="AE152" s="53">
        <v>5968</v>
      </c>
    </row>
    <row r="153" spans="1:31" ht="15.75" customHeight="1">
      <c r="A153" s="1" t="s">
        <v>543</v>
      </c>
      <c r="B153" s="51" t="s">
        <v>57</v>
      </c>
      <c r="C153" s="53">
        <v>0</v>
      </c>
      <c r="D153" s="53">
        <v>0</v>
      </c>
      <c r="E153" s="53">
        <v>0</v>
      </c>
      <c r="F153" s="53">
        <v>0</v>
      </c>
      <c r="G153" s="53">
        <v>0</v>
      </c>
      <c r="H153" s="53">
        <v>0</v>
      </c>
      <c r="I153" s="53">
        <v>0</v>
      </c>
      <c r="J153" s="53">
        <v>0</v>
      </c>
      <c r="K153" s="53">
        <v>0</v>
      </c>
      <c r="L153" s="53">
        <v>0</v>
      </c>
      <c r="M153" s="53">
        <v>0</v>
      </c>
      <c r="N153" s="53">
        <v>0</v>
      </c>
      <c r="O153" s="53">
        <v>0</v>
      </c>
      <c r="P153" s="53">
        <v>0</v>
      </c>
      <c r="Q153" s="53">
        <v>0</v>
      </c>
      <c r="R153" s="53">
        <v>250</v>
      </c>
      <c r="S153" s="53">
        <v>0</v>
      </c>
      <c r="T153" s="53">
        <v>0</v>
      </c>
      <c r="U153" s="53">
        <v>0</v>
      </c>
      <c r="V153" s="53">
        <v>0</v>
      </c>
      <c r="W153" s="53">
        <v>0</v>
      </c>
      <c r="X153" s="53">
        <v>0</v>
      </c>
      <c r="Y153" s="53">
        <v>0</v>
      </c>
      <c r="Z153" s="53">
        <v>0</v>
      </c>
      <c r="AA153" s="53">
        <v>0</v>
      </c>
      <c r="AB153" s="53">
        <v>0</v>
      </c>
      <c r="AC153" s="51"/>
      <c r="AD153" s="53">
        <v>7</v>
      </c>
      <c r="AE153" s="53">
        <v>167</v>
      </c>
    </row>
    <row r="154" spans="1:31" ht="15.75" customHeight="1">
      <c r="A154" s="1" t="s">
        <v>542</v>
      </c>
      <c r="B154" s="51" t="s">
        <v>60</v>
      </c>
      <c r="C154" s="53">
        <v>0</v>
      </c>
      <c r="D154" s="53">
        <v>0</v>
      </c>
      <c r="E154" s="53">
        <v>0</v>
      </c>
      <c r="F154" s="53">
        <v>0</v>
      </c>
      <c r="G154" s="53">
        <v>0</v>
      </c>
      <c r="H154" s="53">
        <v>0</v>
      </c>
      <c r="I154" s="53">
        <v>0</v>
      </c>
      <c r="J154" s="53">
        <v>0</v>
      </c>
      <c r="K154" s="53">
        <v>0</v>
      </c>
      <c r="L154" s="53">
        <v>0</v>
      </c>
      <c r="M154" s="53">
        <v>0</v>
      </c>
      <c r="N154" s="53">
        <v>0</v>
      </c>
      <c r="O154" s="53">
        <v>0</v>
      </c>
      <c r="P154" s="53">
        <v>0</v>
      </c>
      <c r="Q154" s="53">
        <v>0</v>
      </c>
      <c r="R154" s="53">
        <v>0</v>
      </c>
      <c r="S154" s="53">
        <v>0</v>
      </c>
      <c r="T154" s="53">
        <v>0</v>
      </c>
      <c r="U154" s="53">
        <v>0</v>
      </c>
      <c r="V154" s="53">
        <v>0</v>
      </c>
      <c r="W154" s="53">
        <v>0</v>
      </c>
      <c r="X154" s="53">
        <v>0</v>
      </c>
      <c r="Y154" s="53">
        <v>0</v>
      </c>
      <c r="Z154" s="53">
        <v>0</v>
      </c>
      <c r="AA154" s="53">
        <v>0</v>
      </c>
      <c r="AB154" s="53">
        <v>0</v>
      </c>
      <c r="AC154" s="51"/>
      <c r="AD154" s="53">
        <v>0</v>
      </c>
      <c r="AE154" s="53">
        <v>0</v>
      </c>
    </row>
    <row r="155" spans="1:31" ht="15.75" customHeight="1">
      <c r="A155" s="1" t="s">
        <v>543</v>
      </c>
      <c r="B155" s="51" t="s">
        <v>60</v>
      </c>
      <c r="C155" s="53">
        <v>0</v>
      </c>
      <c r="D155" s="53">
        <v>0</v>
      </c>
      <c r="E155" s="53">
        <v>0</v>
      </c>
      <c r="F155" s="53">
        <v>0</v>
      </c>
      <c r="G155" s="53">
        <v>0</v>
      </c>
      <c r="H155" s="53">
        <v>0</v>
      </c>
      <c r="I155" s="53">
        <v>0</v>
      </c>
      <c r="J155" s="53">
        <v>0</v>
      </c>
      <c r="K155" s="53">
        <v>0</v>
      </c>
      <c r="L155" s="53">
        <v>0</v>
      </c>
      <c r="M155" s="53">
        <v>0</v>
      </c>
      <c r="N155" s="53">
        <v>0</v>
      </c>
      <c r="O155" s="53">
        <v>0</v>
      </c>
      <c r="P155" s="53">
        <v>0</v>
      </c>
      <c r="Q155" s="53">
        <v>0</v>
      </c>
      <c r="R155" s="53">
        <v>0</v>
      </c>
      <c r="S155" s="53">
        <v>0</v>
      </c>
      <c r="T155" s="53">
        <v>0</v>
      </c>
      <c r="U155" s="53">
        <v>0</v>
      </c>
      <c r="V155" s="53">
        <v>0</v>
      </c>
      <c r="W155" s="53">
        <v>0</v>
      </c>
      <c r="X155" s="53">
        <v>0</v>
      </c>
      <c r="Y155" s="53">
        <v>0</v>
      </c>
      <c r="Z155" s="53">
        <v>0</v>
      </c>
      <c r="AA155" s="53">
        <v>0</v>
      </c>
      <c r="AB155" s="53">
        <v>0</v>
      </c>
      <c r="AC155" s="51"/>
      <c r="AD155" s="53">
        <v>0</v>
      </c>
      <c r="AE155" s="53">
        <v>0</v>
      </c>
    </row>
    <row r="156" spans="1:31" ht="15.75" customHeight="1">
      <c r="A156" s="1" t="s">
        <v>542</v>
      </c>
      <c r="B156" s="51" t="s">
        <v>62</v>
      </c>
      <c r="C156" s="53">
        <v>2338550</v>
      </c>
      <c r="D156" s="53">
        <v>1880853</v>
      </c>
      <c r="E156" s="53">
        <v>1875873</v>
      </c>
      <c r="F156" s="53">
        <v>2091572</v>
      </c>
      <c r="G156" s="53">
        <v>3179349</v>
      </c>
      <c r="H156" s="53">
        <v>4622107</v>
      </c>
      <c r="I156" s="53">
        <v>4326659</v>
      </c>
      <c r="J156" s="53">
        <v>3441059</v>
      </c>
      <c r="K156" s="53">
        <v>3956949</v>
      </c>
      <c r="L156" s="53">
        <v>4436281</v>
      </c>
      <c r="M156" s="53">
        <v>4236111</v>
      </c>
      <c r="N156" s="53">
        <v>2901585</v>
      </c>
      <c r="O156" s="53">
        <v>2277141</v>
      </c>
      <c r="P156" s="53">
        <v>2675781</v>
      </c>
      <c r="Q156" s="53">
        <v>3921993</v>
      </c>
      <c r="R156" s="53">
        <v>2536904</v>
      </c>
      <c r="S156" s="53">
        <v>3774215</v>
      </c>
      <c r="T156" s="53">
        <v>4262829</v>
      </c>
      <c r="U156" s="53">
        <v>1743201</v>
      </c>
      <c r="V156" s="53">
        <v>2604323</v>
      </c>
      <c r="W156" s="53">
        <v>2840325</v>
      </c>
      <c r="X156" s="53">
        <v>3238791</v>
      </c>
      <c r="Y156" s="53">
        <v>2665099</v>
      </c>
      <c r="Z156" s="53">
        <v>5099580</v>
      </c>
      <c r="AA156" s="53">
        <v>4703435</v>
      </c>
      <c r="AB156" s="53">
        <v>4999517</v>
      </c>
      <c r="AC156" s="53">
        <v>4983411</v>
      </c>
      <c r="AD156" s="53">
        <v>4464117</v>
      </c>
      <c r="AE156" s="53">
        <v>4348760</v>
      </c>
    </row>
    <row r="157" spans="1:31" ht="15.75" customHeight="1">
      <c r="A157" s="1" t="s">
        <v>543</v>
      </c>
      <c r="B157" s="51" t="s">
        <v>62</v>
      </c>
      <c r="C157" s="53">
        <v>114982</v>
      </c>
      <c r="D157" s="53">
        <v>242418</v>
      </c>
      <c r="E157" s="53">
        <v>318469</v>
      </c>
      <c r="F157" s="53">
        <v>145241</v>
      </c>
      <c r="G157" s="53">
        <v>44516</v>
      </c>
      <c r="H157" s="53">
        <v>26445</v>
      </c>
      <c r="I157" s="53">
        <v>30576</v>
      </c>
      <c r="J157" s="53">
        <v>7744</v>
      </c>
      <c r="K157" s="53">
        <v>15775</v>
      </c>
      <c r="L157" s="53">
        <v>583136</v>
      </c>
      <c r="M157" s="53">
        <v>381268</v>
      </c>
      <c r="N157" s="53">
        <v>80562</v>
      </c>
      <c r="O157" s="53">
        <v>192089</v>
      </c>
      <c r="P157" s="53">
        <v>236444</v>
      </c>
      <c r="Q157" s="53">
        <v>124034</v>
      </c>
      <c r="R157" s="53">
        <v>150974</v>
      </c>
      <c r="S157" s="53">
        <v>591193</v>
      </c>
      <c r="T157" s="53">
        <v>898282</v>
      </c>
      <c r="U157" s="53">
        <v>624146</v>
      </c>
      <c r="V157" s="53">
        <v>623965</v>
      </c>
      <c r="W157" s="53">
        <v>993123</v>
      </c>
      <c r="X157" s="53">
        <v>585508</v>
      </c>
      <c r="Y157" s="53">
        <v>620069</v>
      </c>
      <c r="Z157" s="53">
        <v>226742</v>
      </c>
      <c r="AA157" s="53">
        <v>190871</v>
      </c>
      <c r="AB157" s="53">
        <v>283445</v>
      </c>
      <c r="AC157" s="53">
        <v>38347</v>
      </c>
      <c r="AD157" s="53">
        <v>67532</v>
      </c>
      <c r="AE157" s="53">
        <v>104527</v>
      </c>
    </row>
    <row r="158" spans="1:31" ht="15.75" customHeight="1">
      <c r="A158" s="1" t="s">
        <v>542</v>
      </c>
      <c r="B158" s="51" t="s">
        <v>66</v>
      </c>
      <c r="C158" s="53">
        <v>0</v>
      </c>
      <c r="D158" s="53">
        <v>0</v>
      </c>
      <c r="E158" s="53">
        <v>0</v>
      </c>
      <c r="F158" s="53">
        <v>0</v>
      </c>
      <c r="G158" s="53">
        <v>0</v>
      </c>
      <c r="H158" s="53">
        <v>0</v>
      </c>
      <c r="I158" s="53">
        <v>0</v>
      </c>
      <c r="J158" s="53">
        <v>0</v>
      </c>
      <c r="K158" s="53">
        <v>0</v>
      </c>
      <c r="L158" s="53">
        <v>0</v>
      </c>
      <c r="M158" s="53">
        <v>0</v>
      </c>
      <c r="N158" s="53">
        <v>37200</v>
      </c>
      <c r="O158" s="53">
        <v>0</v>
      </c>
      <c r="P158" s="53">
        <v>0</v>
      </c>
      <c r="Q158" s="53">
        <v>0</v>
      </c>
      <c r="R158" s="53">
        <v>0</v>
      </c>
      <c r="S158" s="53">
        <v>0</v>
      </c>
      <c r="T158" s="53">
        <v>0</v>
      </c>
      <c r="U158" s="53">
        <v>0</v>
      </c>
      <c r="V158" s="53">
        <v>0</v>
      </c>
      <c r="W158" s="53">
        <v>110803</v>
      </c>
      <c r="X158" s="53">
        <v>204031</v>
      </c>
      <c r="Y158" s="53">
        <v>0</v>
      </c>
      <c r="Z158" s="53">
        <v>299623</v>
      </c>
      <c r="AA158" s="53">
        <v>181263</v>
      </c>
      <c r="AB158" s="53">
        <v>191659</v>
      </c>
      <c r="AC158" s="53">
        <v>116281</v>
      </c>
      <c r="AD158" s="53">
        <v>4224</v>
      </c>
      <c r="AE158" s="53">
        <v>16210</v>
      </c>
    </row>
    <row r="159" spans="1:31" ht="15.75" customHeight="1">
      <c r="A159" s="1" t="s">
        <v>543</v>
      </c>
      <c r="B159" s="51" t="s">
        <v>66</v>
      </c>
      <c r="C159" s="53">
        <v>0</v>
      </c>
      <c r="D159" s="53">
        <v>0</v>
      </c>
      <c r="E159" s="53">
        <v>0</v>
      </c>
      <c r="F159" s="53">
        <v>0</v>
      </c>
      <c r="G159" s="53">
        <v>0</v>
      </c>
      <c r="H159" s="53">
        <v>0</v>
      </c>
      <c r="I159" s="53">
        <v>0</v>
      </c>
      <c r="J159" s="53">
        <v>0</v>
      </c>
      <c r="K159" s="53">
        <v>0</v>
      </c>
      <c r="L159" s="53">
        <v>0</v>
      </c>
      <c r="M159" s="53">
        <v>0</v>
      </c>
      <c r="N159" s="53">
        <v>0</v>
      </c>
      <c r="O159" s="53">
        <v>0</v>
      </c>
      <c r="P159" s="53">
        <v>0</v>
      </c>
      <c r="Q159" s="53">
        <v>0</v>
      </c>
      <c r="R159" s="53">
        <v>0</v>
      </c>
      <c r="S159" s="53">
        <v>0</v>
      </c>
      <c r="T159" s="53">
        <v>0</v>
      </c>
      <c r="U159" s="53">
        <v>0</v>
      </c>
      <c r="V159" s="53">
        <v>0</v>
      </c>
      <c r="W159" s="53">
        <v>0</v>
      </c>
      <c r="X159" s="53">
        <v>0</v>
      </c>
      <c r="Y159" s="53">
        <v>0</v>
      </c>
      <c r="Z159" s="53">
        <v>722</v>
      </c>
      <c r="AA159" s="53">
        <v>1047</v>
      </c>
      <c r="AB159" s="53">
        <v>2075</v>
      </c>
      <c r="AC159" s="53">
        <v>377</v>
      </c>
      <c r="AD159" s="53">
        <v>18</v>
      </c>
      <c r="AE159" s="53">
        <v>455</v>
      </c>
    </row>
    <row r="160" spans="1:31" ht="15.75" customHeight="1">
      <c r="A160" s="1" t="s">
        <v>542</v>
      </c>
      <c r="B160" s="51" t="s">
        <v>69</v>
      </c>
      <c r="C160" s="53">
        <v>1921479</v>
      </c>
      <c r="D160" s="53">
        <v>2280689</v>
      </c>
      <c r="E160" s="53">
        <v>1659529</v>
      </c>
      <c r="F160" s="53">
        <v>1839654</v>
      </c>
      <c r="G160" s="53">
        <v>1533335</v>
      </c>
      <c r="H160" s="53">
        <v>1790365</v>
      </c>
      <c r="I160" s="53">
        <v>1591142</v>
      </c>
      <c r="J160" s="53">
        <v>1863013</v>
      </c>
      <c r="K160" s="53">
        <v>1765571</v>
      </c>
      <c r="L160" s="53">
        <v>1934370</v>
      </c>
      <c r="M160" s="53">
        <v>2143094</v>
      </c>
      <c r="N160" s="53">
        <v>1136866</v>
      </c>
      <c r="O160" s="53">
        <v>497377</v>
      </c>
      <c r="P160" s="53">
        <v>274260</v>
      </c>
      <c r="Q160" s="53">
        <v>512147</v>
      </c>
      <c r="R160" s="53">
        <v>2576734</v>
      </c>
      <c r="S160" s="53">
        <v>696515</v>
      </c>
      <c r="T160" s="53">
        <v>934812</v>
      </c>
      <c r="U160" s="53">
        <v>4177025</v>
      </c>
      <c r="V160" s="53">
        <v>4911406</v>
      </c>
      <c r="W160" s="53">
        <v>3714165</v>
      </c>
      <c r="X160" s="53">
        <v>4436435</v>
      </c>
      <c r="Y160" s="53">
        <v>1073224</v>
      </c>
      <c r="Z160" s="53">
        <v>1247468</v>
      </c>
      <c r="AA160" s="53">
        <v>1422472</v>
      </c>
      <c r="AB160" s="53">
        <v>1338101</v>
      </c>
      <c r="AC160" s="53">
        <v>1011666</v>
      </c>
      <c r="AD160" s="53">
        <v>144332</v>
      </c>
      <c r="AE160" s="53">
        <v>980269</v>
      </c>
    </row>
    <row r="161" spans="1:31" ht="15.75" customHeight="1">
      <c r="A161" s="1" t="s">
        <v>543</v>
      </c>
      <c r="B161" s="51" t="s">
        <v>69</v>
      </c>
      <c r="C161" s="53">
        <v>0</v>
      </c>
      <c r="D161" s="53">
        <v>0</v>
      </c>
      <c r="E161" s="53">
        <v>0</v>
      </c>
      <c r="F161" s="53">
        <v>0</v>
      </c>
      <c r="G161" s="53">
        <v>0</v>
      </c>
      <c r="H161" s="53">
        <v>0</v>
      </c>
      <c r="I161" s="53">
        <v>0</v>
      </c>
      <c r="J161" s="53">
        <v>0</v>
      </c>
      <c r="K161" s="53">
        <v>6239</v>
      </c>
      <c r="L161" s="53">
        <v>21</v>
      </c>
      <c r="M161" s="53">
        <v>363600</v>
      </c>
      <c r="N161" s="53">
        <v>0</v>
      </c>
      <c r="O161" s="53">
        <v>0</v>
      </c>
      <c r="P161" s="53">
        <v>61456</v>
      </c>
      <c r="Q161" s="53">
        <v>31952</v>
      </c>
      <c r="R161" s="53">
        <v>332489</v>
      </c>
      <c r="S161" s="53">
        <v>116341</v>
      </c>
      <c r="T161" s="53">
        <v>201203</v>
      </c>
      <c r="U161" s="53">
        <v>328490</v>
      </c>
      <c r="V161" s="53">
        <v>338502</v>
      </c>
      <c r="W161" s="53">
        <v>326413</v>
      </c>
      <c r="X161" s="53">
        <v>10669</v>
      </c>
      <c r="Y161" s="53">
        <v>80446</v>
      </c>
      <c r="Z161" s="53">
        <v>2332</v>
      </c>
      <c r="AA161" s="53">
        <v>3041</v>
      </c>
      <c r="AB161" s="53">
        <v>7650</v>
      </c>
      <c r="AC161" s="53">
        <v>590</v>
      </c>
      <c r="AD161" s="53">
        <v>0</v>
      </c>
      <c r="AE161" s="53">
        <v>122</v>
      </c>
    </row>
    <row r="162" spans="1:31" ht="15.75" customHeight="1">
      <c r="A162" s="1" t="s">
        <v>542</v>
      </c>
      <c r="B162" s="51" t="s">
        <v>71</v>
      </c>
      <c r="C162" s="53">
        <v>39599</v>
      </c>
      <c r="D162" s="53">
        <v>107629</v>
      </c>
      <c r="E162" s="53">
        <v>83476</v>
      </c>
      <c r="F162" s="53">
        <v>2419866</v>
      </c>
      <c r="G162" s="53">
        <v>6910227</v>
      </c>
      <c r="H162" s="53">
        <v>5800588</v>
      </c>
      <c r="I162" s="53">
        <v>2125829</v>
      </c>
      <c r="J162" s="53">
        <v>3384292</v>
      </c>
      <c r="K162" s="53">
        <v>2027472</v>
      </c>
      <c r="L162" s="53">
        <v>889216</v>
      </c>
      <c r="M162" s="53">
        <v>1328760</v>
      </c>
      <c r="N162" s="53">
        <v>74012</v>
      </c>
      <c r="O162" s="53">
        <v>240232</v>
      </c>
      <c r="P162" s="53">
        <v>1253352</v>
      </c>
      <c r="Q162" s="53">
        <v>2054387</v>
      </c>
      <c r="R162" s="53">
        <v>1681055</v>
      </c>
      <c r="S162" s="53">
        <v>357046</v>
      </c>
      <c r="T162" s="53">
        <v>1681860</v>
      </c>
      <c r="U162" s="53">
        <v>6305172</v>
      </c>
      <c r="V162" s="53">
        <v>7576434</v>
      </c>
      <c r="W162" s="53">
        <v>6117627</v>
      </c>
      <c r="X162" s="53">
        <v>4525243</v>
      </c>
      <c r="Y162" s="53">
        <v>4572066</v>
      </c>
      <c r="Z162" s="53">
        <v>6032954</v>
      </c>
      <c r="AA162" s="53">
        <v>6175525</v>
      </c>
      <c r="AB162" s="53">
        <v>8481253</v>
      </c>
      <c r="AC162" s="53">
        <v>7837006</v>
      </c>
      <c r="AD162" s="53">
        <v>5734967</v>
      </c>
      <c r="AE162" s="53">
        <v>6540049</v>
      </c>
    </row>
    <row r="163" spans="1:31" ht="15.75" customHeight="1">
      <c r="A163" s="1" t="s">
        <v>543</v>
      </c>
      <c r="B163" s="51" t="s">
        <v>71</v>
      </c>
      <c r="C163" s="53">
        <v>10957882</v>
      </c>
      <c r="D163" s="53">
        <v>553719</v>
      </c>
      <c r="E163" s="53">
        <v>314833</v>
      </c>
      <c r="F163" s="53">
        <v>28736</v>
      </c>
      <c r="G163" s="53">
        <v>1172</v>
      </c>
      <c r="H163" s="53">
        <v>40982</v>
      </c>
      <c r="I163" s="53">
        <v>219123</v>
      </c>
      <c r="J163" s="53">
        <v>2004494</v>
      </c>
      <c r="K163" s="53">
        <v>3561049</v>
      </c>
      <c r="L163" s="53">
        <v>1108301</v>
      </c>
      <c r="M163" s="53">
        <v>1656102</v>
      </c>
      <c r="N163" s="53">
        <v>2175612</v>
      </c>
      <c r="O163" s="53">
        <v>2474343</v>
      </c>
      <c r="P163" s="53">
        <v>4817768</v>
      </c>
      <c r="Q163" s="53">
        <v>5258329</v>
      </c>
      <c r="R163" s="53">
        <v>4411246</v>
      </c>
      <c r="S163" s="53">
        <v>2473613</v>
      </c>
      <c r="T163" s="53">
        <v>2887818</v>
      </c>
      <c r="U163" s="53">
        <v>4000591</v>
      </c>
      <c r="V163" s="53">
        <v>1939287</v>
      </c>
      <c r="W163" s="53">
        <v>2553774</v>
      </c>
      <c r="X163" s="53">
        <v>456671</v>
      </c>
      <c r="Y163" s="53">
        <v>302005</v>
      </c>
      <c r="Z163" s="53">
        <v>214848</v>
      </c>
      <c r="AA163" s="53">
        <v>331263</v>
      </c>
      <c r="AB163" s="53">
        <v>190098</v>
      </c>
      <c r="AC163" s="53">
        <v>30268</v>
      </c>
      <c r="AD163" s="53">
        <v>29468</v>
      </c>
      <c r="AE163" s="53">
        <v>53295</v>
      </c>
    </row>
    <row r="164" spans="1:31" ht="15.75" customHeight="1">
      <c r="A164" s="1" t="s">
        <v>542</v>
      </c>
      <c r="B164" s="51" t="s">
        <v>74</v>
      </c>
      <c r="C164" s="53">
        <v>1741988</v>
      </c>
      <c r="D164" s="53">
        <v>3120975</v>
      </c>
      <c r="E164" s="53">
        <v>5470476</v>
      </c>
      <c r="F164" s="53">
        <v>6710873</v>
      </c>
      <c r="G164" s="53">
        <v>7855537</v>
      </c>
      <c r="H164" s="53">
        <v>8588933</v>
      </c>
      <c r="I164" s="53">
        <v>9092663</v>
      </c>
      <c r="J164" s="53">
        <v>10009187</v>
      </c>
      <c r="K164" s="53">
        <v>8953887</v>
      </c>
      <c r="L164" s="53">
        <v>7100775</v>
      </c>
      <c r="M164" s="53">
        <v>8516659</v>
      </c>
      <c r="N164" s="53">
        <v>8870551</v>
      </c>
      <c r="O164" s="53">
        <v>6605476</v>
      </c>
      <c r="P164" s="53">
        <v>3851747</v>
      </c>
      <c r="Q164" s="53">
        <v>6152064</v>
      </c>
      <c r="R164" s="53">
        <v>10139716</v>
      </c>
      <c r="S164" s="53">
        <v>11216008</v>
      </c>
      <c r="T164" s="53">
        <v>10150078</v>
      </c>
      <c r="U164" s="53">
        <v>8777719</v>
      </c>
      <c r="V164" s="53">
        <v>8286936</v>
      </c>
      <c r="W164" s="53">
        <v>7782739</v>
      </c>
      <c r="X164" s="53">
        <v>7954186</v>
      </c>
      <c r="Y164" s="53">
        <v>6973759</v>
      </c>
      <c r="Z164" s="53">
        <v>8179786</v>
      </c>
      <c r="AA164" s="53">
        <v>7189258</v>
      </c>
      <c r="AB164" s="53">
        <v>8037772</v>
      </c>
      <c r="AC164" s="53">
        <v>8510632</v>
      </c>
      <c r="AD164" s="53">
        <v>7263647</v>
      </c>
      <c r="AE164" s="53">
        <v>4200623</v>
      </c>
    </row>
    <row r="165" spans="1:31" ht="15.75" customHeight="1">
      <c r="A165" s="1" t="s">
        <v>543</v>
      </c>
      <c r="B165" s="51" t="s">
        <v>74</v>
      </c>
      <c r="C165" s="53">
        <v>1014279</v>
      </c>
      <c r="D165" s="53">
        <v>268655</v>
      </c>
      <c r="E165" s="53">
        <v>45502</v>
      </c>
      <c r="F165" s="53">
        <v>479646</v>
      </c>
      <c r="G165" s="53">
        <v>112872</v>
      </c>
      <c r="H165" s="53">
        <v>147962</v>
      </c>
      <c r="I165" s="53">
        <v>255240</v>
      </c>
      <c r="J165" s="53">
        <v>119906</v>
      </c>
      <c r="K165" s="53">
        <v>1017758</v>
      </c>
      <c r="L165" s="53">
        <v>1103213</v>
      </c>
      <c r="M165" s="53">
        <v>624792</v>
      </c>
      <c r="N165" s="53">
        <v>600755</v>
      </c>
      <c r="O165" s="53">
        <v>2431052</v>
      </c>
      <c r="P165" s="53">
        <v>6363046</v>
      </c>
      <c r="Q165" s="53">
        <v>3541895</v>
      </c>
      <c r="R165" s="53">
        <v>2328373</v>
      </c>
      <c r="S165" s="53">
        <v>3290575</v>
      </c>
      <c r="T165" s="53">
        <v>3288985</v>
      </c>
      <c r="U165" s="53">
        <v>1010032</v>
      </c>
      <c r="V165" s="53">
        <v>494647</v>
      </c>
      <c r="W165" s="53">
        <v>676451</v>
      </c>
      <c r="X165" s="53">
        <v>244287</v>
      </c>
      <c r="Y165" s="53">
        <v>459296</v>
      </c>
      <c r="Z165" s="53">
        <v>262439</v>
      </c>
      <c r="AA165" s="53">
        <v>441090</v>
      </c>
      <c r="AB165" s="53">
        <v>117170</v>
      </c>
      <c r="AC165" s="53">
        <v>33839</v>
      </c>
      <c r="AD165" s="53">
        <v>65379</v>
      </c>
      <c r="AE165" s="53">
        <v>348942</v>
      </c>
    </row>
    <row r="166" spans="1:31" ht="15.75" customHeight="1">
      <c r="A166" s="1" t="s">
        <v>542</v>
      </c>
      <c r="B166" s="51" t="s">
        <v>78</v>
      </c>
      <c r="C166" s="53">
        <v>0</v>
      </c>
      <c r="D166" s="53">
        <v>0</v>
      </c>
      <c r="E166" s="53">
        <v>0</v>
      </c>
      <c r="F166" s="53">
        <v>0</v>
      </c>
      <c r="G166" s="53">
        <v>0</v>
      </c>
      <c r="H166" s="53">
        <v>0</v>
      </c>
      <c r="I166" s="53">
        <v>0</v>
      </c>
      <c r="J166" s="53">
        <v>0</v>
      </c>
      <c r="K166" s="53">
        <v>0</v>
      </c>
      <c r="L166" s="53">
        <v>0</v>
      </c>
      <c r="M166" s="53">
        <v>0</v>
      </c>
      <c r="N166" s="53">
        <v>0</v>
      </c>
      <c r="O166" s="53">
        <v>0</v>
      </c>
      <c r="P166" s="53">
        <v>0</v>
      </c>
      <c r="Q166" s="53">
        <v>0</v>
      </c>
      <c r="R166" s="53">
        <v>0</v>
      </c>
      <c r="S166" s="53">
        <v>0</v>
      </c>
      <c r="T166" s="53">
        <v>0</v>
      </c>
      <c r="U166" s="53">
        <v>0</v>
      </c>
      <c r="V166" s="53">
        <v>0</v>
      </c>
      <c r="W166" s="53">
        <v>0</v>
      </c>
      <c r="X166" s="53">
        <v>0</v>
      </c>
      <c r="Y166" s="53">
        <v>0</v>
      </c>
      <c r="Z166" s="53">
        <v>0</v>
      </c>
      <c r="AA166" s="53">
        <v>0</v>
      </c>
      <c r="AB166" s="53">
        <v>0</v>
      </c>
      <c r="AC166" s="51"/>
      <c r="AD166" s="53">
        <v>0</v>
      </c>
      <c r="AE166" s="53">
        <v>0</v>
      </c>
    </row>
    <row r="167" spans="1:31" ht="15.75" customHeight="1">
      <c r="A167" s="1" t="s">
        <v>543</v>
      </c>
      <c r="B167" s="51" t="s">
        <v>78</v>
      </c>
      <c r="C167" s="53">
        <v>0</v>
      </c>
      <c r="D167" s="53">
        <v>0</v>
      </c>
      <c r="E167" s="53">
        <v>0</v>
      </c>
      <c r="F167" s="53">
        <v>0</v>
      </c>
      <c r="G167" s="53">
        <v>0</v>
      </c>
      <c r="H167" s="53">
        <v>0</v>
      </c>
      <c r="I167" s="53">
        <v>0</v>
      </c>
      <c r="J167" s="53">
        <v>0</v>
      </c>
      <c r="K167" s="53">
        <v>0</v>
      </c>
      <c r="L167" s="53">
        <v>0</v>
      </c>
      <c r="M167" s="53">
        <v>0</v>
      </c>
      <c r="N167" s="53">
        <v>0</v>
      </c>
      <c r="O167" s="53">
        <v>0</v>
      </c>
      <c r="P167" s="53">
        <v>0</v>
      </c>
      <c r="Q167" s="53">
        <v>0</v>
      </c>
      <c r="R167" s="53">
        <v>0</v>
      </c>
      <c r="S167" s="53">
        <v>0</v>
      </c>
      <c r="T167" s="53">
        <v>0</v>
      </c>
      <c r="U167" s="53">
        <v>0</v>
      </c>
      <c r="V167" s="53">
        <v>0</v>
      </c>
      <c r="W167" s="53">
        <v>0</v>
      </c>
      <c r="X167" s="53">
        <v>0</v>
      </c>
      <c r="Y167" s="53">
        <v>0</v>
      </c>
      <c r="Z167" s="53">
        <v>0</v>
      </c>
      <c r="AA167" s="53">
        <v>0</v>
      </c>
      <c r="AB167" s="53">
        <v>0</v>
      </c>
      <c r="AC167" s="51"/>
      <c r="AD167" s="53">
        <v>0</v>
      </c>
      <c r="AE167" s="53">
        <v>0</v>
      </c>
    </row>
    <row r="168" spans="1:31" ht="15.75" customHeight="1">
      <c r="A168" s="1" t="s">
        <v>542</v>
      </c>
      <c r="B168" s="51" t="s">
        <v>82</v>
      </c>
      <c r="C168" s="53">
        <v>0</v>
      </c>
      <c r="D168" s="53">
        <v>0</v>
      </c>
      <c r="E168" s="53">
        <v>0</v>
      </c>
      <c r="F168" s="53">
        <v>0</v>
      </c>
      <c r="G168" s="53">
        <v>0</v>
      </c>
      <c r="H168" s="53">
        <v>450</v>
      </c>
      <c r="I168" s="53">
        <v>0</v>
      </c>
      <c r="J168" s="53">
        <v>1160</v>
      </c>
      <c r="K168" s="53">
        <v>599</v>
      </c>
      <c r="L168" s="53">
        <v>3559</v>
      </c>
      <c r="M168" s="53">
        <v>0</v>
      </c>
      <c r="N168" s="53">
        <v>0</v>
      </c>
      <c r="O168" s="53">
        <v>136</v>
      </c>
      <c r="P168" s="53">
        <v>0</v>
      </c>
      <c r="Q168" s="53">
        <v>0</v>
      </c>
      <c r="R168" s="53">
        <v>12308</v>
      </c>
      <c r="S168" s="53">
        <v>2975</v>
      </c>
      <c r="T168" s="53">
        <v>834</v>
      </c>
      <c r="U168" s="53">
        <v>208971</v>
      </c>
      <c r="V168" s="53">
        <v>669248</v>
      </c>
      <c r="W168" s="53">
        <v>3622</v>
      </c>
      <c r="X168" s="53">
        <v>11641</v>
      </c>
      <c r="Y168" s="53">
        <v>11573</v>
      </c>
      <c r="Z168" s="53">
        <v>1787</v>
      </c>
      <c r="AA168" s="53">
        <v>0</v>
      </c>
      <c r="AB168" s="53">
        <v>0</v>
      </c>
      <c r="AC168" s="51"/>
      <c r="AD168" s="53">
        <v>0</v>
      </c>
      <c r="AE168" s="53">
        <v>0</v>
      </c>
    </row>
    <row r="169" spans="1:31" ht="15.75" customHeight="1">
      <c r="A169" s="1" t="s">
        <v>543</v>
      </c>
      <c r="B169" s="51" t="s">
        <v>82</v>
      </c>
      <c r="C169" s="53">
        <v>0</v>
      </c>
      <c r="D169" s="53">
        <v>0</v>
      </c>
      <c r="E169" s="53">
        <v>0</v>
      </c>
      <c r="F169" s="53">
        <v>0</v>
      </c>
      <c r="G169" s="53">
        <v>0</v>
      </c>
      <c r="H169" s="53">
        <v>0</v>
      </c>
      <c r="I169" s="53">
        <v>0</v>
      </c>
      <c r="J169" s="53">
        <v>0</v>
      </c>
      <c r="K169" s="53">
        <v>314</v>
      </c>
      <c r="L169" s="53">
        <v>122</v>
      </c>
      <c r="M169" s="53">
        <v>0</v>
      </c>
      <c r="N169" s="53">
        <v>0</v>
      </c>
      <c r="O169" s="53">
        <v>136</v>
      </c>
      <c r="P169" s="53">
        <v>208</v>
      </c>
      <c r="Q169" s="53">
        <v>6276</v>
      </c>
      <c r="R169" s="53">
        <v>2087</v>
      </c>
      <c r="S169" s="53">
        <v>10</v>
      </c>
      <c r="T169" s="53">
        <v>300</v>
      </c>
      <c r="U169" s="53">
        <v>15400</v>
      </c>
      <c r="V169" s="53">
        <v>10786</v>
      </c>
      <c r="W169" s="53">
        <v>2360</v>
      </c>
      <c r="X169" s="53">
        <v>201</v>
      </c>
      <c r="Y169" s="53">
        <v>1197</v>
      </c>
      <c r="Z169" s="53">
        <v>0</v>
      </c>
      <c r="AA169" s="53">
        <v>0</v>
      </c>
      <c r="AB169" s="53">
        <v>0</v>
      </c>
      <c r="AC169" s="51"/>
      <c r="AD169" s="53">
        <v>0</v>
      </c>
      <c r="AE169" s="53">
        <v>0</v>
      </c>
    </row>
    <row r="170" spans="1:31" ht="15.75" customHeight="1">
      <c r="A170" s="1" t="s">
        <v>542</v>
      </c>
      <c r="B170" s="51" t="s">
        <v>84</v>
      </c>
      <c r="C170" s="53">
        <v>47054</v>
      </c>
      <c r="D170" s="53">
        <v>25432</v>
      </c>
      <c r="E170" s="53">
        <v>17091</v>
      </c>
      <c r="F170" s="53">
        <v>3040</v>
      </c>
      <c r="G170" s="53">
        <v>0</v>
      </c>
      <c r="H170" s="53">
        <v>0</v>
      </c>
      <c r="I170" s="53">
        <v>38140</v>
      </c>
      <c r="J170" s="53">
        <v>14176</v>
      </c>
      <c r="K170" s="53">
        <v>26840</v>
      </c>
      <c r="L170" s="53">
        <v>18826</v>
      </c>
      <c r="M170" s="53">
        <v>257</v>
      </c>
      <c r="N170" s="53">
        <v>0</v>
      </c>
      <c r="O170" s="53">
        <v>52103</v>
      </c>
      <c r="P170" s="53">
        <v>11070</v>
      </c>
      <c r="Q170" s="53">
        <v>40136</v>
      </c>
      <c r="R170" s="53">
        <v>109021</v>
      </c>
      <c r="S170" s="53">
        <v>85520</v>
      </c>
      <c r="T170" s="53">
        <v>94523</v>
      </c>
      <c r="U170" s="53">
        <v>241397</v>
      </c>
      <c r="V170" s="53">
        <v>215729</v>
      </c>
      <c r="W170" s="53">
        <v>250017</v>
      </c>
      <c r="X170" s="53">
        <v>41278</v>
      </c>
      <c r="Y170" s="53">
        <v>168522</v>
      </c>
      <c r="Z170" s="53">
        <v>58392</v>
      </c>
      <c r="AA170" s="53">
        <v>82559</v>
      </c>
      <c r="AB170" s="53">
        <v>136441</v>
      </c>
      <c r="AC170" s="53">
        <v>167205</v>
      </c>
      <c r="AD170" s="53">
        <v>262928</v>
      </c>
      <c r="AE170" s="53">
        <v>55597</v>
      </c>
    </row>
    <row r="171" spans="1:31" ht="15.75" customHeight="1">
      <c r="A171" s="1" t="s">
        <v>543</v>
      </c>
      <c r="B171" s="51" t="s">
        <v>84</v>
      </c>
      <c r="C171" s="53">
        <v>168</v>
      </c>
      <c r="D171" s="53">
        <v>196</v>
      </c>
      <c r="E171" s="53">
        <v>229</v>
      </c>
      <c r="F171" s="53">
        <v>329</v>
      </c>
      <c r="G171" s="53">
        <v>181</v>
      </c>
      <c r="H171" s="53">
        <v>397</v>
      </c>
      <c r="I171" s="53">
        <v>205</v>
      </c>
      <c r="J171" s="53">
        <v>3186</v>
      </c>
      <c r="K171" s="53">
        <v>4153</v>
      </c>
      <c r="L171" s="53">
        <v>35360</v>
      </c>
      <c r="M171" s="53">
        <v>3191</v>
      </c>
      <c r="N171" s="53">
        <v>55</v>
      </c>
      <c r="O171" s="53">
        <v>0</v>
      </c>
      <c r="P171" s="53">
        <v>1001</v>
      </c>
      <c r="Q171" s="53">
        <v>76247</v>
      </c>
      <c r="R171" s="53">
        <v>99607</v>
      </c>
      <c r="S171" s="53">
        <v>299130</v>
      </c>
      <c r="T171" s="53">
        <v>148774</v>
      </c>
      <c r="U171" s="53">
        <v>489023</v>
      </c>
      <c r="V171" s="53">
        <v>503871</v>
      </c>
      <c r="W171" s="53">
        <v>625508</v>
      </c>
      <c r="X171" s="53">
        <v>410037</v>
      </c>
      <c r="Y171" s="53">
        <v>343536</v>
      </c>
      <c r="Z171" s="53">
        <v>405966</v>
      </c>
      <c r="AA171" s="53">
        <v>1061102</v>
      </c>
      <c r="AB171" s="53">
        <v>310843</v>
      </c>
      <c r="AC171" s="53">
        <v>42794</v>
      </c>
      <c r="AD171" s="53">
        <v>71574</v>
      </c>
      <c r="AE171" s="53">
        <v>548897</v>
      </c>
    </row>
    <row r="172" spans="1:31" ht="15.75" customHeight="1">
      <c r="A172" s="1" t="s">
        <v>542</v>
      </c>
      <c r="B172" s="51" t="s">
        <v>87</v>
      </c>
      <c r="C172" s="53">
        <v>0</v>
      </c>
      <c r="D172" s="53">
        <v>0</v>
      </c>
      <c r="E172" s="53">
        <v>0</v>
      </c>
      <c r="F172" s="53">
        <v>0</v>
      </c>
      <c r="G172" s="53">
        <v>0</v>
      </c>
      <c r="H172" s="53">
        <v>0</v>
      </c>
      <c r="I172" s="53">
        <v>0</v>
      </c>
      <c r="J172" s="53">
        <v>608</v>
      </c>
      <c r="K172" s="53">
        <v>29602</v>
      </c>
      <c r="L172" s="53">
        <v>26729</v>
      </c>
      <c r="M172" s="53">
        <v>0</v>
      </c>
      <c r="N172" s="53">
        <v>0</v>
      </c>
      <c r="O172" s="53">
        <v>0</v>
      </c>
      <c r="P172" s="53">
        <v>2402</v>
      </c>
      <c r="Q172" s="53">
        <v>0</v>
      </c>
      <c r="R172" s="53">
        <v>306</v>
      </c>
      <c r="S172" s="53">
        <v>10</v>
      </c>
      <c r="T172" s="53">
        <v>9762</v>
      </c>
      <c r="U172" s="53">
        <v>257</v>
      </c>
      <c r="V172" s="53">
        <v>0</v>
      </c>
      <c r="W172" s="53">
        <v>0</v>
      </c>
      <c r="X172" s="53">
        <v>0</v>
      </c>
      <c r="Y172" s="53">
        <v>0</v>
      </c>
      <c r="Z172" s="53">
        <v>0</v>
      </c>
      <c r="AA172" s="53">
        <v>860</v>
      </c>
      <c r="AB172" s="53">
        <v>0</v>
      </c>
      <c r="AC172" s="53">
        <v>12</v>
      </c>
      <c r="AD172" s="53">
        <v>5351</v>
      </c>
      <c r="AE172" s="53">
        <v>12226</v>
      </c>
    </row>
    <row r="173" spans="1:31" ht="15.75" customHeight="1">
      <c r="A173" s="1" t="s">
        <v>543</v>
      </c>
      <c r="B173" s="51" t="s">
        <v>87</v>
      </c>
      <c r="C173" s="53">
        <v>0</v>
      </c>
      <c r="D173" s="53">
        <v>0</v>
      </c>
      <c r="E173" s="53">
        <v>0</v>
      </c>
      <c r="F173" s="53">
        <v>0</v>
      </c>
      <c r="G173" s="53">
        <v>0</v>
      </c>
      <c r="H173" s="53">
        <v>0</v>
      </c>
      <c r="I173" s="53">
        <v>0</v>
      </c>
      <c r="J173" s="53">
        <v>0</v>
      </c>
      <c r="K173" s="53">
        <v>77840</v>
      </c>
      <c r="L173" s="53">
        <v>68382</v>
      </c>
      <c r="M173" s="53">
        <v>0</v>
      </c>
      <c r="N173" s="53">
        <v>0</v>
      </c>
      <c r="O173" s="53">
        <v>0</v>
      </c>
      <c r="P173" s="53">
        <v>0</v>
      </c>
      <c r="Q173" s="53">
        <v>2575</v>
      </c>
      <c r="R173" s="53">
        <v>4443</v>
      </c>
      <c r="S173" s="53">
        <v>1288</v>
      </c>
      <c r="T173" s="53">
        <v>611</v>
      </c>
      <c r="U173" s="53">
        <v>149</v>
      </c>
      <c r="V173" s="53">
        <v>13</v>
      </c>
      <c r="W173" s="53">
        <v>0</v>
      </c>
      <c r="X173" s="53">
        <v>0</v>
      </c>
      <c r="Y173" s="53">
        <v>0</v>
      </c>
      <c r="Z173" s="53">
        <v>0</v>
      </c>
      <c r="AA173" s="53">
        <v>1074</v>
      </c>
      <c r="AB173" s="53">
        <v>0</v>
      </c>
      <c r="AC173" s="53">
        <v>14</v>
      </c>
      <c r="AD173" s="53">
        <v>813</v>
      </c>
      <c r="AE173" s="53">
        <v>47791</v>
      </c>
    </row>
    <row r="174" spans="1:31" ht="15.75" customHeight="1">
      <c r="A174" s="1" t="s">
        <v>542</v>
      </c>
      <c r="B174" s="51" t="s">
        <v>24</v>
      </c>
      <c r="C174" s="53">
        <v>2047</v>
      </c>
      <c r="D174" s="53">
        <v>7950</v>
      </c>
      <c r="E174" s="53">
        <v>2327</v>
      </c>
      <c r="F174" s="53">
        <v>1049</v>
      </c>
      <c r="G174" s="53">
        <v>6850</v>
      </c>
      <c r="H174" s="53">
        <v>0</v>
      </c>
      <c r="I174" s="53">
        <v>0</v>
      </c>
      <c r="J174" s="53">
        <v>0</v>
      </c>
      <c r="K174" s="53">
        <v>0</v>
      </c>
      <c r="L174" s="53">
        <v>0</v>
      </c>
      <c r="M174" s="53">
        <v>0</v>
      </c>
      <c r="N174" s="53">
        <v>0</v>
      </c>
      <c r="O174" s="53">
        <v>84752</v>
      </c>
      <c r="P174" s="53">
        <v>220896</v>
      </c>
      <c r="Q174" s="53">
        <v>202963</v>
      </c>
      <c r="R174" s="53">
        <v>288121</v>
      </c>
      <c r="S174" s="53">
        <v>157397</v>
      </c>
      <c r="T174" s="53">
        <v>343517</v>
      </c>
      <c r="U174" s="53">
        <v>102322</v>
      </c>
      <c r="V174" s="53">
        <v>37203</v>
      </c>
      <c r="W174" s="53">
        <v>38246</v>
      </c>
      <c r="X174" s="53">
        <v>179888</v>
      </c>
      <c r="Y174" s="53">
        <v>145291</v>
      </c>
      <c r="Z174" s="53">
        <v>16694</v>
      </c>
      <c r="AA174" s="53">
        <v>40345</v>
      </c>
      <c r="AB174" s="53">
        <v>10571</v>
      </c>
      <c r="AC174" s="53">
        <v>45402</v>
      </c>
      <c r="AD174" s="53">
        <v>45348</v>
      </c>
      <c r="AE174" s="53">
        <v>46320</v>
      </c>
    </row>
    <row r="175" spans="1:31" ht="15.75" customHeight="1">
      <c r="A175" s="1" t="s">
        <v>543</v>
      </c>
      <c r="B175" s="51" t="s">
        <v>24</v>
      </c>
      <c r="C175" s="53">
        <v>0</v>
      </c>
      <c r="D175" s="53">
        <v>0</v>
      </c>
      <c r="E175" s="53">
        <v>0</v>
      </c>
      <c r="F175" s="53">
        <v>0</v>
      </c>
      <c r="G175" s="53">
        <v>0</v>
      </c>
      <c r="H175" s="53">
        <v>0</v>
      </c>
      <c r="I175" s="53">
        <v>0</v>
      </c>
      <c r="J175" s="53">
        <v>0</v>
      </c>
      <c r="K175" s="53">
        <v>0</v>
      </c>
      <c r="L175" s="53">
        <v>0</v>
      </c>
      <c r="M175" s="53">
        <v>0</v>
      </c>
      <c r="N175" s="53">
        <v>0</v>
      </c>
      <c r="O175" s="53">
        <v>0</v>
      </c>
      <c r="P175" s="53">
        <v>0</v>
      </c>
      <c r="Q175" s="53">
        <v>14948</v>
      </c>
      <c r="R175" s="53">
        <v>42720</v>
      </c>
      <c r="S175" s="53">
        <v>66846</v>
      </c>
      <c r="T175" s="53">
        <v>43112</v>
      </c>
      <c r="U175" s="53">
        <v>66761</v>
      </c>
      <c r="V175" s="53">
        <v>71843</v>
      </c>
      <c r="W175" s="53">
        <v>37613</v>
      </c>
      <c r="X175" s="53">
        <v>8983</v>
      </c>
      <c r="Y175" s="53">
        <v>2254</v>
      </c>
      <c r="Z175" s="53">
        <v>3347</v>
      </c>
      <c r="AA175" s="53">
        <v>766</v>
      </c>
      <c r="AB175" s="53">
        <v>0</v>
      </c>
      <c r="AC175" s="53">
        <v>107</v>
      </c>
      <c r="AD175" s="53">
        <v>303</v>
      </c>
      <c r="AE175" s="53">
        <v>8694</v>
      </c>
    </row>
    <row r="176" spans="1:31" ht="15.75" customHeight="1">
      <c r="A176" s="1" t="s">
        <v>542</v>
      </c>
      <c r="B176" s="51" t="s">
        <v>92</v>
      </c>
      <c r="C176" s="53">
        <v>36705</v>
      </c>
      <c r="D176" s="53">
        <v>537160</v>
      </c>
      <c r="E176" s="53">
        <v>902319</v>
      </c>
      <c r="F176" s="53">
        <v>1075758</v>
      </c>
      <c r="G176" s="53">
        <v>1179296</v>
      </c>
      <c r="H176" s="53">
        <v>1276159</v>
      </c>
      <c r="I176" s="53">
        <v>1325287</v>
      </c>
      <c r="J176" s="53">
        <v>1699344</v>
      </c>
      <c r="K176" s="53">
        <v>1765571</v>
      </c>
      <c r="L176" s="53">
        <v>1934370</v>
      </c>
      <c r="M176" s="53">
        <v>1947179</v>
      </c>
      <c r="N176" s="53">
        <v>765675</v>
      </c>
      <c r="O176" s="53">
        <v>325649</v>
      </c>
      <c r="P176" s="53">
        <v>200326</v>
      </c>
      <c r="Q176" s="53">
        <v>452135</v>
      </c>
      <c r="R176" s="53">
        <v>576284</v>
      </c>
      <c r="S176" s="53">
        <v>583207</v>
      </c>
      <c r="T176" s="53">
        <v>793806</v>
      </c>
      <c r="U176" s="53">
        <v>938788</v>
      </c>
      <c r="V176" s="53">
        <v>1101863</v>
      </c>
      <c r="W176" s="53">
        <v>698324</v>
      </c>
      <c r="X176" s="53">
        <v>854662</v>
      </c>
      <c r="Y176" s="53">
        <v>0</v>
      </c>
      <c r="Z176" s="53">
        <v>216505</v>
      </c>
      <c r="AA176" s="53">
        <v>250209</v>
      </c>
      <c r="AB176" s="53">
        <v>233409</v>
      </c>
      <c r="AC176" s="53">
        <v>205898</v>
      </c>
      <c r="AD176" s="53">
        <v>138381</v>
      </c>
      <c r="AE176" s="53">
        <v>203180</v>
      </c>
    </row>
    <row r="177" spans="1:31" ht="15.75" customHeight="1">
      <c r="A177" s="1" t="s">
        <v>543</v>
      </c>
      <c r="B177" s="51" t="s">
        <v>92</v>
      </c>
      <c r="C177" s="53">
        <v>0</v>
      </c>
      <c r="D177" s="53">
        <v>0</v>
      </c>
      <c r="E177" s="53">
        <v>0</v>
      </c>
      <c r="F177" s="53">
        <v>0</v>
      </c>
      <c r="G177" s="53">
        <v>0</v>
      </c>
      <c r="H177" s="53">
        <v>0</v>
      </c>
      <c r="I177" s="53">
        <v>0</v>
      </c>
      <c r="J177" s="53">
        <v>0</v>
      </c>
      <c r="K177" s="53">
        <v>6239</v>
      </c>
      <c r="L177" s="53">
        <v>21</v>
      </c>
      <c r="M177" s="53">
        <v>362070</v>
      </c>
      <c r="N177" s="53">
        <v>0</v>
      </c>
      <c r="O177" s="53">
        <v>0</v>
      </c>
      <c r="P177" s="53">
        <v>53453</v>
      </c>
      <c r="Q177" s="53">
        <v>28212</v>
      </c>
      <c r="R177" s="53">
        <v>75140</v>
      </c>
      <c r="S177" s="53">
        <v>105993</v>
      </c>
      <c r="T177" s="53">
        <v>174225</v>
      </c>
      <c r="U177" s="53">
        <v>74429</v>
      </c>
      <c r="V177" s="53">
        <v>71136</v>
      </c>
      <c r="W177" s="53">
        <v>60082</v>
      </c>
      <c r="X177" s="53">
        <v>873</v>
      </c>
      <c r="Y177" s="53">
        <v>0</v>
      </c>
      <c r="Z177" s="53">
        <v>182</v>
      </c>
      <c r="AA177" s="53">
        <v>94</v>
      </c>
      <c r="AB177" s="53">
        <v>0</v>
      </c>
      <c r="AC177" s="53">
        <v>2</v>
      </c>
      <c r="AD177" s="53">
        <v>0</v>
      </c>
      <c r="AE177" s="53">
        <v>2</v>
      </c>
    </row>
    <row r="178" spans="1:31" ht="15.75" customHeight="1">
      <c r="A178" s="1" t="s">
        <v>542</v>
      </c>
      <c r="B178" s="51" t="s">
        <v>95</v>
      </c>
      <c r="C178" s="53">
        <v>0</v>
      </c>
      <c r="D178" s="53">
        <v>0</v>
      </c>
      <c r="E178" s="53">
        <v>0</v>
      </c>
      <c r="F178" s="53">
        <v>0</v>
      </c>
      <c r="G178" s="53">
        <v>0</v>
      </c>
      <c r="H178" s="53">
        <v>0</v>
      </c>
      <c r="I178" s="53">
        <v>0</v>
      </c>
      <c r="J178" s="53">
        <v>0</v>
      </c>
      <c r="K178" s="53">
        <v>0</v>
      </c>
      <c r="L178" s="53">
        <v>0</v>
      </c>
      <c r="M178" s="53">
        <v>0</v>
      </c>
      <c r="N178" s="53">
        <v>0</v>
      </c>
      <c r="O178" s="53">
        <v>0</v>
      </c>
      <c r="P178" s="53">
        <v>0</v>
      </c>
      <c r="Q178" s="53">
        <v>0</v>
      </c>
      <c r="R178" s="53">
        <v>0</v>
      </c>
      <c r="S178" s="53">
        <v>0</v>
      </c>
      <c r="T178" s="53">
        <v>0</v>
      </c>
      <c r="U178" s="53">
        <v>0</v>
      </c>
      <c r="V178" s="53">
        <v>0</v>
      </c>
      <c r="W178" s="53">
        <v>134281</v>
      </c>
      <c r="X178" s="53">
        <v>246570</v>
      </c>
      <c r="Y178" s="53">
        <v>0</v>
      </c>
      <c r="Z178" s="53">
        <v>361305</v>
      </c>
      <c r="AA178" s="53">
        <v>234419</v>
      </c>
      <c r="AB178" s="53">
        <v>234185</v>
      </c>
      <c r="AC178" s="53">
        <v>142825</v>
      </c>
      <c r="AD178" s="53">
        <v>782</v>
      </c>
      <c r="AE178" s="53">
        <v>22881</v>
      </c>
    </row>
    <row r="179" spans="1:31" ht="15.75" customHeight="1">
      <c r="A179" s="1" t="s">
        <v>543</v>
      </c>
      <c r="B179" s="51" t="s">
        <v>95</v>
      </c>
      <c r="C179" s="53">
        <v>0</v>
      </c>
      <c r="D179" s="53">
        <v>0</v>
      </c>
      <c r="E179" s="53">
        <v>0</v>
      </c>
      <c r="F179" s="53">
        <v>0</v>
      </c>
      <c r="G179" s="53">
        <v>0</v>
      </c>
      <c r="H179" s="53">
        <v>0</v>
      </c>
      <c r="I179" s="53">
        <v>0</v>
      </c>
      <c r="J179" s="53">
        <v>0</v>
      </c>
      <c r="K179" s="53">
        <v>0</v>
      </c>
      <c r="L179" s="53">
        <v>0</v>
      </c>
      <c r="M179" s="53">
        <v>0</v>
      </c>
      <c r="N179" s="53">
        <v>0</v>
      </c>
      <c r="O179" s="53">
        <v>0</v>
      </c>
      <c r="P179" s="53">
        <v>0</v>
      </c>
      <c r="Q179" s="53">
        <v>400</v>
      </c>
      <c r="R179" s="53">
        <v>0</v>
      </c>
      <c r="S179" s="53">
        <v>0</v>
      </c>
      <c r="T179" s="53">
        <v>0</v>
      </c>
      <c r="U179" s="53">
        <v>0</v>
      </c>
      <c r="V179" s="53">
        <v>0</v>
      </c>
      <c r="W179" s="53">
        <v>0</v>
      </c>
      <c r="X179" s="53">
        <v>0</v>
      </c>
      <c r="Y179" s="53">
        <v>0</v>
      </c>
      <c r="Z179" s="53">
        <v>871</v>
      </c>
      <c r="AA179" s="53">
        <v>1253</v>
      </c>
      <c r="AB179" s="53">
        <v>2536</v>
      </c>
      <c r="AC179" s="53">
        <v>463</v>
      </c>
      <c r="AD179" s="53">
        <v>22</v>
      </c>
      <c r="AE179" s="53">
        <v>555</v>
      </c>
    </row>
    <row r="180" spans="1:31" ht="15.75" customHeight="1">
      <c r="A180" s="1" t="s">
        <v>542</v>
      </c>
      <c r="B180" s="51" t="s">
        <v>11</v>
      </c>
      <c r="C180" s="53">
        <v>0</v>
      </c>
      <c r="D180" s="53">
        <v>0</v>
      </c>
      <c r="E180" s="53">
        <v>0</v>
      </c>
      <c r="F180" s="53">
        <v>0</v>
      </c>
      <c r="G180" s="53">
        <v>0</v>
      </c>
      <c r="H180" s="53">
        <v>0</v>
      </c>
      <c r="I180" s="53">
        <v>0</v>
      </c>
      <c r="J180" s="53">
        <v>0</v>
      </c>
      <c r="K180" s="53">
        <v>0</v>
      </c>
      <c r="L180" s="53">
        <v>0</v>
      </c>
      <c r="M180" s="53">
        <v>30</v>
      </c>
      <c r="N180" s="53">
        <v>0</v>
      </c>
      <c r="O180" s="53">
        <v>15310</v>
      </c>
      <c r="P180" s="53">
        <v>22999</v>
      </c>
      <c r="Q180" s="53">
        <v>78790</v>
      </c>
      <c r="R180" s="53">
        <v>82323</v>
      </c>
      <c r="S180" s="53">
        <v>30451</v>
      </c>
      <c r="T180" s="53">
        <v>36836</v>
      </c>
      <c r="U180" s="53">
        <v>39073</v>
      </c>
      <c r="V180" s="53">
        <v>27173</v>
      </c>
      <c r="W180" s="53">
        <v>41257</v>
      </c>
      <c r="X180" s="53">
        <v>44754</v>
      </c>
      <c r="Y180" s="53">
        <v>30238</v>
      </c>
      <c r="Z180" s="53">
        <v>22510</v>
      </c>
      <c r="AA180" s="53">
        <v>29221</v>
      </c>
      <c r="AB180" s="53">
        <v>12242</v>
      </c>
      <c r="AC180" s="53">
        <v>10772</v>
      </c>
      <c r="AD180" s="53">
        <v>7495</v>
      </c>
      <c r="AE180" s="53">
        <v>4043</v>
      </c>
    </row>
    <row r="181" spans="1:31" ht="15.75" customHeight="1">
      <c r="A181" s="1" t="s">
        <v>543</v>
      </c>
      <c r="B181" s="51" t="s">
        <v>11</v>
      </c>
      <c r="C181" s="53">
        <v>0</v>
      </c>
      <c r="D181" s="53">
        <v>0</v>
      </c>
      <c r="E181" s="53">
        <v>0</v>
      </c>
      <c r="F181" s="53">
        <v>0</v>
      </c>
      <c r="G181" s="53">
        <v>0</v>
      </c>
      <c r="H181" s="53">
        <v>0</v>
      </c>
      <c r="I181" s="53">
        <v>0</v>
      </c>
      <c r="J181" s="53">
        <v>0</v>
      </c>
      <c r="K181" s="53">
        <v>0</v>
      </c>
      <c r="L181" s="53">
        <v>0</v>
      </c>
      <c r="M181" s="53">
        <v>0</v>
      </c>
      <c r="N181" s="53">
        <v>0</v>
      </c>
      <c r="O181" s="53">
        <v>0</v>
      </c>
      <c r="P181" s="53">
        <v>0</v>
      </c>
      <c r="Q181" s="53">
        <v>22224</v>
      </c>
      <c r="R181" s="53">
        <v>97762</v>
      </c>
      <c r="S181" s="53">
        <v>64851</v>
      </c>
      <c r="T181" s="53">
        <v>61505</v>
      </c>
      <c r="U181" s="53">
        <v>118004</v>
      </c>
      <c r="V181" s="53">
        <v>115399</v>
      </c>
      <c r="W181" s="53">
        <v>64173</v>
      </c>
      <c r="X181" s="53">
        <v>17363</v>
      </c>
      <c r="Y181" s="53">
        <v>9508</v>
      </c>
      <c r="Z181" s="53">
        <v>3274</v>
      </c>
      <c r="AA181" s="53">
        <v>7732</v>
      </c>
      <c r="AB181" s="53">
        <v>1356</v>
      </c>
      <c r="AC181" s="53">
        <v>553</v>
      </c>
      <c r="AD181" s="53">
        <v>96</v>
      </c>
      <c r="AE181" s="53">
        <v>1060</v>
      </c>
    </row>
    <row r="182" spans="1:31" ht="15.75" customHeight="1">
      <c r="A182" s="1" t="s">
        <v>542</v>
      </c>
      <c r="B182" s="51" t="s">
        <v>100</v>
      </c>
      <c r="C182" s="53">
        <v>3802493</v>
      </c>
      <c r="D182" s="53">
        <v>3258823</v>
      </c>
      <c r="E182" s="53">
        <v>3530110</v>
      </c>
      <c r="F182" s="53">
        <v>5768216</v>
      </c>
      <c r="G182" s="53">
        <v>12971432</v>
      </c>
      <c r="H182" s="53">
        <v>9001949</v>
      </c>
      <c r="I182" s="53">
        <v>7510801</v>
      </c>
      <c r="J182" s="53">
        <v>3044692</v>
      </c>
      <c r="K182" s="53">
        <v>2499796</v>
      </c>
      <c r="L182" s="53">
        <v>3169897</v>
      </c>
      <c r="M182" s="53">
        <v>10663363</v>
      </c>
      <c r="N182" s="53">
        <v>11845026</v>
      </c>
      <c r="O182" s="53">
        <v>14075278</v>
      </c>
      <c r="P182" s="53">
        <v>9999750</v>
      </c>
      <c r="Q182" s="53">
        <v>9458010</v>
      </c>
      <c r="R182" s="53">
        <v>10717104</v>
      </c>
      <c r="S182" s="53">
        <v>12495426</v>
      </c>
      <c r="T182" s="53">
        <v>14365902</v>
      </c>
      <c r="U182" s="53">
        <v>16677608</v>
      </c>
      <c r="V182" s="53">
        <v>11254402</v>
      </c>
      <c r="W182" s="53">
        <v>9373320</v>
      </c>
      <c r="X182" s="53">
        <v>12089331</v>
      </c>
      <c r="Y182" s="53">
        <v>16890009</v>
      </c>
      <c r="Z182" s="53">
        <v>18707621</v>
      </c>
      <c r="AA182" s="53">
        <v>17133060</v>
      </c>
      <c r="AB182" s="53">
        <v>17790977</v>
      </c>
      <c r="AC182" s="53">
        <v>18032802</v>
      </c>
      <c r="AD182" s="53">
        <v>16495392</v>
      </c>
      <c r="AE182" s="53">
        <v>15692642</v>
      </c>
    </row>
    <row r="183" spans="1:31" ht="15.75" customHeight="1">
      <c r="A183" s="1" t="s">
        <v>543</v>
      </c>
      <c r="B183" s="51" t="s">
        <v>100</v>
      </c>
      <c r="C183" s="53">
        <v>3090232</v>
      </c>
      <c r="D183" s="53">
        <v>201721</v>
      </c>
      <c r="E183" s="53">
        <v>477073</v>
      </c>
      <c r="F183" s="53">
        <v>221849</v>
      </c>
      <c r="G183" s="53">
        <v>189651</v>
      </c>
      <c r="H183" s="53">
        <v>103028</v>
      </c>
      <c r="I183" s="53">
        <v>462109</v>
      </c>
      <c r="J183" s="53">
        <v>1495074</v>
      </c>
      <c r="K183" s="53">
        <v>1673523</v>
      </c>
      <c r="L183" s="53">
        <v>2192729</v>
      </c>
      <c r="M183" s="53">
        <v>1999799</v>
      </c>
      <c r="N183" s="53">
        <v>4082600</v>
      </c>
      <c r="O183" s="53">
        <v>3111262</v>
      </c>
      <c r="P183" s="53">
        <v>4510693</v>
      </c>
      <c r="Q183" s="53">
        <v>4264422</v>
      </c>
      <c r="R183" s="53">
        <v>3436504</v>
      </c>
      <c r="S183" s="53">
        <v>2509908</v>
      </c>
      <c r="T183" s="53">
        <v>3078192</v>
      </c>
      <c r="U183" s="53">
        <v>3361222</v>
      </c>
      <c r="V183" s="53">
        <v>1458858</v>
      </c>
      <c r="W183" s="53">
        <v>2343356</v>
      </c>
      <c r="X183" s="53">
        <v>1637113</v>
      </c>
      <c r="Y183" s="53">
        <v>360868</v>
      </c>
      <c r="Z183" s="53">
        <v>712633</v>
      </c>
      <c r="AA183" s="53">
        <v>1029534</v>
      </c>
      <c r="AB183" s="53">
        <v>495020</v>
      </c>
      <c r="AC183" s="53">
        <v>86999</v>
      </c>
      <c r="AD183" s="53">
        <v>46579</v>
      </c>
      <c r="AE183" s="53">
        <v>138183</v>
      </c>
    </row>
    <row r="184" spans="1:31" ht="15.75" customHeight="1">
      <c r="A184" s="1" t="s">
        <v>542</v>
      </c>
      <c r="B184" s="51" t="s">
        <v>102</v>
      </c>
      <c r="C184" s="53">
        <v>0</v>
      </c>
      <c r="D184" s="53">
        <v>0</v>
      </c>
      <c r="E184" s="53">
        <v>0</v>
      </c>
      <c r="F184" s="53">
        <v>0</v>
      </c>
      <c r="G184" s="53">
        <v>0</v>
      </c>
      <c r="H184" s="53">
        <v>0</v>
      </c>
      <c r="I184" s="53">
        <v>0</v>
      </c>
      <c r="J184" s="53">
        <v>0</v>
      </c>
      <c r="K184" s="53">
        <v>0</v>
      </c>
      <c r="L184" s="53">
        <v>0</v>
      </c>
      <c r="M184" s="53">
        <v>0</v>
      </c>
      <c r="N184" s="53">
        <v>0</v>
      </c>
      <c r="O184" s="53">
        <v>0</v>
      </c>
      <c r="P184" s="53">
        <v>0</v>
      </c>
      <c r="Q184" s="53">
        <v>0</v>
      </c>
      <c r="R184" s="53">
        <v>0</v>
      </c>
      <c r="S184" s="53">
        <v>0</v>
      </c>
      <c r="T184" s="53">
        <v>0</v>
      </c>
      <c r="U184" s="53">
        <v>0</v>
      </c>
      <c r="V184" s="53">
        <v>0</v>
      </c>
      <c r="W184" s="53">
        <v>0</v>
      </c>
      <c r="X184" s="53">
        <v>0</v>
      </c>
      <c r="Y184" s="53">
        <v>0</v>
      </c>
      <c r="Z184" s="53">
        <v>0</v>
      </c>
      <c r="AA184" s="53">
        <v>0</v>
      </c>
      <c r="AB184" s="53">
        <v>0</v>
      </c>
      <c r="AC184" s="51"/>
      <c r="AD184" s="53">
        <v>1074</v>
      </c>
      <c r="AE184" s="53">
        <v>1503</v>
      </c>
    </row>
    <row r="185" spans="1:31" ht="15.75" customHeight="1">
      <c r="A185" s="1" t="s">
        <v>543</v>
      </c>
      <c r="B185" s="51" t="s">
        <v>102</v>
      </c>
      <c r="C185" s="53">
        <v>0</v>
      </c>
      <c r="D185" s="53">
        <v>0</v>
      </c>
      <c r="E185" s="53">
        <v>0</v>
      </c>
      <c r="F185" s="53">
        <v>0</v>
      </c>
      <c r="G185" s="53">
        <v>0</v>
      </c>
      <c r="H185" s="53">
        <v>0</v>
      </c>
      <c r="I185" s="53">
        <v>0</v>
      </c>
      <c r="J185" s="53">
        <v>0</v>
      </c>
      <c r="K185" s="53">
        <v>0</v>
      </c>
      <c r="L185" s="53">
        <v>0</v>
      </c>
      <c r="M185" s="53">
        <v>0</v>
      </c>
      <c r="N185" s="53">
        <v>0</v>
      </c>
      <c r="O185" s="53">
        <v>0</v>
      </c>
      <c r="P185" s="53">
        <v>0</v>
      </c>
      <c r="Q185" s="53">
        <v>0</v>
      </c>
      <c r="R185" s="53">
        <v>0</v>
      </c>
      <c r="S185" s="53">
        <v>0</v>
      </c>
      <c r="T185" s="53">
        <v>0</v>
      </c>
      <c r="U185" s="53">
        <v>0</v>
      </c>
      <c r="V185" s="53">
        <v>0</v>
      </c>
      <c r="W185" s="53">
        <v>0</v>
      </c>
      <c r="X185" s="53">
        <v>0</v>
      </c>
      <c r="Y185" s="53">
        <v>0</v>
      </c>
      <c r="Z185" s="53">
        <v>0</v>
      </c>
      <c r="AA185" s="53">
        <v>0</v>
      </c>
      <c r="AB185" s="53">
        <v>0</v>
      </c>
      <c r="AC185" s="51"/>
      <c r="AD185" s="53">
        <v>2</v>
      </c>
      <c r="AE185" s="53">
        <v>42</v>
      </c>
    </row>
    <row r="186" spans="1:31" ht="15.75" customHeight="1">
      <c r="A186" s="1" t="s">
        <v>542</v>
      </c>
      <c r="B186" s="51" t="s">
        <v>105</v>
      </c>
      <c r="C186" s="53">
        <v>250169</v>
      </c>
      <c r="D186" s="53">
        <v>253543</v>
      </c>
      <c r="E186" s="53">
        <v>682162</v>
      </c>
      <c r="F186" s="53">
        <v>1299788</v>
      </c>
      <c r="G186" s="53">
        <v>1095448</v>
      </c>
      <c r="H186" s="53">
        <v>785391</v>
      </c>
      <c r="I186" s="53">
        <v>927231</v>
      </c>
      <c r="J186" s="53">
        <v>270465</v>
      </c>
      <c r="K186" s="53">
        <v>223791</v>
      </c>
      <c r="L186" s="53">
        <v>181152</v>
      </c>
      <c r="M186" s="53">
        <v>1436356</v>
      </c>
      <c r="N186" s="53">
        <v>1510173</v>
      </c>
      <c r="O186" s="53">
        <v>1413538</v>
      </c>
      <c r="P186" s="53">
        <v>1250828</v>
      </c>
      <c r="Q186" s="53">
        <v>1512986</v>
      </c>
      <c r="R186" s="53">
        <v>2161882</v>
      </c>
      <c r="S186" s="53">
        <v>2007731</v>
      </c>
      <c r="T186" s="53">
        <v>1657277</v>
      </c>
      <c r="U186" s="53">
        <v>1413663</v>
      </c>
      <c r="V186" s="53">
        <v>1349491</v>
      </c>
      <c r="W186" s="53">
        <v>1597498</v>
      </c>
      <c r="X186" s="53">
        <v>1672455</v>
      </c>
      <c r="Y186" s="53">
        <v>1557467</v>
      </c>
      <c r="Z186" s="53">
        <v>1960950</v>
      </c>
      <c r="AA186" s="53">
        <v>1868678</v>
      </c>
      <c r="AB186" s="53">
        <v>2017638</v>
      </c>
      <c r="AC186" s="53">
        <v>2075864</v>
      </c>
      <c r="AD186" s="53">
        <v>2159656</v>
      </c>
      <c r="AE186" s="53">
        <v>1163652</v>
      </c>
    </row>
    <row r="187" spans="1:31" ht="15.75" customHeight="1">
      <c r="A187" s="1" t="s">
        <v>543</v>
      </c>
      <c r="B187" s="51" t="s">
        <v>105</v>
      </c>
      <c r="C187" s="53">
        <v>229869</v>
      </c>
      <c r="D187" s="53">
        <v>90457</v>
      </c>
      <c r="E187" s="53">
        <v>7275</v>
      </c>
      <c r="F187" s="53">
        <v>232400</v>
      </c>
      <c r="G187" s="53">
        <v>123948</v>
      </c>
      <c r="H187" s="53">
        <v>54371</v>
      </c>
      <c r="I187" s="53">
        <v>59628</v>
      </c>
      <c r="J187" s="53">
        <v>152158</v>
      </c>
      <c r="K187" s="53">
        <v>424064</v>
      </c>
      <c r="L187" s="53">
        <v>341256</v>
      </c>
      <c r="M187" s="53">
        <v>789690</v>
      </c>
      <c r="N187" s="53">
        <v>940294</v>
      </c>
      <c r="O187" s="53">
        <v>1238190</v>
      </c>
      <c r="P187" s="53">
        <v>1664421</v>
      </c>
      <c r="Q187" s="53">
        <v>1408681</v>
      </c>
      <c r="R187" s="53">
        <v>459499</v>
      </c>
      <c r="S187" s="53">
        <v>1251350</v>
      </c>
      <c r="T187" s="53">
        <v>327772</v>
      </c>
      <c r="U187" s="53">
        <v>605996</v>
      </c>
      <c r="V187" s="53">
        <v>609514</v>
      </c>
      <c r="W187" s="53">
        <v>477869</v>
      </c>
      <c r="X187" s="53">
        <v>380781</v>
      </c>
      <c r="Y187" s="53">
        <v>216715</v>
      </c>
      <c r="Z187" s="53">
        <v>127490</v>
      </c>
      <c r="AA187" s="53">
        <v>157814</v>
      </c>
      <c r="AB187" s="53">
        <v>35718</v>
      </c>
      <c r="AC187" s="53">
        <v>9864</v>
      </c>
      <c r="AD187" s="53">
        <v>24563</v>
      </c>
      <c r="AE187" s="53">
        <v>149736</v>
      </c>
    </row>
    <row r="188" spans="1:31" ht="15.75" customHeight="1">
      <c r="A188" s="1" t="s">
        <v>542</v>
      </c>
      <c r="B188" s="51" t="s">
        <v>108</v>
      </c>
      <c r="C188" s="53">
        <v>0</v>
      </c>
      <c r="D188" s="53">
        <v>0</v>
      </c>
      <c r="E188" s="53">
        <v>0</v>
      </c>
      <c r="F188" s="53">
        <v>0</v>
      </c>
      <c r="G188" s="53">
        <v>0</v>
      </c>
      <c r="H188" s="53">
        <v>0</v>
      </c>
      <c r="I188" s="53">
        <v>0</v>
      </c>
      <c r="J188" s="53">
        <v>0</v>
      </c>
      <c r="K188" s="53">
        <v>0</v>
      </c>
      <c r="L188" s="53">
        <v>0</v>
      </c>
      <c r="M188" s="53">
        <v>0</v>
      </c>
      <c r="N188" s="53">
        <v>0</v>
      </c>
      <c r="O188" s="53">
        <v>110</v>
      </c>
      <c r="P188" s="53">
        <v>2057</v>
      </c>
      <c r="Q188" s="53">
        <v>2828</v>
      </c>
      <c r="R188" s="53">
        <v>48807</v>
      </c>
      <c r="S188" s="53">
        <v>844370</v>
      </c>
      <c r="T188" s="53">
        <v>361048</v>
      </c>
      <c r="U188" s="53">
        <v>0</v>
      </c>
      <c r="V188" s="53">
        <v>3972</v>
      </c>
      <c r="W188" s="53">
        <v>0</v>
      </c>
      <c r="X188" s="53">
        <v>0</v>
      </c>
      <c r="Y188" s="53">
        <v>0</v>
      </c>
      <c r="Z188" s="53">
        <v>0</v>
      </c>
      <c r="AA188" s="53">
        <v>0</v>
      </c>
      <c r="AB188" s="53">
        <v>0</v>
      </c>
      <c r="AC188" s="53">
        <v>1846</v>
      </c>
      <c r="AD188" s="53">
        <v>17466</v>
      </c>
      <c r="AE188" s="53">
        <v>82261</v>
      </c>
    </row>
    <row r="189" spans="1:31" ht="15.75" customHeight="1">
      <c r="A189" s="1" t="s">
        <v>543</v>
      </c>
      <c r="B189" s="51" t="s">
        <v>108</v>
      </c>
      <c r="C189" s="53">
        <v>0</v>
      </c>
      <c r="D189" s="53">
        <v>0</v>
      </c>
      <c r="E189" s="53">
        <v>0</v>
      </c>
      <c r="F189" s="53">
        <v>0</v>
      </c>
      <c r="G189" s="53">
        <v>0</v>
      </c>
      <c r="H189" s="53">
        <v>0</v>
      </c>
      <c r="I189" s="53">
        <v>0</v>
      </c>
      <c r="J189" s="53">
        <v>0</v>
      </c>
      <c r="K189" s="53">
        <v>0</v>
      </c>
      <c r="L189" s="53">
        <v>0</v>
      </c>
      <c r="M189" s="53">
        <v>0</v>
      </c>
      <c r="N189" s="53">
        <v>0</v>
      </c>
      <c r="O189" s="53">
        <v>3902</v>
      </c>
      <c r="P189" s="53">
        <v>13740</v>
      </c>
      <c r="Q189" s="53">
        <v>67940</v>
      </c>
      <c r="R189" s="53">
        <v>396514</v>
      </c>
      <c r="S189" s="53">
        <v>225034</v>
      </c>
      <c r="T189" s="53">
        <v>55197</v>
      </c>
      <c r="U189" s="53">
        <v>0</v>
      </c>
      <c r="V189" s="53">
        <v>0</v>
      </c>
      <c r="W189" s="53">
        <v>0</v>
      </c>
      <c r="X189" s="53">
        <v>0</v>
      </c>
      <c r="Y189" s="53">
        <v>0</v>
      </c>
      <c r="Z189" s="53">
        <v>0</v>
      </c>
      <c r="AA189" s="53">
        <v>0</v>
      </c>
      <c r="AB189" s="53">
        <v>0</v>
      </c>
      <c r="AC189" s="51"/>
      <c r="AD189" s="53">
        <v>45</v>
      </c>
      <c r="AE189" s="53">
        <v>1119</v>
      </c>
    </row>
    <row r="190" spans="1:31" ht="15.75" customHeight="1">
      <c r="A190" s="1" t="s">
        <v>542</v>
      </c>
      <c r="B190" s="51" t="s">
        <v>110</v>
      </c>
      <c r="C190" s="53">
        <v>0</v>
      </c>
      <c r="D190" s="53">
        <v>0</v>
      </c>
      <c r="E190" s="53">
        <v>0</v>
      </c>
      <c r="F190" s="53">
        <v>0</v>
      </c>
      <c r="G190" s="53">
        <v>0</v>
      </c>
      <c r="H190" s="53">
        <v>0</v>
      </c>
      <c r="I190" s="53">
        <v>0</v>
      </c>
      <c r="J190" s="53">
        <v>0</v>
      </c>
      <c r="K190" s="53">
        <v>0</v>
      </c>
      <c r="L190" s="53">
        <v>0</v>
      </c>
      <c r="M190" s="53">
        <v>0</v>
      </c>
      <c r="N190" s="53">
        <v>0</v>
      </c>
      <c r="O190" s="53">
        <v>0</v>
      </c>
      <c r="P190" s="53">
        <v>0</v>
      </c>
      <c r="Q190" s="53">
        <v>0</v>
      </c>
      <c r="R190" s="53">
        <v>0</v>
      </c>
      <c r="S190" s="53">
        <v>0</v>
      </c>
      <c r="T190" s="53">
        <v>0</v>
      </c>
      <c r="U190" s="53">
        <v>0</v>
      </c>
      <c r="V190" s="53">
        <v>0</v>
      </c>
      <c r="W190" s="53">
        <v>0</v>
      </c>
      <c r="X190" s="53">
        <v>0</v>
      </c>
      <c r="Y190" s="53">
        <v>0</v>
      </c>
      <c r="Z190" s="53">
        <v>0</v>
      </c>
      <c r="AA190" s="53">
        <v>0</v>
      </c>
      <c r="AB190" s="53">
        <v>0</v>
      </c>
      <c r="AC190" s="51"/>
      <c r="AD190" s="53">
        <v>0</v>
      </c>
      <c r="AE190" s="53">
        <v>0</v>
      </c>
    </row>
    <row r="191" spans="1:31" ht="15.75" customHeight="1">
      <c r="A191" s="1" t="s">
        <v>543</v>
      </c>
      <c r="B191" s="51" t="s">
        <v>110</v>
      </c>
      <c r="C191" s="53">
        <v>0</v>
      </c>
      <c r="D191" s="53">
        <v>0</v>
      </c>
      <c r="E191" s="53">
        <v>0</v>
      </c>
      <c r="F191" s="53">
        <v>0</v>
      </c>
      <c r="G191" s="53">
        <v>0</v>
      </c>
      <c r="H191" s="53">
        <v>0</v>
      </c>
      <c r="I191" s="53">
        <v>0</v>
      </c>
      <c r="J191" s="53">
        <v>0</v>
      </c>
      <c r="K191" s="53">
        <v>0</v>
      </c>
      <c r="L191" s="53">
        <v>0</v>
      </c>
      <c r="M191" s="53">
        <v>0</v>
      </c>
      <c r="N191" s="53">
        <v>0</v>
      </c>
      <c r="O191" s="53">
        <v>0</v>
      </c>
      <c r="P191" s="53">
        <v>0</v>
      </c>
      <c r="Q191" s="53">
        <v>450</v>
      </c>
      <c r="R191" s="53">
        <v>342</v>
      </c>
      <c r="S191" s="53">
        <v>0</v>
      </c>
      <c r="T191" s="53">
        <v>0</v>
      </c>
      <c r="U191" s="53">
        <v>0</v>
      </c>
      <c r="V191" s="53">
        <v>0</v>
      </c>
      <c r="W191" s="53">
        <v>0</v>
      </c>
      <c r="X191" s="53">
        <v>0</v>
      </c>
      <c r="Y191" s="53">
        <v>0</v>
      </c>
      <c r="Z191" s="53">
        <v>0</v>
      </c>
      <c r="AA191" s="53">
        <v>0</v>
      </c>
      <c r="AB191" s="53">
        <v>0</v>
      </c>
      <c r="AC191" s="51"/>
      <c r="AD191" s="53">
        <v>0</v>
      </c>
      <c r="AE191" s="53">
        <v>0</v>
      </c>
    </row>
    <row r="192" spans="1:31" ht="15.75" customHeight="1">
      <c r="A192" s="1" t="s">
        <v>542</v>
      </c>
      <c r="B192" s="51" t="s">
        <v>112</v>
      </c>
      <c r="C192" s="53">
        <v>852459</v>
      </c>
      <c r="D192" s="53">
        <v>1322963</v>
      </c>
      <c r="E192" s="53">
        <v>870479</v>
      </c>
      <c r="F192" s="53">
        <v>1081483</v>
      </c>
      <c r="G192" s="53">
        <v>1066362</v>
      </c>
      <c r="H192" s="53">
        <v>827764</v>
      </c>
      <c r="I192" s="53">
        <v>2773722</v>
      </c>
      <c r="J192" s="53">
        <v>772502</v>
      </c>
      <c r="K192" s="53">
        <v>704403</v>
      </c>
      <c r="L192" s="53">
        <v>477320</v>
      </c>
      <c r="M192" s="53">
        <v>180363</v>
      </c>
      <c r="N192" s="53">
        <v>150777</v>
      </c>
      <c r="O192" s="53">
        <v>1477034</v>
      </c>
      <c r="P192" s="53">
        <v>284379</v>
      </c>
      <c r="Q192" s="53">
        <v>2522683</v>
      </c>
      <c r="R192" s="53">
        <v>521488</v>
      </c>
      <c r="S192" s="53">
        <v>456148</v>
      </c>
      <c r="T192" s="53">
        <v>1441177</v>
      </c>
      <c r="U192" s="53">
        <v>596545</v>
      </c>
      <c r="V192" s="53">
        <v>761137</v>
      </c>
      <c r="W192" s="53">
        <v>434687</v>
      </c>
      <c r="X192" s="53">
        <v>705598</v>
      </c>
      <c r="Y192" s="53">
        <v>921763</v>
      </c>
      <c r="Z192" s="53">
        <v>375509</v>
      </c>
      <c r="AA192" s="53">
        <v>361403</v>
      </c>
      <c r="AB192" s="53">
        <v>2369684</v>
      </c>
      <c r="AC192" s="53">
        <v>956379</v>
      </c>
      <c r="AD192" s="53">
        <v>1129572</v>
      </c>
      <c r="AE192" s="53">
        <v>544195</v>
      </c>
    </row>
    <row r="193" spans="1:31" ht="15.75" customHeight="1">
      <c r="A193" s="1" t="s">
        <v>543</v>
      </c>
      <c r="B193" s="51" t="s">
        <v>112</v>
      </c>
      <c r="C193" s="53">
        <v>0</v>
      </c>
      <c r="D193" s="53">
        <v>0</v>
      </c>
      <c r="E193" s="53">
        <v>0</v>
      </c>
      <c r="F193" s="53">
        <v>0</v>
      </c>
      <c r="G193" s="53">
        <v>0</v>
      </c>
      <c r="H193" s="53">
        <v>0</v>
      </c>
      <c r="I193" s="53">
        <v>0</v>
      </c>
      <c r="J193" s="53">
        <v>0</v>
      </c>
      <c r="K193" s="53">
        <v>113109</v>
      </c>
      <c r="L193" s="53">
        <v>167483</v>
      </c>
      <c r="M193" s="53">
        <v>27013</v>
      </c>
      <c r="N193" s="53">
        <v>11171</v>
      </c>
      <c r="O193" s="53">
        <v>8671</v>
      </c>
      <c r="P193" s="53">
        <v>6145</v>
      </c>
      <c r="Q193" s="53">
        <v>77434</v>
      </c>
      <c r="R193" s="53">
        <v>445386</v>
      </c>
      <c r="S193" s="53">
        <v>470073</v>
      </c>
      <c r="T193" s="53">
        <v>207157</v>
      </c>
      <c r="U193" s="53">
        <v>272439</v>
      </c>
      <c r="V193" s="53">
        <v>472199</v>
      </c>
      <c r="W193" s="53">
        <v>215906</v>
      </c>
      <c r="X193" s="53">
        <v>422084</v>
      </c>
      <c r="Y193" s="53">
        <v>455353</v>
      </c>
      <c r="Z193" s="53">
        <v>316652</v>
      </c>
      <c r="AA193" s="53">
        <v>206281</v>
      </c>
      <c r="AB193" s="53">
        <v>282239</v>
      </c>
      <c r="AC193" s="53">
        <v>128991</v>
      </c>
      <c r="AD193" s="53">
        <v>104848</v>
      </c>
      <c r="AE193" s="53">
        <v>109987</v>
      </c>
    </row>
    <row r="194" spans="1:31" ht="15.75" customHeight="1">
      <c r="A194" s="1" t="s">
        <v>542</v>
      </c>
      <c r="B194" s="51" t="s">
        <v>115</v>
      </c>
      <c r="C194" s="53">
        <v>0</v>
      </c>
      <c r="D194" s="53">
        <v>0</v>
      </c>
      <c r="E194" s="53">
        <v>0</v>
      </c>
      <c r="F194" s="53">
        <v>0</v>
      </c>
      <c r="G194" s="53">
        <v>141341</v>
      </c>
      <c r="H194" s="53">
        <v>22625</v>
      </c>
      <c r="I194" s="53">
        <v>207183</v>
      </c>
      <c r="J194" s="53">
        <v>113818</v>
      </c>
      <c r="K194" s="53">
        <v>10965</v>
      </c>
      <c r="L194" s="53">
        <v>13350</v>
      </c>
      <c r="M194" s="53">
        <v>0</v>
      </c>
      <c r="N194" s="53">
        <v>0</v>
      </c>
      <c r="O194" s="53">
        <v>380</v>
      </c>
      <c r="P194" s="53">
        <v>17906</v>
      </c>
      <c r="Q194" s="53">
        <v>86274</v>
      </c>
      <c r="R194" s="53">
        <v>30410</v>
      </c>
      <c r="S194" s="53">
        <v>31796</v>
      </c>
      <c r="T194" s="53">
        <v>157589</v>
      </c>
      <c r="U194" s="53">
        <v>888943</v>
      </c>
      <c r="V194" s="53">
        <v>616423</v>
      </c>
      <c r="W194" s="53">
        <v>768676</v>
      </c>
      <c r="X194" s="53">
        <v>666640</v>
      </c>
      <c r="Y194" s="53">
        <v>1360342</v>
      </c>
      <c r="Z194" s="53">
        <v>1141975</v>
      </c>
      <c r="AA194" s="53">
        <v>577901</v>
      </c>
      <c r="AB194" s="53">
        <v>566656</v>
      </c>
      <c r="AC194" s="53">
        <v>314066</v>
      </c>
      <c r="AD194" s="53">
        <v>33402</v>
      </c>
      <c r="AE194" s="53">
        <v>56343</v>
      </c>
    </row>
    <row r="195" spans="1:31" ht="15.75" customHeight="1">
      <c r="A195" s="1" t="s">
        <v>543</v>
      </c>
      <c r="B195" s="51" t="s">
        <v>115</v>
      </c>
      <c r="C195" s="53">
        <v>0</v>
      </c>
      <c r="D195" s="53">
        <v>0</v>
      </c>
      <c r="E195" s="53">
        <v>0</v>
      </c>
      <c r="F195" s="53">
        <v>0</v>
      </c>
      <c r="G195" s="53">
        <v>0</v>
      </c>
      <c r="H195" s="53">
        <v>6900</v>
      </c>
      <c r="I195" s="53">
        <v>7850</v>
      </c>
      <c r="J195" s="53">
        <v>500</v>
      </c>
      <c r="K195" s="53">
        <v>174823</v>
      </c>
      <c r="L195" s="53">
        <v>29760</v>
      </c>
      <c r="M195" s="53">
        <v>0</v>
      </c>
      <c r="N195" s="53">
        <v>0</v>
      </c>
      <c r="O195" s="53">
        <v>96160</v>
      </c>
      <c r="P195" s="53">
        <v>102811</v>
      </c>
      <c r="Q195" s="53">
        <v>262799</v>
      </c>
      <c r="R195" s="53">
        <v>316538</v>
      </c>
      <c r="S195" s="53">
        <v>126611</v>
      </c>
      <c r="T195" s="53">
        <v>95607</v>
      </c>
      <c r="U195" s="53">
        <v>356263</v>
      </c>
      <c r="V195" s="53">
        <v>445954</v>
      </c>
      <c r="W195" s="53">
        <v>347966</v>
      </c>
      <c r="X195" s="53">
        <v>231396</v>
      </c>
      <c r="Y195" s="53">
        <v>20874</v>
      </c>
      <c r="Z195" s="53">
        <v>33312</v>
      </c>
      <c r="AA195" s="53">
        <v>23640</v>
      </c>
      <c r="AB195" s="53">
        <v>30907</v>
      </c>
      <c r="AC195" s="53">
        <v>4943</v>
      </c>
      <c r="AD195" s="53">
        <v>1047</v>
      </c>
      <c r="AE195" s="53">
        <v>12341</v>
      </c>
    </row>
    <row r="196" spans="1:31" ht="15.75" customHeight="1">
      <c r="A196" s="1" t="s">
        <v>542</v>
      </c>
      <c r="B196" s="51" t="s">
        <v>118</v>
      </c>
      <c r="C196" s="53">
        <v>36686</v>
      </c>
      <c r="D196" s="53">
        <v>537158</v>
      </c>
      <c r="E196" s="53">
        <v>902319</v>
      </c>
      <c r="F196" s="53">
        <v>1075758</v>
      </c>
      <c r="G196" s="53">
        <v>1179296</v>
      </c>
      <c r="H196" s="53">
        <v>1276159</v>
      </c>
      <c r="I196" s="53">
        <v>1325287</v>
      </c>
      <c r="J196" s="53">
        <v>1699344</v>
      </c>
      <c r="K196" s="53">
        <v>1765571</v>
      </c>
      <c r="L196" s="53">
        <v>1934370</v>
      </c>
      <c r="M196" s="53">
        <v>1947179</v>
      </c>
      <c r="N196" s="53">
        <v>765675</v>
      </c>
      <c r="O196" s="53">
        <v>325649</v>
      </c>
      <c r="P196" s="53">
        <v>144186</v>
      </c>
      <c r="Q196" s="53">
        <v>321929</v>
      </c>
      <c r="R196" s="53">
        <v>407347</v>
      </c>
      <c r="S196" s="53">
        <v>408691</v>
      </c>
      <c r="T196" s="53">
        <v>556271</v>
      </c>
      <c r="U196" s="53">
        <v>654095</v>
      </c>
      <c r="V196" s="53">
        <v>786718</v>
      </c>
      <c r="W196" s="53">
        <v>500124</v>
      </c>
      <c r="X196" s="53">
        <v>608045</v>
      </c>
      <c r="Y196" s="53">
        <v>0</v>
      </c>
      <c r="Z196" s="53">
        <v>152551</v>
      </c>
      <c r="AA196" s="53">
        <v>174739</v>
      </c>
      <c r="AB196" s="53">
        <v>162651</v>
      </c>
      <c r="AC196" s="53">
        <v>142067</v>
      </c>
      <c r="AD196" s="53">
        <v>196271</v>
      </c>
      <c r="AE196" s="53">
        <v>139484</v>
      </c>
    </row>
    <row r="197" spans="1:31" ht="15.75" customHeight="1">
      <c r="A197" s="1" t="s">
        <v>543</v>
      </c>
      <c r="B197" s="51" t="s">
        <v>118</v>
      </c>
      <c r="C197" s="53">
        <v>0</v>
      </c>
      <c r="D197" s="53">
        <v>0</v>
      </c>
      <c r="E197" s="53">
        <v>0</v>
      </c>
      <c r="F197" s="53">
        <v>0</v>
      </c>
      <c r="G197" s="53">
        <v>0</v>
      </c>
      <c r="H197" s="53">
        <v>0</v>
      </c>
      <c r="I197" s="53">
        <v>0</v>
      </c>
      <c r="J197" s="53">
        <v>0</v>
      </c>
      <c r="K197" s="53">
        <v>6239</v>
      </c>
      <c r="L197" s="53">
        <v>21</v>
      </c>
      <c r="M197" s="53">
        <v>362070</v>
      </c>
      <c r="N197" s="53">
        <v>0</v>
      </c>
      <c r="O197" s="53">
        <v>0</v>
      </c>
      <c r="P197" s="53">
        <v>38473</v>
      </c>
      <c r="Q197" s="53">
        <v>20087</v>
      </c>
      <c r="R197" s="53">
        <v>53112</v>
      </c>
      <c r="S197" s="53">
        <v>89064</v>
      </c>
      <c r="T197" s="53">
        <v>138146</v>
      </c>
      <c r="U197" s="53">
        <v>51858</v>
      </c>
      <c r="V197" s="53">
        <v>50790</v>
      </c>
      <c r="W197" s="53">
        <v>43030</v>
      </c>
      <c r="X197" s="53">
        <v>621</v>
      </c>
      <c r="Y197" s="53">
        <v>0</v>
      </c>
      <c r="Z197" s="53">
        <v>128</v>
      </c>
      <c r="AA197" s="53">
        <v>65</v>
      </c>
      <c r="AB197" s="53">
        <v>0</v>
      </c>
      <c r="AC197" s="53">
        <v>1</v>
      </c>
      <c r="AD197" s="53">
        <v>0</v>
      </c>
      <c r="AE197" s="53">
        <v>1</v>
      </c>
    </row>
    <row r="198" spans="1:31" ht="15.75" customHeight="1">
      <c r="A198" s="1" t="s">
        <v>542</v>
      </c>
      <c r="B198" s="51" t="s">
        <v>120</v>
      </c>
      <c r="C198" s="53">
        <v>0</v>
      </c>
      <c r="D198" s="53">
        <v>0</v>
      </c>
      <c r="E198" s="53">
        <v>0</v>
      </c>
      <c r="F198" s="53">
        <v>0</v>
      </c>
      <c r="G198" s="53">
        <v>0</v>
      </c>
      <c r="H198" s="53">
        <v>0</v>
      </c>
      <c r="I198" s="53">
        <v>0</v>
      </c>
      <c r="J198" s="53">
        <v>0</v>
      </c>
      <c r="K198" s="53">
        <v>0</v>
      </c>
      <c r="L198" s="53">
        <v>0</v>
      </c>
      <c r="M198" s="53">
        <v>0</v>
      </c>
      <c r="N198" s="53">
        <v>0</v>
      </c>
      <c r="O198" s="53">
        <v>0</v>
      </c>
      <c r="P198" s="53">
        <v>0</v>
      </c>
      <c r="Q198" s="53">
        <v>0</v>
      </c>
      <c r="R198" s="53">
        <v>0</v>
      </c>
      <c r="S198" s="53">
        <v>0</v>
      </c>
      <c r="T198" s="53">
        <v>0</v>
      </c>
      <c r="U198" s="53">
        <v>0</v>
      </c>
      <c r="V198" s="53">
        <v>0</v>
      </c>
      <c r="W198" s="53">
        <v>0</v>
      </c>
      <c r="X198" s="53">
        <v>0</v>
      </c>
      <c r="Y198" s="53">
        <v>0</v>
      </c>
      <c r="Z198" s="53">
        <v>0</v>
      </c>
      <c r="AA198" s="53">
        <v>0</v>
      </c>
      <c r="AB198" s="53">
        <v>0</v>
      </c>
      <c r="AC198" s="51"/>
      <c r="AD198" s="53">
        <v>0</v>
      </c>
      <c r="AE198" s="53">
        <v>0</v>
      </c>
    </row>
    <row r="199" spans="1:31" ht="15.75" customHeight="1">
      <c r="A199" s="1" t="s">
        <v>543</v>
      </c>
      <c r="B199" s="51" t="s">
        <v>120</v>
      </c>
      <c r="C199" s="53">
        <v>0</v>
      </c>
      <c r="D199" s="53">
        <v>0</v>
      </c>
      <c r="E199" s="53">
        <v>0</v>
      </c>
      <c r="F199" s="53">
        <v>0</v>
      </c>
      <c r="G199" s="53">
        <v>0</v>
      </c>
      <c r="H199" s="53">
        <v>0</v>
      </c>
      <c r="I199" s="53">
        <v>0</v>
      </c>
      <c r="J199" s="53">
        <v>0</v>
      </c>
      <c r="K199" s="53">
        <v>0</v>
      </c>
      <c r="L199" s="53">
        <v>0</v>
      </c>
      <c r="M199" s="53">
        <v>0</v>
      </c>
      <c r="N199" s="53">
        <v>0</v>
      </c>
      <c r="O199" s="53">
        <v>0</v>
      </c>
      <c r="P199" s="53">
        <v>0</v>
      </c>
      <c r="Q199" s="53">
        <v>0</v>
      </c>
      <c r="R199" s="53">
        <v>0</v>
      </c>
      <c r="S199" s="53">
        <v>0</v>
      </c>
      <c r="T199" s="53">
        <v>0</v>
      </c>
      <c r="U199" s="53">
        <v>0</v>
      </c>
      <c r="V199" s="53">
        <v>0</v>
      </c>
      <c r="W199" s="53">
        <v>0</v>
      </c>
      <c r="X199" s="53">
        <v>0</v>
      </c>
      <c r="Y199" s="53">
        <v>0</v>
      </c>
      <c r="Z199" s="53">
        <v>0</v>
      </c>
      <c r="AA199" s="53">
        <v>0</v>
      </c>
      <c r="AB199" s="53">
        <v>0</v>
      </c>
      <c r="AC199" s="51"/>
      <c r="AD199" s="53">
        <v>0</v>
      </c>
      <c r="AE199" s="53">
        <v>0</v>
      </c>
    </row>
    <row r="200" spans="1:31" ht="15.75" customHeight="1">
      <c r="A200" s="1" t="s">
        <v>542</v>
      </c>
      <c r="B200" s="51" t="s">
        <v>123</v>
      </c>
      <c r="C200" s="53">
        <v>0</v>
      </c>
      <c r="D200" s="53">
        <v>0</v>
      </c>
      <c r="E200" s="53">
        <v>0</v>
      </c>
      <c r="F200" s="53">
        <v>0</v>
      </c>
      <c r="G200" s="53">
        <v>0</v>
      </c>
      <c r="H200" s="53">
        <v>0</v>
      </c>
      <c r="I200" s="53">
        <v>0</v>
      </c>
      <c r="J200" s="53">
        <v>78462</v>
      </c>
      <c r="K200" s="53">
        <v>22372</v>
      </c>
      <c r="L200" s="53">
        <v>271124</v>
      </c>
      <c r="M200" s="53">
        <v>12872</v>
      </c>
      <c r="N200" s="53">
        <v>34</v>
      </c>
      <c r="O200" s="53">
        <v>363</v>
      </c>
      <c r="P200" s="53">
        <v>0</v>
      </c>
      <c r="Q200" s="53">
        <v>0</v>
      </c>
      <c r="R200" s="53">
        <v>0</v>
      </c>
      <c r="S200" s="53">
        <v>0</v>
      </c>
      <c r="T200" s="53">
        <v>0</v>
      </c>
      <c r="U200" s="53">
        <v>0</v>
      </c>
      <c r="V200" s="53">
        <v>264</v>
      </c>
      <c r="W200" s="53">
        <v>0</v>
      </c>
      <c r="X200" s="53">
        <v>6</v>
      </c>
      <c r="Y200" s="53">
        <v>0</v>
      </c>
      <c r="Z200" s="53">
        <v>0</v>
      </c>
      <c r="AA200" s="53">
        <v>0</v>
      </c>
      <c r="AB200" s="53">
        <v>0</v>
      </c>
      <c r="AC200" s="51"/>
      <c r="AD200" s="53">
        <v>0</v>
      </c>
      <c r="AE200" s="53">
        <v>0</v>
      </c>
    </row>
    <row r="201" spans="1:31" ht="15.75" customHeight="1">
      <c r="A201" s="1" t="s">
        <v>543</v>
      </c>
      <c r="B201" s="51" t="s">
        <v>123</v>
      </c>
      <c r="C201" s="53">
        <v>0</v>
      </c>
      <c r="D201" s="53">
        <v>0</v>
      </c>
      <c r="E201" s="53">
        <v>0</v>
      </c>
      <c r="F201" s="53">
        <v>0</v>
      </c>
      <c r="G201" s="53">
        <v>0</v>
      </c>
      <c r="H201" s="53">
        <v>0</v>
      </c>
      <c r="I201" s="53">
        <v>0</v>
      </c>
      <c r="J201" s="53">
        <v>325</v>
      </c>
      <c r="K201" s="53">
        <v>52309</v>
      </c>
      <c r="L201" s="53">
        <v>44132</v>
      </c>
      <c r="M201" s="53">
        <v>0</v>
      </c>
      <c r="N201" s="53">
        <v>0</v>
      </c>
      <c r="O201" s="53">
        <v>0</v>
      </c>
      <c r="P201" s="53">
        <v>0</v>
      </c>
      <c r="Q201" s="53">
        <v>841</v>
      </c>
      <c r="R201" s="53">
        <v>150</v>
      </c>
      <c r="S201" s="53">
        <v>0</v>
      </c>
      <c r="T201" s="53">
        <v>35</v>
      </c>
      <c r="U201" s="53">
        <v>0</v>
      </c>
      <c r="V201" s="53">
        <v>0</v>
      </c>
      <c r="W201" s="53">
        <v>0</v>
      </c>
      <c r="X201" s="53">
        <v>0</v>
      </c>
      <c r="Y201" s="53">
        <v>0</v>
      </c>
      <c r="Z201" s="53">
        <v>0</v>
      </c>
      <c r="AA201" s="53">
        <v>0</v>
      </c>
      <c r="AB201" s="53">
        <v>0</v>
      </c>
      <c r="AC201" s="51"/>
      <c r="AD201" s="53">
        <v>0</v>
      </c>
      <c r="AE201" s="53">
        <v>0</v>
      </c>
    </row>
    <row r="202" spans="1:31" ht="15.75" customHeight="1">
      <c r="A202" s="1" t="s">
        <v>542</v>
      </c>
      <c r="B202" s="51" t="s">
        <v>126</v>
      </c>
      <c r="C202" s="53">
        <v>0</v>
      </c>
      <c r="D202" s="53">
        <v>0</v>
      </c>
      <c r="E202" s="53">
        <v>0</v>
      </c>
      <c r="F202" s="53">
        <v>0</v>
      </c>
      <c r="G202" s="53">
        <v>0</v>
      </c>
      <c r="H202" s="53">
        <v>0</v>
      </c>
      <c r="I202" s="53">
        <v>0</v>
      </c>
      <c r="J202" s="53">
        <v>0</v>
      </c>
      <c r="K202" s="53">
        <v>0</v>
      </c>
      <c r="L202" s="53">
        <v>0</v>
      </c>
      <c r="M202" s="53">
        <v>0</v>
      </c>
      <c r="N202" s="53">
        <v>0</v>
      </c>
      <c r="O202" s="53">
        <v>0</v>
      </c>
      <c r="P202" s="53">
        <v>1</v>
      </c>
      <c r="Q202" s="53">
        <v>2</v>
      </c>
      <c r="R202" s="53">
        <v>0</v>
      </c>
      <c r="S202" s="53">
        <v>0</v>
      </c>
      <c r="T202" s="53">
        <v>0</v>
      </c>
      <c r="U202" s="53">
        <v>0</v>
      </c>
      <c r="V202" s="53">
        <v>0</v>
      </c>
      <c r="W202" s="53">
        <v>0</v>
      </c>
      <c r="X202" s="53">
        <v>0</v>
      </c>
      <c r="Y202" s="53">
        <v>0</v>
      </c>
      <c r="Z202" s="53">
        <v>0</v>
      </c>
      <c r="AA202" s="53">
        <v>0</v>
      </c>
      <c r="AB202" s="53">
        <v>0</v>
      </c>
      <c r="AC202" s="51"/>
      <c r="AD202" s="53">
        <v>21771</v>
      </c>
      <c r="AE202" s="53">
        <v>0</v>
      </c>
    </row>
    <row r="203" spans="1:31" ht="15.75" customHeight="1">
      <c r="A203" s="1" t="s">
        <v>543</v>
      </c>
      <c r="B203" s="51" t="s">
        <v>126</v>
      </c>
      <c r="C203" s="53">
        <v>0</v>
      </c>
      <c r="D203" s="53">
        <v>0</v>
      </c>
      <c r="E203" s="53">
        <v>0</v>
      </c>
      <c r="F203" s="53">
        <v>0</v>
      </c>
      <c r="G203" s="53">
        <v>0</v>
      </c>
      <c r="H203" s="53">
        <v>0</v>
      </c>
      <c r="I203" s="53">
        <v>0</v>
      </c>
      <c r="J203" s="53">
        <v>0</v>
      </c>
      <c r="K203" s="53">
        <v>0</v>
      </c>
      <c r="L203" s="53">
        <v>0</v>
      </c>
      <c r="M203" s="53">
        <v>0</v>
      </c>
      <c r="N203" s="53">
        <v>0</v>
      </c>
      <c r="O203" s="53">
        <v>0</v>
      </c>
      <c r="P203" s="53">
        <v>0</v>
      </c>
      <c r="Q203" s="53">
        <v>0</v>
      </c>
      <c r="R203" s="53">
        <v>0</v>
      </c>
      <c r="S203" s="53">
        <v>0</v>
      </c>
      <c r="T203" s="53">
        <v>0</v>
      </c>
      <c r="U203" s="53">
        <v>0</v>
      </c>
      <c r="V203" s="53">
        <v>0</v>
      </c>
      <c r="W203" s="53">
        <v>0</v>
      </c>
      <c r="X203" s="53">
        <v>0</v>
      </c>
      <c r="Y203" s="53">
        <v>0</v>
      </c>
      <c r="Z203" s="53">
        <v>0</v>
      </c>
      <c r="AA203" s="53">
        <v>0</v>
      </c>
      <c r="AB203" s="53">
        <v>0</v>
      </c>
      <c r="AC203" s="51"/>
      <c r="AD203" s="53">
        <v>1</v>
      </c>
      <c r="AE203" s="53">
        <v>0</v>
      </c>
    </row>
    <row r="204" spans="1:31" ht="15.75" customHeight="1">
      <c r="A204" s="1" t="s">
        <v>542</v>
      </c>
      <c r="B204" s="51" t="s">
        <v>129</v>
      </c>
      <c r="C204" s="53">
        <v>1121</v>
      </c>
      <c r="D204" s="53">
        <v>14</v>
      </c>
      <c r="E204" s="53">
        <v>0</v>
      </c>
      <c r="F204" s="53">
        <v>14</v>
      </c>
      <c r="G204" s="53">
        <v>70</v>
      </c>
      <c r="H204" s="53">
        <v>0</v>
      </c>
      <c r="I204" s="53">
        <v>5566</v>
      </c>
      <c r="J204" s="53">
        <v>526185</v>
      </c>
      <c r="K204" s="53">
        <v>738369</v>
      </c>
      <c r="L204" s="53">
        <v>204117</v>
      </c>
      <c r="M204" s="53">
        <v>2388</v>
      </c>
      <c r="N204" s="53">
        <v>3604</v>
      </c>
      <c r="O204" s="53">
        <v>80264</v>
      </c>
      <c r="P204" s="53">
        <v>79584</v>
      </c>
      <c r="Q204" s="53">
        <v>78997</v>
      </c>
      <c r="R204" s="53">
        <v>78097</v>
      </c>
      <c r="S204" s="53">
        <v>79523</v>
      </c>
      <c r="T204" s="53">
        <v>160306</v>
      </c>
      <c r="U204" s="53">
        <v>960994</v>
      </c>
      <c r="V204" s="53">
        <v>447308</v>
      </c>
      <c r="W204" s="53">
        <v>298492</v>
      </c>
      <c r="X204" s="53">
        <v>82256</v>
      </c>
      <c r="Y204" s="53">
        <v>81839</v>
      </c>
      <c r="Z204" s="53">
        <v>9046</v>
      </c>
      <c r="AA204" s="53">
        <v>12888</v>
      </c>
      <c r="AB204" s="53">
        <v>0</v>
      </c>
      <c r="AC204" s="51"/>
      <c r="AD204" s="53">
        <v>9553</v>
      </c>
      <c r="AE204" s="53">
        <v>5832178</v>
      </c>
    </row>
    <row r="205" spans="1:31" ht="15.75" customHeight="1">
      <c r="A205" s="1" t="s">
        <v>543</v>
      </c>
      <c r="B205" s="51" t="s">
        <v>129</v>
      </c>
      <c r="C205" s="53">
        <v>64596</v>
      </c>
      <c r="D205" s="53">
        <v>446823</v>
      </c>
      <c r="E205" s="53">
        <v>0</v>
      </c>
      <c r="F205" s="53">
        <v>801040</v>
      </c>
      <c r="G205" s="53">
        <v>964770</v>
      </c>
      <c r="H205" s="53">
        <v>925370</v>
      </c>
      <c r="I205" s="53">
        <v>1029628</v>
      </c>
      <c r="J205" s="53">
        <v>1103530</v>
      </c>
      <c r="K205" s="53">
        <v>4625</v>
      </c>
      <c r="L205" s="53">
        <v>19575</v>
      </c>
      <c r="M205" s="53">
        <v>18598</v>
      </c>
      <c r="N205" s="53">
        <v>2839</v>
      </c>
      <c r="O205" s="53">
        <v>299155</v>
      </c>
      <c r="P205" s="53">
        <v>296621</v>
      </c>
      <c r="Q205" s="53">
        <v>294683</v>
      </c>
      <c r="R205" s="53">
        <v>294462</v>
      </c>
      <c r="S205" s="53">
        <v>291883</v>
      </c>
      <c r="T205" s="53">
        <v>402393</v>
      </c>
      <c r="U205" s="53">
        <v>1012880</v>
      </c>
      <c r="V205" s="53">
        <v>337146</v>
      </c>
      <c r="W205" s="53">
        <v>310478</v>
      </c>
      <c r="X205" s="53">
        <v>306668</v>
      </c>
      <c r="Y205" s="53">
        <v>305030</v>
      </c>
      <c r="Z205" s="53">
        <v>678304</v>
      </c>
      <c r="AA205" s="53">
        <v>437364</v>
      </c>
      <c r="AB205" s="53">
        <v>252888</v>
      </c>
      <c r="AC205" s="53">
        <v>1948376</v>
      </c>
      <c r="AD205" s="53">
        <v>5600678</v>
      </c>
      <c r="AE205" s="53">
        <v>1163819</v>
      </c>
    </row>
    <row r="206" spans="1:31" ht="15.75" customHeight="1">
      <c r="A206" s="1" t="s">
        <v>542</v>
      </c>
      <c r="B206" s="51" t="s">
        <v>131</v>
      </c>
      <c r="C206" s="53">
        <v>0</v>
      </c>
      <c r="D206" s="53">
        <v>0</v>
      </c>
      <c r="E206" s="53">
        <v>0</v>
      </c>
      <c r="F206" s="53">
        <v>0</v>
      </c>
      <c r="G206" s="53">
        <v>0</v>
      </c>
      <c r="H206" s="53">
        <v>0</v>
      </c>
      <c r="I206" s="53">
        <v>0</v>
      </c>
      <c r="J206" s="53">
        <v>28480</v>
      </c>
      <c r="K206" s="53">
        <v>1544</v>
      </c>
      <c r="L206" s="53">
        <v>0</v>
      </c>
      <c r="M206" s="53">
        <v>0</v>
      </c>
      <c r="N206" s="53">
        <v>0</v>
      </c>
      <c r="O206" s="53">
        <v>8800</v>
      </c>
      <c r="P206" s="53">
        <v>5762</v>
      </c>
      <c r="Q206" s="53">
        <v>14851</v>
      </c>
      <c r="R206" s="53">
        <v>41018</v>
      </c>
      <c r="S206" s="53">
        <v>15238</v>
      </c>
      <c r="T206" s="53">
        <v>21527</v>
      </c>
      <c r="U206" s="53">
        <v>12346</v>
      </c>
      <c r="V206" s="53">
        <v>8238</v>
      </c>
      <c r="W206" s="53">
        <v>17434</v>
      </c>
      <c r="X206" s="53">
        <v>11280</v>
      </c>
      <c r="Y206" s="53">
        <v>11575</v>
      </c>
      <c r="Z206" s="53">
        <v>0</v>
      </c>
      <c r="AA206" s="53">
        <v>29087</v>
      </c>
      <c r="AB206" s="53">
        <v>16351</v>
      </c>
      <c r="AC206" s="53">
        <v>10466</v>
      </c>
      <c r="AD206" s="53">
        <v>8465</v>
      </c>
      <c r="AE206" s="53">
        <v>39595</v>
      </c>
    </row>
    <row r="207" spans="1:31" ht="15.75" customHeight="1">
      <c r="A207" s="1" t="s">
        <v>543</v>
      </c>
      <c r="B207" s="51" t="s">
        <v>131</v>
      </c>
      <c r="C207" s="53">
        <v>0</v>
      </c>
      <c r="D207" s="53">
        <v>0</v>
      </c>
      <c r="E207" s="53">
        <v>0</v>
      </c>
      <c r="F207" s="53">
        <v>0</v>
      </c>
      <c r="G207" s="53">
        <v>0</v>
      </c>
      <c r="H207" s="53">
        <v>0</v>
      </c>
      <c r="I207" s="53">
        <v>0</v>
      </c>
      <c r="J207" s="53">
        <v>0</v>
      </c>
      <c r="K207" s="53">
        <v>0</v>
      </c>
      <c r="L207" s="53">
        <v>0</v>
      </c>
      <c r="M207" s="53">
        <v>0</v>
      </c>
      <c r="N207" s="53">
        <v>0</v>
      </c>
      <c r="O207" s="53">
        <v>0</v>
      </c>
      <c r="P207" s="53">
        <v>0</v>
      </c>
      <c r="Q207" s="53">
        <v>0</v>
      </c>
      <c r="R207" s="53">
        <v>824</v>
      </c>
      <c r="S207" s="53">
        <v>814</v>
      </c>
      <c r="T207" s="53">
        <v>37666</v>
      </c>
      <c r="U207" s="53">
        <v>54552</v>
      </c>
      <c r="V207" s="53">
        <v>43030</v>
      </c>
      <c r="W207" s="53">
        <v>12988</v>
      </c>
      <c r="X207" s="53">
        <v>1265</v>
      </c>
      <c r="Y207" s="53">
        <v>1858</v>
      </c>
      <c r="Z207" s="53">
        <v>17689</v>
      </c>
      <c r="AA207" s="53">
        <v>27779</v>
      </c>
      <c r="AB207" s="53">
        <v>934</v>
      </c>
      <c r="AC207" s="53">
        <v>36</v>
      </c>
      <c r="AD207" s="53">
        <v>13</v>
      </c>
      <c r="AE207" s="53">
        <v>955</v>
      </c>
    </row>
    <row r="208" spans="1:31" ht="15.75" customHeight="1">
      <c r="A208" s="1" t="s">
        <v>542</v>
      </c>
      <c r="B208" s="51" t="s">
        <v>134</v>
      </c>
      <c r="C208" s="53">
        <v>1808826</v>
      </c>
      <c r="D208" s="53">
        <v>2031891</v>
      </c>
      <c r="E208" s="53">
        <v>2741116</v>
      </c>
      <c r="F208" s="53">
        <v>3099617</v>
      </c>
      <c r="G208" s="53">
        <v>3486657</v>
      </c>
      <c r="H208" s="53">
        <v>4393837</v>
      </c>
      <c r="I208" s="53">
        <v>3804746</v>
      </c>
      <c r="J208" s="53">
        <v>4093278</v>
      </c>
      <c r="K208" s="53">
        <v>3927660</v>
      </c>
      <c r="L208" s="53">
        <v>7837392</v>
      </c>
      <c r="M208" s="53">
        <v>4279526</v>
      </c>
      <c r="N208" s="53">
        <v>2999082</v>
      </c>
      <c r="O208" s="53">
        <v>2433433</v>
      </c>
      <c r="P208" s="53">
        <v>1941502</v>
      </c>
      <c r="Q208" s="53">
        <v>1952104</v>
      </c>
      <c r="R208" s="53">
        <v>2159606</v>
      </c>
      <c r="S208" s="53">
        <v>2508934</v>
      </c>
      <c r="T208" s="53">
        <v>2610161</v>
      </c>
      <c r="U208" s="53">
        <v>2534008</v>
      </c>
      <c r="V208" s="53">
        <v>2604760</v>
      </c>
      <c r="W208" s="53">
        <v>2458432</v>
      </c>
      <c r="X208" s="53">
        <v>2524030</v>
      </c>
      <c r="Y208" s="53">
        <v>11514688</v>
      </c>
      <c r="Z208" s="53">
        <v>11742473</v>
      </c>
      <c r="AA208" s="53">
        <v>11181948</v>
      </c>
      <c r="AB208" s="53">
        <v>10804451</v>
      </c>
      <c r="AC208" s="53">
        <v>8961559</v>
      </c>
      <c r="AD208" s="53">
        <v>10345461</v>
      </c>
      <c r="AE208" s="53">
        <v>9726362</v>
      </c>
    </row>
    <row r="209" spans="1:31" ht="15.75" customHeight="1">
      <c r="A209" s="1" t="s">
        <v>543</v>
      </c>
      <c r="B209" s="51" t="s">
        <v>134</v>
      </c>
      <c r="C209" s="53">
        <v>98793</v>
      </c>
      <c r="D209" s="53">
        <v>327830</v>
      </c>
      <c r="E209" s="53">
        <v>669689</v>
      </c>
      <c r="F209" s="53">
        <v>499835</v>
      </c>
      <c r="G209" s="53">
        <v>443336</v>
      </c>
      <c r="H209" s="53">
        <v>439703</v>
      </c>
      <c r="I209" s="53">
        <v>287925</v>
      </c>
      <c r="J209" s="53">
        <v>119741</v>
      </c>
      <c r="K209" s="53">
        <v>66924</v>
      </c>
      <c r="L209" s="53">
        <v>165078</v>
      </c>
      <c r="M209" s="53">
        <v>362070</v>
      </c>
      <c r="N209" s="53">
        <v>0</v>
      </c>
      <c r="O209" s="53">
        <v>0</v>
      </c>
      <c r="P209" s="53">
        <v>25615</v>
      </c>
      <c r="Q209" s="53">
        <v>14402</v>
      </c>
      <c r="R209" s="53">
        <v>38272</v>
      </c>
      <c r="S209" s="53">
        <v>80066</v>
      </c>
      <c r="T209" s="53">
        <v>117140</v>
      </c>
      <c r="U209" s="53">
        <v>40650</v>
      </c>
      <c r="V209" s="53">
        <v>41271</v>
      </c>
      <c r="W209" s="53">
        <v>32247</v>
      </c>
      <c r="X209" s="53">
        <v>2161</v>
      </c>
      <c r="Y209" s="53">
        <v>15700</v>
      </c>
      <c r="Z209" s="53">
        <v>3704</v>
      </c>
      <c r="AA209" s="53">
        <v>25398</v>
      </c>
      <c r="AB209" s="53">
        <v>13235</v>
      </c>
      <c r="AC209" s="53">
        <v>6937</v>
      </c>
      <c r="AD209" s="53">
        <v>9496</v>
      </c>
      <c r="AE209" s="53">
        <v>6440</v>
      </c>
    </row>
    <row r="210" spans="1:31" ht="15.75" customHeight="1">
      <c r="A210" s="1" t="s">
        <v>542</v>
      </c>
      <c r="B210" s="51" t="s">
        <v>137</v>
      </c>
      <c r="C210" s="53">
        <v>0</v>
      </c>
      <c r="D210" s="53">
        <v>0</v>
      </c>
      <c r="E210" s="53">
        <v>0</v>
      </c>
      <c r="F210" s="53">
        <v>0</v>
      </c>
      <c r="G210" s="53">
        <v>0</v>
      </c>
      <c r="H210" s="53">
        <v>0</v>
      </c>
      <c r="I210" s="53">
        <v>0</v>
      </c>
      <c r="J210" s="53">
        <v>0</v>
      </c>
      <c r="K210" s="53">
        <v>0</v>
      </c>
      <c r="L210" s="53">
        <v>0</v>
      </c>
      <c r="M210" s="53">
        <v>0</v>
      </c>
      <c r="N210" s="53">
        <v>0</v>
      </c>
      <c r="O210" s="53">
        <v>375</v>
      </c>
      <c r="P210" s="53">
        <v>16</v>
      </c>
      <c r="Q210" s="53">
        <v>0</v>
      </c>
      <c r="R210" s="53">
        <v>0</v>
      </c>
      <c r="S210" s="53">
        <v>0</v>
      </c>
      <c r="T210" s="53">
        <v>0</v>
      </c>
      <c r="U210" s="53">
        <v>0</v>
      </c>
      <c r="V210" s="53">
        <v>0</v>
      </c>
      <c r="W210" s="53">
        <v>0</v>
      </c>
      <c r="X210" s="53">
        <v>0</v>
      </c>
      <c r="Y210" s="53">
        <v>0</v>
      </c>
      <c r="Z210" s="53">
        <v>0</v>
      </c>
      <c r="AA210" s="53">
        <v>0</v>
      </c>
      <c r="AB210" s="53">
        <v>0</v>
      </c>
      <c r="AC210" s="51"/>
      <c r="AD210" s="53">
        <v>28220</v>
      </c>
      <c r="AE210" s="53">
        <v>30492</v>
      </c>
    </row>
    <row r="211" spans="1:31" ht="15.75" customHeight="1">
      <c r="A211" s="1" t="s">
        <v>543</v>
      </c>
      <c r="B211" s="51" t="s">
        <v>137</v>
      </c>
      <c r="C211" s="53">
        <v>0</v>
      </c>
      <c r="D211" s="53">
        <v>0</v>
      </c>
      <c r="E211" s="53">
        <v>0</v>
      </c>
      <c r="F211" s="53">
        <v>0</v>
      </c>
      <c r="G211" s="53">
        <v>0</v>
      </c>
      <c r="H211" s="53">
        <v>0</v>
      </c>
      <c r="I211" s="53">
        <v>0</v>
      </c>
      <c r="J211" s="53">
        <v>0</v>
      </c>
      <c r="K211" s="53">
        <v>0</v>
      </c>
      <c r="L211" s="53">
        <v>0</v>
      </c>
      <c r="M211" s="53">
        <v>0</v>
      </c>
      <c r="N211" s="53">
        <v>0</v>
      </c>
      <c r="O211" s="53">
        <v>0</v>
      </c>
      <c r="P211" s="53">
        <v>0</v>
      </c>
      <c r="Q211" s="53">
        <v>0</v>
      </c>
      <c r="R211" s="53">
        <v>0</v>
      </c>
      <c r="S211" s="53">
        <v>0</v>
      </c>
      <c r="T211" s="53">
        <v>0</v>
      </c>
      <c r="U211" s="53">
        <v>0</v>
      </c>
      <c r="V211" s="53">
        <v>0</v>
      </c>
      <c r="W211" s="53">
        <v>0</v>
      </c>
      <c r="X211" s="53">
        <v>0</v>
      </c>
      <c r="Y211" s="53">
        <v>0</v>
      </c>
      <c r="Z211" s="53">
        <v>0</v>
      </c>
      <c r="AA211" s="53">
        <v>0</v>
      </c>
      <c r="AB211" s="53">
        <v>0</v>
      </c>
      <c r="AC211" s="51"/>
      <c r="AD211" s="53">
        <v>34</v>
      </c>
      <c r="AE211" s="53">
        <v>856</v>
      </c>
    </row>
    <row r="212" spans="1:31" ht="15.75" customHeight="1">
      <c r="A212" s="1" t="s">
        <v>542</v>
      </c>
      <c r="B212" s="51" t="s">
        <v>140</v>
      </c>
      <c r="C212" s="53">
        <v>280050</v>
      </c>
      <c r="D212" s="53">
        <v>2617362</v>
      </c>
      <c r="E212" s="53">
        <v>6245029</v>
      </c>
      <c r="F212" s="53">
        <v>1801202</v>
      </c>
      <c r="G212" s="53">
        <v>2822891</v>
      </c>
      <c r="H212" s="53">
        <v>883468</v>
      </c>
      <c r="I212" s="53">
        <v>5270168</v>
      </c>
      <c r="J212" s="53">
        <v>7198952</v>
      </c>
      <c r="K212" s="53">
        <v>6868703</v>
      </c>
      <c r="L212" s="53">
        <v>8833922</v>
      </c>
      <c r="M212" s="53">
        <v>4257197</v>
      </c>
      <c r="N212" s="53">
        <v>3152421</v>
      </c>
      <c r="O212" s="53">
        <v>4361543</v>
      </c>
      <c r="P212" s="53">
        <v>3445319</v>
      </c>
      <c r="Q212" s="53">
        <v>2228741</v>
      </c>
      <c r="R212" s="53">
        <v>2532518</v>
      </c>
      <c r="S212" s="53">
        <v>2429604</v>
      </c>
      <c r="T212" s="53">
        <v>3622104</v>
      </c>
      <c r="U212" s="53">
        <v>2973166</v>
      </c>
      <c r="V212" s="53">
        <v>3150023</v>
      </c>
      <c r="W212" s="53">
        <v>2211420</v>
      </c>
      <c r="X212" s="53">
        <v>3045037</v>
      </c>
      <c r="Y212" s="53">
        <v>2246709</v>
      </c>
      <c r="Z212" s="53">
        <v>1889261</v>
      </c>
      <c r="AA212" s="53">
        <v>1687101</v>
      </c>
      <c r="AB212" s="53">
        <v>3618887</v>
      </c>
      <c r="AC212" s="53">
        <v>1514335</v>
      </c>
      <c r="AD212" s="53">
        <v>1814257</v>
      </c>
      <c r="AE212" s="53">
        <v>1435330</v>
      </c>
    </row>
    <row r="213" spans="1:31" ht="15.75" customHeight="1">
      <c r="A213" s="1" t="s">
        <v>543</v>
      </c>
      <c r="B213" s="51" t="s">
        <v>140</v>
      </c>
      <c r="C213" s="53">
        <v>36917</v>
      </c>
      <c r="D213" s="53">
        <v>2955</v>
      </c>
      <c r="E213" s="53">
        <v>2623</v>
      </c>
      <c r="F213" s="53">
        <v>1083688</v>
      </c>
      <c r="G213" s="53">
        <v>25538</v>
      </c>
      <c r="H213" s="53">
        <v>1648456</v>
      </c>
      <c r="I213" s="53">
        <v>663705</v>
      </c>
      <c r="J213" s="53">
        <v>3567105</v>
      </c>
      <c r="K213" s="53">
        <v>4401860</v>
      </c>
      <c r="L213" s="53">
        <v>7025492</v>
      </c>
      <c r="M213" s="53">
        <v>5390058</v>
      </c>
      <c r="N213" s="53">
        <v>8209880</v>
      </c>
      <c r="O213" s="53">
        <v>5548924</v>
      </c>
      <c r="P213" s="53">
        <v>5401791</v>
      </c>
      <c r="Q213" s="53">
        <v>7076947</v>
      </c>
      <c r="R213" s="53">
        <v>5537369</v>
      </c>
      <c r="S213" s="53">
        <v>11086396</v>
      </c>
      <c r="T213" s="53">
        <v>6880724</v>
      </c>
      <c r="U213" s="53">
        <v>10246628</v>
      </c>
      <c r="V213" s="53">
        <v>9328182</v>
      </c>
      <c r="W213" s="53">
        <v>9164045</v>
      </c>
      <c r="X213" s="53">
        <v>9805972</v>
      </c>
      <c r="Y213" s="53">
        <v>8420115</v>
      </c>
      <c r="Z213" s="53">
        <v>8220860</v>
      </c>
      <c r="AA213" s="53">
        <v>9226485</v>
      </c>
      <c r="AB213" s="53">
        <v>6929097</v>
      </c>
      <c r="AC213" s="53">
        <v>2292801</v>
      </c>
      <c r="AD213" s="53">
        <v>2883609</v>
      </c>
      <c r="AE213" s="53">
        <v>5447095</v>
      </c>
    </row>
    <row r="214" spans="1:31" ht="15.75" customHeight="1">
      <c r="A214" s="1" t="s">
        <v>542</v>
      </c>
      <c r="B214" s="51" t="s">
        <v>143</v>
      </c>
      <c r="C214" s="53">
        <v>0</v>
      </c>
      <c r="D214" s="53">
        <v>0</v>
      </c>
      <c r="E214" s="53">
        <v>0</v>
      </c>
      <c r="F214" s="53">
        <v>0</v>
      </c>
      <c r="G214" s="53">
        <v>0</v>
      </c>
      <c r="H214" s="53">
        <v>0</v>
      </c>
      <c r="I214" s="53">
        <v>0</v>
      </c>
      <c r="J214" s="53">
        <v>0</v>
      </c>
      <c r="K214" s="53">
        <v>0</v>
      </c>
      <c r="L214" s="53">
        <v>0</v>
      </c>
      <c r="M214" s="53">
        <v>0</v>
      </c>
      <c r="N214" s="53">
        <v>0</v>
      </c>
      <c r="O214" s="53">
        <v>0</v>
      </c>
      <c r="P214" s="53">
        <v>0</v>
      </c>
      <c r="Q214" s="53">
        <v>0</v>
      </c>
      <c r="R214" s="53">
        <v>0</v>
      </c>
      <c r="S214" s="53">
        <v>0</v>
      </c>
      <c r="T214" s="53">
        <v>0</v>
      </c>
      <c r="U214" s="53">
        <v>0</v>
      </c>
      <c r="V214" s="53">
        <v>0</v>
      </c>
      <c r="W214" s="53">
        <v>0</v>
      </c>
      <c r="X214" s="53">
        <v>0</v>
      </c>
      <c r="Y214" s="53">
        <v>0</v>
      </c>
      <c r="Z214" s="53">
        <v>0</v>
      </c>
      <c r="AA214" s="53">
        <v>0</v>
      </c>
      <c r="AB214" s="53">
        <v>0</v>
      </c>
      <c r="AC214" s="51"/>
      <c r="AD214" s="53">
        <v>397</v>
      </c>
      <c r="AE214" s="53">
        <v>8784</v>
      </c>
    </row>
    <row r="215" spans="1:31" ht="15.75" customHeight="1">
      <c r="A215" s="1" t="s">
        <v>543</v>
      </c>
      <c r="B215" s="51" t="s">
        <v>143</v>
      </c>
      <c r="C215" s="53">
        <v>0</v>
      </c>
      <c r="D215" s="53">
        <v>0</v>
      </c>
      <c r="E215" s="53">
        <v>0</v>
      </c>
      <c r="F215" s="53">
        <v>0</v>
      </c>
      <c r="G215" s="53">
        <v>0</v>
      </c>
      <c r="H215" s="53">
        <v>0</v>
      </c>
      <c r="I215" s="53">
        <v>0</v>
      </c>
      <c r="J215" s="53">
        <v>0</v>
      </c>
      <c r="K215" s="53">
        <v>0</v>
      </c>
      <c r="L215" s="53">
        <v>0</v>
      </c>
      <c r="M215" s="53">
        <v>0</v>
      </c>
      <c r="N215" s="53">
        <v>0</v>
      </c>
      <c r="O215" s="53">
        <v>0</v>
      </c>
      <c r="P215" s="53">
        <v>0</v>
      </c>
      <c r="Q215" s="53">
        <v>0</v>
      </c>
      <c r="R215" s="53">
        <v>0</v>
      </c>
      <c r="S215" s="53">
        <v>0</v>
      </c>
      <c r="T215" s="53">
        <v>0</v>
      </c>
      <c r="U215" s="53">
        <v>0</v>
      </c>
      <c r="V215" s="53">
        <v>0</v>
      </c>
      <c r="W215" s="53">
        <v>0</v>
      </c>
      <c r="X215" s="53">
        <v>0</v>
      </c>
      <c r="Y215" s="53">
        <v>0</v>
      </c>
      <c r="Z215" s="53">
        <v>0</v>
      </c>
      <c r="AA215" s="53">
        <v>0</v>
      </c>
      <c r="AB215" s="53">
        <v>0</v>
      </c>
      <c r="AC215" s="51"/>
      <c r="AD215" s="53">
        <v>10</v>
      </c>
      <c r="AE215" s="53">
        <v>246</v>
      </c>
    </row>
    <row r="216" spans="1:31" ht="15.75" customHeight="1">
      <c r="A216" s="1" t="s">
        <v>542</v>
      </c>
      <c r="B216" s="51" t="s">
        <v>145</v>
      </c>
      <c r="C216" s="53">
        <v>0</v>
      </c>
      <c r="D216" s="53">
        <v>0</v>
      </c>
      <c r="E216" s="53">
        <v>0</v>
      </c>
      <c r="F216" s="53">
        <v>0</v>
      </c>
      <c r="G216" s="53">
        <v>0</v>
      </c>
      <c r="H216" s="53">
        <v>0</v>
      </c>
      <c r="I216" s="53">
        <v>163471</v>
      </c>
      <c r="J216" s="53">
        <v>878428</v>
      </c>
      <c r="K216" s="53">
        <v>840008</v>
      </c>
      <c r="L216" s="53">
        <v>402581</v>
      </c>
      <c r="M216" s="53">
        <v>0</v>
      </c>
      <c r="N216" s="53">
        <v>0</v>
      </c>
      <c r="O216" s="53">
        <v>0</v>
      </c>
      <c r="P216" s="53">
        <v>920</v>
      </c>
      <c r="Q216" s="53">
        <v>0</v>
      </c>
      <c r="R216" s="53">
        <v>68</v>
      </c>
      <c r="S216" s="53">
        <v>34</v>
      </c>
      <c r="T216" s="53">
        <v>80</v>
      </c>
      <c r="U216" s="53">
        <v>0</v>
      </c>
      <c r="V216" s="53">
        <v>0</v>
      </c>
      <c r="W216" s="53">
        <v>0</v>
      </c>
      <c r="X216" s="53">
        <v>0</v>
      </c>
      <c r="Y216" s="53">
        <v>0</v>
      </c>
      <c r="Z216" s="53">
        <v>0</v>
      </c>
      <c r="AA216" s="53">
        <v>0</v>
      </c>
      <c r="AB216" s="53">
        <v>0</v>
      </c>
      <c r="AC216" s="51"/>
      <c r="AD216" s="53">
        <v>0</v>
      </c>
      <c r="AE216" s="53">
        <v>0</v>
      </c>
    </row>
    <row r="217" spans="1:31" ht="15.75" customHeight="1">
      <c r="A217" s="1" t="s">
        <v>543</v>
      </c>
      <c r="B217" s="51" t="s">
        <v>145</v>
      </c>
      <c r="C217" s="53">
        <v>0</v>
      </c>
      <c r="D217" s="53">
        <v>0</v>
      </c>
      <c r="E217" s="53">
        <v>0</v>
      </c>
      <c r="F217" s="53">
        <v>0</v>
      </c>
      <c r="G217" s="53">
        <v>0</v>
      </c>
      <c r="H217" s="53">
        <v>0</v>
      </c>
      <c r="I217" s="53">
        <v>0</v>
      </c>
      <c r="J217" s="53">
        <v>0</v>
      </c>
      <c r="K217" s="53">
        <v>33488</v>
      </c>
      <c r="L217" s="53">
        <v>3248</v>
      </c>
      <c r="M217" s="53">
        <v>0</v>
      </c>
      <c r="N217" s="53">
        <v>0</v>
      </c>
      <c r="O217" s="53">
        <v>0</v>
      </c>
      <c r="P217" s="53">
        <v>0</v>
      </c>
      <c r="Q217" s="53">
        <v>0</v>
      </c>
      <c r="R217" s="53">
        <v>0</v>
      </c>
      <c r="S217" s="53">
        <v>0</v>
      </c>
      <c r="T217" s="53">
        <v>0</v>
      </c>
      <c r="U217" s="53">
        <v>30</v>
      </c>
      <c r="V217" s="53">
        <v>0</v>
      </c>
      <c r="W217" s="53">
        <v>0</v>
      </c>
      <c r="X217" s="53">
        <v>0</v>
      </c>
      <c r="Y217" s="53">
        <v>0</v>
      </c>
      <c r="Z217" s="53">
        <v>0</v>
      </c>
      <c r="AA217" s="53">
        <v>0</v>
      </c>
      <c r="AB217" s="53">
        <v>0</v>
      </c>
      <c r="AC217" s="51"/>
      <c r="AD217" s="53">
        <v>0</v>
      </c>
      <c r="AE217" s="53">
        <v>0</v>
      </c>
    </row>
    <row r="218" spans="1:31" ht="15.75" customHeight="1">
      <c r="A218" s="1" t="s">
        <v>542</v>
      </c>
      <c r="B218" s="51" t="s">
        <v>148</v>
      </c>
      <c r="C218" s="53">
        <v>0</v>
      </c>
      <c r="D218" s="53">
        <v>0</v>
      </c>
      <c r="E218" s="53">
        <v>0</v>
      </c>
      <c r="F218" s="53">
        <v>0</v>
      </c>
      <c r="G218" s="53">
        <v>0</v>
      </c>
      <c r="H218" s="53">
        <v>0</v>
      </c>
      <c r="I218" s="53">
        <v>0</v>
      </c>
      <c r="J218" s="53">
        <v>0</v>
      </c>
      <c r="K218" s="53">
        <v>0</v>
      </c>
      <c r="L218" s="53">
        <v>0</v>
      </c>
      <c r="M218" s="53">
        <v>0</v>
      </c>
      <c r="N218" s="53">
        <v>0</v>
      </c>
      <c r="O218" s="53">
        <v>21187</v>
      </c>
      <c r="P218" s="53">
        <v>28651</v>
      </c>
      <c r="Q218" s="53">
        <v>19081</v>
      </c>
      <c r="R218" s="53">
        <v>47611</v>
      </c>
      <c r="S218" s="53">
        <v>27593</v>
      </c>
      <c r="T218" s="53">
        <v>32295</v>
      </c>
      <c r="U218" s="53">
        <v>22734</v>
      </c>
      <c r="V218" s="53">
        <v>8946</v>
      </c>
      <c r="W218" s="53">
        <v>7394</v>
      </c>
      <c r="X218" s="53">
        <v>11016</v>
      </c>
      <c r="Y218" s="53">
        <v>532</v>
      </c>
      <c r="Z218" s="53">
        <v>3528</v>
      </c>
      <c r="AA218" s="53">
        <v>12083</v>
      </c>
      <c r="AB218" s="53">
        <v>3154</v>
      </c>
      <c r="AC218" s="53">
        <v>338</v>
      </c>
      <c r="AD218" s="53">
        <v>521</v>
      </c>
      <c r="AE218" s="53">
        <v>1437</v>
      </c>
    </row>
    <row r="219" spans="1:31" ht="15.75" customHeight="1">
      <c r="A219" s="1" t="s">
        <v>543</v>
      </c>
      <c r="B219" s="51" t="s">
        <v>148</v>
      </c>
      <c r="C219" s="53">
        <v>0</v>
      </c>
      <c r="D219" s="53">
        <v>0</v>
      </c>
      <c r="E219" s="53">
        <v>0</v>
      </c>
      <c r="F219" s="53">
        <v>0</v>
      </c>
      <c r="G219" s="53">
        <v>0</v>
      </c>
      <c r="H219" s="53">
        <v>0</v>
      </c>
      <c r="I219" s="53">
        <v>0</v>
      </c>
      <c r="J219" s="53">
        <v>0</v>
      </c>
      <c r="K219" s="53">
        <v>0</v>
      </c>
      <c r="L219" s="53">
        <v>0</v>
      </c>
      <c r="M219" s="53">
        <v>0</v>
      </c>
      <c r="N219" s="53">
        <v>0</v>
      </c>
      <c r="O219" s="53">
        <v>0</v>
      </c>
      <c r="P219" s="53">
        <v>0</v>
      </c>
      <c r="Q219" s="53">
        <v>75296</v>
      </c>
      <c r="R219" s="53">
        <v>145487</v>
      </c>
      <c r="S219" s="53">
        <v>74760</v>
      </c>
      <c r="T219" s="53">
        <v>86976</v>
      </c>
      <c r="U219" s="53">
        <v>64473</v>
      </c>
      <c r="V219" s="53">
        <v>45275</v>
      </c>
      <c r="W219" s="53">
        <v>33049</v>
      </c>
      <c r="X219" s="53">
        <v>9425</v>
      </c>
      <c r="Y219" s="53">
        <v>3639</v>
      </c>
      <c r="Z219" s="53">
        <v>5343</v>
      </c>
      <c r="AA219" s="53">
        <v>16624</v>
      </c>
      <c r="AB219" s="53">
        <v>963</v>
      </c>
      <c r="AC219" s="53">
        <v>128</v>
      </c>
      <c r="AD219" s="53">
        <v>103</v>
      </c>
      <c r="AE219" s="53">
        <v>4638</v>
      </c>
    </row>
    <row r="220" spans="1:31" ht="15.75" customHeight="1"/>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G1000"/>
  <sheetViews>
    <sheetView workbookViewId="0"/>
  </sheetViews>
  <sheetFormatPr defaultColWidth="12.625" defaultRowHeight="15" customHeight="1"/>
  <cols>
    <col min="1" max="1" width="44.375" customWidth="1"/>
    <col min="3" max="3" width="19.125" customWidth="1"/>
    <col min="5" max="5" width="22.125" customWidth="1"/>
    <col min="6" max="6" width="18.125" customWidth="1"/>
    <col min="10" max="10" width="21.625" customWidth="1"/>
  </cols>
  <sheetData>
    <row r="1" spans="1:3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5" customHeight="1">
      <c r="A2" s="5" t="s">
        <v>546</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15.95" customHeight="1">
      <c r="A3" s="159" t="s">
        <v>547</v>
      </c>
      <c r="B3" s="160"/>
      <c r="C3" s="160"/>
      <c r="D3" s="160"/>
      <c r="E3" s="54"/>
      <c r="F3" s="54"/>
      <c r="G3" s="54"/>
      <c r="H3" s="54"/>
      <c r="I3" s="54"/>
      <c r="J3" s="1"/>
      <c r="K3" s="1"/>
      <c r="L3" s="1"/>
      <c r="M3" s="1"/>
      <c r="N3" s="1"/>
      <c r="O3" s="1"/>
      <c r="P3" s="1"/>
      <c r="Q3" s="1"/>
      <c r="R3" s="1"/>
      <c r="S3" s="1"/>
      <c r="T3" s="1"/>
      <c r="U3" s="1"/>
      <c r="V3" s="1"/>
      <c r="W3" s="1"/>
      <c r="X3" s="1"/>
      <c r="Y3" s="1"/>
      <c r="Z3" s="1"/>
      <c r="AA3" s="1"/>
      <c r="AB3" s="1"/>
      <c r="AC3" s="1"/>
      <c r="AD3" s="1"/>
      <c r="AE3" s="1"/>
      <c r="AF3" s="1"/>
      <c r="AG3" s="1"/>
    </row>
    <row r="4" spans="1:33">
      <c r="A4" s="55" t="s">
        <v>548</v>
      </c>
      <c r="B4" s="56" t="s">
        <v>172</v>
      </c>
      <c r="C4" s="56" t="s">
        <v>549</v>
      </c>
      <c r="D4" s="56" t="s">
        <v>550</v>
      </c>
      <c r="E4" s="56" t="s">
        <v>551</v>
      </c>
      <c r="F4" s="56" t="s">
        <v>552</v>
      </c>
      <c r="G4" s="56" t="s">
        <v>553</v>
      </c>
      <c r="H4" s="56" t="s">
        <v>554</v>
      </c>
      <c r="I4" s="56" t="s">
        <v>481</v>
      </c>
      <c r="J4" s="1"/>
      <c r="K4" s="1"/>
      <c r="L4" s="1"/>
      <c r="M4" s="1"/>
      <c r="N4" s="1"/>
      <c r="O4" s="1"/>
      <c r="P4" s="1"/>
      <c r="Q4" s="1"/>
      <c r="R4" s="1"/>
      <c r="S4" s="1"/>
      <c r="T4" s="1"/>
      <c r="U4" s="1"/>
      <c r="V4" s="1"/>
      <c r="W4" s="1"/>
      <c r="X4" s="1"/>
      <c r="Y4" s="1"/>
      <c r="Z4" s="1"/>
      <c r="AA4" s="1"/>
      <c r="AB4" s="1"/>
      <c r="AC4" s="1"/>
      <c r="AD4" s="1"/>
      <c r="AE4" s="1"/>
      <c r="AF4" s="1"/>
      <c r="AG4" s="1"/>
    </row>
    <row r="5" spans="1:33" ht="15" customHeight="1">
      <c r="A5" s="57">
        <v>2018</v>
      </c>
      <c r="B5" s="58" t="s">
        <v>6</v>
      </c>
      <c r="C5" s="58" t="s">
        <v>555</v>
      </c>
      <c r="D5" s="59">
        <v>21.94</v>
      </c>
      <c r="E5" s="59">
        <v>18.579999999999998</v>
      </c>
      <c r="F5" s="59">
        <v>17.100000000000001</v>
      </c>
      <c r="G5" s="59">
        <v>0</v>
      </c>
      <c r="H5" s="59" t="s">
        <v>556</v>
      </c>
      <c r="I5" s="59">
        <v>19.36</v>
      </c>
      <c r="J5" s="1"/>
      <c r="K5" s="1"/>
      <c r="L5" s="1"/>
      <c r="M5" s="1"/>
      <c r="N5" s="1"/>
      <c r="O5" s="1"/>
      <c r="P5" s="1"/>
      <c r="Q5" s="1"/>
      <c r="R5" s="1"/>
      <c r="S5" s="1"/>
      <c r="T5" s="1"/>
      <c r="U5" s="1"/>
      <c r="V5" s="1"/>
      <c r="W5" s="1"/>
      <c r="X5" s="1"/>
      <c r="Y5" s="1"/>
      <c r="Z5" s="1"/>
      <c r="AA5" s="1"/>
      <c r="AB5" s="1"/>
      <c r="AC5" s="1"/>
      <c r="AD5" s="1"/>
      <c r="AE5" s="1"/>
      <c r="AF5" s="1"/>
      <c r="AG5" s="1"/>
    </row>
    <row r="6" spans="1:33" ht="15" customHeight="1">
      <c r="A6" s="57">
        <v>2018</v>
      </c>
      <c r="B6" s="58" t="s">
        <v>3</v>
      </c>
      <c r="C6" s="58" t="s">
        <v>555</v>
      </c>
      <c r="D6" s="59">
        <v>12.18</v>
      </c>
      <c r="E6" s="59">
        <v>11.24</v>
      </c>
      <c r="F6" s="59">
        <v>6.01</v>
      </c>
      <c r="G6" s="59">
        <v>0</v>
      </c>
      <c r="H6" s="59" t="s">
        <v>556</v>
      </c>
      <c r="I6" s="59">
        <v>9.6300000000000008</v>
      </c>
      <c r="J6" s="1"/>
      <c r="K6" s="1"/>
      <c r="L6" s="1"/>
      <c r="M6" s="1"/>
      <c r="N6" s="1"/>
      <c r="O6" s="1"/>
      <c r="P6" s="1"/>
      <c r="Q6" s="1"/>
      <c r="R6" s="1"/>
      <c r="S6" s="1"/>
      <c r="T6" s="1"/>
      <c r="U6" s="1"/>
      <c r="V6" s="1"/>
      <c r="W6" s="1"/>
      <c r="X6" s="1"/>
      <c r="Y6" s="1"/>
      <c r="Z6" s="1"/>
      <c r="AA6" s="1"/>
      <c r="AB6" s="1"/>
      <c r="AC6" s="1"/>
      <c r="AD6" s="1"/>
      <c r="AE6" s="1"/>
      <c r="AF6" s="1"/>
      <c r="AG6" s="1"/>
    </row>
    <row r="7" spans="1:33" ht="15" customHeight="1">
      <c r="A7" s="57">
        <v>2018</v>
      </c>
      <c r="B7" s="58" t="s">
        <v>14</v>
      </c>
      <c r="C7" s="58" t="s">
        <v>555</v>
      </c>
      <c r="D7" s="59">
        <v>9.81</v>
      </c>
      <c r="E7" s="59">
        <v>7.75</v>
      </c>
      <c r="F7" s="59">
        <v>5.64</v>
      </c>
      <c r="G7" s="59">
        <v>11.35</v>
      </c>
      <c r="H7" s="59" t="s">
        <v>556</v>
      </c>
      <c r="I7" s="59">
        <v>7.78</v>
      </c>
      <c r="J7" s="1"/>
      <c r="K7" s="1"/>
      <c r="L7" s="1"/>
      <c r="M7" s="1"/>
      <c r="N7" s="1"/>
      <c r="O7" s="1"/>
      <c r="P7" s="1"/>
      <c r="Q7" s="1"/>
      <c r="R7" s="1"/>
      <c r="S7" s="1"/>
      <c r="T7" s="1"/>
      <c r="U7" s="1"/>
      <c r="V7" s="1"/>
      <c r="W7" s="1"/>
      <c r="X7" s="1"/>
      <c r="Y7" s="1"/>
      <c r="Z7" s="1"/>
      <c r="AA7" s="1"/>
      <c r="AB7" s="1"/>
      <c r="AC7" s="1"/>
      <c r="AD7" s="1"/>
      <c r="AE7" s="1"/>
      <c r="AF7" s="1"/>
      <c r="AG7" s="1"/>
    </row>
    <row r="8" spans="1:33" ht="15" customHeight="1">
      <c r="A8" s="57">
        <v>2018</v>
      </c>
      <c r="B8" s="58" t="s">
        <v>10</v>
      </c>
      <c r="C8" s="58" t="s">
        <v>555</v>
      </c>
      <c r="D8" s="59">
        <v>12.77</v>
      </c>
      <c r="E8" s="59">
        <v>10.64</v>
      </c>
      <c r="F8" s="59">
        <v>6.55</v>
      </c>
      <c r="G8" s="59">
        <v>10.02</v>
      </c>
      <c r="H8" s="59" t="s">
        <v>556</v>
      </c>
      <c r="I8" s="59">
        <v>10.85</v>
      </c>
      <c r="J8" s="1"/>
      <c r="K8" s="1"/>
      <c r="L8" s="1"/>
      <c r="M8" s="1"/>
      <c r="N8" s="1"/>
      <c r="O8" s="1"/>
      <c r="P8" s="1"/>
      <c r="Q8" s="1"/>
      <c r="R8" s="1"/>
      <c r="S8" s="1"/>
      <c r="T8" s="1"/>
      <c r="U8" s="1"/>
      <c r="V8" s="1"/>
      <c r="W8" s="1"/>
      <c r="X8" s="1"/>
      <c r="Y8" s="1"/>
      <c r="Z8" s="1"/>
      <c r="AA8" s="1"/>
      <c r="AB8" s="1"/>
      <c r="AC8" s="1"/>
      <c r="AD8" s="1"/>
      <c r="AE8" s="1"/>
      <c r="AF8" s="1"/>
      <c r="AG8" s="1"/>
    </row>
    <row r="9" spans="1:33" ht="15" customHeight="1">
      <c r="A9" s="57">
        <v>2018</v>
      </c>
      <c r="B9" s="58" t="s">
        <v>16</v>
      </c>
      <c r="C9" s="58" t="s">
        <v>555</v>
      </c>
      <c r="D9" s="59">
        <v>18.84</v>
      </c>
      <c r="E9" s="59">
        <v>16.34</v>
      </c>
      <c r="F9" s="59">
        <v>13.2</v>
      </c>
      <c r="G9" s="59">
        <v>8.64</v>
      </c>
      <c r="H9" s="59" t="s">
        <v>556</v>
      </c>
      <c r="I9" s="59">
        <v>16.579999999999998</v>
      </c>
      <c r="J9" s="1"/>
      <c r="K9" s="1"/>
      <c r="L9" s="1"/>
      <c r="M9" s="1"/>
      <c r="N9" s="1"/>
      <c r="O9" s="1"/>
      <c r="P9" s="1"/>
      <c r="Q9" s="1"/>
      <c r="R9" s="1"/>
      <c r="S9" s="1"/>
      <c r="T9" s="1"/>
      <c r="U9" s="1"/>
      <c r="V9" s="1"/>
      <c r="W9" s="1"/>
      <c r="X9" s="1"/>
      <c r="Y9" s="1"/>
      <c r="Z9" s="1"/>
      <c r="AA9" s="1"/>
      <c r="AB9" s="1"/>
      <c r="AC9" s="1"/>
      <c r="AD9" s="1"/>
      <c r="AE9" s="1"/>
      <c r="AF9" s="1"/>
      <c r="AG9" s="1"/>
    </row>
    <row r="10" spans="1:33" ht="15" customHeight="1">
      <c r="A10" s="57">
        <v>2018</v>
      </c>
      <c r="B10" s="58" t="s">
        <v>20</v>
      </c>
      <c r="C10" s="58" t="s">
        <v>555</v>
      </c>
      <c r="D10" s="59">
        <v>12.15</v>
      </c>
      <c r="E10" s="59">
        <v>10.02</v>
      </c>
      <c r="F10" s="59">
        <v>7.47</v>
      </c>
      <c r="G10" s="59">
        <v>9</v>
      </c>
      <c r="H10" s="59" t="s">
        <v>556</v>
      </c>
      <c r="I10" s="59">
        <v>10.02</v>
      </c>
      <c r="J10" s="1"/>
      <c r="K10" s="1"/>
      <c r="L10" s="1"/>
      <c r="M10" s="1"/>
      <c r="N10" s="1"/>
      <c r="O10" s="1"/>
      <c r="P10" s="1"/>
      <c r="Q10" s="1"/>
      <c r="R10" s="1"/>
      <c r="S10" s="1"/>
      <c r="T10" s="1"/>
      <c r="U10" s="1"/>
      <c r="V10" s="1"/>
      <c r="W10" s="1"/>
      <c r="X10" s="1"/>
      <c r="Y10" s="1"/>
      <c r="Z10" s="1"/>
      <c r="AA10" s="1"/>
      <c r="AB10" s="1"/>
      <c r="AC10" s="1"/>
      <c r="AD10" s="1"/>
      <c r="AE10" s="1"/>
      <c r="AF10" s="1"/>
      <c r="AG10" s="1"/>
    </row>
    <row r="11" spans="1:33" ht="15" customHeight="1">
      <c r="A11" s="57">
        <v>2018</v>
      </c>
      <c r="B11" s="58" t="s">
        <v>23</v>
      </c>
      <c r="C11" s="58" t="s">
        <v>555</v>
      </c>
      <c r="D11" s="59">
        <v>21.2</v>
      </c>
      <c r="E11" s="59">
        <v>16.760000000000002</v>
      </c>
      <c r="F11" s="59">
        <v>13.77</v>
      </c>
      <c r="G11" s="59">
        <v>12.84</v>
      </c>
      <c r="H11" s="59" t="s">
        <v>556</v>
      </c>
      <c r="I11" s="59">
        <v>18.41</v>
      </c>
      <c r="J11" s="1"/>
      <c r="K11" s="1"/>
      <c r="L11" s="1"/>
      <c r="M11" s="1"/>
      <c r="N11" s="1"/>
      <c r="O11" s="1"/>
      <c r="P11" s="1"/>
      <c r="Q11" s="1"/>
      <c r="R11" s="1"/>
      <c r="S11" s="1"/>
      <c r="T11" s="1"/>
      <c r="U11" s="1"/>
      <c r="V11" s="1"/>
      <c r="W11" s="1"/>
      <c r="X11" s="1"/>
      <c r="Y11" s="1"/>
      <c r="Z11" s="1"/>
      <c r="AA11" s="1"/>
      <c r="AB11" s="1"/>
      <c r="AC11" s="1"/>
      <c r="AD11" s="1"/>
      <c r="AE11" s="1"/>
      <c r="AF11" s="1"/>
      <c r="AG11" s="1"/>
    </row>
    <row r="12" spans="1:33" ht="15" customHeight="1">
      <c r="A12" s="57">
        <v>2018</v>
      </c>
      <c r="B12" s="58" t="s">
        <v>165</v>
      </c>
      <c r="C12" s="58" t="s">
        <v>555</v>
      </c>
      <c r="D12" s="59">
        <v>12.84</v>
      </c>
      <c r="E12" s="59">
        <v>11.97</v>
      </c>
      <c r="F12" s="59">
        <v>8.3000000000000007</v>
      </c>
      <c r="G12" s="59">
        <v>9.5399999999999991</v>
      </c>
      <c r="H12" s="59" t="s">
        <v>556</v>
      </c>
      <c r="I12" s="59">
        <v>12.03</v>
      </c>
      <c r="J12" s="1"/>
      <c r="K12" s="1"/>
      <c r="L12" s="1"/>
      <c r="M12" s="1"/>
      <c r="N12" s="1"/>
      <c r="O12" s="1"/>
      <c r="P12" s="1"/>
      <c r="Q12" s="1"/>
      <c r="R12" s="1"/>
      <c r="S12" s="1"/>
      <c r="T12" s="1"/>
      <c r="U12" s="1"/>
      <c r="V12" s="1"/>
      <c r="W12" s="1"/>
      <c r="X12" s="1"/>
      <c r="Y12" s="1"/>
      <c r="Z12" s="1"/>
      <c r="AA12" s="1"/>
      <c r="AB12" s="1"/>
      <c r="AC12" s="1"/>
      <c r="AD12" s="1"/>
      <c r="AE12" s="1"/>
      <c r="AF12" s="1"/>
      <c r="AG12" s="1"/>
    </row>
    <row r="13" spans="1:33" ht="15" customHeight="1">
      <c r="A13" s="57">
        <v>2018</v>
      </c>
      <c r="B13" s="58" t="s">
        <v>26</v>
      </c>
      <c r="C13" s="58" t="s">
        <v>555</v>
      </c>
      <c r="D13" s="59">
        <v>12.53</v>
      </c>
      <c r="E13" s="59">
        <v>9.65</v>
      </c>
      <c r="F13" s="59">
        <v>7.95</v>
      </c>
      <c r="G13" s="59">
        <v>0</v>
      </c>
      <c r="H13" s="59" t="s">
        <v>556</v>
      </c>
      <c r="I13" s="59">
        <v>10.55</v>
      </c>
      <c r="J13" s="1"/>
      <c r="K13" s="1"/>
      <c r="L13" s="1"/>
      <c r="M13" s="1"/>
      <c r="N13" s="1"/>
      <c r="O13" s="1"/>
      <c r="P13" s="1"/>
      <c r="Q13" s="1"/>
      <c r="R13" s="1"/>
      <c r="S13" s="1"/>
      <c r="T13" s="1"/>
      <c r="U13" s="1"/>
      <c r="V13" s="1"/>
      <c r="W13" s="1"/>
      <c r="X13" s="1"/>
      <c r="Y13" s="1"/>
      <c r="Z13" s="1"/>
      <c r="AA13" s="1"/>
      <c r="AB13" s="1"/>
      <c r="AC13" s="1"/>
      <c r="AD13" s="1"/>
      <c r="AE13" s="1"/>
      <c r="AF13" s="1"/>
      <c r="AG13" s="1"/>
    </row>
    <row r="14" spans="1:33" ht="15" customHeight="1">
      <c r="A14" s="57">
        <v>2018</v>
      </c>
      <c r="B14" s="58" t="s">
        <v>29</v>
      </c>
      <c r="C14" s="58" t="s">
        <v>555</v>
      </c>
      <c r="D14" s="59">
        <v>11.54</v>
      </c>
      <c r="E14" s="59">
        <v>9.19</v>
      </c>
      <c r="F14" s="59">
        <v>7.65</v>
      </c>
      <c r="G14" s="59">
        <v>8.26</v>
      </c>
      <c r="H14" s="59" t="s">
        <v>556</v>
      </c>
      <c r="I14" s="59">
        <v>10.32</v>
      </c>
      <c r="J14" s="1"/>
      <c r="K14" s="1"/>
      <c r="L14" s="1"/>
      <c r="M14" s="1"/>
      <c r="N14" s="1"/>
      <c r="O14" s="1"/>
      <c r="P14" s="1"/>
      <c r="Q14" s="1"/>
      <c r="R14" s="1"/>
      <c r="S14" s="1"/>
      <c r="T14" s="1"/>
      <c r="U14" s="1"/>
      <c r="V14" s="1"/>
      <c r="W14" s="1"/>
      <c r="X14" s="1"/>
      <c r="Y14" s="1"/>
      <c r="Z14" s="1"/>
      <c r="AA14" s="1"/>
      <c r="AB14" s="1"/>
      <c r="AC14" s="1"/>
      <c r="AD14" s="1"/>
      <c r="AE14" s="1"/>
      <c r="AF14" s="1"/>
      <c r="AG14" s="1"/>
    </row>
    <row r="15" spans="1:33" ht="15" customHeight="1">
      <c r="A15" s="57">
        <v>2018</v>
      </c>
      <c r="B15" s="58" t="s">
        <v>33</v>
      </c>
      <c r="C15" s="58" t="s">
        <v>555</v>
      </c>
      <c r="D15" s="59">
        <v>11.47</v>
      </c>
      <c r="E15" s="59">
        <v>9.7899999999999991</v>
      </c>
      <c r="F15" s="59">
        <v>6</v>
      </c>
      <c r="G15" s="59">
        <v>5.52</v>
      </c>
      <c r="H15" s="59" t="s">
        <v>556</v>
      </c>
      <c r="I15" s="59">
        <v>9.6199999999999992</v>
      </c>
      <c r="J15" s="1"/>
      <c r="K15" s="1"/>
      <c r="L15" s="1"/>
      <c r="M15" s="1"/>
      <c r="N15" s="1"/>
      <c r="O15" s="1"/>
      <c r="P15" s="1"/>
      <c r="Q15" s="1"/>
      <c r="R15" s="1"/>
      <c r="S15" s="1"/>
      <c r="T15" s="1"/>
      <c r="U15" s="1"/>
      <c r="V15" s="1"/>
      <c r="W15" s="1"/>
      <c r="X15" s="1"/>
      <c r="Y15" s="1"/>
      <c r="Z15" s="1"/>
      <c r="AA15" s="1"/>
      <c r="AB15" s="1"/>
      <c r="AC15" s="1"/>
      <c r="AD15" s="1"/>
      <c r="AE15" s="1"/>
      <c r="AF15" s="1"/>
      <c r="AG15" s="1"/>
    </row>
    <row r="16" spans="1:33" ht="15" customHeight="1">
      <c r="A16" s="57">
        <v>2018</v>
      </c>
      <c r="B16" s="58" t="s">
        <v>36</v>
      </c>
      <c r="C16" s="58" t="s">
        <v>555</v>
      </c>
      <c r="D16" s="59">
        <v>32.47</v>
      </c>
      <c r="E16" s="59">
        <v>29.9</v>
      </c>
      <c r="F16" s="59">
        <v>26.1</v>
      </c>
      <c r="G16" s="59">
        <v>0</v>
      </c>
      <c r="H16" s="59" t="s">
        <v>556</v>
      </c>
      <c r="I16" s="59">
        <v>29.18</v>
      </c>
      <c r="J16" s="1"/>
      <c r="K16" s="1"/>
      <c r="L16" s="1"/>
      <c r="M16" s="1"/>
      <c r="N16" s="1"/>
      <c r="O16" s="1"/>
      <c r="P16" s="1"/>
      <c r="Q16" s="1"/>
      <c r="R16" s="1"/>
      <c r="S16" s="1"/>
      <c r="T16" s="1"/>
      <c r="U16" s="1"/>
      <c r="V16" s="1"/>
      <c r="W16" s="1"/>
      <c r="X16" s="1"/>
      <c r="Y16" s="1"/>
      <c r="Z16" s="1"/>
      <c r="AA16" s="1"/>
      <c r="AB16" s="1"/>
      <c r="AC16" s="1"/>
      <c r="AD16" s="1"/>
      <c r="AE16" s="1"/>
      <c r="AF16" s="1"/>
      <c r="AG16" s="1"/>
    </row>
    <row r="17" spans="1:33" ht="15" customHeight="1">
      <c r="A17" s="57">
        <v>2018</v>
      </c>
      <c r="B17" s="58" t="s">
        <v>48</v>
      </c>
      <c r="C17" s="58" t="s">
        <v>555</v>
      </c>
      <c r="D17" s="59">
        <v>12.24</v>
      </c>
      <c r="E17" s="59">
        <v>9.68</v>
      </c>
      <c r="F17" s="59">
        <v>6.45</v>
      </c>
      <c r="G17" s="59">
        <v>0</v>
      </c>
      <c r="H17" s="59" t="s">
        <v>556</v>
      </c>
      <c r="I17" s="59">
        <v>8.92</v>
      </c>
      <c r="J17" s="1"/>
      <c r="K17" s="1"/>
      <c r="L17" s="1"/>
      <c r="M17" s="1"/>
      <c r="N17" s="1"/>
      <c r="O17" s="1"/>
      <c r="P17" s="1"/>
      <c r="Q17" s="1"/>
      <c r="R17" s="1"/>
      <c r="S17" s="1"/>
      <c r="T17" s="1"/>
      <c r="U17" s="1"/>
      <c r="V17" s="1"/>
      <c r="W17" s="1"/>
      <c r="X17" s="1"/>
      <c r="Y17" s="1"/>
      <c r="Z17" s="1"/>
      <c r="AA17" s="1"/>
      <c r="AB17" s="1"/>
      <c r="AC17" s="1"/>
      <c r="AD17" s="1"/>
      <c r="AE17" s="1"/>
      <c r="AF17" s="1"/>
      <c r="AG17" s="1"/>
    </row>
    <row r="18" spans="1:33" ht="15" customHeight="1">
      <c r="A18" s="57">
        <v>2018</v>
      </c>
      <c r="B18" s="58" t="s">
        <v>39</v>
      </c>
      <c r="C18" s="58" t="s">
        <v>555</v>
      </c>
      <c r="D18" s="59">
        <v>10.15</v>
      </c>
      <c r="E18" s="59">
        <v>7.93</v>
      </c>
      <c r="F18" s="59">
        <v>6.47</v>
      </c>
      <c r="G18" s="59">
        <v>0</v>
      </c>
      <c r="H18" s="59" t="s">
        <v>556</v>
      </c>
      <c r="I18" s="59">
        <v>8.17</v>
      </c>
      <c r="J18" s="1"/>
      <c r="K18" s="1"/>
      <c r="L18" s="1"/>
      <c r="M18" s="1"/>
      <c r="N18" s="1"/>
      <c r="O18" s="1"/>
      <c r="P18" s="1"/>
      <c r="Q18" s="1"/>
      <c r="R18" s="1"/>
      <c r="S18" s="1"/>
      <c r="T18" s="1"/>
      <c r="U18" s="1"/>
      <c r="V18" s="1"/>
      <c r="W18" s="1"/>
      <c r="X18" s="1"/>
      <c r="Y18" s="1"/>
      <c r="Z18" s="1"/>
      <c r="AA18" s="1"/>
      <c r="AB18" s="1"/>
      <c r="AC18" s="1"/>
      <c r="AD18" s="1"/>
      <c r="AE18" s="1"/>
      <c r="AF18" s="1"/>
      <c r="AG18" s="1"/>
    </row>
    <row r="19" spans="1:33" ht="15" customHeight="1">
      <c r="A19" s="57">
        <v>2018</v>
      </c>
      <c r="B19" s="58" t="s">
        <v>43</v>
      </c>
      <c r="C19" s="58" t="s">
        <v>555</v>
      </c>
      <c r="D19" s="59">
        <v>12.77</v>
      </c>
      <c r="E19" s="59">
        <v>9.1199999999999992</v>
      </c>
      <c r="F19" s="59">
        <v>6.8</v>
      </c>
      <c r="G19" s="59">
        <v>6.75</v>
      </c>
      <c r="H19" s="59" t="s">
        <v>556</v>
      </c>
      <c r="I19" s="59">
        <v>9.6</v>
      </c>
      <c r="J19" s="1"/>
      <c r="K19" s="1"/>
      <c r="L19" s="1"/>
      <c r="M19" s="1"/>
      <c r="N19" s="1"/>
      <c r="O19" s="1"/>
      <c r="P19" s="1"/>
      <c r="Q19" s="1"/>
      <c r="R19" s="1"/>
      <c r="S19" s="1"/>
      <c r="T19" s="1"/>
      <c r="U19" s="1"/>
      <c r="V19" s="1"/>
      <c r="W19" s="1"/>
      <c r="X19" s="1"/>
      <c r="Y19" s="1"/>
      <c r="Z19" s="1"/>
      <c r="AA19" s="1"/>
      <c r="AB19" s="1"/>
      <c r="AC19" s="1"/>
      <c r="AD19" s="1"/>
      <c r="AE19" s="1"/>
      <c r="AF19" s="1"/>
      <c r="AG19" s="1"/>
    </row>
    <row r="20" spans="1:33" ht="15" customHeight="1">
      <c r="A20" s="57">
        <v>2018</v>
      </c>
      <c r="B20" s="58" t="s">
        <v>46</v>
      </c>
      <c r="C20" s="58" t="s">
        <v>555</v>
      </c>
      <c r="D20" s="59">
        <v>12.26</v>
      </c>
      <c r="E20" s="59">
        <v>10.6</v>
      </c>
      <c r="F20" s="59">
        <v>7.38</v>
      </c>
      <c r="G20" s="59">
        <v>10.44</v>
      </c>
      <c r="H20" s="59" t="s">
        <v>556</v>
      </c>
      <c r="I20" s="59">
        <v>9.75</v>
      </c>
      <c r="J20" s="1"/>
      <c r="K20" s="1"/>
      <c r="L20" s="1"/>
      <c r="M20" s="1"/>
      <c r="N20" s="1"/>
      <c r="O20" s="1"/>
      <c r="P20" s="1"/>
      <c r="Q20" s="1"/>
      <c r="R20" s="1"/>
      <c r="S20" s="1"/>
      <c r="T20" s="1"/>
      <c r="U20" s="1"/>
      <c r="V20" s="1"/>
      <c r="W20" s="1"/>
      <c r="X20" s="1"/>
      <c r="Y20" s="1"/>
      <c r="Z20" s="1"/>
      <c r="AA20" s="1"/>
      <c r="AB20" s="1"/>
      <c r="AC20" s="1"/>
      <c r="AD20" s="1"/>
      <c r="AE20" s="1"/>
      <c r="AF20" s="1"/>
      <c r="AG20" s="1"/>
    </row>
    <row r="21" spans="1:33" ht="15" customHeight="1">
      <c r="A21" s="57">
        <v>2018</v>
      </c>
      <c r="B21" s="58" t="s">
        <v>53</v>
      </c>
      <c r="C21" s="58" t="s">
        <v>555</v>
      </c>
      <c r="D21" s="59">
        <v>13.35</v>
      </c>
      <c r="E21" s="59">
        <v>10.66</v>
      </c>
      <c r="F21" s="59">
        <v>7.6</v>
      </c>
      <c r="G21" s="59">
        <v>0</v>
      </c>
      <c r="H21" s="59" t="s">
        <v>556</v>
      </c>
      <c r="I21" s="59">
        <v>10.72</v>
      </c>
      <c r="J21" s="1"/>
      <c r="K21" s="1"/>
      <c r="L21" s="1"/>
      <c r="M21" s="1"/>
      <c r="N21" s="1"/>
      <c r="O21" s="1"/>
      <c r="P21" s="1"/>
      <c r="Q21" s="1"/>
      <c r="R21" s="1"/>
      <c r="S21" s="1"/>
      <c r="T21" s="1"/>
      <c r="U21" s="1"/>
      <c r="V21" s="1"/>
      <c r="W21" s="1"/>
      <c r="X21" s="1"/>
      <c r="Y21" s="1"/>
      <c r="Z21" s="1"/>
      <c r="AA21" s="1"/>
      <c r="AB21" s="1"/>
      <c r="AC21" s="1"/>
      <c r="AD21" s="1"/>
      <c r="AE21" s="1"/>
      <c r="AF21" s="1"/>
      <c r="AG21" s="1"/>
    </row>
    <row r="22" spans="1:33" ht="15" customHeight="1">
      <c r="A22" s="57">
        <v>2018</v>
      </c>
      <c r="B22" s="58" t="s">
        <v>57</v>
      </c>
      <c r="C22" s="58" t="s">
        <v>555</v>
      </c>
      <c r="D22" s="59">
        <v>10.6</v>
      </c>
      <c r="E22" s="59">
        <v>9.74</v>
      </c>
      <c r="F22" s="59">
        <v>5.68</v>
      </c>
      <c r="G22" s="59">
        <v>0</v>
      </c>
      <c r="H22" s="59" t="s">
        <v>556</v>
      </c>
      <c r="I22" s="59">
        <v>8.52</v>
      </c>
      <c r="J22" s="1"/>
      <c r="K22" s="1"/>
      <c r="L22" s="1"/>
      <c r="M22" s="1"/>
      <c r="N22" s="1"/>
      <c r="O22" s="1"/>
      <c r="P22" s="1"/>
      <c r="Q22" s="1"/>
      <c r="R22" s="1"/>
      <c r="S22" s="1"/>
      <c r="T22" s="1"/>
      <c r="U22" s="1"/>
      <c r="V22" s="1"/>
      <c r="W22" s="1"/>
      <c r="X22" s="1"/>
      <c r="Y22" s="1"/>
      <c r="Z22" s="1"/>
      <c r="AA22" s="1"/>
      <c r="AB22" s="1"/>
      <c r="AC22" s="1"/>
      <c r="AD22" s="1"/>
      <c r="AE22" s="1"/>
      <c r="AF22" s="1"/>
      <c r="AG22" s="1"/>
    </row>
    <row r="23" spans="1:33" ht="15" customHeight="1">
      <c r="A23" s="57">
        <v>2018</v>
      </c>
      <c r="B23" s="58" t="s">
        <v>60</v>
      </c>
      <c r="C23" s="58" t="s">
        <v>555</v>
      </c>
      <c r="D23" s="59">
        <v>9.59</v>
      </c>
      <c r="E23" s="59">
        <v>8.85</v>
      </c>
      <c r="F23" s="59">
        <v>5.35</v>
      </c>
      <c r="G23" s="59">
        <v>9.2100000000000009</v>
      </c>
      <c r="H23" s="59" t="s">
        <v>556</v>
      </c>
      <c r="I23" s="59">
        <v>7.71</v>
      </c>
      <c r="J23" s="1"/>
      <c r="K23" s="1"/>
      <c r="L23" s="1"/>
      <c r="M23" s="1"/>
      <c r="N23" s="1"/>
      <c r="O23" s="1"/>
      <c r="P23" s="1"/>
      <c r="Q23" s="1"/>
      <c r="R23" s="1"/>
      <c r="S23" s="1"/>
      <c r="T23" s="1"/>
      <c r="U23" s="1"/>
      <c r="V23" s="1"/>
      <c r="W23" s="1"/>
      <c r="X23" s="1"/>
      <c r="Y23" s="1"/>
      <c r="Z23" s="1"/>
      <c r="AA23" s="1"/>
      <c r="AB23" s="1"/>
      <c r="AC23" s="1"/>
      <c r="AD23" s="1"/>
      <c r="AE23" s="1"/>
      <c r="AF23" s="1"/>
      <c r="AG23" s="1"/>
    </row>
    <row r="24" spans="1:33" ht="15" customHeight="1">
      <c r="A24" s="57">
        <v>2018</v>
      </c>
      <c r="B24" s="58" t="s">
        <v>69</v>
      </c>
      <c r="C24" s="58" t="s">
        <v>555</v>
      </c>
      <c r="D24" s="59">
        <v>21.61</v>
      </c>
      <c r="E24" s="59">
        <v>17.170000000000002</v>
      </c>
      <c r="F24" s="59">
        <v>14.89</v>
      </c>
      <c r="G24" s="59">
        <v>6.38</v>
      </c>
      <c r="H24" s="59" t="s">
        <v>556</v>
      </c>
      <c r="I24" s="59">
        <v>18.5</v>
      </c>
      <c r="J24" s="1"/>
      <c r="K24" s="1"/>
      <c r="L24" s="1"/>
      <c r="M24" s="1"/>
      <c r="N24" s="1"/>
      <c r="O24" s="1"/>
      <c r="P24" s="1"/>
      <c r="Q24" s="1"/>
      <c r="R24" s="1"/>
      <c r="S24" s="1"/>
      <c r="T24" s="1"/>
      <c r="U24" s="1"/>
      <c r="V24" s="1"/>
      <c r="W24" s="1"/>
      <c r="X24" s="1"/>
      <c r="Y24" s="1"/>
      <c r="Z24" s="1"/>
      <c r="AA24" s="1"/>
      <c r="AB24" s="1"/>
      <c r="AC24" s="1"/>
      <c r="AD24" s="1"/>
      <c r="AE24" s="1"/>
      <c r="AF24" s="1"/>
      <c r="AG24" s="1"/>
    </row>
    <row r="25" spans="1:33" ht="15" customHeight="1">
      <c r="A25" s="57">
        <v>2018</v>
      </c>
      <c r="B25" s="58" t="s">
        <v>66</v>
      </c>
      <c r="C25" s="58" t="s">
        <v>555</v>
      </c>
      <c r="D25" s="59">
        <v>13.3</v>
      </c>
      <c r="E25" s="59">
        <v>10.43</v>
      </c>
      <c r="F25" s="59">
        <v>8.23</v>
      </c>
      <c r="G25" s="59">
        <v>7.44</v>
      </c>
      <c r="H25" s="59" t="s">
        <v>556</v>
      </c>
      <c r="I25" s="59">
        <v>11.57</v>
      </c>
      <c r="J25" s="1"/>
      <c r="K25" s="1"/>
      <c r="L25" s="1"/>
      <c r="M25" s="1"/>
      <c r="N25" s="1"/>
      <c r="O25" s="1"/>
      <c r="P25" s="1"/>
      <c r="Q25" s="1"/>
      <c r="R25" s="1"/>
      <c r="S25" s="1"/>
      <c r="T25" s="1"/>
      <c r="U25" s="1"/>
      <c r="V25" s="1"/>
      <c r="W25" s="1"/>
      <c r="X25" s="1"/>
      <c r="Y25" s="1"/>
      <c r="Z25" s="1"/>
      <c r="AA25" s="1"/>
      <c r="AB25" s="1"/>
      <c r="AC25" s="1"/>
      <c r="AD25" s="1"/>
      <c r="AE25" s="1"/>
      <c r="AF25" s="1"/>
      <c r="AG25" s="1"/>
    </row>
    <row r="26" spans="1:33" ht="15" customHeight="1">
      <c r="A26" s="57">
        <v>2018</v>
      </c>
      <c r="B26" s="58" t="s">
        <v>62</v>
      </c>
      <c r="C26" s="58" t="s">
        <v>555</v>
      </c>
      <c r="D26" s="59">
        <v>16.84</v>
      </c>
      <c r="E26" s="59">
        <v>12.51</v>
      </c>
      <c r="F26" s="59">
        <v>9.32</v>
      </c>
      <c r="G26" s="59">
        <v>0</v>
      </c>
      <c r="H26" s="59" t="s">
        <v>556</v>
      </c>
      <c r="I26" s="59">
        <v>13.44</v>
      </c>
      <c r="J26" s="1"/>
      <c r="K26" s="1"/>
      <c r="L26" s="1"/>
      <c r="M26" s="1"/>
      <c r="N26" s="1"/>
      <c r="O26" s="1"/>
      <c r="P26" s="1"/>
      <c r="Q26" s="1"/>
      <c r="R26" s="1"/>
      <c r="S26" s="1"/>
      <c r="T26" s="1"/>
      <c r="U26" s="1"/>
      <c r="V26" s="1"/>
      <c r="W26" s="1"/>
      <c r="X26" s="1"/>
      <c r="Y26" s="1"/>
      <c r="Z26" s="1"/>
      <c r="AA26" s="1"/>
      <c r="AB26" s="1"/>
      <c r="AC26" s="1"/>
      <c r="AD26" s="1"/>
      <c r="AE26" s="1"/>
      <c r="AF26" s="1"/>
      <c r="AG26" s="1"/>
    </row>
    <row r="27" spans="1:33" ht="15" customHeight="1">
      <c r="A27" s="57">
        <v>2018</v>
      </c>
      <c r="B27" s="58" t="s">
        <v>71</v>
      </c>
      <c r="C27" s="58" t="s">
        <v>555</v>
      </c>
      <c r="D27" s="59">
        <v>15.45</v>
      </c>
      <c r="E27" s="59">
        <v>11.15</v>
      </c>
      <c r="F27" s="59">
        <v>7.1</v>
      </c>
      <c r="G27" s="59">
        <v>10.76</v>
      </c>
      <c r="H27" s="59" t="s">
        <v>556</v>
      </c>
      <c r="I27" s="59">
        <v>11.4</v>
      </c>
      <c r="J27" s="1"/>
      <c r="K27" s="1"/>
      <c r="L27" s="1"/>
      <c r="M27" s="1"/>
      <c r="N27" s="1"/>
      <c r="O27" s="1"/>
      <c r="P27" s="1"/>
      <c r="Q27" s="1"/>
      <c r="R27" s="1"/>
      <c r="S27" s="1"/>
      <c r="T27" s="1"/>
      <c r="U27" s="1"/>
      <c r="V27" s="1"/>
      <c r="W27" s="1"/>
      <c r="X27" s="1"/>
      <c r="Y27" s="1"/>
      <c r="Z27" s="1"/>
      <c r="AA27" s="1"/>
      <c r="AB27" s="1"/>
      <c r="AC27" s="1"/>
      <c r="AD27" s="1"/>
      <c r="AE27" s="1"/>
      <c r="AF27" s="1"/>
      <c r="AG27" s="1"/>
    </row>
    <row r="28" spans="1:33" ht="15" customHeight="1">
      <c r="A28" s="57">
        <v>2018</v>
      </c>
      <c r="B28" s="58" t="s">
        <v>74</v>
      </c>
      <c r="C28" s="58" t="s">
        <v>555</v>
      </c>
      <c r="D28" s="59">
        <v>13.14</v>
      </c>
      <c r="E28" s="59">
        <v>10.38</v>
      </c>
      <c r="F28" s="59">
        <v>7.52</v>
      </c>
      <c r="G28" s="59">
        <v>9.58</v>
      </c>
      <c r="H28" s="59" t="s">
        <v>556</v>
      </c>
      <c r="I28" s="59">
        <v>10.37</v>
      </c>
      <c r="J28" s="1"/>
      <c r="K28" s="1"/>
      <c r="L28" s="1"/>
      <c r="M28" s="1"/>
      <c r="N28" s="1"/>
      <c r="O28" s="1"/>
      <c r="P28" s="1"/>
      <c r="Q28" s="1"/>
      <c r="R28" s="1"/>
      <c r="S28" s="1"/>
      <c r="T28" s="1"/>
      <c r="U28" s="1"/>
      <c r="V28" s="1"/>
      <c r="W28" s="1"/>
      <c r="X28" s="1"/>
      <c r="Y28" s="1"/>
      <c r="Z28" s="1"/>
      <c r="AA28" s="1"/>
      <c r="AB28" s="1"/>
      <c r="AC28" s="1"/>
      <c r="AD28" s="1"/>
      <c r="AE28" s="1"/>
      <c r="AF28" s="1"/>
      <c r="AG28" s="1"/>
    </row>
    <row r="29" spans="1:33" ht="15" customHeight="1">
      <c r="A29" s="57">
        <v>2018</v>
      </c>
      <c r="B29" s="58" t="s">
        <v>82</v>
      </c>
      <c r="C29" s="58" t="s">
        <v>555</v>
      </c>
      <c r="D29" s="59">
        <v>11.34</v>
      </c>
      <c r="E29" s="59">
        <v>9.4</v>
      </c>
      <c r="F29" s="59">
        <v>7.22</v>
      </c>
      <c r="G29" s="59">
        <v>8.52</v>
      </c>
      <c r="H29" s="59" t="s">
        <v>556</v>
      </c>
      <c r="I29" s="59">
        <v>9.93</v>
      </c>
      <c r="J29" s="1"/>
      <c r="K29" s="1"/>
      <c r="L29" s="1"/>
      <c r="M29" s="1"/>
      <c r="N29" s="1"/>
      <c r="O29" s="1"/>
      <c r="P29" s="1"/>
      <c r="Q29" s="1"/>
      <c r="R29" s="1"/>
      <c r="S29" s="1"/>
      <c r="T29" s="1"/>
      <c r="U29" s="1"/>
      <c r="V29" s="1"/>
      <c r="W29" s="1"/>
      <c r="X29" s="1"/>
      <c r="Y29" s="1"/>
      <c r="Z29" s="1"/>
      <c r="AA29" s="1"/>
      <c r="AB29" s="1"/>
      <c r="AC29" s="1"/>
      <c r="AD29" s="1"/>
      <c r="AE29" s="1"/>
      <c r="AF29" s="1"/>
      <c r="AG29" s="1"/>
    </row>
    <row r="30" spans="1:33" ht="15" customHeight="1">
      <c r="A30" s="57">
        <v>2018</v>
      </c>
      <c r="B30" s="58" t="s">
        <v>78</v>
      </c>
      <c r="C30" s="58" t="s">
        <v>555</v>
      </c>
      <c r="D30" s="59">
        <v>11.12</v>
      </c>
      <c r="E30" s="59">
        <v>10.43</v>
      </c>
      <c r="F30" s="59">
        <v>6</v>
      </c>
      <c r="G30" s="59">
        <v>0</v>
      </c>
      <c r="H30" s="59" t="s">
        <v>556</v>
      </c>
      <c r="I30" s="59">
        <v>9.24</v>
      </c>
      <c r="J30" s="1"/>
      <c r="K30" s="1"/>
      <c r="L30" s="1"/>
      <c r="M30" s="1"/>
      <c r="N30" s="1"/>
      <c r="O30" s="1"/>
      <c r="P30" s="1"/>
      <c r="Q30" s="1"/>
      <c r="R30" s="1"/>
      <c r="S30" s="1"/>
      <c r="T30" s="1"/>
      <c r="U30" s="1"/>
      <c r="V30" s="1"/>
      <c r="W30" s="1"/>
      <c r="X30" s="1"/>
      <c r="Y30" s="1"/>
      <c r="Z30" s="1"/>
      <c r="AA30" s="1"/>
      <c r="AB30" s="1"/>
      <c r="AC30" s="1"/>
      <c r="AD30" s="1"/>
      <c r="AE30" s="1"/>
      <c r="AF30" s="1"/>
      <c r="AG30" s="1"/>
    </row>
    <row r="31" spans="1:33" ht="15" customHeight="1">
      <c r="A31" s="57">
        <v>2018</v>
      </c>
      <c r="B31" s="58" t="s">
        <v>84</v>
      </c>
      <c r="C31" s="58" t="s">
        <v>555</v>
      </c>
      <c r="D31" s="59">
        <v>10.96</v>
      </c>
      <c r="E31" s="59">
        <v>10.11</v>
      </c>
      <c r="F31" s="59">
        <v>5.19</v>
      </c>
      <c r="G31" s="59">
        <v>0</v>
      </c>
      <c r="H31" s="59" t="s">
        <v>556</v>
      </c>
      <c r="I31" s="59">
        <v>8.84</v>
      </c>
      <c r="J31" s="1"/>
      <c r="K31" s="1"/>
      <c r="L31" s="1"/>
      <c r="M31" s="1"/>
      <c r="N31" s="1"/>
      <c r="O31" s="1"/>
      <c r="P31" s="1"/>
      <c r="Q31" s="1"/>
      <c r="R31" s="1"/>
      <c r="S31" s="1"/>
      <c r="T31" s="1"/>
      <c r="U31" s="1"/>
      <c r="V31" s="1"/>
      <c r="W31" s="1"/>
      <c r="X31" s="1"/>
      <c r="Y31" s="1"/>
      <c r="Z31" s="1"/>
      <c r="AA31" s="1"/>
      <c r="AB31" s="1"/>
      <c r="AC31" s="1"/>
      <c r="AD31" s="1"/>
      <c r="AE31" s="1"/>
      <c r="AF31" s="1"/>
      <c r="AG31" s="1"/>
    </row>
    <row r="32" spans="1:33" ht="15" customHeight="1">
      <c r="A32" s="57">
        <v>2018</v>
      </c>
      <c r="B32" s="58" t="s">
        <v>102</v>
      </c>
      <c r="C32" s="58" t="s">
        <v>555</v>
      </c>
      <c r="D32" s="59">
        <v>11.09</v>
      </c>
      <c r="E32" s="59">
        <v>8.58</v>
      </c>
      <c r="F32" s="59">
        <v>6.33</v>
      </c>
      <c r="G32" s="59">
        <v>8.02</v>
      </c>
      <c r="H32" s="59" t="s">
        <v>556</v>
      </c>
      <c r="I32" s="59">
        <v>9.25</v>
      </c>
      <c r="J32" s="1"/>
      <c r="K32" s="1"/>
      <c r="L32" s="1"/>
      <c r="M32" s="1"/>
      <c r="N32" s="1"/>
      <c r="O32" s="1"/>
      <c r="P32" s="1"/>
      <c r="Q32" s="1"/>
      <c r="R32" s="1"/>
      <c r="S32" s="1"/>
      <c r="T32" s="1"/>
      <c r="U32" s="1"/>
      <c r="V32" s="1"/>
      <c r="W32" s="1"/>
      <c r="X32" s="1"/>
      <c r="Y32" s="1"/>
      <c r="Z32" s="1"/>
      <c r="AA32" s="1"/>
      <c r="AB32" s="1"/>
      <c r="AC32" s="1"/>
      <c r="AD32" s="1"/>
      <c r="AE32" s="1"/>
      <c r="AF32" s="1"/>
      <c r="AG32" s="1"/>
    </row>
    <row r="33" spans="1:33" ht="15" customHeight="1">
      <c r="A33" s="57">
        <v>2018</v>
      </c>
      <c r="B33" s="58" t="s">
        <v>105</v>
      </c>
      <c r="C33" s="58" t="s">
        <v>555</v>
      </c>
      <c r="D33" s="59">
        <v>10.25</v>
      </c>
      <c r="E33" s="59">
        <v>9.1</v>
      </c>
      <c r="F33" s="59">
        <v>7.98</v>
      </c>
      <c r="G33" s="59">
        <v>0</v>
      </c>
      <c r="H33" s="59" t="s">
        <v>556</v>
      </c>
      <c r="I33" s="59">
        <v>8.91</v>
      </c>
      <c r="J33" s="1"/>
      <c r="K33" s="1"/>
      <c r="L33" s="1"/>
      <c r="M33" s="1"/>
      <c r="N33" s="1"/>
      <c r="O33" s="1"/>
      <c r="P33" s="1"/>
      <c r="Q33" s="1"/>
      <c r="R33" s="1"/>
      <c r="S33" s="1"/>
      <c r="T33" s="1"/>
      <c r="U33" s="1"/>
      <c r="V33" s="1"/>
      <c r="W33" s="1"/>
      <c r="X33" s="1"/>
      <c r="Y33" s="1"/>
      <c r="Z33" s="1"/>
      <c r="AA33" s="1"/>
      <c r="AB33" s="1"/>
      <c r="AC33" s="1"/>
      <c r="AD33" s="1"/>
      <c r="AE33" s="1"/>
      <c r="AF33" s="1"/>
      <c r="AG33" s="1"/>
    </row>
    <row r="34" spans="1:33" ht="15" customHeight="1">
      <c r="A34" s="57">
        <v>2018</v>
      </c>
      <c r="B34" s="58" t="s">
        <v>87</v>
      </c>
      <c r="C34" s="58" t="s">
        <v>555</v>
      </c>
      <c r="D34" s="59">
        <v>10.7</v>
      </c>
      <c r="E34" s="59">
        <v>8.83</v>
      </c>
      <c r="F34" s="59">
        <v>7.6</v>
      </c>
      <c r="G34" s="59">
        <v>0</v>
      </c>
      <c r="H34" s="59" t="s">
        <v>556</v>
      </c>
      <c r="I34" s="59">
        <v>9.02</v>
      </c>
      <c r="J34" s="1"/>
      <c r="K34" s="1"/>
      <c r="L34" s="1"/>
      <c r="M34" s="1"/>
      <c r="N34" s="1"/>
      <c r="O34" s="1"/>
      <c r="P34" s="1"/>
      <c r="Q34" s="1"/>
      <c r="R34" s="1"/>
      <c r="S34" s="1"/>
      <c r="T34" s="1"/>
      <c r="U34" s="1"/>
      <c r="V34" s="1"/>
      <c r="W34" s="1"/>
      <c r="X34" s="1"/>
      <c r="Y34" s="1"/>
      <c r="Z34" s="1"/>
      <c r="AA34" s="1"/>
      <c r="AB34" s="1"/>
      <c r="AC34" s="1"/>
      <c r="AD34" s="1"/>
      <c r="AE34" s="1"/>
      <c r="AF34" s="1"/>
      <c r="AG34" s="1"/>
    </row>
    <row r="35" spans="1:33" ht="15" customHeight="1">
      <c r="A35" s="57">
        <v>2018</v>
      </c>
      <c r="B35" s="58" t="s">
        <v>92</v>
      </c>
      <c r="C35" s="58" t="s">
        <v>555</v>
      </c>
      <c r="D35" s="59">
        <v>19.690000000000001</v>
      </c>
      <c r="E35" s="59">
        <v>15.81</v>
      </c>
      <c r="F35" s="59">
        <v>13.42</v>
      </c>
      <c r="G35" s="59">
        <v>0</v>
      </c>
      <c r="H35" s="59" t="s">
        <v>556</v>
      </c>
      <c r="I35" s="59">
        <v>17.010000000000002</v>
      </c>
      <c r="J35" s="1"/>
      <c r="K35" s="1"/>
      <c r="L35" s="1"/>
      <c r="M35" s="1"/>
      <c r="N35" s="1"/>
      <c r="O35" s="1"/>
      <c r="P35" s="1"/>
      <c r="Q35" s="1"/>
      <c r="R35" s="1"/>
      <c r="S35" s="1"/>
      <c r="T35" s="1"/>
      <c r="U35" s="1"/>
      <c r="V35" s="1"/>
      <c r="W35" s="1"/>
      <c r="X35" s="1"/>
      <c r="Y35" s="1"/>
      <c r="Z35" s="1"/>
      <c r="AA35" s="1"/>
      <c r="AB35" s="1"/>
      <c r="AC35" s="1"/>
      <c r="AD35" s="1"/>
      <c r="AE35" s="1"/>
      <c r="AF35" s="1"/>
      <c r="AG35" s="1"/>
    </row>
    <row r="36" spans="1:33" ht="15" customHeight="1">
      <c r="A36" s="57">
        <v>2018</v>
      </c>
      <c r="B36" s="58" t="s">
        <v>95</v>
      </c>
      <c r="C36" s="58" t="s">
        <v>555</v>
      </c>
      <c r="D36" s="59">
        <v>15.41</v>
      </c>
      <c r="E36" s="59">
        <v>12.21</v>
      </c>
      <c r="F36" s="59">
        <v>10.07</v>
      </c>
      <c r="G36" s="59">
        <v>9.07</v>
      </c>
      <c r="H36" s="59" t="s">
        <v>556</v>
      </c>
      <c r="I36" s="59">
        <v>13.23</v>
      </c>
      <c r="J36" s="1"/>
      <c r="K36" s="1"/>
      <c r="L36" s="1"/>
      <c r="M36" s="1"/>
      <c r="N36" s="1"/>
      <c r="O36" s="1"/>
      <c r="P36" s="1"/>
      <c r="Q36" s="1"/>
      <c r="R36" s="1"/>
      <c r="S36" s="1"/>
      <c r="T36" s="1"/>
      <c r="U36" s="1"/>
      <c r="V36" s="1"/>
      <c r="W36" s="1"/>
      <c r="X36" s="1"/>
      <c r="Y36" s="1"/>
      <c r="Z36" s="1"/>
      <c r="AA36" s="1"/>
      <c r="AB36" s="1"/>
      <c r="AC36" s="1"/>
      <c r="AD36" s="1"/>
      <c r="AE36" s="1"/>
      <c r="AF36" s="1"/>
      <c r="AG36" s="1"/>
    </row>
    <row r="37" spans="1:33" ht="15" customHeight="1">
      <c r="A37" s="57">
        <v>2018</v>
      </c>
      <c r="B37" s="58" t="s">
        <v>11</v>
      </c>
      <c r="C37" s="58" t="s">
        <v>555</v>
      </c>
      <c r="D37" s="59">
        <v>12.68</v>
      </c>
      <c r="E37" s="59">
        <v>10.02</v>
      </c>
      <c r="F37" s="59">
        <v>5.84</v>
      </c>
      <c r="G37" s="59">
        <v>0</v>
      </c>
      <c r="H37" s="59" t="s">
        <v>556</v>
      </c>
      <c r="I37" s="59">
        <v>9.35</v>
      </c>
      <c r="J37" s="1"/>
      <c r="K37" s="1"/>
      <c r="L37" s="1"/>
      <c r="M37" s="1"/>
      <c r="N37" s="1"/>
      <c r="O37" s="1"/>
      <c r="P37" s="1"/>
      <c r="Q37" s="1"/>
      <c r="R37" s="1"/>
      <c r="S37" s="1"/>
      <c r="T37" s="1"/>
      <c r="U37" s="1"/>
      <c r="V37" s="1"/>
      <c r="W37" s="1"/>
      <c r="X37" s="1"/>
      <c r="Y37" s="1"/>
      <c r="Z37" s="1"/>
      <c r="AA37" s="1"/>
      <c r="AB37" s="1"/>
      <c r="AC37" s="1"/>
      <c r="AD37" s="1"/>
      <c r="AE37" s="1"/>
      <c r="AF37" s="1"/>
      <c r="AG37" s="1"/>
    </row>
    <row r="38" spans="1:33">
      <c r="A38" s="57">
        <v>2018</v>
      </c>
      <c r="B38" s="58" t="s">
        <v>24</v>
      </c>
      <c r="C38" s="58" t="s">
        <v>555</v>
      </c>
      <c r="D38" s="59">
        <v>11.85</v>
      </c>
      <c r="E38" s="59">
        <v>7.74</v>
      </c>
      <c r="F38" s="59">
        <v>6.1</v>
      </c>
      <c r="G38" s="59">
        <v>8.31</v>
      </c>
      <c r="H38" s="59" t="s">
        <v>556</v>
      </c>
      <c r="I38" s="59">
        <v>8.67</v>
      </c>
      <c r="J38" s="1"/>
      <c r="K38" s="1"/>
      <c r="L38" s="1"/>
      <c r="M38" s="1"/>
      <c r="N38" s="1"/>
      <c r="O38" s="1"/>
      <c r="P38" s="1"/>
      <c r="Q38" s="1"/>
      <c r="R38" s="1"/>
      <c r="S38" s="1"/>
      <c r="T38" s="1"/>
      <c r="U38" s="1"/>
      <c r="V38" s="1"/>
      <c r="W38" s="1"/>
      <c r="X38" s="1"/>
      <c r="Y38" s="1"/>
      <c r="Z38" s="1"/>
      <c r="AA38" s="1"/>
      <c r="AB38" s="1"/>
      <c r="AC38" s="1"/>
      <c r="AD38" s="1"/>
      <c r="AE38" s="1"/>
      <c r="AF38" s="1"/>
      <c r="AG38" s="1"/>
    </row>
    <row r="39" spans="1:33">
      <c r="A39" s="57">
        <v>2018</v>
      </c>
      <c r="B39" s="58" t="s">
        <v>100</v>
      </c>
      <c r="C39" s="58" t="s">
        <v>555</v>
      </c>
      <c r="D39" s="59">
        <v>18.52</v>
      </c>
      <c r="E39" s="59">
        <v>14.5</v>
      </c>
      <c r="F39" s="59">
        <v>6.02</v>
      </c>
      <c r="G39" s="59">
        <v>12.14</v>
      </c>
      <c r="H39" s="59" t="s">
        <v>556</v>
      </c>
      <c r="I39" s="59">
        <v>14.83</v>
      </c>
      <c r="J39" s="1"/>
      <c r="K39" s="1"/>
      <c r="L39" s="1"/>
      <c r="M39" s="1"/>
      <c r="N39" s="1"/>
      <c r="O39" s="1"/>
      <c r="P39" s="1"/>
      <c r="Q39" s="1"/>
      <c r="R39" s="1"/>
      <c r="S39" s="1"/>
      <c r="T39" s="1"/>
      <c r="U39" s="1"/>
      <c r="V39" s="1"/>
      <c r="W39" s="1"/>
      <c r="X39" s="1"/>
      <c r="Y39" s="1"/>
      <c r="Z39" s="1"/>
      <c r="AA39" s="1"/>
      <c r="AB39" s="1"/>
      <c r="AC39" s="1"/>
      <c r="AD39" s="1"/>
      <c r="AE39" s="1"/>
      <c r="AF39" s="1"/>
      <c r="AG39" s="1"/>
    </row>
    <row r="40" spans="1:33">
      <c r="A40" s="57">
        <v>2018</v>
      </c>
      <c r="B40" s="58" t="s">
        <v>108</v>
      </c>
      <c r="C40" s="58" t="s">
        <v>555</v>
      </c>
      <c r="D40" s="59">
        <v>12.56</v>
      </c>
      <c r="E40" s="59">
        <v>10.11</v>
      </c>
      <c r="F40" s="59">
        <v>7.01</v>
      </c>
      <c r="G40" s="59">
        <v>7.33</v>
      </c>
      <c r="H40" s="59" t="s">
        <v>556</v>
      </c>
      <c r="I40" s="59">
        <v>9.94</v>
      </c>
      <c r="J40" s="1"/>
      <c r="K40" s="1"/>
      <c r="L40" s="1"/>
      <c r="M40" s="1"/>
      <c r="N40" s="1"/>
      <c r="O40" s="1"/>
      <c r="P40" s="1"/>
      <c r="Q40" s="1"/>
      <c r="R40" s="1"/>
      <c r="S40" s="1"/>
      <c r="T40" s="1"/>
      <c r="U40" s="1"/>
      <c r="V40" s="1"/>
      <c r="W40" s="1"/>
      <c r="X40" s="1"/>
      <c r="Y40" s="1"/>
      <c r="Z40" s="1"/>
      <c r="AA40" s="1"/>
      <c r="AB40" s="1"/>
      <c r="AC40" s="1"/>
      <c r="AD40" s="1"/>
      <c r="AE40" s="1"/>
      <c r="AF40" s="1"/>
      <c r="AG40" s="1"/>
    </row>
    <row r="41" spans="1:33">
      <c r="A41" s="57">
        <v>2018</v>
      </c>
      <c r="B41" s="58" t="s">
        <v>110</v>
      </c>
      <c r="C41" s="58" t="s">
        <v>555</v>
      </c>
      <c r="D41" s="59">
        <v>10.3</v>
      </c>
      <c r="E41" s="59">
        <v>8.07</v>
      </c>
      <c r="F41" s="59">
        <v>5.34</v>
      </c>
      <c r="G41" s="59">
        <v>0</v>
      </c>
      <c r="H41" s="59" t="s">
        <v>556</v>
      </c>
      <c r="I41" s="59">
        <v>8.09</v>
      </c>
      <c r="J41" s="1"/>
      <c r="K41" s="1"/>
      <c r="L41" s="1"/>
      <c r="M41" s="1"/>
      <c r="N41" s="1"/>
      <c r="O41" s="1"/>
      <c r="P41" s="1"/>
      <c r="Q41" s="1"/>
      <c r="R41" s="1"/>
      <c r="S41" s="1"/>
      <c r="T41" s="1"/>
      <c r="U41" s="1"/>
      <c r="V41" s="1"/>
      <c r="W41" s="1"/>
      <c r="X41" s="1"/>
      <c r="Y41" s="1"/>
      <c r="Z41" s="1"/>
      <c r="AA41" s="1"/>
      <c r="AB41" s="1"/>
      <c r="AC41" s="1"/>
      <c r="AD41" s="1"/>
      <c r="AE41" s="1"/>
      <c r="AF41" s="1"/>
      <c r="AG41" s="1"/>
    </row>
    <row r="42" spans="1:33">
      <c r="A42" s="57">
        <v>2018</v>
      </c>
      <c r="B42" s="58" t="s">
        <v>112</v>
      </c>
      <c r="C42" s="58" t="s">
        <v>555</v>
      </c>
      <c r="D42" s="59">
        <v>10.98</v>
      </c>
      <c r="E42" s="59">
        <v>8.91</v>
      </c>
      <c r="F42" s="59">
        <v>5.86</v>
      </c>
      <c r="G42" s="59">
        <v>9.16</v>
      </c>
      <c r="H42" s="59" t="s">
        <v>556</v>
      </c>
      <c r="I42" s="59">
        <v>8.85</v>
      </c>
      <c r="J42" s="1"/>
      <c r="K42" s="1"/>
      <c r="L42" s="1"/>
      <c r="M42" s="1"/>
      <c r="N42" s="1"/>
      <c r="O42" s="1"/>
      <c r="P42" s="1"/>
      <c r="Q42" s="1"/>
      <c r="R42" s="1"/>
      <c r="S42" s="1"/>
      <c r="T42" s="1"/>
      <c r="U42" s="1"/>
      <c r="V42" s="1"/>
      <c r="W42" s="1"/>
      <c r="X42" s="1"/>
      <c r="Y42" s="1"/>
      <c r="Z42" s="1"/>
      <c r="AA42" s="1"/>
      <c r="AB42" s="1"/>
      <c r="AC42" s="1"/>
      <c r="AD42" s="1"/>
      <c r="AE42" s="1"/>
      <c r="AF42" s="1"/>
      <c r="AG42" s="1"/>
    </row>
    <row r="43" spans="1:33">
      <c r="A43" s="57">
        <v>2018</v>
      </c>
      <c r="B43" s="58" t="s">
        <v>115</v>
      </c>
      <c r="C43" s="58" t="s">
        <v>555</v>
      </c>
      <c r="D43" s="59">
        <v>13.89</v>
      </c>
      <c r="E43" s="59">
        <v>8.94</v>
      </c>
      <c r="F43" s="59">
        <v>6.84</v>
      </c>
      <c r="G43" s="59">
        <v>7.78</v>
      </c>
      <c r="H43" s="59" t="s">
        <v>556</v>
      </c>
      <c r="I43" s="59">
        <v>10.1</v>
      </c>
      <c r="J43" s="1"/>
      <c r="K43" s="1"/>
      <c r="L43" s="1"/>
      <c r="M43" s="1"/>
      <c r="N43" s="1"/>
      <c r="O43" s="1"/>
      <c r="P43" s="1"/>
      <c r="Q43" s="1"/>
      <c r="R43" s="1"/>
      <c r="S43" s="1"/>
      <c r="T43" s="1"/>
      <c r="U43" s="1"/>
      <c r="V43" s="1"/>
      <c r="W43" s="1"/>
      <c r="X43" s="1"/>
      <c r="Y43" s="1"/>
      <c r="Z43" s="1"/>
      <c r="AA43" s="1"/>
      <c r="AB43" s="1"/>
      <c r="AC43" s="1"/>
      <c r="AD43" s="1"/>
      <c r="AE43" s="1"/>
      <c r="AF43" s="1"/>
      <c r="AG43" s="1"/>
    </row>
    <row r="44" spans="1:33">
      <c r="A44" s="57">
        <v>2018</v>
      </c>
      <c r="B44" s="58" t="s">
        <v>118</v>
      </c>
      <c r="C44" s="58" t="s">
        <v>555</v>
      </c>
      <c r="D44" s="59">
        <v>20.55</v>
      </c>
      <c r="E44" s="59">
        <v>16.579999999999998</v>
      </c>
      <c r="F44" s="59">
        <v>15.39</v>
      </c>
      <c r="G44" s="59">
        <v>17.010000000000002</v>
      </c>
      <c r="H44" s="59" t="s">
        <v>556</v>
      </c>
      <c r="I44" s="59">
        <v>18.100000000000001</v>
      </c>
      <c r="J44" s="1"/>
      <c r="K44" s="1"/>
      <c r="L44" s="1"/>
      <c r="M44" s="1"/>
      <c r="N44" s="1"/>
      <c r="O44" s="1"/>
      <c r="P44" s="1"/>
      <c r="Q44" s="1"/>
      <c r="R44" s="1"/>
      <c r="S44" s="1"/>
      <c r="T44" s="1"/>
      <c r="U44" s="1"/>
      <c r="V44" s="1"/>
      <c r="W44" s="1"/>
      <c r="X44" s="1"/>
      <c r="Y44" s="1"/>
      <c r="Z44" s="1"/>
      <c r="AA44" s="1"/>
      <c r="AB44" s="1"/>
      <c r="AC44" s="1"/>
      <c r="AD44" s="1"/>
      <c r="AE44" s="1"/>
      <c r="AF44" s="1"/>
      <c r="AG44" s="1"/>
    </row>
    <row r="45" spans="1:33">
      <c r="A45" s="57">
        <v>2018</v>
      </c>
      <c r="B45" s="58" t="s">
        <v>120</v>
      </c>
      <c r="C45" s="58" t="s">
        <v>555</v>
      </c>
      <c r="D45" s="59">
        <v>12.44</v>
      </c>
      <c r="E45" s="59">
        <v>10.11</v>
      </c>
      <c r="F45" s="59">
        <v>6.1</v>
      </c>
      <c r="G45" s="59">
        <v>0</v>
      </c>
      <c r="H45" s="59" t="s">
        <v>556</v>
      </c>
      <c r="I45" s="59">
        <v>9.67</v>
      </c>
      <c r="J45" s="1"/>
      <c r="K45" s="1"/>
      <c r="L45" s="1"/>
      <c r="M45" s="1"/>
      <c r="N45" s="1"/>
      <c r="O45" s="1"/>
      <c r="P45" s="1"/>
      <c r="Q45" s="1"/>
      <c r="R45" s="1"/>
      <c r="S45" s="1"/>
      <c r="T45" s="1"/>
      <c r="U45" s="1"/>
      <c r="V45" s="1"/>
      <c r="W45" s="1"/>
      <c r="X45" s="1"/>
      <c r="Y45" s="1"/>
      <c r="Z45" s="1"/>
      <c r="AA45" s="1"/>
      <c r="AB45" s="1"/>
      <c r="AC45" s="1"/>
      <c r="AD45" s="1"/>
      <c r="AE45" s="1"/>
      <c r="AF45" s="1"/>
      <c r="AG45" s="1"/>
    </row>
    <row r="46" spans="1:33">
      <c r="A46" s="57">
        <v>2018</v>
      </c>
      <c r="B46" s="58" t="s">
        <v>123</v>
      </c>
      <c r="C46" s="58" t="s">
        <v>555</v>
      </c>
      <c r="D46" s="59">
        <v>11.59</v>
      </c>
      <c r="E46" s="59">
        <v>9.6199999999999992</v>
      </c>
      <c r="F46" s="59">
        <v>7.77</v>
      </c>
      <c r="G46" s="59">
        <v>0</v>
      </c>
      <c r="H46" s="59" t="s">
        <v>556</v>
      </c>
      <c r="I46" s="59">
        <v>9.9700000000000006</v>
      </c>
      <c r="J46" s="1"/>
      <c r="K46" s="1"/>
      <c r="L46" s="1"/>
      <c r="M46" s="1"/>
      <c r="N46" s="1"/>
      <c r="O46" s="1"/>
      <c r="P46" s="1"/>
      <c r="Q46" s="1"/>
      <c r="R46" s="1"/>
      <c r="S46" s="1"/>
      <c r="T46" s="1"/>
      <c r="U46" s="1"/>
      <c r="V46" s="1"/>
      <c r="W46" s="1"/>
      <c r="X46" s="1"/>
      <c r="Y46" s="1"/>
      <c r="Z46" s="1"/>
      <c r="AA46" s="1"/>
      <c r="AB46" s="1"/>
      <c r="AC46" s="1"/>
      <c r="AD46" s="1"/>
      <c r="AE46" s="1"/>
      <c r="AF46" s="1"/>
      <c r="AG46" s="1"/>
    </row>
    <row r="47" spans="1:33">
      <c r="A47" s="57">
        <v>2018</v>
      </c>
      <c r="B47" s="58" t="s">
        <v>126</v>
      </c>
      <c r="C47" s="58" t="s">
        <v>555</v>
      </c>
      <c r="D47" s="59">
        <v>10.71</v>
      </c>
      <c r="E47" s="59">
        <v>10.51</v>
      </c>
      <c r="F47" s="59">
        <v>5.68</v>
      </c>
      <c r="G47" s="59">
        <v>0</v>
      </c>
      <c r="H47" s="59" t="s">
        <v>556</v>
      </c>
      <c r="I47" s="59">
        <v>9.58</v>
      </c>
      <c r="J47" s="1"/>
      <c r="K47" s="1"/>
      <c r="L47" s="1"/>
      <c r="M47" s="1"/>
      <c r="N47" s="1"/>
      <c r="O47" s="1"/>
      <c r="P47" s="1"/>
      <c r="Q47" s="1"/>
      <c r="R47" s="1"/>
      <c r="S47" s="1"/>
      <c r="T47" s="1"/>
      <c r="U47" s="1"/>
      <c r="V47" s="1"/>
      <c r="W47" s="1"/>
      <c r="X47" s="1"/>
      <c r="Y47" s="1"/>
      <c r="Z47" s="1"/>
      <c r="AA47" s="1"/>
      <c r="AB47" s="1"/>
      <c r="AC47" s="1"/>
      <c r="AD47" s="1"/>
      <c r="AE47" s="1"/>
      <c r="AF47" s="1"/>
      <c r="AG47" s="1"/>
    </row>
    <row r="48" spans="1:33">
      <c r="A48" s="57">
        <v>2018</v>
      </c>
      <c r="B48" s="58" t="s">
        <v>129</v>
      </c>
      <c r="C48" s="58" t="s">
        <v>555</v>
      </c>
      <c r="D48" s="59">
        <v>11.2</v>
      </c>
      <c r="E48" s="59">
        <v>8.16</v>
      </c>
      <c r="F48" s="59">
        <v>5.39</v>
      </c>
      <c r="G48" s="59">
        <v>8.08</v>
      </c>
      <c r="H48" s="59" t="s">
        <v>556</v>
      </c>
      <c r="I48" s="59">
        <v>8.48</v>
      </c>
      <c r="J48" s="1"/>
      <c r="K48" s="1"/>
      <c r="L48" s="1"/>
      <c r="M48" s="1"/>
      <c r="N48" s="1"/>
      <c r="O48" s="1"/>
      <c r="P48" s="1"/>
      <c r="Q48" s="1"/>
      <c r="R48" s="1"/>
      <c r="S48" s="1"/>
      <c r="T48" s="1"/>
      <c r="U48" s="1"/>
      <c r="V48" s="1"/>
      <c r="W48" s="1"/>
      <c r="X48" s="1"/>
      <c r="Y48" s="1"/>
      <c r="Z48" s="1"/>
      <c r="AA48" s="1"/>
      <c r="AB48" s="1"/>
      <c r="AC48" s="1"/>
      <c r="AD48" s="1"/>
      <c r="AE48" s="1"/>
      <c r="AF48" s="1"/>
      <c r="AG48" s="1"/>
    </row>
    <row r="49" spans="1:33">
      <c r="A49" s="57">
        <v>2018</v>
      </c>
      <c r="B49" s="58" t="s">
        <v>131</v>
      </c>
      <c r="C49" s="58" t="s">
        <v>555</v>
      </c>
      <c r="D49" s="59">
        <v>10.41</v>
      </c>
      <c r="E49" s="59">
        <v>8.23</v>
      </c>
      <c r="F49" s="59">
        <v>5.9</v>
      </c>
      <c r="G49" s="59">
        <v>10.59</v>
      </c>
      <c r="H49" s="59" t="s">
        <v>556</v>
      </c>
      <c r="I49" s="59">
        <v>8.2100000000000009</v>
      </c>
      <c r="J49" s="1"/>
      <c r="K49" s="1"/>
      <c r="L49" s="1"/>
      <c r="M49" s="1"/>
      <c r="N49" s="1"/>
      <c r="O49" s="1"/>
      <c r="P49" s="1"/>
      <c r="Q49" s="1"/>
      <c r="R49" s="1"/>
      <c r="S49" s="1"/>
      <c r="T49" s="1"/>
      <c r="U49" s="1"/>
      <c r="V49" s="1"/>
      <c r="W49" s="1"/>
      <c r="X49" s="1"/>
      <c r="Y49" s="1"/>
      <c r="Z49" s="1"/>
      <c r="AA49" s="1"/>
      <c r="AB49" s="1"/>
      <c r="AC49" s="1"/>
      <c r="AD49" s="1"/>
      <c r="AE49" s="1"/>
      <c r="AF49" s="1"/>
      <c r="AG49" s="1"/>
    </row>
    <row r="50" spans="1:33">
      <c r="A50" s="57">
        <v>2018</v>
      </c>
      <c r="B50" s="58" t="s">
        <v>137</v>
      </c>
      <c r="C50" s="58" t="s">
        <v>555</v>
      </c>
      <c r="D50" s="59">
        <v>11.73</v>
      </c>
      <c r="E50" s="59">
        <v>8.32</v>
      </c>
      <c r="F50" s="59">
        <v>6.86</v>
      </c>
      <c r="G50" s="59">
        <v>8.2799999999999994</v>
      </c>
      <c r="H50" s="59" t="s">
        <v>556</v>
      </c>
      <c r="I50" s="59">
        <v>9.48</v>
      </c>
      <c r="J50" s="1"/>
      <c r="K50" s="1"/>
      <c r="L50" s="1"/>
      <c r="M50" s="1"/>
      <c r="N50" s="1"/>
      <c r="O50" s="1"/>
      <c r="P50" s="1"/>
      <c r="Q50" s="1"/>
      <c r="R50" s="1"/>
      <c r="S50" s="1"/>
      <c r="T50" s="1"/>
      <c r="U50" s="1"/>
      <c r="V50" s="1"/>
      <c r="W50" s="1"/>
      <c r="X50" s="1"/>
      <c r="Y50" s="1"/>
      <c r="Z50" s="1"/>
      <c r="AA50" s="1"/>
      <c r="AB50" s="1"/>
      <c r="AC50" s="1"/>
      <c r="AD50" s="1"/>
      <c r="AE50" s="1"/>
      <c r="AF50" s="1"/>
      <c r="AG50" s="1"/>
    </row>
    <row r="51" spans="1:33">
      <c r="A51" s="57">
        <v>2018</v>
      </c>
      <c r="B51" s="58" t="s">
        <v>134</v>
      </c>
      <c r="C51" s="58" t="s">
        <v>555</v>
      </c>
      <c r="D51" s="59">
        <v>18.02</v>
      </c>
      <c r="E51" s="59">
        <v>15.24</v>
      </c>
      <c r="F51" s="59">
        <v>10.66</v>
      </c>
      <c r="G51" s="59">
        <v>0</v>
      </c>
      <c r="H51" s="59" t="s">
        <v>556</v>
      </c>
      <c r="I51" s="59">
        <v>15.13</v>
      </c>
      <c r="J51" s="1"/>
      <c r="K51" s="1"/>
      <c r="L51" s="1"/>
      <c r="M51" s="1"/>
      <c r="N51" s="1"/>
      <c r="O51" s="1"/>
      <c r="P51" s="1"/>
      <c r="Q51" s="1"/>
      <c r="R51" s="1"/>
      <c r="S51" s="1"/>
      <c r="T51" s="1"/>
      <c r="U51" s="1"/>
      <c r="V51" s="1"/>
      <c r="W51" s="1"/>
      <c r="X51" s="1"/>
      <c r="Y51" s="1"/>
      <c r="Z51" s="1"/>
      <c r="AA51" s="1"/>
      <c r="AB51" s="1"/>
      <c r="AC51" s="1"/>
      <c r="AD51" s="1"/>
      <c r="AE51" s="1"/>
      <c r="AF51" s="1"/>
      <c r="AG51" s="1"/>
    </row>
    <row r="52" spans="1:33">
      <c r="A52" s="57">
        <v>2018</v>
      </c>
      <c r="B52" s="58" t="s">
        <v>140</v>
      </c>
      <c r="C52" s="58" t="s">
        <v>555</v>
      </c>
      <c r="D52" s="59">
        <v>9.75</v>
      </c>
      <c r="E52" s="59">
        <v>8.7200000000000006</v>
      </c>
      <c r="F52" s="59">
        <v>4.72</v>
      </c>
      <c r="G52" s="59">
        <v>9.3800000000000008</v>
      </c>
      <c r="H52" s="59" t="s">
        <v>556</v>
      </c>
      <c r="I52" s="59">
        <v>8</v>
      </c>
      <c r="J52" s="1"/>
      <c r="K52" s="1"/>
      <c r="L52" s="1"/>
      <c r="M52" s="1"/>
      <c r="N52" s="1"/>
      <c r="O52" s="1"/>
      <c r="P52" s="1"/>
      <c r="Q52" s="1"/>
      <c r="R52" s="1"/>
      <c r="S52" s="1"/>
      <c r="T52" s="1"/>
      <c r="U52" s="1"/>
      <c r="V52" s="1"/>
      <c r="W52" s="1"/>
      <c r="X52" s="1"/>
      <c r="Y52" s="1"/>
      <c r="Z52" s="1"/>
      <c r="AA52" s="1"/>
      <c r="AB52" s="1"/>
      <c r="AC52" s="1"/>
      <c r="AD52" s="1"/>
      <c r="AE52" s="1"/>
      <c r="AF52" s="1"/>
      <c r="AG52" s="1"/>
    </row>
    <row r="53" spans="1:33">
      <c r="A53" s="57">
        <v>2018</v>
      </c>
      <c r="B53" s="58" t="s">
        <v>145</v>
      </c>
      <c r="C53" s="58" t="s">
        <v>555</v>
      </c>
      <c r="D53" s="59">
        <v>14.02</v>
      </c>
      <c r="E53" s="59">
        <v>10.67</v>
      </c>
      <c r="F53" s="59">
        <v>7.33</v>
      </c>
      <c r="G53" s="59">
        <v>13.85</v>
      </c>
      <c r="H53" s="59" t="s">
        <v>556</v>
      </c>
      <c r="I53" s="59">
        <v>10.58</v>
      </c>
      <c r="J53" s="1"/>
      <c r="K53" s="1"/>
      <c r="L53" s="1"/>
      <c r="M53" s="1"/>
      <c r="N53" s="1"/>
      <c r="O53" s="1"/>
      <c r="P53" s="1"/>
      <c r="Q53" s="1"/>
      <c r="R53" s="1"/>
      <c r="S53" s="1"/>
      <c r="T53" s="1"/>
      <c r="U53" s="1"/>
      <c r="V53" s="1"/>
      <c r="W53" s="1"/>
      <c r="X53" s="1"/>
      <c r="Y53" s="1"/>
      <c r="Z53" s="1"/>
      <c r="AA53" s="1"/>
      <c r="AB53" s="1"/>
      <c r="AC53" s="1"/>
      <c r="AD53" s="1"/>
      <c r="AE53" s="1"/>
      <c r="AF53" s="1"/>
      <c r="AG53" s="1"/>
    </row>
    <row r="54" spans="1:33">
      <c r="A54" s="57">
        <v>2018</v>
      </c>
      <c r="B54" s="58" t="s">
        <v>143</v>
      </c>
      <c r="C54" s="58" t="s">
        <v>555</v>
      </c>
      <c r="D54" s="59">
        <v>11.18</v>
      </c>
      <c r="E54" s="59">
        <v>9.24</v>
      </c>
      <c r="F54" s="59">
        <v>6.4</v>
      </c>
      <c r="G54" s="59">
        <v>0</v>
      </c>
      <c r="H54" s="59" t="s">
        <v>556</v>
      </c>
      <c r="I54" s="59">
        <v>8.7200000000000006</v>
      </c>
      <c r="J54" s="1"/>
      <c r="K54" s="1"/>
      <c r="L54" s="1"/>
      <c r="M54" s="1"/>
      <c r="N54" s="1"/>
      <c r="O54" s="1"/>
      <c r="P54" s="1"/>
      <c r="Q54" s="1"/>
      <c r="R54" s="1"/>
      <c r="S54" s="1"/>
      <c r="T54" s="1"/>
      <c r="U54" s="1"/>
      <c r="V54" s="1"/>
      <c r="W54" s="1"/>
      <c r="X54" s="1"/>
      <c r="Y54" s="1"/>
      <c r="Z54" s="1"/>
      <c r="AA54" s="1"/>
      <c r="AB54" s="1"/>
      <c r="AC54" s="1"/>
      <c r="AD54" s="1"/>
      <c r="AE54" s="1"/>
      <c r="AF54" s="1"/>
      <c r="AG54" s="1"/>
    </row>
    <row r="55" spans="1:33">
      <c r="A55" s="57">
        <v>2018</v>
      </c>
      <c r="B55" s="58" t="s">
        <v>148</v>
      </c>
      <c r="C55" s="58" t="s">
        <v>555</v>
      </c>
      <c r="D55" s="59">
        <v>11.29</v>
      </c>
      <c r="E55" s="59">
        <v>9.58</v>
      </c>
      <c r="F55" s="59">
        <v>6.71</v>
      </c>
      <c r="G55" s="59">
        <v>0</v>
      </c>
      <c r="H55" s="59" t="s">
        <v>556</v>
      </c>
      <c r="I55" s="59">
        <v>8.09</v>
      </c>
      <c r="J55" s="1"/>
      <c r="K55" s="1"/>
      <c r="L55" s="1"/>
      <c r="M55" s="1"/>
      <c r="N55" s="1"/>
      <c r="O55" s="1"/>
      <c r="P55" s="1"/>
      <c r="Q55" s="1"/>
      <c r="R55" s="1"/>
      <c r="S55" s="1"/>
      <c r="T55" s="1"/>
      <c r="U55" s="1"/>
      <c r="V55" s="1"/>
      <c r="W55" s="1"/>
      <c r="X55" s="1"/>
      <c r="Y55" s="1"/>
      <c r="Z55" s="1"/>
      <c r="AA55" s="1"/>
      <c r="AB55" s="1"/>
      <c r="AC55" s="1"/>
      <c r="AD55" s="1"/>
      <c r="AE55" s="1"/>
      <c r="AF55" s="1"/>
      <c r="AG55" s="1"/>
    </row>
    <row r="56" spans="1:3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c r="A60" s="1" t="s">
        <v>557</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c r="A61" s="5" t="s">
        <v>558</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c r="A62" s="1" t="s">
        <v>559</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c r="A63" s="1" t="s">
        <v>560</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c r="A64" s="1" t="s">
        <v>548</v>
      </c>
      <c r="B64" s="1" t="s">
        <v>519</v>
      </c>
      <c r="C64" s="1" t="s">
        <v>561</v>
      </c>
      <c r="D64" s="1" t="s">
        <v>562</v>
      </c>
      <c r="E64" s="1" t="s">
        <v>563</v>
      </c>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c r="A65" s="1">
        <v>2019</v>
      </c>
      <c r="B65" s="1">
        <v>6.0668410000000002</v>
      </c>
      <c r="C65" s="1">
        <v>1.345005</v>
      </c>
      <c r="D65" s="1">
        <v>2.9835400000000001</v>
      </c>
      <c r="E65" s="1">
        <f t="shared" ref="E65:E96" si="0">B65/SUM(B65:D65)</f>
        <v>0.58360901653868358</v>
      </c>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c r="A66" s="1">
        <v>2020</v>
      </c>
      <c r="B66" s="1">
        <v>5.7527379999999999</v>
      </c>
      <c r="C66" s="1">
        <v>1.3635079999999999</v>
      </c>
      <c r="D66" s="1">
        <v>3.079825</v>
      </c>
      <c r="E66" s="1">
        <f t="shared" si="0"/>
        <v>0.56421125353089441</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c r="A67" s="1">
        <v>2021</v>
      </c>
      <c r="B67" s="1">
        <v>5.7071199999999997</v>
      </c>
      <c r="C67" s="1">
        <v>1.3855219999999999</v>
      </c>
      <c r="D67" s="1">
        <v>3.0467110000000002</v>
      </c>
      <c r="E67" s="1">
        <f t="shared" si="0"/>
        <v>0.56286826190980821</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c r="A68" s="1">
        <v>2022</v>
      </c>
      <c r="B68" s="1">
        <v>5.6243720000000001</v>
      </c>
      <c r="C68" s="1">
        <v>1.39886</v>
      </c>
      <c r="D68" s="1">
        <v>3.0904859999999998</v>
      </c>
      <c r="E68" s="1">
        <f t="shared" si="0"/>
        <v>0.55611319200317821</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c r="A69" s="1">
        <v>2023</v>
      </c>
      <c r="B69" s="1">
        <v>5.5510809999999999</v>
      </c>
      <c r="C69" s="1">
        <v>1.4160950000000001</v>
      </c>
      <c r="D69" s="1">
        <v>3.1469819999999999</v>
      </c>
      <c r="E69" s="1">
        <f t="shared" si="0"/>
        <v>0.54884262239130532</v>
      </c>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c r="A70" s="1">
        <v>2024</v>
      </c>
      <c r="B70" s="1">
        <v>5.5612940000000002</v>
      </c>
      <c r="C70" s="1">
        <v>1.4329499999999999</v>
      </c>
      <c r="D70" s="1">
        <v>3.184615</v>
      </c>
      <c r="E70" s="1">
        <f t="shared" si="0"/>
        <v>0.54635730782792069</v>
      </c>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c r="A71" s="1">
        <v>2025</v>
      </c>
      <c r="B71" s="1">
        <v>5.6078700000000001</v>
      </c>
      <c r="C71" s="1">
        <v>1.4489719999999999</v>
      </c>
      <c r="D71" s="1">
        <v>3.2575050000000001</v>
      </c>
      <c r="E71" s="1">
        <f t="shared" si="0"/>
        <v>0.54369607693051247</v>
      </c>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c r="A72" s="1">
        <v>2026</v>
      </c>
      <c r="B72" s="1">
        <v>5.6489510000000003</v>
      </c>
      <c r="C72" s="1">
        <v>1.4648589999999999</v>
      </c>
      <c r="D72" s="1">
        <v>3.3168160000000002</v>
      </c>
      <c r="E72" s="1">
        <f t="shared" si="0"/>
        <v>0.54157353547140896</v>
      </c>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c r="A73" s="1">
        <v>2027</v>
      </c>
      <c r="B73" s="1">
        <v>5.6629389999999997</v>
      </c>
      <c r="C73" s="1">
        <v>1.479277</v>
      </c>
      <c r="D73" s="1">
        <v>3.343461</v>
      </c>
      <c r="E73" s="1">
        <f t="shared" si="0"/>
        <v>0.54006422284417122</v>
      </c>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c r="A74" s="1">
        <v>2028</v>
      </c>
      <c r="B74" s="1">
        <v>5.5858090000000002</v>
      </c>
      <c r="C74" s="1">
        <v>1.4897629999999999</v>
      </c>
      <c r="D74" s="1">
        <v>3.3680970000000001</v>
      </c>
      <c r="E74" s="1">
        <f t="shared" si="0"/>
        <v>0.53485120985737866</v>
      </c>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c r="A75" s="1">
        <v>2029</v>
      </c>
      <c r="B75" s="1">
        <v>5.5009259999999998</v>
      </c>
      <c r="C75" s="1">
        <v>1.496454</v>
      </c>
      <c r="D75" s="1">
        <v>3.3832599999999999</v>
      </c>
      <c r="E75" s="1">
        <f t="shared" si="0"/>
        <v>0.52992166186285239</v>
      </c>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c r="A76" s="1">
        <v>2030</v>
      </c>
      <c r="B76" s="1">
        <v>5.4378970000000004</v>
      </c>
      <c r="C76" s="1">
        <v>1.5034749999999999</v>
      </c>
      <c r="D76" s="1">
        <v>3.418685</v>
      </c>
      <c r="E76" s="1">
        <f t="shared" si="0"/>
        <v>0.52489064490668336</v>
      </c>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c r="A77" s="1">
        <v>2031</v>
      </c>
      <c r="B77" s="1">
        <v>5.351394</v>
      </c>
      <c r="C77" s="1">
        <v>1.5096290000000001</v>
      </c>
      <c r="D77" s="1">
        <v>3.4554260000000001</v>
      </c>
      <c r="E77" s="1">
        <f t="shared" si="0"/>
        <v>0.51872441767511279</v>
      </c>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c r="A78" s="1">
        <v>2032</v>
      </c>
      <c r="B78" s="1">
        <v>5.2706929999999996</v>
      </c>
      <c r="C78" s="1">
        <v>1.5137130000000001</v>
      </c>
      <c r="D78" s="1">
        <v>3.485195</v>
      </c>
      <c r="E78" s="1">
        <f t="shared" si="0"/>
        <v>0.51323250046423419</v>
      </c>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c r="A79" s="1">
        <v>2033</v>
      </c>
      <c r="B79" s="1">
        <v>5.2708029999999999</v>
      </c>
      <c r="C79" s="1">
        <v>1.5197369999999999</v>
      </c>
      <c r="D79" s="1">
        <v>3.5128279999999998</v>
      </c>
      <c r="E79" s="1">
        <f t="shared" si="0"/>
        <v>0.5115611710656166</v>
      </c>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c r="A80" s="1">
        <v>2034</v>
      </c>
      <c r="B80" s="1">
        <v>5.2463360000000003</v>
      </c>
      <c r="C80" s="1">
        <v>1.528446</v>
      </c>
      <c r="D80" s="1">
        <v>3.5358849999999999</v>
      </c>
      <c r="E80" s="1">
        <f t="shared" si="0"/>
        <v>0.50882605363940081</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c r="A81" s="1">
        <v>2035</v>
      </c>
      <c r="B81" s="1">
        <v>5.165203</v>
      </c>
      <c r="C81" s="1">
        <v>1.5381769999999999</v>
      </c>
      <c r="D81" s="1">
        <v>3.5482070000000001</v>
      </c>
      <c r="E81" s="1">
        <f t="shared" si="0"/>
        <v>0.50384423406834467</v>
      </c>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c r="A82" s="1">
        <v>2036</v>
      </c>
      <c r="B82" s="1">
        <v>5.1219190000000001</v>
      </c>
      <c r="C82" s="1">
        <v>1.5453969999999999</v>
      </c>
      <c r="D82" s="1">
        <v>3.5533429999999999</v>
      </c>
      <c r="E82" s="1">
        <f t="shared" si="0"/>
        <v>0.50113392883961794</v>
      </c>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c r="A83" s="1">
        <v>2037</v>
      </c>
      <c r="B83" s="1">
        <v>5.0796999999999999</v>
      </c>
      <c r="C83" s="1">
        <v>1.551326</v>
      </c>
      <c r="D83" s="1">
        <v>3.5554969999999999</v>
      </c>
      <c r="E83" s="1">
        <f t="shared" si="0"/>
        <v>0.49866868214011784</v>
      </c>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c r="A84" s="1">
        <v>2038</v>
      </c>
      <c r="B84" s="1">
        <v>5.0881259999999999</v>
      </c>
      <c r="C84" s="1">
        <v>1.557318</v>
      </c>
      <c r="D84" s="1">
        <v>3.5579689999999999</v>
      </c>
      <c r="E84" s="1">
        <f t="shared" si="0"/>
        <v>0.49866902378645267</v>
      </c>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c r="A85" s="1">
        <v>2039</v>
      </c>
      <c r="B85" s="1">
        <v>5.0508670000000002</v>
      </c>
      <c r="C85" s="1">
        <v>1.562894</v>
      </c>
      <c r="D85" s="1">
        <v>3.559364</v>
      </c>
      <c r="E85" s="1">
        <f t="shared" si="0"/>
        <v>0.49649119616636972</v>
      </c>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c r="A86" s="1">
        <v>2040</v>
      </c>
      <c r="B86" s="1">
        <v>4.9858880000000001</v>
      </c>
      <c r="C86" s="1">
        <v>1.5697319999999999</v>
      </c>
      <c r="D86" s="1">
        <v>3.5633900000000001</v>
      </c>
      <c r="E86" s="1">
        <f t="shared" si="0"/>
        <v>0.49272488118897012</v>
      </c>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c r="A87" s="1">
        <v>2041</v>
      </c>
      <c r="B87" s="1">
        <v>4.9548550000000002</v>
      </c>
      <c r="C87" s="1">
        <v>1.578149</v>
      </c>
      <c r="D87" s="1">
        <v>3.5683539999999998</v>
      </c>
      <c r="E87" s="1">
        <f t="shared" si="0"/>
        <v>0.49051375072539755</v>
      </c>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c r="A88" s="1">
        <v>2042</v>
      </c>
      <c r="B88" s="1">
        <v>4.9229529999999997</v>
      </c>
      <c r="C88" s="1">
        <v>1.5794330000000001</v>
      </c>
      <c r="D88" s="1">
        <v>3.572689</v>
      </c>
      <c r="E88" s="1">
        <f t="shared" si="0"/>
        <v>0.48862693329826323</v>
      </c>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c r="A89" s="1">
        <v>2043</v>
      </c>
      <c r="B89" s="1">
        <v>4.8888930000000004</v>
      </c>
      <c r="C89" s="1">
        <v>1.5767899999999999</v>
      </c>
      <c r="D89" s="1">
        <v>3.5776309999999998</v>
      </c>
      <c r="E89" s="1">
        <f t="shared" si="0"/>
        <v>0.4867808573942824</v>
      </c>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c r="A90" s="1">
        <v>2044</v>
      </c>
      <c r="B90" s="1">
        <v>4.8843360000000002</v>
      </c>
      <c r="C90" s="1">
        <v>1.5738179999999999</v>
      </c>
      <c r="D90" s="1">
        <v>3.5810759999999999</v>
      </c>
      <c r="E90" s="1">
        <f t="shared" si="0"/>
        <v>0.48652496257183075</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c r="A91" s="1">
        <v>2045</v>
      </c>
      <c r="B91" s="1">
        <v>4.8630079999999998</v>
      </c>
      <c r="C91" s="1">
        <v>1.5709599999999999</v>
      </c>
      <c r="D91" s="1">
        <v>3.5841059999999998</v>
      </c>
      <c r="E91" s="1">
        <f t="shared" si="0"/>
        <v>0.48542344566430629</v>
      </c>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c r="A92" s="1">
        <v>2046</v>
      </c>
      <c r="B92" s="1">
        <v>4.8391479999999998</v>
      </c>
      <c r="C92" s="1">
        <v>1.567191</v>
      </c>
      <c r="D92" s="1">
        <v>3.581931</v>
      </c>
      <c r="E92" s="1">
        <f t="shared" si="0"/>
        <v>0.48448309867474548</v>
      </c>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c r="A93" s="1">
        <v>2047</v>
      </c>
      <c r="B93" s="1">
        <v>4.8546899999999997</v>
      </c>
      <c r="C93" s="1">
        <v>1.561682</v>
      </c>
      <c r="D93" s="1">
        <v>3.5738669999999999</v>
      </c>
      <c r="E93" s="1">
        <f t="shared" si="0"/>
        <v>0.48594332928371387</v>
      </c>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c r="A94" s="1">
        <v>2048</v>
      </c>
      <c r="B94" s="1">
        <v>4.84572</v>
      </c>
      <c r="C94" s="1">
        <v>1.555966</v>
      </c>
      <c r="D94" s="1">
        <v>3.5622569999999998</v>
      </c>
      <c r="E94" s="1">
        <f t="shared" si="0"/>
        <v>0.48632554401405143</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c r="A95" s="1">
        <v>2049</v>
      </c>
      <c r="B95" s="1">
        <v>4.8302589999999999</v>
      </c>
      <c r="C95" s="1">
        <v>1.54928</v>
      </c>
      <c r="D95" s="1">
        <v>3.538252</v>
      </c>
      <c r="E95" s="1">
        <f t="shared" si="0"/>
        <v>0.48702972264690797</v>
      </c>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c r="A96" s="1">
        <v>2050</v>
      </c>
      <c r="B96" s="1">
        <v>4.8353400000000004</v>
      </c>
      <c r="C96" s="1">
        <v>1.5424610000000001</v>
      </c>
      <c r="D96" s="1">
        <v>3.5109629999999998</v>
      </c>
      <c r="E96" s="1">
        <f t="shared" si="0"/>
        <v>0.48897314163832817</v>
      </c>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5" customHeight="1">
      <c r="A98" s="70" t="s">
        <v>564</v>
      </c>
      <c r="B98" s="22">
        <v>30.454449</v>
      </c>
      <c r="C98" s="22">
        <v>29.931808</v>
      </c>
      <c r="D98" s="22">
        <v>29.732624000000001</v>
      </c>
      <c r="E98" s="22">
        <v>29.657565999999999</v>
      </c>
      <c r="F98" s="22">
        <v>29.663188999999999</v>
      </c>
      <c r="G98" s="22">
        <v>29.849364999999999</v>
      </c>
      <c r="H98" s="22">
        <v>30.250845000000002</v>
      </c>
      <c r="I98" s="22">
        <v>30.593702</v>
      </c>
      <c r="J98" s="22">
        <v>30.753353000000001</v>
      </c>
      <c r="K98" s="22">
        <v>30.631550000000001</v>
      </c>
      <c r="L98" s="22">
        <v>30.452465</v>
      </c>
      <c r="M98" s="22">
        <v>30.394573000000001</v>
      </c>
      <c r="N98" s="22">
        <v>30.270491</v>
      </c>
      <c r="O98" s="22">
        <v>30.131779000000002</v>
      </c>
      <c r="P98" s="22">
        <v>30.234314000000001</v>
      </c>
      <c r="Q98" s="22">
        <v>30.257355</v>
      </c>
      <c r="R98" s="22">
        <v>30.084644000000001</v>
      </c>
      <c r="S98" s="22">
        <v>29.993071</v>
      </c>
      <c r="T98" s="22">
        <v>29.893633000000001</v>
      </c>
      <c r="U98" s="22">
        <v>29.942001000000001</v>
      </c>
      <c r="V98" s="22">
        <v>29.852777</v>
      </c>
      <c r="W98" s="22">
        <v>29.694433</v>
      </c>
      <c r="X98" s="22">
        <v>29.642439</v>
      </c>
      <c r="Y98" s="22">
        <v>29.567022000000001</v>
      </c>
      <c r="Z98" s="22">
        <v>29.472882999999999</v>
      </c>
      <c r="AA98" s="22">
        <v>29.460825</v>
      </c>
      <c r="AB98" s="22">
        <v>29.398705</v>
      </c>
      <c r="AC98" s="22">
        <v>29.313385</v>
      </c>
      <c r="AD98" s="22">
        <v>29.319500000000001</v>
      </c>
      <c r="AE98" s="22">
        <v>29.242495999999999</v>
      </c>
      <c r="AF98" s="22">
        <v>29.110025</v>
      </c>
      <c r="AG98" s="22">
        <v>29.024152999999998</v>
      </c>
    </row>
    <row r="99" spans="1:33" ht="15" customHeight="1">
      <c r="A99" s="70" t="s">
        <v>565</v>
      </c>
      <c r="B99" s="1">
        <f t="shared" ref="B99:AG99" si="1">B98/$B$98</f>
        <v>1</v>
      </c>
      <c r="C99" s="1">
        <f t="shared" si="1"/>
        <v>0.98283859937836993</v>
      </c>
      <c r="D99" s="1">
        <f t="shared" si="1"/>
        <v>0.97629820851462457</v>
      </c>
      <c r="E99" s="1">
        <f t="shared" si="1"/>
        <v>0.97383360966405919</v>
      </c>
      <c r="F99" s="1">
        <f t="shared" si="1"/>
        <v>0.97401824606972853</v>
      </c>
      <c r="G99" s="1">
        <f t="shared" si="1"/>
        <v>0.98013150722247511</v>
      </c>
      <c r="H99" s="1">
        <f t="shared" si="1"/>
        <v>0.99331447434823072</v>
      </c>
      <c r="I99" s="1">
        <f t="shared" si="1"/>
        <v>1.0045725010490256</v>
      </c>
      <c r="J99" s="1">
        <f t="shared" si="1"/>
        <v>1.0098147892940044</v>
      </c>
      <c r="K99" s="1">
        <f t="shared" si="1"/>
        <v>1.005815275134349</v>
      </c>
      <c r="L99" s="1">
        <f t="shared" si="1"/>
        <v>0.99993485352501366</v>
      </c>
      <c r="M99" s="1">
        <f t="shared" si="1"/>
        <v>0.99803391616114945</v>
      </c>
      <c r="N99" s="1">
        <f t="shared" si="1"/>
        <v>0.99395956892866455</v>
      </c>
      <c r="O99" s="1">
        <f t="shared" si="1"/>
        <v>0.98940483211500563</v>
      </c>
      <c r="P99" s="1">
        <f t="shared" si="1"/>
        <v>0.99277166367383629</v>
      </c>
      <c r="Q99" s="1">
        <f t="shared" si="1"/>
        <v>0.99352823621927955</v>
      </c>
      <c r="R99" s="1">
        <f t="shared" si="1"/>
        <v>0.98785711079520766</v>
      </c>
      <c r="S99" s="1">
        <f t="shared" si="1"/>
        <v>0.98485022664504618</v>
      </c>
      <c r="T99" s="1">
        <f t="shared" si="1"/>
        <v>0.98158508794560695</v>
      </c>
      <c r="U99" s="1">
        <f t="shared" si="1"/>
        <v>0.98317329596079706</v>
      </c>
      <c r="V99" s="1">
        <f t="shared" si="1"/>
        <v>0.98024354339820763</v>
      </c>
      <c r="W99" s="1">
        <f t="shared" si="1"/>
        <v>0.97504417170706326</v>
      </c>
      <c r="X99" s="1">
        <f t="shared" si="1"/>
        <v>0.97333690062821365</v>
      </c>
      <c r="Y99" s="1">
        <f t="shared" si="1"/>
        <v>0.97086051368061199</v>
      </c>
      <c r="Z99" s="1">
        <f t="shared" si="1"/>
        <v>0.96776937254717688</v>
      </c>
      <c r="AA99" s="1">
        <f t="shared" si="1"/>
        <v>0.96737343696482569</v>
      </c>
      <c r="AB99" s="1">
        <f t="shared" si="1"/>
        <v>0.96533366931051678</v>
      </c>
      <c r="AC99" s="1">
        <f t="shared" si="1"/>
        <v>0.96253210819870683</v>
      </c>
      <c r="AD99" s="1">
        <f t="shared" si="1"/>
        <v>0.96273289987942323</v>
      </c>
      <c r="AE99" s="1">
        <f t="shared" si="1"/>
        <v>0.96020440231901749</v>
      </c>
      <c r="AF99" s="1">
        <f t="shared" si="1"/>
        <v>0.95585459451261123</v>
      </c>
      <c r="AG99" s="1">
        <f t="shared" si="1"/>
        <v>0.95303490797026069</v>
      </c>
    </row>
    <row r="100" spans="1:3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5" customHeight="1">
      <c r="A101" s="2" t="s">
        <v>566</v>
      </c>
      <c r="B101" s="60">
        <v>2019</v>
      </c>
      <c r="C101" s="70">
        <v>2020</v>
      </c>
      <c r="D101" s="70">
        <f t="shared" ref="D101:AG101" si="2">C101+1</f>
        <v>2021</v>
      </c>
      <c r="E101" s="70">
        <f t="shared" si="2"/>
        <v>2022</v>
      </c>
      <c r="F101" s="70">
        <f t="shared" si="2"/>
        <v>2023</v>
      </c>
      <c r="G101" s="70">
        <f t="shared" si="2"/>
        <v>2024</v>
      </c>
      <c r="H101" s="70">
        <f t="shared" si="2"/>
        <v>2025</v>
      </c>
      <c r="I101" s="70">
        <f t="shared" si="2"/>
        <v>2026</v>
      </c>
      <c r="J101" s="70">
        <f t="shared" si="2"/>
        <v>2027</v>
      </c>
      <c r="K101" s="70">
        <f t="shared" si="2"/>
        <v>2028</v>
      </c>
      <c r="L101" s="70">
        <f t="shared" si="2"/>
        <v>2029</v>
      </c>
      <c r="M101" s="70">
        <f t="shared" si="2"/>
        <v>2030</v>
      </c>
      <c r="N101" s="70">
        <f t="shared" si="2"/>
        <v>2031</v>
      </c>
      <c r="O101" s="70">
        <f t="shared" si="2"/>
        <v>2032</v>
      </c>
      <c r="P101" s="70">
        <f t="shared" si="2"/>
        <v>2033</v>
      </c>
      <c r="Q101" s="70">
        <f t="shared" si="2"/>
        <v>2034</v>
      </c>
      <c r="R101" s="70">
        <f t="shared" si="2"/>
        <v>2035</v>
      </c>
      <c r="S101" s="70">
        <f t="shared" si="2"/>
        <v>2036</v>
      </c>
      <c r="T101" s="70">
        <f t="shared" si="2"/>
        <v>2037</v>
      </c>
      <c r="U101" s="70">
        <f t="shared" si="2"/>
        <v>2038</v>
      </c>
      <c r="V101" s="70">
        <f t="shared" si="2"/>
        <v>2039</v>
      </c>
      <c r="W101" s="70">
        <f t="shared" si="2"/>
        <v>2040</v>
      </c>
      <c r="X101" s="70">
        <f t="shared" si="2"/>
        <v>2041</v>
      </c>
      <c r="Y101" s="70">
        <f t="shared" si="2"/>
        <v>2042</v>
      </c>
      <c r="Z101" s="70">
        <f t="shared" si="2"/>
        <v>2043</v>
      </c>
      <c r="AA101" s="70">
        <f t="shared" si="2"/>
        <v>2044</v>
      </c>
      <c r="AB101" s="70">
        <f t="shared" si="2"/>
        <v>2045</v>
      </c>
      <c r="AC101" s="70">
        <f t="shared" si="2"/>
        <v>2046</v>
      </c>
      <c r="AD101" s="70">
        <f t="shared" si="2"/>
        <v>2047</v>
      </c>
      <c r="AE101" s="70">
        <f t="shared" si="2"/>
        <v>2048</v>
      </c>
      <c r="AF101" s="70">
        <f t="shared" si="2"/>
        <v>2049</v>
      </c>
      <c r="AG101" s="70">
        <f t="shared" si="2"/>
        <v>2050</v>
      </c>
    </row>
    <row r="102" spans="1:3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5" customHeight="1">
      <c r="A103" s="70" t="s">
        <v>567</v>
      </c>
      <c r="B103" s="70">
        <v>0.58360901653868358</v>
      </c>
      <c r="C103" s="70">
        <v>0.56421125353089441</v>
      </c>
      <c r="D103" s="70">
        <v>0.56286826190980821</v>
      </c>
      <c r="E103" s="70">
        <v>0.55611319200317821</v>
      </c>
      <c r="F103" s="70">
        <v>0.54884262239130532</v>
      </c>
      <c r="G103" s="70">
        <v>0.54635730782792069</v>
      </c>
      <c r="H103" s="70">
        <v>0.54369607693051247</v>
      </c>
      <c r="I103" s="70">
        <v>0.54157353547140896</v>
      </c>
      <c r="J103" s="70">
        <v>0.54006422284417122</v>
      </c>
      <c r="K103" s="70">
        <v>0.53485120985737866</v>
      </c>
      <c r="L103" s="70">
        <v>0.52992166186285239</v>
      </c>
      <c r="M103" s="70">
        <v>0.52489064490668336</v>
      </c>
      <c r="N103" s="70">
        <v>0.51872441767511279</v>
      </c>
      <c r="O103" s="70">
        <v>0.51323250046423419</v>
      </c>
      <c r="P103" s="70">
        <v>0.5115611710656166</v>
      </c>
      <c r="Q103" s="70">
        <v>0.50882605363940081</v>
      </c>
      <c r="R103" s="70">
        <v>0.50384423406834467</v>
      </c>
      <c r="S103" s="70">
        <v>0.50113392883961794</v>
      </c>
      <c r="T103" s="70">
        <v>0.49866868214011778</v>
      </c>
      <c r="U103" s="70">
        <v>0.49866902378645273</v>
      </c>
      <c r="V103" s="70">
        <v>0.49649119616636972</v>
      </c>
      <c r="W103" s="70">
        <v>0.49272488118897012</v>
      </c>
      <c r="X103" s="70">
        <v>0.49051375072539749</v>
      </c>
      <c r="Y103" s="70">
        <v>0.48862693329826318</v>
      </c>
      <c r="Z103" s="70">
        <v>0.4867808573942824</v>
      </c>
      <c r="AA103" s="70">
        <v>0.48652496257183081</v>
      </c>
      <c r="AB103" s="70">
        <v>0.48542344566430629</v>
      </c>
      <c r="AC103" s="70">
        <v>0.48448309867474548</v>
      </c>
      <c r="AD103" s="70">
        <v>0.48594332928371392</v>
      </c>
      <c r="AE103" s="70">
        <v>0.48632554401405143</v>
      </c>
      <c r="AF103" s="70">
        <v>0.48702972264690803</v>
      </c>
      <c r="AG103" s="70">
        <v>0.48897314163832822</v>
      </c>
    </row>
    <row r="104" spans="1:3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5" customHeight="1">
      <c r="A105" s="61" t="s">
        <v>6</v>
      </c>
      <c r="B105" s="1">
        <f t="shared" ref="B105:K114" si="3">SUMIFS($I$5:$I$55,$B$5:$B$55,$A105)*B$103*B$99*10</f>
        <v>112.98670560188913</v>
      </c>
      <c r="C105" s="1">
        <f t="shared" si="3"/>
        <v>107.35673660645128</v>
      </c>
      <c r="D105" s="1">
        <f t="shared" si="3"/>
        <v>106.38848058177061</v>
      </c>
      <c r="E105" s="1">
        <f t="shared" si="3"/>
        <v>104.84634844028976</v>
      </c>
      <c r="F105" s="1">
        <f t="shared" si="3"/>
        <v>103.49521622402662</v>
      </c>
      <c r="G105" s="1">
        <f t="shared" si="3"/>
        <v>103.67318944641703</v>
      </c>
      <c r="H105" s="1">
        <f t="shared" si="3"/>
        <v>104.55584500197232</v>
      </c>
      <c r="I105" s="1">
        <f t="shared" si="3"/>
        <v>105.32805696750025</v>
      </c>
      <c r="J105" s="1">
        <f t="shared" si="3"/>
        <v>105.58263290718503</v>
      </c>
      <c r="K105" s="1">
        <f t="shared" si="3"/>
        <v>104.14934965221647</v>
      </c>
      <c r="L105" s="1">
        <f t="shared" ref="L105:U114" si="4">SUMIFS($I$5:$I$55,$B$5:$B$55,$A105)*L$103*L$99*10</f>
        <v>102.58615017517143</v>
      </c>
      <c r="M105" s="1">
        <f t="shared" si="4"/>
        <v>101.41903771680126</v>
      </c>
      <c r="N105" s="1">
        <f t="shared" si="4"/>
        <v>99.818436686080702</v>
      </c>
      <c r="O105" s="1">
        <f t="shared" si="4"/>
        <v>98.30905700942624</v>
      </c>
      <c r="P105" s="1">
        <f t="shared" si="4"/>
        <v>98.322360990783238</v>
      </c>
      <c r="Q105" s="1">
        <f t="shared" si="4"/>
        <v>97.871198792619538</v>
      </c>
      <c r="R105" s="1">
        <f t="shared" si="4"/>
        <v>96.359774771627343</v>
      </c>
      <c r="S105" s="1">
        <f t="shared" si="4"/>
        <v>95.549704753701832</v>
      </c>
      <c r="T105" s="1">
        <f t="shared" si="4"/>
        <v>94.764439692674429</v>
      </c>
      <c r="U105" s="1">
        <f t="shared" si="4"/>
        <v>94.917833908593991</v>
      </c>
      <c r="V105" s="1">
        <f t="shared" ref="V105:AG114" si="5">SUMIFS($I$5:$I$55,$B$5:$B$55,$A105)*V$103*V$99*10</f>
        <v>94.221691227092094</v>
      </c>
      <c r="W105" s="1">
        <f t="shared" si="5"/>
        <v>93.010962180258602</v>
      </c>
      <c r="X105" s="1">
        <f t="shared" si="5"/>
        <v>92.431441912697622</v>
      </c>
      <c r="Y105" s="1">
        <f t="shared" si="5"/>
        <v>91.84163208108194</v>
      </c>
      <c r="Z105" s="1">
        <f t="shared" si="5"/>
        <v>91.203334714146251</v>
      </c>
      <c r="AA105" s="1">
        <f t="shared" si="5"/>
        <v>91.118096561100344</v>
      </c>
      <c r="AB105" s="1">
        <f t="shared" si="5"/>
        <v>90.720107380271941</v>
      </c>
      <c r="AC105" s="1">
        <f t="shared" si="5"/>
        <v>90.281592225343076</v>
      </c>
      <c r="AD105" s="1">
        <f t="shared" si="5"/>
        <v>90.57259087997268</v>
      </c>
      <c r="AE105" s="1">
        <f t="shared" si="5"/>
        <v>90.405765323232743</v>
      </c>
      <c r="AF105" s="1">
        <f t="shared" si="5"/>
        <v>90.126530183689951</v>
      </c>
      <c r="AG105" s="1">
        <f t="shared" si="5"/>
        <v>90.219240380778913</v>
      </c>
    </row>
    <row r="106" spans="1:33" ht="15" customHeight="1">
      <c r="A106" s="61" t="s">
        <v>3</v>
      </c>
      <c r="B106" s="1">
        <f t="shared" si="3"/>
        <v>56.201548292675234</v>
      </c>
      <c r="C106" s="1">
        <f t="shared" si="3"/>
        <v>53.401104004138737</v>
      </c>
      <c r="D106" s="1">
        <f t="shared" si="3"/>
        <v>52.919476653019174</v>
      </c>
      <c r="E106" s="1">
        <f t="shared" si="3"/>
        <v>52.152393361569764</v>
      </c>
      <c r="F106" s="1">
        <f t="shared" si="3"/>
        <v>51.480316747798369</v>
      </c>
      <c r="G106" s="1">
        <f t="shared" si="3"/>
        <v>51.568843717406814</v>
      </c>
      <c r="H106" s="1">
        <f t="shared" si="3"/>
        <v>52.00789190955544</v>
      </c>
      <c r="I106" s="1">
        <f t="shared" si="3"/>
        <v>52.392003543234893</v>
      </c>
      <c r="J106" s="1">
        <f t="shared" si="3"/>
        <v>52.518634033894216</v>
      </c>
      <c r="K106" s="1">
        <f t="shared" si="3"/>
        <v>51.80569406770892</v>
      </c>
      <c r="L106" s="1">
        <f t="shared" si="4"/>
        <v>51.028131517918432</v>
      </c>
      <c r="M106" s="1">
        <f t="shared" si="4"/>
        <v>50.447589525454354</v>
      </c>
      <c r="N106" s="1">
        <f t="shared" si="4"/>
        <v>49.651422793747798</v>
      </c>
      <c r="O106" s="1">
        <f t="shared" si="4"/>
        <v>48.900631146734234</v>
      </c>
      <c r="P106" s="1">
        <f t="shared" si="4"/>
        <v>48.907248777956752</v>
      </c>
      <c r="Q106" s="1">
        <f t="shared" si="4"/>
        <v>48.682832870502395</v>
      </c>
      <c r="R106" s="1">
        <f t="shared" si="4"/>
        <v>47.931024331134893</v>
      </c>
      <c r="S106" s="1">
        <f t="shared" si="4"/>
        <v>47.52808144515231</v>
      </c>
      <c r="T106" s="1">
        <f t="shared" si="4"/>
        <v>47.137476975230108</v>
      </c>
      <c r="U106" s="1">
        <f t="shared" si="4"/>
        <v>47.213777920442169</v>
      </c>
      <c r="V106" s="1">
        <f t="shared" si="5"/>
        <v>46.867504468847983</v>
      </c>
      <c r="W106" s="1">
        <f t="shared" si="5"/>
        <v>46.26526682830012</v>
      </c>
      <c r="X106" s="1">
        <f t="shared" si="5"/>
        <v>45.977003389425519</v>
      </c>
      <c r="Y106" s="1">
        <f t="shared" si="5"/>
        <v>45.683621742810907</v>
      </c>
      <c r="Z106" s="1">
        <f t="shared" si="5"/>
        <v>45.36612155460891</v>
      </c>
      <c r="AA106" s="1">
        <f t="shared" si="5"/>
        <v>45.323722617944028</v>
      </c>
      <c r="AB106" s="1">
        <f t="shared" si="5"/>
        <v>45.125755892149741</v>
      </c>
      <c r="AC106" s="1">
        <f t="shared" si="5"/>
        <v>44.90763084349453</v>
      </c>
      <c r="AD106" s="1">
        <f t="shared" si="5"/>
        <v>45.05237862469717</v>
      </c>
      <c r="AE106" s="1">
        <f t="shared" si="5"/>
        <v>44.969396697455146</v>
      </c>
      <c r="AF106" s="1">
        <f t="shared" si="5"/>
        <v>44.830500292816858</v>
      </c>
      <c r="AG106" s="1">
        <f t="shared" si="5"/>
        <v>44.87661595386885</v>
      </c>
    </row>
    <row r="107" spans="1:33" ht="15" customHeight="1">
      <c r="A107" s="61" t="s">
        <v>14</v>
      </c>
      <c r="B107" s="1">
        <f t="shared" si="3"/>
        <v>45.404781486709581</v>
      </c>
      <c r="C107" s="1">
        <f t="shared" si="3"/>
        <v>43.142324937923092</v>
      </c>
      <c r="D107" s="1">
        <f t="shared" si="3"/>
        <v>42.753222051971875</v>
      </c>
      <c r="E107" s="1">
        <f t="shared" si="3"/>
        <v>42.133501594289996</v>
      </c>
      <c r="F107" s="1">
        <f t="shared" si="3"/>
        <v>41.590536271845409</v>
      </c>
      <c r="G107" s="1">
        <f t="shared" si="3"/>
        <v>41.662056502744029</v>
      </c>
      <c r="H107" s="1">
        <f t="shared" si="3"/>
        <v>42.016760026619039</v>
      </c>
      <c r="I107" s="1">
        <f t="shared" si="3"/>
        <v>42.32708074417107</v>
      </c>
      <c r="J107" s="1">
        <f t="shared" si="3"/>
        <v>42.429384505056802</v>
      </c>
      <c r="K107" s="1">
        <f t="shared" si="3"/>
        <v>41.853406006934094</v>
      </c>
      <c r="L107" s="1">
        <f t="shared" si="4"/>
        <v>41.225219440229012</v>
      </c>
      <c r="M107" s="1">
        <f t="shared" si="4"/>
        <v>40.756204206441822</v>
      </c>
      <c r="N107" s="1">
        <f t="shared" si="4"/>
        <v>40.112987469922928</v>
      </c>
      <c r="O107" s="1">
        <f t="shared" si="4"/>
        <v>39.506428901515292</v>
      </c>
      <c r="P107" s="1">
        <f t="shared" si="4"/>
        <v>39.511775232866405</v>
      </c>
      <c r="Q107" s="1">
        <f t="shared" si="4"/>
        <v>39.330471415629141</v>
      </c>
      <c r="R107" s="1">
        <f t="shared" si="4"/>
        <v>38.723091308019669</v>
      </c>
      <c r="S107" s="1">
        <f t="shared" si="4"/>
        <v>38.397556972303732</v>
      </c>
      <c r="T107" s="1">
        <f t="shared" si="4"/>
        <v>38.081990744266896</v>
      </c>
      <c r="U107" s="1">
        <f t="shared" si="4"/>
        <v>38.143633667813091</v>
      </c>
      <c r="V107" s="1">
        <f t="shared" si="5"/>
        <v>37.86388211501945</v>
      </c>
      <c r="W107" s="1">
        <f t="shared" si="5"/>
        <v>37.37733914062045</v>
      </c>
      <c r="X107" s="1">
        <f t="shared" si="5"/>
        <v>37.144453413263811</v>
      </c>
      <c r="Y107" s="1">
        <f t="shared" si="5"/>
        <v>36.907432726798419</v>
      </c>
      <c r="Z107" s="1">
        <f t="shared" si="5"/>
        <v>36.650926863432744</v>
      </c>
      <c r="AA107" s="1">
        <f t="shared" si="5"/>
        <v>36.616673101516561</v>
      </c>
      <c r="AB107" s="1">
        <f t="shared" si="5"/>
        <v>36.456737366658871</v>
      </c>
      <c r="AC107" s="1">
        <f t="shared" si="5"/>
        <v>36.280515883944695</v>
      </c>
      <c r="AD107" s="1">
        <f t="shared" si="5"/>
        <v>36.39745645899729</v>
      </c>
      <c r="AE107" s="1">
        <f t="shared" si="5"/>
        <v>36.3304160234892</v>
      </c>
      <c r="AF107" s="1">
        <f t="shared" si="5"/>
        <v>36.218202728776234</v>
      </c>
      <c r="AG107" s="1">
        <f t="shared" si="5"/>
        <v>36.255459202606403</v>
      </c>
    </row>
    <row r="108" spans="1:33" ht="15" customHeight="1">
      <c r="A108" s="61" t="s">
        <v>10</v>
      </c>
      <c r="B108" s="1">
        <f t="shared" si="3"/>
        <v>63.321578294447171</v>
      </c>
      <c r="C108" s="1">
        <f t="shared" si="3"/>
        <v>60.16635290185932</v>
      </c>
      <c r="D108" s="1">
        <f t="shared" si="3"/>
        <v>59.623709416953055</v>
      </c>
      <c r="E108" s="1">
        <f t="shared" si="3"/>
        <v>58.759446310802886</v>
      </c>
      <c r="F108" s="1">
        <f t="shared" si="3"/>
        <v>58.002226034643002</v>
      </c>
      <c r="G108" s="1">
        <f t="shared" si="3"/>
        <v>58.101968258968213</v>
      </c>
      <c r="H108" s="1">
        <f t="shared" si="3"/>
        <v>58.596638340464857</v>
      </c>
      <c r="I108" s="1">
        <f t="shared" si="3"/>
        <v>59.029412091806691</v>
      </c>
      <c r="J108" s="1">
        <f t="shared" si="3"/>
        <v>59.172085074532944</v>
      </c>
      <c r="K108" s="1">
        <f t="shared" si="3"/>
        <v>58.368824572652301</v>
      </c>
      <c r="L108" s="1">
        <f t="shared" si="4"/>
        <v>57.492754617800095</v>
      </c>
      <c r="M108" s="1">
        <f t="shared" si="4"/>
        <v>56.838665249343677</v>
      </c>
      <c r="N108" s="1">
        <f t="shared" si="4"/>
        <v>55.941634196486348</v>
      </c>
      <c r="O108" s="1">
        <f t="shared" si="4"/>
        <v>55.095726681419144</v>
      </c>
      <c r="P108" s="1">
        <f t="shared" si="4"/>
        <v>55.103182683367677</v>
      </c>
      <c r="Q108" s="1">
        <f t="shared" si="4"/>
        <v>54.85033610020259</v>
      </c>
      <c r="R108" s="1">
        <f t="shared" si="4"/>
        <v>54.003282865297351</v>
      </c>
      <c r="S108" s="1">
        <f t="shared" si="4"/>
        <v>53.549292178598392</v>
      </c>
      <c r="T108" s="1">
        <f t="shared" si="4"/>
        <v>53.10920303024367</v>
      </c>
      <c r="U108" s="1">
        <f t="shared" si="4"/>
        <v>53.195170346500262</v>
      </c>
      <c r="V108" s="1">
        <f t="shared" si="5"/>
        <v>52.805028399480847</v>
      </c>
      <c r="W108" s="1">
        <f t="shared" si="5"/>
        <v>52.126494816932116</v>
      </c>
      <c r="X108" s="1">
        <f t="shared" si="5"/>
        <v>51.801712022353776</v>
      </c>
      <c r="Y108" s="1">
        <f t="shared" si="5"/>
        <v>51.471162607424532</v>
      </c>
      <c r="Z108" s="1">
        <f t="shared" si="5"/>
        <v>51.113439134735899</v>
      </c>
      <c r="AA108" s="1">
        <f t="shared" si="5"/>
        <v>51.065668785534022</v>
      </c>
      <c r="AB108" s="1">
        <f t="shared" si="5"/>
        <v>50.842622163013978</v>
      </c>
      <c r="AC108" s="1">
        <f t="shared" si="5"/>
        <v>50.596863411413871</v>
      </c>
      <c r="AD108" s="1">
        <f t="shared" si="5"/>
        <v>50.759948917753292</v>
      </c>
      <c r="AE108" s="1">
        <f t="shared" si="5"/>
        <v>50.666454222989437</v>
      </c>
      <c r="AF108" s="1">
        <f t="shared" si="5"/>
        <v>50.509961389103104</v>
      </c>
      <c r="AG108" s="1">
        <f t="shared" si="5"/>
        <v>50.561919324971647</v>
      </c>
    </row>
    <row r="109" spans="1:33" ht="15" customHeight="1">
      <c r="A109" s="61" t="s">
        <v>16</v>
      </c>
      <c r="B109" s="1">
        <f t="shared" si="3"/>
        <v>96.762374942113723</v>
      </c>
      <c r="C109" s="1">
        <f t="shared" si="3"/>
        <v>91.940841577219118</v>
      </c>
      <c r="D109" s="1">
        <f t="shared" si="3"/>
        <v>91.111622316413047</v>
      </c>
      <c r="E109" s="1">
        <f t="shared" si="3"/>
        <v>89.790932703512595</v>
      </c>
      <c r="F109" s="1">
        <f t="shared" si="3"/>
        <v>88.633816373675671</v>
      </c>
      <c r="G109" s="1">
        <f t="shared" si="3"/>
        <v>88.786233523842668</v>
      </c>
      <c r="H109" s="1">
        <f t="shared" si="3"/>
        <v>89.542144118424631</v>
      </c>
      <c r="I109" s="1">
        <f t="shared" si="3"/>
        <v>90.203470274853004</v>
      </c>
      <c r="J109" s="1">
        <f t="shared" si="3"/>
        <v>90.421490371959095</v>
      </c>
      <c r="K109" s="1">
        <f t="shared" si="3"/>
        <v>89.194019485214284</v>
      </c>
      <c r="L109" s="1">
        <f t="shared" si="4"/>
        <v>87.855287701670562</v>
      </c>
      <c r="M109" s="1">
        <f t="shared" si="4"/>
        <v>86.855766804987837</v>
      </c>
      <c r="N109" s="1">
        <f t="shared" si="4"/>
        <v>85.485004145414166</v>
      </c>
      <c r="O109" s="1">
        <f t="shared" si="4"/>
        <v>84.192363905799951</v>
      </c>
      <c r="P109" s="1">
        <f t="shared" si="4"/>
        <v>84.203757501404226</v>
      </c>
      <c r="Q109" s="1">
        <f t="shared" si="4"/>
        <v>83.817379957728932</v>
      </c>
      <c r="R109" s="1">
        <f t="shared" si="4"/>
        <v>82.522988931486637</v>
      </c>
      <c r="S109" s="1">
        <f t="shared" si="4"/>
        <v>81.829240951259109</v>
      </c>
      <c r="T109" s="1">
        <f t="shared" si="4"/>
        <v>81.156736059118913</v>
      </c>
      <c r="U109" s="1">
        <f t="shared" si="4"/>
        <v>81.288103626264927</v>
      </c>
      <c r="V109" s="1">
        <f t="shared" si="5"/>
        <v>80.691923581879479</v>
      </c>
      <c r="W109" s="1">
        <f t="shared" si="5"/>
        <v>79.655049222556158</v>
      </c>
      <c r="X109" s="1">
        <f t="shared" si="5"/>
        <v>79.158745191762719</v>
      </c>
      <c r="Y109" s="1">
        <f t="shared" si="5"/>
        <v>78.653629127290188</v>
      </c>
      <c r="Z109" s="1">
        <f t="shared" si="5"/>
        <v>78.106988097135584</v>
      </c>
      <c r="AA109" s="1">
        <f t="shared" si="5"/>
        <v>78.03398972019852</v>
      </c>
      <c r="AB109" s="1">
        <f t="shared" si="5"/>
        <v>77.693149812237024</v>
      </c>
      <c r="AC109" s="1">
        <f t="shared" si="5"/>
        <v>77.317603259100636</v>
      </c>
      <c r="AD109" s="1">
        <f t="shared" si="5"/>
        <v>77.566815949893964</v>
      </c>
      <c r="AE109" s="1">
        <f t="shared" si="5"/>
        <v>77.423945715867731</v>
      </c>
      <c r="AF109" s="1">
        <f t="shared" si="5"/>
        <v>77.184807357726214</v>
      </c>
      <c r="AG109" s="1">
        <f t="shared" si="5"/>
        <v>77.264204830233169</v>
      </c>
    </row>
    <row r="110" spans="1:33" ht="15" customHeight="1">
      <c r="A110" s="61" t="s">
        <v>20</v>
      </c>
      <c r="B110" s="1">
        <f t="shared" si="3"/>
        <v>58.477623457176094</v>
      </c>
      <c r="C110" s="1">
        <f t="shared" si="3"/>
        <v>55.563765537016621</v>
      </c>
      <c r="D110" s="1">
        <f t="shared" si="3"/>
        <v>55.062633028375089</v>
      </c>
      <c r="E110" s="1">
        <f t="shared" si="3"/>
        <v>54.264484058455757</v>
      </c>
      <c r="F110" s="1">
        <f t="shared" si="3"/>
        <v>53.565189388674938</v>
      </c>
      <c r="G110" s="1">
        <f t="shared" si="3"/>
        <v>53.657301562660045</v>
      </c>
      <c r="H110" s="1">
        <f t="shared" si="3"/>
        <v>54.114130522715001</v>
      </c>
      <c r="I110" s="1">
        <f t="shared" si="3"/>
        <v>54.513798079253739</v>
      </c>
      <c r="J110" s="1">
        <f t="shared" si="3"/>
        <v>54.645556907541021</v>
      </c>
      <c r="K110" s="1">
        <f t="shared" si="3"/>
        <v>53.903743983223592</v>
      </c>
      <c r="L110" s="1">
        <f t="shared" si="4"/>
        <v>53.094691361323221</v>
      </c>
      <c r="M110" s="1">
        <f t="shared" si="4"/>
        <v>52.490638322435359</v>
      </c>
      <c r="N110" s="1">
        <f t="shared" si="4"/>
        <v>51.662228078229795</v>
      </c>
      <c r="O110" s="1">
        <f t="shared" si="4"/>
        <v>50.881030538969576</v>
      </c>
      <c r="P110" s="1">
        <f t="shared" si="4"/>
        <v>50.88791617394876</v>
      </c>
      <c r="Q110" s="1">
        <f t="shared" si="4"/>
        <v>50.654411771799992</v>
      </c>
      <c r="R110" s="1">
        <f t="shared" si="4"/>
        <v>49.872156157629448</v>
      </c>
      <c r="S110" s="1">
        <f t="shared" si="4"/>
        <v>49.452894712401459</v>
      </c>
      <c r="T110" s="1">
        <f t="shared" si="4"/>
        <v>49.046471369865579</v>
      </c>
      <c r="U110" s="1">
        <f t="shared" si="4"/>
        <v>49.125862384509915</v>
      </c>
      <c r="V110" s="1">
        <f t="shared" si="5"/>
        <v>48.765565397492914</v>
      </c>
      <c r="W110" s="1">
        <f t="shared" si="5"/>
        <v>48.138938070567718</v>
      </c>
      <c r="X110" s="1">
        <f t="shared" si="5"/>
        <v>47.839000411427165</v>
      </c>
      <c r="Y110" s="1">
        <f t="shared" si="5"/>
        <v>47.533737265105422</v>
      </c>
      <c r="Z110" s="1">
        <f t="shared" si="5"/>
        <v>47.203378813829829</v>
      </c>
      <c r="AA110" s="1">
        <f t="shared" si="5"/>
        <v>47.159262786271974</v>
      </c>
      <c r="AB110" s="1">
        <f t="shared" si="5"/>
        <v>46.953278716442398</v>
      </c>
      <c r="AC110" s="1">
        <f t="shared" si="5"/>
        <v>46.726319943075296</v>
      </c>
      <c r="AD110" s="1">
        <f t="shared" si="5"/>
        <v>46.876929783952804</v>
      </c>
      <c r="AE110" s="1">
        <f t="shared" si="5"/>
        <v>46.790587217912822</v>
      </c>
      <c r="AF110" s="1">
        <f t="shared" si="5"/>
        <v>46.646065725236227</v>
      </c>
      <c r="AG110" s="1">
        <f t="shared" si="5"/>
        <v>46.694048998729578</v>
      </c>
    </row>
    <row r="111" spans="1:33" ht="15" customHeight="1">
      <c r="A111" s="61" t="s">
        <v>23</v>
      </c>
      <c r="B111" s="1">
        <f t="shared" si="3"/>
        <v>107.44241994477164</v>
      </c>
      <c r="C111" s="1">
        <f t="shared" si="3"/>
        <v>102.08871492380001</v>
      </c>
      <c r="D111" s="1">
        <f t="shared" si="3"/>
        <v>101.1679714623139</v>
      </c>
      <c r="E111" s="1">
        <f t="shared" si="3"/>
        <v>99.701512127362335</v>
      </c>
      <c r="F111" s="1">
        <f t="shared" si="3"/>
        <v>98.41668030394267</v>
      </c>
      <c r="G111" s="1">
        <f t="shared" si="3"/>
        <v>98.585920336184785</v>
      </c>
      <c r="H111" s="1">
        <f t="shared" si="3"/>
        <v>99.425263764788752</v>
      </c>
      <c r="I111" s="1">
        <f t="shared" si="3"/>
        <v>100.15958309771072</v>
      </c>
      <c r="J111" s="1">
        <f t="shared" si="3"/>
        <v>100.40166693291718</v>
      </c>
      <c r="K111" s="1">
        <f t="shared" si="3"/>
        <v>99.038715242629394</v>
      </c>
      <c r="L111" s="1">
        <f t="shared" si="4"/>
        <v>97.552222351493057</v>
      </c>
      <c r="M111" s="1">
        <f t="shared" si="4"/>
        <v>96.442380390821853</v>
      </c>
      <c r="N111" s="1">
        <f t="shared" si="4"/>
        <v>94.920321249522019</v>
      </c>
      <c r="O111" s="1">
        <f t="shared" si="4"/>
        <v>93.485007207827323</v>
      </c>
      <c r="P111" s="1">
        <f t="shared" si="4"/>
        <v>93.497658359520628</v>
      </c>
      <c r="Q111" s="1">
        <f t="shared" si="4"/>
        <v>93.068634802279234</v>
      </c>
      <c r="R111" s="1">
        <f t="shared" si="4"/>
        <v>91.631376732730345</v>
      </c>
      <c r="S111" s="1">
        <f t="shared" si="4"/>
        <v>90.861057051428247</v>
      </c>
      <c r="T111" s="1">
        <f t="shared" si="4"/>
        <v>90.11432514163927</v>
      </c>
      <c r="U111" s="1">
        <f t="shared" si="4"/>
        <v>90.26019226535206</v>
      </c>
      <c r="V111" s="1">
        <f t="shared" si="5"/>
        <v>89.598209477828803</v>
      </c>
      <c r="W111" s="1">
        <f t="shared" si="5"/>
        <v>88.446891205504159</v>
      </c>
      <c r="X111" s="1">
        <f t="shared" si="5"/>
        <v>87.895808141155115</v>
      </c>
      <c r="Y111" s="1">
        <f t="shared" si="5"/>
        <v>87.334940424210657</v>
      </c>
      <c r="Z111" s="1">
        <f t="shared" si="5"/>
        <v>86.727964467326075</v>
      </c>
      <c r="AA111" s="1">
        <f t="shared" si="5"/>
        <v>86.646908971583528</v>
      </c>
      <c r="AB111" s="1">
        <f t="shared" si="5"/>
        <v>86.268449218533391</v>
      </c>
      <c r="AC111" s="1">
        <f t="shared" si="5"/>
        <v>85.851452110979665</v>
      </c>
      <c r="AD111" s="1">
        <f t="shared" si="5"/>
        <v>86.128171389478169</v>
      </c>
      <c r="AE111" s="1">
        <f t="shared" si="5"/>
        <v>85.969532004169167</v>
      </c>
      <c r="AF111" s="1">
        <f t="shared" si="5"/>
        <v>85.703999002155598</v>
      </c>
      <c r="AG111" s="1">
        <f t="shared" si="5"/>
        <v>85.79215988688739</v>
      </c>
    </row>
    <row r="112" spans="1:33" ht="15" customHeight="1">
      <c r="A112" s="61" t="s">
        <v>165</v>
      </c>
      <c r="B112" s="1">
        <f t="shared" si="3"/>
        <v>70.208164689603635</v>
      </c>
      <c r="C112" s="1">
        <f t="shared" si="3"/>
        <v>66.709790360310379</v>
      </c>
      <c r="D112" s="1">
        <f t="shared" si="3"/>
        <v>66.108131270594029</v>
      </c>
      <c r="E112" s="1">
        <f t="shared" si="3"/>
        <v>65.149874573175921</v>
      </c>
      <c r="F112" s="1">
        <f t="shared" si="3"/>
        <v>64.31030223011571</v>
      </c>
      <c r="G112" s="1">
        <f t="shared" si="3"/>
        <v>64.420891995888255</v>
      </c>
      <c r="H112" s="1">
        <f t="shared" si="3"/>
        <v>64.969360298229688</v>
      </c>
      <c r="I112" s="1">
        <f t="shared" si="3"/>
        <v>65.449200687966311</v>
      </c>
      <c r="J112" s="1">
        <f t="shared" si="3"/>
        <v>65.607390179413017</v>
      </c>
      <c r="K112" s="1">
        <f t="shared" si="3"/>
        <v>64.716770470876241</v>
      </c>
      <c r="L112" s="1">
        <f t="shared" si="4"/>
        <v>63.745422861947944</v>
      </c>
      <c r="M112" s="1">
        <f t="shared" si="4"/>
        <v>63.020197506875988</v>
      </c>
      <c r="N112" s="1">
        <f t="shared" si="4"/>
        <v>62.025609159790854</v>
      </c>
      <c r="O112" s="1">
        <f t="shared" si="4"/>
        <v>61.08770432972095</v>
      </c>
      <c r="P112" s="1">
        <f t="shared" si="4"/>
        <v>61.095971214830705</v>
      </c>
      <c r="Q112" s="1">
        <f t="shared" si="4"/>
        <v>60.815626109256876</v>
      </c>
      <c r="R112" s="1">
        <f t="shared" si="4"/>
        <v>59.876450955716791</v>
      </c>
      <c r="S112" s="1">
        <f t="shared" si="4"/>
        <v>59.373086166685589</v>
      </c>
      <c r="T112" s="1">
        <f t="shared" si="4"/>
        <v>58.885134788371559</v>
      </c>
      <c r="U112" s="1">
        <f t="shared" si="4"/>
        <v>58.980451545474473</v>
      </c>
      <c r="V112" s="1">
        <f t="shared" si="5"/>
        <v>58.547879414355258</v>
      </c>
      <c r="W112" s="1">
        <f t="shared" si="5"/>
        <v>57.795551396100763</v>
      </c>
      <c r="X112" s="1">
        <f t="shared" si="5"/>
        <v>57.435446601743401</v>
      </c>
      <c r="Y112" s="1">
        <f t="shared" si="5"/>
        <v>57.068948033854106</v>
      </c>
      <c r="Z112" s="1">
        <f t="shared" si="5"/>
        <v>56.672320072891509</v>
      </c>
      <c r="AA112" s="1">
        <f t="shared" si="5"/>
        <v>56.619354423039105</v>
      </c>
      <c r="AB112" s="1">
        <f t="shared" si="5"/>
        <v>56.37205019548923</v>
      </c>
      <c r="AC112" s="1">
        <f t="shared" si="5"/>
        <v>56.099563763991597</v>
      </c>
      <c r="AD112" s="1">
        <f t="shared" si="5"/>
        <v>56.28038575857807</v>
      </c>
      <c r="AE112" s="1">
        <f t="shared" si="5"/>
        <v>56.176722977194736</v>
      </c>
      <c r="AF112" s="1">
        <f t="shared" si="5"/>
        <v>56.003210646166849</v>
      </c>
      <c r="AG112" s="1">
        <f t="shared" si="5"/>
        <v>56.060819306857965</v>
      </c>
    </row>
    <row r="113" spans="1:33" ht="15" customHeight="1">
      <c r="A113" s="61" t="s">
        <v>26</v>
      </c>
      <c r="B113" s="1">
        <f t="shared" si="3"/>
        <v>61.570751244831129</v>
      </c>
      <c r="C113" s="1">
        <f t="shared" si="3"/>
        <v>58.502767107337867</v>
      </c>
      <c r="D113" s="1">
        <f t="shared" si="3"/>
        <v>57.975127589756198</v>
      </c>
      <c r="E113" s="1">
        <f t="shared" si="3"/>
        <v>57.134761159352124</v>
      </c>
      <c r="F113" s="1">
        <f t="shared" si="3"/>
        <v>56.398477849353348</v>
      </c>
      <c r="G113" s="1">
        <f t="shared" si="3"/>
        <v>56.49546222415804</v>
      </c>
      <c r="H113" s="1">
        <f t="shared" si="3"/>
        <v>56.976454791880577</v>
      </c>
      <c r="I113" s="1">
        <f t="shared" si="3"/>
        <v>57.397262448715274</v>
      </c>
      <c r="J113" s="1">
        <f t="shared" si="3"/>
        <v>57.535990556343094</v>
      </c>
      <c r="K113" s="1">
        <f t="shared" si="3"/>
        <v>56.754940022256392</v>
      </c>
      <c r="L113" s="1">
        <f t="shared" si="4"/>
        <v>55.903093199796416</v>
      </c>
      <c r="M113" s="1">
        <f t="shared" si="4"/>
        <v>55.267089251665979</v>
      </c>
      <c r="N113" s="1">
        <f t="shared" si="4"/>
        <v>54.394860900730968</v>
      </c>
      <c r="O113" s="1">
        <f t="shared" si="4"/>
        <v>53.572342533545807</v>
      </c>
      <c r="P113" s="1">
        <f t="shared" si="4"/>
        <v>53.579592378758434</v>
      </c>
      <c r="Q113" s="1">
        <f t="shared" si="4"/>
        <v>53.333736945358282</v>
      </c>
      <c r="R113" s="1">
        <f t="shared" si="4"/>
        <v>52.51010453722462</v>
      </c>
      <c r="S113" s="1">
        <f t="shared" si="4"/>
        <v>52.068666588406735</v>
      </c>
      <c r="T113" s="1">
        <f t="shared" si="4"/>
        <v>51.640745803601</v>
      </c>
      <c r="U113" s="1">
        <f t="shared" si="4"/>
        <v>51.724336143371225</v>
      </c>
      <c r="V113" s="1">
        <f t="shared" si="5"/>
        <v>51.34498153129244</v>
      </c>
      <c r="W113" s="1">
        <f t="shared" si="5"/>
        <v>50.685209245957033</v>
      </c>
      <c r="X113" s="1">
        <f t="shared" si="5"/>
        <v>50.369406620814047</v>
      </c>
      <c r="Y113" s="1">
        <f t="shared" si="5"/>
        <v>50.04799682104413</v>
      </c>
      <c r="Z113" s="1">
        <f t="shared" si="5"/>
        <v>49.700164319950574</v>
      </c>
      <c r="AA113" s="1">
        <f t="shared" si="5"/>
        <v>49.653714809897139</v>
      </c>
      <c r="AB113" s="1">
        <f t="shared" si="5"/>
        <v>49.43683537509655</v>
      </c>
      <c r="AC113" s="1">
        <f t="shared" si="5"/>
        <v>49.197871796351734</v>
      </c>
      <c r="AD113" s="1">
        <f t="shared" si="5"/>
        <v>49.356448026018178</v>
      </c>
      <c r="AE113" s="1">
        <f t="shared" si="5"/>
        <v>49.265538438021991</v>
      </c>
      <c r="AF113" s="1">
        <f t="shared" si="5"/>
        <v>49.113372594934354</v>
      </c>
      <c r="AG113" s="1">
        <f t="shared" si="5"/>
        <v>49.163893905848013</v>
      </c>
    </row>
    <row r="114" spans="1:33" ht="15" customHeight="1">
      <c r="A114" s="61" t="s">
        <v>29</v>
      </c>
      <c r="B114" s="1">
        <f t="shared" si="3"/>
        <v>60.22845050679215</v>
      </c>
      <c r="C114" s="1">
        <f t="shared" si="3"/>
        <v>57.227351331538088</v>
      </c>
      <c r="D114" s="1">
        <f t="shared" si="3"/>
        <v>56.711214855571939</v>
      </c>
      <c r="E114" s="1">
        <f t="shared" si="3"/>
        <v>55.889169209906527</v>
      </c>
      <c r="F114" s="1">
        <f t="shared" si="3"/>
        <v>55.168937573964605</v>
      </c>
      <c r="G114" s="1">
        <f t="shared" si="3"/>
        <v>55.263807597470233</v>
      </c>
      <c r="H114" s="1">
        <f t="shared" si="3"/>
        <v>55.734314071299295</v>
      </c>
      <c r="I114" s="1">
        <f t="shared" si="3"/>
        <v>56.145947722345177</v>
      </c>
      <c r="J114" s="1">
        <f t="shared" si="3"/>
        <v>56.281651425730878</v>
      </c>
      <c r="K114" s="1">
        <f t="shared" si="3"/>
        <v>55.517628533619515</v>
      </c>
      <c r="L114" s="1">
        <f t="shared" si="4"/>
        <v>54.684352779326915</v>
      </c>
      <c r="M114" s="1">
        <f t="shared" si="4"/>
        <v>54.062214320113064</v>
      </c>
      <c r="N114" s="1">
        <f t="shared" si="4"/>
        <v>53.209001373985174</v>
      </c>
      <c r="O114" s="1">
        <f t="shared" si="4"/>
        <v>52.404414686842919</v>
      </c>
      <c r="P114" s="1">
        <f t="shared" si="4"/>
        <v>52.41150647855801</v>
      </c>
      <c r="Q114" s="1">
        <f t="shared" si="4"/>
        <v>52.1710109266443</v>
      </c>
      <c r="R114" s="1">
        <f t="shared" si="4"/>
        <v>51.365334485702185</v>
      </c>
      <c r="S114" s="1">
        <f t="shared" si="4"/>
        <v>50.933520302593116</v>
      </c>
      <c r="T114" s="1">
        <f t="shared" si="4"/>
        <v>50.514928596508277</v>
      </c>
      <c r="U114" s="1">
        <f t="shared" si="4"/>
        <v>50.596696587638959</v>
      </c>
      <c r="V114" s="1">
        <f t="shared" si="5"/>
        <v>50.225612265681328</v>
      </c>
      <c r="W114" s="1">
        <f t="shared" si="5"/>
        <v>49.580223641542808</v>
      </c>
      <c r="X114" s="1">
        <f t="shared" si="5"/>
        <v>49.271305812966915</v>
      </c>
      <c r="Y114" s="1">
        <f t="shared" si="5"/>
        <v>48.956903051485824</v>
      </c>
      <c r="Z114" s="1">
        <f t="shared" si="5"/>
        <v>48.616653628615154</v>
      </c>
      <c r="AA114" s="1">
        <f t="shared" si="5"/>
        <v>48.571216761908865</v>
      </c>
      <c r="AB114" s="1">
        <f t="shared" si="5"/>
        <v>48.359065504359847</v>
      </c>
      <c r="AC114" s="1">
        <f t="shared" si="5"/>
        <v>48.125311558137433</v>
      </c>
      <c r="AD114" s="1">
        <f t="shared" si="5"/>
        <v>48.280430675687924</v>
      </c>
      <c r="AE114" s="1">
        <f t="shared" si="5"/>
        <v>48.191503002880268</v>
      </c>
      <c r="AF114" s="1">
        <f t="shared" si="5"/>
        <v>48.042654519404977</v>
      </c>
      <c r="AG114" s="1">
        <f t="shared" si="5"/>
        <v>48.092074417853219</v>
      </c>
    </row>
    <row r="115" spans="1:33" ht="15" customHeight="1">
      <c r="A115" s="61" t="s">
        <v>33</v>
      </c>
      <c r="B115" s="1">
        <f t="shared" ref="B115:K124" si="6">SUMIFS($I$5:$I$55,$B$5:$B$55,$A115)*B$103*B$99*10</f>
        <v>56.143187391021357</v>
      </c>
      <c r="C115" s="1">
        <f t="shared" si="6"/>
        <v>53.345651144321344</v>
      </c>
      <c r="D115" s="1">
        <f t="shared" si="6"/>
        <v>52.86452392544593</v>
      </c>
      <c r="E115" s="1">
        <f t="shared" si="6"/>
        <v>52.098237189854721</v>
      </c>
      <c r="F115" s="1">
        <f t="shared" si="6"/>
        <v>51.426858474955367</v>
      </c>
      <c r="G115" s="1">
        <f t="shared" si="6"/>
        <v>51.515293516246473</v>
      </c>
      <c r="H115" s="1">
        <f t="shared" si="6"/>
        <v>51.953885791269286</v>
      </c>
      <c r="I115" s="1">
        <f t="shared" si="6"/>
        <v>52.337598555131834</v>
      </c>
      <c r="J115" s="1">
        <f t="shared" si="6"/>
        <v>52.464097549954552</v>
      </c>
      <c r="K115" s="1">
        <f t="shared" si="6"/>
        <v>51.751897916029044</v>
      </c>
      <c r="L115" s="1">
        <f t="shared" ref="L115:U124" si="7">SUMIFS($I$5:$I$55,$B$5:$B$55,$A115)*L$103*L$99*10</f>
        <v>50.975142803984966</v>
      </c>
      <c r="M115" s="1">
        <f t="shared" si="7"/>
        <v>50.395203658865086</v>
      </c>
      <c r="N115" s="1">
        <f t="shared" si="7"/>
        <v>49.599863683889282</v>
      </c>
      <c r="O115" s="1">
        <f t="shared" si="7"/>
        <v>48.849851675138453</v>
      </c>
      <c r="P115" s="1">
        <f t="shared" si="7"/>
        <v>48.856462434469769</v>
      </c>
      <c r="Q115" s="1">
        <f t="shared" si="7"/>
        <v>48.632279565340909</v>
      </c>
      <c r="R115" s="1">
        <f t="shared" si="7"/>
        <v>47.881251720199117</v>
      </c>
      <c r="S115" s="1">
        <f t="shared" si="7"/>
        <v>47.478727258812576</v>
      </c>
      <c r="T115" s="1">
        <f t="shared" si="7"/>
        <v>47.088528401008674</v>
      </c>
      <c r="U115" s="1">
        <f t="shared" si="7"/>
        <v>47.164750113671197</v>
      </c>
      <c r="V115" s="1">
        <f t="shared" ref="V115:AG124" si="8">SUMIFS($I$5:$I$55,$B$5:$B$55,$A115)*V$103*V$99*10</f>
        <v>46.818836239908357</v>
      </c>
      <c r="W115" s="1">
        <f t="shared" si="8"/>
        <v>46.217223975934274</v>
      </c>
      <c r="X115" s="1">
        <f t="shared" si="8"/>
        <v>45.929259876040845</v>
      </c>
      <c r="Y115" s="1">
        <f t="shared" si="8"/>
        <v>45.63618288326488</v>
      </c>
      <c r="Z115" s="1">
        <f t="shared" si="8"/>
        <v>45.319012394116065</v>
      </c>
      <c r="AA115" s="1">
        <f t="shared" si="8"/>
        <v>45.276657485422788</v>
      </c>
      <c r="AB115" s="1">
        <f t="shared" si="8"/>
        <v>45.078896332552489</v>
      </c>
      <c r="AC115" s="1">
        <f t="shared" si="8"/>
        <v>44.860997789659116</v>
      </c>
      <c r="AD115" s="1">
        <f t="shared" si="8"/>
        <v>45.005595261639328</v>
      </c>
      <c r="AE115" s="1">
        <f t="shared" si="8"/>
        <v>44.922699504622898</v>
      </c>
      <c r="AF115" s="1">
        <f t="shared" si="8"/>
        <v>44.783947333011227</v>
      </c>
      <c r="AG115" s="1">
        <f t="shared" si="8"/>
        <v>44.830015106564723</v>
      </c>
    </row>
    <row r="116" spans="1:33" ht="15" customHeight="1">
      <c r="A116" s="61" t="s">
        <v>36</v>
      </c>
      <c r="B116" s="1">
        <f t="shared" si="6"/>
        <v>170.29711102598785</v>
      </c>
      <c r="C116" s="1">
        <f t="shared" si="6"/>
        <v>161.81144494712026</v>
      </c>
      <c r="D116" s="1">
        <f t="shared" si="6"/>
        <v>160.35205905868111</v>
      </c>
      <c r="E116" s="1">
        <f t="shared" si="6"/>
        <v>158.02770906444499</v>
      </c>
      <c r="F116" s="1">
        <f t="shared" si="6"/>
        <v>155.99124015584175</v>
      </c>
      <c r="G116" s="1">
        <f t="shared" si="6"/>
        <v>156.2594869858703</v>
      </c>
      <c r="H116" s="1">
        <f t="shared" si="6"/>
        <v>157.58985315896444</v>
      </c>
      <c r="I116" s="1">
        <f t="shared" si="6"/>
        <v>158.75375528469303</v>
      </c>
      <c r="J116" s="1">
        <f t="shared" si="6"/>
        <v>159.13746013593283</v>
      </c>
      <c r="K116" s="1">
        <f t="shared" si="6"/>
        <v>156.9771706018428</v>
      </c>
      <c r="L116" s="1">
        <f t="shared" si="7"/>
        <v>154.62106725782553</v>
      </c>
      <c r="M116" s="1">
        <f t="shared" si="7"/>
        <v>152.86195870745149</v>
      </c>
      <c r="N116" s="1">
        <f t="shared" si="7"/>
        <v>150.44948256714025</v>
      </c>
      <c r="O116" s="1">
        <f t="shared" si="7"/>
        <v>148.17449811648027</v>
      </c>
      <c r="P116" s="1">
        <f t="shared" si="7"/>
        <v>148.1945502949925</v>
      </c>
      <c r="Q116" s="1">
        <f t="shared" si="7"/>
        <v>147.51454446119001</v>
      </c>
      <c r="R116" s="1">
        <f t="shared" si="7"/>
        <v>145.23647871054163</v>
      </c>
      <c r="S116" s="1">
        <f t="shared" si="7"/>
        <v>144.01551573930885</v>
      </c>
      <c r="T116" s="1">
        <f t="shared" si="7"/>
        <v>142.83193957811156</v>
      </c>
      <c r="U116" s="1">
        <f t="shared" si="7"/>
        <v>143.06314015768459</v>
      </c>
      <c r="V116" s="1">
        <f t="shared" si="8"/>
        <v>142.01389204579274</v>
      </c>
      <c r="W116" s="1">
        <f t="shared" si="8"/>
        <v>140.18904320350961</v>
      </c>
      <c r="X116" s="1">
        <f t="shared" si="8"/>
        <v>139.31557205643162</v>
      </c>
      <c r="Y116" s="1">
        <f t="shared" si="8"/>
        <v>138.42659215526709</v>
      </c>
      <c r="Z116" s="1">
        <f t="shared" si="8"/>
        <v>137.46453031811922</v>
      </c>
      <c r="AA116" s="1">
        <f t="shared" si="8"/>
        <v>137.33605669694774</v>
      </c>
      <c r="AB116" s="1">
        <f t="shared" si="8"/>
        <v>136.73619490476941</v>
      </c>
      <c r="AC116" s="1">
        <f t="shared" si="8"/>
        <v>136.0752510917103</v>
      </c>
      <c r="AD116" s="1">
        <f t="shared" si="8"/>
        <v>136.51385340276875</v>
      </c>
      <c r="AE116" s="1">
        <f t="shared" si="8"/>
        <v>136.2624086845006</v>
      </c>
      <c r="AF116" s="1">
        <f t="shared" si="8"/>
        <v>135.84153671281368</v>
      </c>
      <c r="AG116" s="1">
        <f t="shared" si="8"/>
        <v>135.98127243342606</v>
      </c>
    </row>
    <row r="117" spans="1:33" ht="15" customHeight="1">
      <c r="A117" s="61" t="s">
        <v>48</v>
      </c>
      <c r="B117" s="1">
        <f t="shared" si="6"/>
        <v>52.057924275250578</v>
      </c>
      <c r="C117" s="1">
        <f t="shared" si="6"/>
        <v>49.463950957104629</v>
      </c>
      <c r="D117" s="1">
        <f t="shared" si="6"/>
        <v>49.017832995319928</v>
      </c>
      <c r="E117" s="1">
        <f t="shared" si="6"/>
        <v>48.30730516980293</v>
      </c>
      <c r="F117" s="1">
        <f t="shared" si="6"/>
        <v>47.68477937594615</v>
      </c>
      <c r="G117" s="1">
        <f t="shared" si="6"/>
        <v>47.766779435022713</v>
      </c>
      <c r="H117" s="1">
        <f t="shared" si="6"/>
        <v>48.173457511239306</v>
      </c>
      <c r="I117" s="1">
        <f t="shared" si="6"/>
        <v>48.529249387918505</v>
      </c>
      <c r="J117" s="1">
        <f t="shared" si="6"/>
        <v>48.64654367417824</v>
      </c>
      <c r="K117" s="1">
        <f t="shared" si="6"/>
        <v>47.986167298438573</v>
      </c>
      <c r="L117" s="1">
        <f t="shared" si="7"/>
        <v>47.265932828643031</v>
      </c>
      <c r="M117" s="1">
        <f t="shared" si="7"/>
        <v>46.728192997617114</v>
      </c>
      <c r="N117" s="1">
        <f t="shared" si="7"/>
        <v>45.99072599379339</v>
      </c>
      <c r="O117" s="1">
        <f t="shared" si="7"/>
        <v>45.295288663433986</v>
      </c>
      <c r="P117" s="1">
        <f t="shared" si="7"/>
        <v>45.301418390381542</v>
      </c>
      <c r="Q117" s="1">
        <f t="shared" si="7"/>
        <v>45.093548204037518</v>
      </c>
      <c r="R117" s="1">
        <f t="shared" si="7"/>
        <v>44.397168954696077</v>
      </c>
      <c r="S117" s="1">
        <f t="shared" si="7"/>
        <v>44.023934215032043</v>
      </c>
      <c r="T117" s="1">
        <f t="shared" si="7"/>
        <v>43.662128205509092</v>
      </c>
      <c r="U117" s="1">
        <f t="shared" si="7"/>
        <v>43.732803639703441</v>
      </c>
      <c r="V117" s="1">
        <f t="shared" si="8"/>
        <v>43.412060214135408</v>
      </c>
      <c r="W117" s="1">
        <f t="shared" si="8"/>
        <v>42.854224310325762</v>
      </c>
      <c r="X117" s="1">
        <f t="shared" si="8"/>
        <v>42.587213939114804</v>
      </c>
      <c r="Y117" s="1">
        <f t="shared" si="8"/>
        <v>42.31546271504395</v>
      </c>
      <c r="Z117" s="1">
        <f t="shared" si="8"/>
        <v>42.021371159616976</v>
      </c>
      <c r="AA117" s="1">
        <f t="shared" si="8"/>
        <v>41.982098208936726</v>
      </c>
      <c r="AB117" s="1">
        <f t="shared" si="8"/>
        <v>41.798727160745138</v>
      </c>
      <c r="AC117" s="1">
        <f t="shared" si="8"/>
        <v>41.596684021180799</v>
      </c>
      <c r="AD117" s="1">
        <f t="shared" si="8"/>
        <v>41.730759847590726</v>
      </c>
      <c r="AE117" s="1">
        <f t="shared" si="8"/>
        <v>41.653896006365514</v>
      </c>
      <c r="AF117" s="1">
        <f t="shared" si="8"/>
        <v>41.525240146617477</v>
      </c>
      <c r="AG117" s="1">
        <f t="shared" si="8"/>
        <v>41.567955795276234</v>
      </c>
    </row>
    <row r="118" spans="1:33" ht="15" customHeight="1">
      <c r="A118" s="61" t="s">
        <v>39</v>
      </c>
      <c r="B118" s="1">
        <f t="shared" si="6"/>
        <v>47.680856651210448</v>
      </c>
      <c r="C118" s="1">
        <f t="shared" si="6"/>
        <v>45.304986470800984</v>
      </c>
      <c r="D118" s="1">
        <f t="shared" si="6"/>
        <v>44.896378427327789</v>
      </c>
      <c r="E118" s="1">
        <f t="shared" si="6"/>
        <v>44.24559229117601</v>
      </c>
      <c r="F118" s="1">
        <f t="shared" si="6"/>
        <v>43.675408912721977</v>
      </c>
      <c r="G118" s="1">
        <f t="shared" si="6"/>
        <v>43.75051434799726</v>
      </c>
      <c r="H118" s="1">
        <f t="shared" si="6"/>
        <v>44.122998639778608</v>
      </c>
      <c r="I118" s="1">
        <f t="shared" si="6"/>
        <v>44.448875280189924</v>
      </c>
      <c r="J118" s="1">
        <f t="shared" si="6"/>
        <v>44.556307378703607</v>
      </c>
      <c r="K118" s="1">
        <f t="shared" si="6"/>
        <v>43.951455922448787</v>
      </c>
      <c r="L118" s="1">
        <f t="shared" si="7"/>
        <v>43.291779283633815</v>
      </c>
      <c r="M118" s="1">
        <f t="shared" si="7"/>
        <v>42.799253003422848</v>
      </c>
      <c r="N118" s="1">
        <f t="shared" si="7"/>
        <v>42.123792754404931</v>
      </c>
      <c r="O118" s="1">
        <f t="shared" si="7"/>
        <v>41.486828293750634</v>
      </c>
      <c r="P118" s="1">
        <f t="shared" si="7"/>
        <v>41.492442628858427</v>
      </c>
      <c r="Q118" s="1">
        <f t="shared" si="7"/>
        <v>41.302050316926746</v>
      </c>
      <c r="R118" s="1">
        <f t="shared" si="7"/>
        <v>40.664223134514224</v>
      </c>
      <c r="S118" s="1">
        <f t="shared" si="7"/>
        <v>40.322370239552889</v>
      </c>
      <c r="T118" s="1">
        <f t="shared" si="7"/>
        <v>39.990985138902381</v>
      </c>
      <c r="U118" s="1">
        <f t="shared" si="7"/>
        <v>40.055718131880845</v>
      </c>
      <c r="V118" s="1">
        <f t="shared" si="8"/>
        <v>39.761943043664381</v>
      </c>
      <c r="W118" s="1">
        <f t="shared" si="8"/>
        <v>39.251010382888055</v>
      </c>
      <c r="X118" s="1">
        <f t="shared" si="8"/>
        <v>39.006450435265471</v>
      </c>
      <c r="Y118" s="1">
        <f t="shared" si="8"/>
        <v>38.757548249092942</v>
      </c>
      <c r="Z118" s="1">
        <f t="shared" si="8"/>
        <v>38.488184122653664</v>
      </c>
      <c r="AA118" s="1">
        <f t="shared" si="8"/>
        <v>38.452213269844513</v>
      </c>
      <c r="AB118" s="1">
        <f t="shared" si="8"/>
        <v>38.284260190951535</v>
      </c>
      <c r="AC118" s="1">
        <f t="shared" si="8"/>
        <v>38.09920498352546</v>
      </c>
      <c r="AD118" s="1">
        <f t="shared" si="8"/>
        <v>38.222007618252938</v>
      </c>
      <c r="AE118" s="1">
        <f t="shared" si="8"/>
        <v>38.151606543946883</v>
      </c>
      <c r="AF118" s="1">
        <f t="shared" si="8"/>
        <v>38.033768161195603</v>
      </c>
      <c r="AG118" s="1">
        <f t="shared" si="8"/>
        <v>38.072892247467131</v>
      </c>
    </row>
    <row r="119" spans="1:33" ht="15" customHeight="1">
      <c r="A119" s="61" t="s">
        <v>43</v>
      </c>
      <c r="B119" s="1">
        <f t="shared" si="6"/>
        <v>56.026465587713624</v>
      </c>
      <c r="C119" s="1">
        <f t="shared" si="6"/>
        <v>53.234745424686587</v>
      </c>
      <c r="D119" s="1">
        <f t="shared" si="6"/>
        <v>52.754618470299476</v>
      </c>
      <c r="E119" s="1">
        <f t="shared" si="6"/>
        <v>51.989924846424671</v>
      </c>
      <c r="F119" s="1">
        <f t="shared" si="6"/>
        <v>51.31994192926939</v>
      </c>
      <c r="G119" s="1">
        <f t="shared" si="6"/>
        <v>51.40819311392579</v>
      </c>
      <c r="H119" s="1">
        <f t="shared" si="6"/>
        <v>51.845873554697008</v>
      </c>
      <c r="I119" s="1">
        <f t="shared" si="6"/>
        <v>52.228788578925744</v>
      </c>
      <c r="J119" s="1">
        <f t="shared" si="6"/>
        <v>52.355024582075231</v>
      </c>
      <c r="K119" s="1">
        <f t="shared" si="6"/>
        <v>51.644305612669321</v>
      </c>
      <c r="L119" s="1">
        <f t="shared" si="7"/>
        <v>50.869165376118055</v>
      </c>
      <c r="M119" s="1">
        <f t="shared" si="7"/>
        <v>50.290431925686569</v>
      </c>
      <c r="N119" s="1">
        <f t="shared" si="7"/>
        <v>49.49674546417225</v>
      </c>
      <c r="O119" s="1">
        <f t="shared" si="7"/>
        <v>48.74829273194689</v>
      </c>
      <c r="P119" s="1">
        <f t="shared" si="7"/>
        <v>48.754889747495824</v>
      </c>
      <c r="Q119" s="1">
        <f t="shared" si="7"/>
        <v>48.531172955017958</v>
      </c>
      <c r="R119" s="1">
        <f t="shared" si="7"/>
        <v>47.781706498327608</v>
      </c>
      <c r="S119" s="1">
        <f t="shared" si="7"/>
        <v>47.380018886133129</v>
      </c>
      <c r="T119" s="1">
        <f t="shared" si="7"/>
        <v>46.990631252565834</v>
      </c>
      <c r="U119" s="1">
        <f t="shared" si="7"/>
        <v>47.066694500129259</v>
      </c>
      <c r="V119" s="1">
        <f t="shared" si="8"/>
        <v>46.721499782029142</v>
      </c>
      <c r="W119" s="1">
        <f t="shared" si="8"/>
        <v>46.121138271202604</v>
      </c>
      <c r="X119" s="1">
        <f t="shared" si="8"/>
        <v>45.83377284927154</v>
      </c>
      <c r="Y119" s="1">
        <f t="shared" si="8"/>
        <v>45.541305164172854</v>
      </c>
      <c r="Z119" s="1">
        <f t="shared" si="8"/>
        <v>45.224794073130383</v>
      </c>
      <c r="AA119" s="1">
        <f t="shared" si="8"/>
        <v>45.182527220380337</v>
      </c>
      <c r="AB119" s="1">
        <f t="shared" si="8"/>
        <v>44.985177213357986</v>
      </c>
      <c r="AC119" s="1">
        <f t="shared" si="8"/>
        <v>44.767731681988309</v>
      </c>
      <c r="AD119" s="1">
        <f t="shared" si="8"/>
        <v>44.912028535523646</v>
      </c>
      <c r="AE119" s="1">
        <f t="shared" si="8"/>
        <v>44.829305118958402</v>
      </c>
      <c r="AF119" s="1">
        <f t="shared" si="8"/>
        <v>44.69084141339998</v>
      </c>
      <c r="AG119" s="1">
        <f t="shared" si="8"/>
        <v>44.73681341195649</v>
      </c>
    </row>
    <row r="120" spans="1:33" ht="15" customHeight="1">
      <c r="A120" s="61" t="s">
        <v>46</v>
      </c>
      <c r="B120" s="1">
        <f t="shared" si="6"/>
        <v>56.901879112521655</v>
      </c>
      <c r="C120" s="1">
        <f t="shared" si="6"/>
        <v>54.06653832194732</v>
      </c>
      <c r="D120" s="1">
        <f t="shared" si="6"/>
        <v>53.578909383897908</v>
      </c>
      <c r="E120" s="1">
        <f t="shared" si="6"/>
        <v>52.802267422150059</v>
      </c>
      <c r="F120" s="1">
        <f t="shared" si="6"/>
        <v>52.121816021914228</v>
      </c>
      <c r="G120" s="1">
        <f t="shared" si="6"/>
        <v>52.211446131330888</v>
      </c>
      <c r="H120" s="1">
        <f t="shared" si="6"/>
        <v>52.655965328989147</v>
      </c>
      <c r="I120" s="1">
        <f t="shared" si="6"/>
        <v>53.044863400471456</v>
      </c>
      <c r="J120" s="1">
        <f t="shared" si="6"/>
        <v>53.173071841170156</v>
      </c>
      <c r="K120" s="1">
        <f t="shared" si="6"/>
        <v>52.451247887867282</v>
      </c>
      <c r="L120" s="1">
        <f t="shared" si="7"/>
        <v>51.663996085119912</v>
      </c>
      <c r="M120" s="1">
        <f t="shared" si="7"/>
        <v>51.076219924525425</v>
      </c>
      <c r="N120" s="1">
        <f t="shared" si="7"/>
        <v>50.27013211204995</v>
      </c>
      <c r="O120" s="1">
        <f t="shared" si="7"/>
        <v>49.509984805883562</v>
      </c>
      <c r="P120" s="1">
        <f t="shared" si="7"/>
        <v>49.516684899800438</v>
      </c>
      <c r="Q120" s="1">
        <f t="shared" si="7"/>
        <v>49.289472532440115</v>
      </c>
      <c r="R120" s="1">
        <f t="shared" si="7"/>
        <v>48.528295662363981</v>
      </c>
      <c r="S120" s="1">
        <f t="shared" si="7"/>
        <v>48.120331681228961</v>
      </c>
      <c r="T120" s="1">
        <f t="shared" si="7"/>
        <v>47.724859865887183</v>
      </c>
      <c r="U120" s="1">
        <f t="shared" si="7"/>
        <v>47.802111601693781</v>
      </c>
      <c r="V120" s="1">
        <f t="shared" si="8"/>
        <v>47.451523216123348</v>
      </c>
      <c r="W120" s="1">
        <f t="shared" si="8"/>
        <v>46.841781056690152</v>
      </c>
      <c r="X120" s="1">
        <f t="shared" si="8"/>
        <v>46.549925550041408</v>
      </c>
      <c r="Y120" s="1">
        <f t="shared" si="8"/>
        <v>46.252888057363052</v>
      </c>
      <c r="Z120" s="1">
        <f t="shared" si="8"/>
        <v>45.931431480523045</v>
      </c>
      <c r="AA120" s="1">
        <f t="shared" si="8"/>
        <v>45.888504208198782</v>
      </c>
      <c r="AB120" s="1">
        <f t="shared" si="8"/>
        <v>45.68807060731671</v>
      </c>
      <c r="AC120" s="1">
        <f t="shared" si="8"/>
        <v>45.467227489519374</v>
      </c>
      <c r="AD120" s="1">
        <f t="shared" si="8"/>
        <v>45.613778981391206</v>
      </c>
      <c r="AE120" s="1">
        <f t="shared" si="8"/>
        <v>45.529763011442121</v>
      </c>
      <c r="AF120" s="1">
        <f t="shared" si="8"/>
        <v>45.389135810484348</v>
      </c>
      <c r="AG120" s="1">
        <f t="shared" si="8"/>
        <v>45.435826121518311</v>
      </c>
    </row>
    <row r="121" spans="1:33" ht="15" customHeight="1">
      <c r="A121" s="61" t="s">
        <v>53</v>
      </c>
      <c r="B121" s="1">
        <f t="shared" si="6"/>
        <v>62.562886572946887</v>
      </c>
      <c r="C121" s="1">
        <f t="shared" si="6"/>
        <v>59.445465724233358</v>
      </c>
      <c r="D121" s="1">
        <f t="shared" si="6"/>
        <v>58.909323958501083</v>
      </c>
      <c r="E121" s="1">
        <f t="shared" si="6"/>
        <v>58.055416078507562</v>
      </c>
      <c r="F121" s="1">
        <f t="shared" si="6"/>
        <v>57.307268487684162</v>
      </c>
      <c r="G121" s="1">
        <f t="shared" si="6"/>
        <v>57.405815643883813</v>
      </c>
      <c r="H121" s="1">
        <f t="shared" si="6"/>
        <v>57.89455880274501</v>
      </c>
      <c r="I121" s="1">
        <f t="shared" si="6"/>
        <v>58.322147246467082</v>
      </c>
      <c r="J121" s="1">
        <f t="shared" si="6"/>
        <v>58.463110783317347</v>
      </c>
      <c r="K121" s="1">
        <f t="shared" si="6"/>
        <v>57.669474600814077</v>
      </c>
      <c r="L121" s="1">
        <f t="shared" si="7"/>
        <v>56.80390133666517</v>
      </c>
      <c r="M121" s="1">
        <f t="shared" si="7"/>
        <v>56.157648983683337</v>
      </c>
      <c r="N121" s="1">
        <f t="shared" si="7"/>
        <v>55.271365768325687</v>
      </c>
      <c r="O121" s="1">
        <f t="shared" si="7"/>
        <v>54.435593550674035</v>
      </c>
      <c r="P121" s="1">
        <f t="shared" si="7"/>
        <v>54.442960218037008</v>
      </c>
      <c r="Q121" s="1">
        <f t="shared" si="7"/>
        <v>54.193143133103391</v>
      </c>
      <c r="R121" s="1">
        <f t="shared" si="7"/>
        <v>53.356238923132508</v>
      </c>
      <c r="S121" s="1">
        <f t="shared" si="7"/>
        <v>52.907687756182007</v>
      </c>
      <c r="T121" s="1">
        <f t="shared" si="7"/>
        <v>52.472871565365182</v>
      </c>
      <c r="U121" s="1">
        <f t="shared" si="7"/>
        <v>52.557808858477685</v>
      </c>
      <c r="V121" s="1">
        <f t="shared" si="8"/>
        <v>52.172341423265877</v>
      </c>
      <c r="W121" s="1">
        <f t="shared" si="8"/>
        <v>51.501937736176245</v>
      </c>
      <c r="X121" s="1">
        <f t="shared" si="8"/>
        <v>51.181046348353227</v>
      </c>
      <c r="Y121" s="1">
        <f t="shared" si="8"/>
        <v>50.854457433326353</v>
      </c>
      <c r="Z121" s="1">
        <f t="shared" si="8"/>
        <v>50.501020048328932</v>
      </c>
      <c r="AA121" s="1">
        <f t="shared" si="8"/>
        <v>50.453822062758043</v>
      </c>
      <c r="AB121" s="1">
        <f t="shared" si="8"/>
        <v>50.233447888249756</v>
      </c>
      <c r="AC121" s="1">
        <f t="shared" si="8"/>
        <v>49.99063371155362</v>
      </c>
      <c r="AD121" s="1">
        <f t="shared" si="8"/>
        <v>50.151765198001414</v>
      </c>
      <c r="AE121" s="1">
        <f t="shared" si="8"/>
        <v>50.059390716170213</v>
      </c>
      <c r="AF121" s="1">
        <f t="shared" si="8"/>
        <v>49.904772911629976</v>
      </c>
      <c r="AG121" s="1">
        <f t="shared" si="8"/>
        <v>49.956108310018081</v>
      </c>
    </row>
    <row r="122" spans="1:33" ht="15" customHeight="1">
      <c r="A122" s="61" t="s">
        <v>57</v>
      </c>
      <c r="B122" s="1">
        <f t="shared" si="6"/>
        <v>49.723488209095841</v>
      </c>
      <c r="C122" s="1">
        <f t="shared" si="6"/>
        <v>47.245836564409345</v>
      </c>
      <c r="D122" s="1">
        <f t="shared" si="6"/>
        <v>46.81972389239079</v>
      </c>
      <c r="E122" s="1">
        <f t="shared" si="6"/>
        <v>46.141058301201895</v>
      </c>
      <c r="F122" s="1">
        <f t="shared" si="6"/>
        <v>45.546448462226579</v>
      </c>
      <c r="G122" s="1">
        <f t="shared" si="6"/>
        <v>45.62477138860914</v>
      </c>
      <c r="H122" s="1">
        <f t="shared" si="6"/>
        <v>46.013212779793598</v>
      </c>
      <c r="I122" s="1">
        <f t="shared" si="6"/>
        <v>46.353049863796592</v>
      </c>
      <c r="J122" s="1">
        <f t="shared" si="6"/>
        <v>46.465084316591771</v>
      </c>
      <c r="K122" s="1">
        <f t="shared" si="6"/>
        <v>45.834321231244019</v>
      </c>
      <c r="L122" s="1">
        <f t="shared" si="7"/>
        <v>45.146384271304775</v>
      </c>
      <c r="M122" s="1">
        <f t="shared" si="7"/>
        <v>44.632758334046834</v>
      </c>
      <c r="N122" s="1">
        <f t="shared" si="7"/>
        <v>43.92836159945287</v>
      </c>
      <c r="O122" s="1">
        <f t="shared" si="7"/>
        <v>43.264109799602871</v>
      </c>
      <c r="P122" s="1">
        <f t="shared" si="7"/>
        <v>43.269964650902537</v>
      </c>
      <c r="Q122" s="1">
        <f t="shared" si="7"/>
        <v>43.071415997578427</v>
      </c>
      <c r="R122" s="1">
        <f t="shared" si="7"/>
        <v>42.406264517265761</v>
      </c>
      <c r="S122" s="1">
        <f t="shared" si="7"/>
        <v>42.049766761443159</v>
      </c>
      <c r="T122" s="1">
        <f t="shared" si="7"/>
        <v>41.704185236652165</v>
      </c>
      <c r="U122" s="1">
        <f t="shared" si="7"/>
        <v>41.771691368864722</v>
      </c>
      <c r="V122" s="1">
        <f t="shared" si="8"/>
        <v>41.465331056550852</v>
      </c>
      <c r="W122" s="1">
        <f t="shared" si="8"/>
        <v>40.932510215692318</v>
      </c>
      <c r="X122" s="1">
        <f t="shared" si="8"/>
        <v>40.677473403728484</v>
      </c>
      <c r="Y122" s="1">
        <f t="shared" si="8"/>
        <v>40.417908333203407</v>
      </c>
      <c r="Z122" s="1">
        <f t="shared" si="8"/>
        <v>40.137004739903205</v>
      </c>
      <c r="AA122" s="1">
        <f t="shared" si="8"/>
        <v>40.099492908087548</v>
      </c>
      <c r="AB122" s="1">
        <f t="shared" si="8"/>
        <v>39.924344776855214</v>
      </c>
      <c r="AC122" s="1">
        <f t="shared" si="8"/>
        <v>39.731361867764619</v>
      </c>
      <c r="AD122" s="1">
        <f t="shared" si="8"/>
        <v>39.859425325277236</v>
      </c>
      <c r="AE122" s="1">
        <f t="shared" si="8"/>
        <v>39.786008293075575</v>
      </c>
      <c r="AF122" s="1">
        <f t="shared" si="8"/>
        <v>39.663121754392478</v>
      </c>
      <c r="AG122" s="1">
        <f t="shared" si="8"/>
        <v>39.703921903111386</v>
      </c>
    </row>
    <row r="123" spans="1:33" ht="15" customHeight="1">
      <c r="A123" s="61" t="s">
        <v>60</v>
      </c>
      <c r="B123" s="1">
        <f t="shared" si="6"/>
        <v>44.996255175132504</v>
      </c>
      <c r="C123" s="1">
        <f t="shared" si="6"/>
        <v>42.754154919201419</v>
      </c>
      <c r="D123" s="1">
        <f t="shared" si="6"/>
        <v>42.36855295895927</v>
      </c>
      <c r="E123" s="1">
        <f t="shared" si="6"/>
        <v>41.754408392284823</v>
      </c>
      <c r="F123" s="1">
        <f t="shared" si="6"/>
        <v>41.216328361944491</v>
      </c>
      <c r="G123" s="1">
        <f t="shared" si="6"/>
        <v>41.287205094621662</v>
      </c>
      <c r="H123" s="1">
        <f t="shared" si="6"/>
        <v>41.638717198616035</v>
      </c>
      <c r="I123" s="1">
        <f t="shared" si="6"/>
        <v>41.946245827449744</v>
      </c>
      <c r="J123" s="1">
        <f t="shared" si="6"/>
        <v>42.047629117479168</v>
      </c>
      <c r="K123" s="1">
        <f t="shared" si="6"/>
        <v>41.476832945175055</v>
      </c>
      <c r="L123" s="1">
        <f t="shared" si="7"/>
        <v>40.854298442694827</v>
      </c>
      <c r="M123" s="1">
        <f t="shared" si="7"/>
        <v>40.389503140317025</v>
      </c>
      <c r="N123" s="1">
        <f t="shared" si="7"/>
        <v>39.752073700913343</v>
      </c>
      <c r="O123" s="1">
        <f t="shared" si="7"/>
        <v>39.150972600344851</v>
      </c>
      <c r="P123" s="1">
        <f t="shared" si="7"/>
        <v>39.156270828457586</v>
      </c>
      <c r="Q123" s="1">
        <f t="shared" si="7"/>
        <v>38.976598279498795</v>
      </c>
      <c r="R123" s="1">
        <f t="shared" si="7"/>
        <v>38.37468303146936</v>
      </c>
      <c r="S123" s="1">
        <f t="shared" si="7"/>
        <v>38.052077667925673</v>
      </c>
      <c r="T123" s="1">
        <f t="shared" si="7"/>
        <v>37.739350724716935</v>
      </c>
      <c r="U123" s="1">
        <f t="shared" si="7"/>
        <v>37.80043902041632</v>
      </c>
      <c r="V123" s="1">
        <f t="shared" si="8"/>
        <v>37.523204512442156</v>
      </c>
      <c r="W123" s="1">
        <f t="shared" si="8"/>
        <v>37.041039174059598</v>
      </c>
      <c r="X123" s="1">
        <f t="shared" si="8"/>
        <v>36.810248819571207</v>
      </c>
      <c r="Y123" s="1">
        <f t="shared" si="8"/>
        <v>36.575360709976323</v>
      </c>
      <c r="Z123" s="1">
        <f t="shared" si="8"/>
        <v>36.321162739982839</v>
      </c>
      <c r="AA123" s="1">
        <f t="shared" si="8"/>
        <v>36.287217173867951</v>
      </c>
      <c r="AB123" s="1">
        <f t="shared" si="8"/>
        <v>36.128720449478138</v>
      </c>
      <c r="AC123" s="1">
        <f t="shared" si="8"/>
        <v>35.954084507096859</v>
      </c>
      <c r="AD123" s="1">
        <f t="shared" si="8"/>
        <v>36.06997291759243</v>
      </c>
      <c r="AE123" s="1">
        <f t="shared" si="8"/>
        <v>36.003535673663464</v>
      </c>
      <c r="AF123" s="1">
        <f t="shared" si="8"/>
        <v>35.892332010136855</v>
      </c>
      <c r="AG123" s="1">
        <f t="shared" si="8"/>
        <v>35.929253271477549</v>
      </c>
    </row>
    <row r="124" spans="1:33" ht="15" customHeight="1">
      <c r="A124" s="61" t="s">
        <v>69</v>
      </c>
      <c r="B124" s="1">
        <f t="shared" si="6"/>
        <v>107.96766805965646</v>
      </c>
      <c r="C124" s="1">
        <f t="shared" si="6"/>
        <v>102.58779066215645</v>
      </c>
      <c r="D124" s="1">
        <f t="shared" si="6"/>
        <v>101.66254601047294</v>
      </c>
      <c r="E124" s="1">
        <f t="shared" si="6"/>
        <v>100.18891767279756</v>
      </c>
      <c r="F124" s="1">
        <f t="shared" si="6"/>
        <v>98.897804759529549</v>
      </c>
      <c r="G124" s="1">
        <f t="shared" si="6"/>
        <v>99.067872146627835</v>
      </c>
      <c r="H124" s="1">
        <f t="shared" si="6"/>
        <v>99.911318829364021</v>
      </c>
      <c r="I124" s="1">
        <f t="shared" si="6"/>
        <v>100.64922799063815</v>
      </c>
      <c r="J124" s="1">
        <f t="shared" si="6"/>
        <v>100.89249528837414</v>
      </c>
      <c r="K124" s="1">
        <f t="shared" si="6"/>
        <v>99.522880607748164</v>
      </c>
      <c r="L124" s="1">
        <f t="shared" si="7"/>
        <v>98.02912077689416</v>
      </c>
      <c r="M124" s="1">
        <f t="shared" si="7"/>
        <v>96.913853190125181</v>
      </c>
      <c r="N124" s="1">
        <f t="shared" si="7"/>
        <v>95.384353238248622</v>
      </c>
      <c r="O124" s="1">
        <f t="shared" si="7"/>
        <v>93.942022452189335</v>
      </c>
      <c r="P124" s="1">
        <f t="shared" si="7"/>
        <v>93.954735450903414</v>
      </c>
      <c r="Q124" s="1">
        <f t="shared" si="7"/>
        <v>93.523614548732539</v>
      </c>
      <c r="R124" s="1">
        <f t="shared" si="7"/>
        <v>92.07933023115217</v>
      </c>
      <c r="S124" s="1">
        <f t="shared" si="7"/>
        <v>91.305244728485746</v>
      </c>
      <c r="T124" s="1">
        <f t="shared" si="7"/>
        <v>90.554862309632057</v>
      </c>
      <c r="U124" s="1">
        <f t="shared" si="7"/>
        <v>90.701442526290776</v>
      </c>
      <c r="V124" s="1">
        <f t="shared" si="8"/>
        <v>90.036223538285313</v>
      </c>
      <c r="W124" s="1">
        <f t="shared" si="8"/>
        <v>88.879276876796695</v>
      </c>
      <c r="X124" s="1">
        <f t="shared" si="8"/>
        <v>88.325499761617039</v>
      </c>
      <c r="Y124" s="1">
        <f t="shared" si="8"/>
        <v>87.761890160124779</v>
      </c>
      <c r="Z124" s="1">
        <f t="shared" si="8"/>
        <v>87.151946911761655</v>
      </c>
      <c r="AA124" s="1">
        <f t="shared" si="8"/>
        <v>87.070495164274604</v>
      </c>
      <c r="AB124" s="1">
        <f t="shared" si="8"/>
        <v>86.690185254908627</v>
      </c>
      <c r="AC124" s="1">
        <f t="shared" si="8"/>
        <v>86.271149595498301</v>
      </c>
      <c r="AD124" s="1">
        <f t="shared" si="8"/>
        <v>86.549221656998711</v>
      </c>
      <c r="AE124" s="1">
        <f t="shared" si="8"/>
        <v>86.389806739659406</v>
      </c>
      <c r="AF124" s="1">
        <f t="shared" si="8"/>
        <v>86.122975640406196</v>
      </c>
      <c r="AG124" s="1">
        <f t="shared" si="8"/>
        <v>86.21156751262447</v>
      </c>
    </row>
    <row r="125" spans="1:33" ht="15" customHeight="1">
      <c r="A125" s="61" t="s">
        <v>66</v>
      </c>
      <c r="B125" s="1">
        <f t="shared" ref="B125:K134" si="9">SUMIFS($I$5:$I$55,$B$5:$B$55,$A125)*B$103*B$99*10</f>
        <v>67.523563213525691</v>
      </c>
      <c r="C125" s="1">
        <f t="shared" si="9"/>
        <v>64.158958808710821</v>
      </c>
      <c r="D125" s="1">
        <f t="shared" si="9"/>
        <v>63.580305802225524</v>
      </c>
      <c r="E125" s="1">
        <f t="shared" si="9"/>
        <v>62.658690674284749</v>
      </c>
      <c r="F125" s="1">
        <f t="shared" si="9"/>
        <v>61.851221679338224</v>
      </c>
      <c r="G125" s="1">
        <f t="shared" si="9"/>
        <v>61.957582742512656</v>
      </c>
      <c r="H125" s="1">
        <f t="shared" si="9"/>
        <v>62.485078857067123</v>
      </c>
      <c r="I125" s="1">
        <f t="shared" si="9"/>
        <v>62.946571235226131</v>
      </c>
      <c r="J125" s="1">
        <f t="shared" si="9"/>
        <v>63.098711918188584</v>
      </c>
      <c r="K125" s="1">
        <f t="shared" si="9"/>
        <v>62.242147493602502</v>
      </c>
      <c r="L125" s="1">
        <f t="shared" ref="L125:U134" si="10">SUMIFS($I$5:$I$55,$B$5:$B$55,$A125)*L$103*L$99*10</f>
        <v>61.307942021008948</v>
      </c>
      <c r="M125" s="1">
        <f t="shared" si="10"/>
        <v>60.610447643770172</v>
      </c>
      <c r="N125" s="1">
        <f t="shared" si="10"/>
        <v>59.653890106299272</v>
      </c>
      <c r="O125" s="1">
        <f t="shared" si="10"/>
        <v>58.751848636315167</v>
      </c>
      <c r="P125" s="1">
        <f t="shared" si="10"/>
        <v>58.759799414429864</v>
      </c>
      <c r="Q125" s="1">
        <f t="shared" si="10"/>
        <v>58.490174071828932</v>
      </c>
      <c r="R125" s="1">
        <f t="shared" si="10"/>
        <v>57.586910852671934</v>
      </c>
      <c r="S125" s="1">
        <f t="shared" si="10"/>
        <v>57.102793595058372</v>
      </c>
      <c r="T125" s="1">
        <f t="shared" si="10"/>
        <v>56.633500374186113</v>
      </c>
      <c r="U125" s="1">
        <f t="shared" si="10"/>
        <v>56.725172434009963</v>
      </c>
      <c r="V125" s="1">
        <f t="shared" ref="V125:AG134" si="11">SUMIFS($I$5:$I$55,$B$5:$B$55,$A125)*V$103*V$99*10</f>
        <v>56.309140883133033</v>
      </c>
      <c r="W125" s="1">
        <f t="shared" si="11"/>
        <v>55.585580187272313</v>
      </c>
      <c r="X125" s="1">
        <f t="shared" si="11"/>
        <v>55.239244986049144</v>
      </c>
      <c r="Y125" s="1">
        <f t="shared" si="11"/>
        <v>54.886760494737494</v>
      </c>
      <c r="Z125" s="1">
        <f t="shared" si="11"/>
        <v>54.50529869022067</v>
      </c>
      <c r="AA125" s="1">
        <f t="shared" si="11"/>
        <v>54.45435832706255</v>
      </c>
      <c r="AB125" s="1">
        <f t="shared" si="11"/>
        <v>54.216510454015825</v>
      </c>
      <c r="AC125" s="1">
        <f t="shared" si="11"/>
        <v>53.954443287562995</v>
      </c>
      <c r="AD125" s="1">
        <f t="shared" si="11"/>
        <v>54.12835105791757</v>
      </c>
      <c r="AE125" s="1">
        <f t="shared" si="11"/>
        <v>54.028652106911323</v>
      </c>
      <c r="AF125" s="1">
        <f t="shared" si="11"/>
        <v>53.861774495108101</v>
      </c>
      <c r="AG125" s="1">
        <f t="shared" si="11"/>
        <v>53.917180330868391</v>
      </c>
    </row>
    <row r="126" spans="1:33" ht="15" customHeight="1">
      <c r="A126" s="61" t="s">
        <v>62</v>
      </c>
      <c r="B126" s="1">
        <f t="shared" si="9"/>
        <v>78.437051822799063</v>
      </c>
      <c r="C126" s="1">
        <f t="shared" si="9"/>
        <v>74.528643594561231</v>
      </c>
      <c r="D126" s="1">
        <f t="shared" si="9"/>
        <v>73.85646585841927</v>
      </c>
      <c r="E126" s="1">
        <f t="shared" si="9"/>
        <v>72.785894784994539</v>
      </c>
      <c r="F126" s="1">
        <f t="shared" si="9"/>
        <v>71.847918700977147</v>
      </c>
      <c r="G126" s="1">
        <f t="shared" si="9"/>
        <v>71.971470359496109</v>
      </c>
      <c r="H126" s="1">
        <f t="shared" si="9"/>
        <v>72.584222976575816</v>
      </c>
      <c r="I126" s="1">
        <f t="shared" si="9"/>
        <v>73.120304010496042</v>
      </c>
      <c r="J126" s="1">
        <f t="shared" si="9"/>
        <v>73.297034414905312</v>
      </c>
      <c r="K126" s="1">
        <f t="shared" si="9"/>
        <v>72.302027857737045</v>
      </c>
      <c r="L126" s="1">
        <f t="shared" si="10"/>
        <v>71.216831526565272</v>
      </c>
      <c r="M126" s="1">
        <f t="shared" si="10"/>
        <v>70.406604695961207</v>
      </c>
      <c r="N126" s="1">
        <f t="shared" si="10"/>
        <v>69.295443649841161</v>
      </c>
      <c r="O126" s="1">
        <f t="shared" si="10"/>
        <v>68.247609824725657</v>
      </c>
      <c r="P126" s="1">
        <f t="shared" si="10"/>
        <v>68.256845646494156</v>
      </c>
      <c r="Q126" s="1">
        <f t="shared" si="10"/>
        <v>67.943642137025137</v>
      </c>
      <c r="R126" s="1">
        <f t="shared" si="10"/>
        <v>66.89438909765866</v>
      </c>
      <c r="S126" s="1">
        <f t="shared" si="10"/>
        <v>66.33202644058639</v>
      </c>
      <c r="T126" s="1">
        <f t="shared" si="10"/>
        <v>65.786883753592164</v>
      </c>
      <c r="U126" s="1">
        <f t="shared" si="10"/>
        <v>65.893372300180971</v>
      </c>
      <c r="V126" s="1">
        <f t="shared" si="11"/>
        <v>65.410099694840781</v>
      </c>
      <c r="W126" s="1">
        <f t="shared" si="11"/>
        <v>64.569593579683641</v>
      </c>
      <c r="X126" s="1">
        <f t="shared" si="11"/>
        <v>64.167281988980164</v>
      </c>
      <c r="Y126" s="1">
        <f t="shared" si="11"/>
        <v>63.757827229841993</v>
      </c>
      <c r="Z126" s="1">
        <f t="shared" si="11"/>
        <v>63.314711702382532</v>
      </c>
      <c r="AA126" s="1">
        <f t="shared" si="11"/>
        <v>63.25553810853247</v>
      </c>
      <c r="AB126" s="1">
        <f t="shared" si="11"/>
        <v>62.979248098701184</v>
      </c>
      <c r="AC126" s="1">
        <f t="shared" si="11"/>
        <v>62.674824354783631</v>
      </c>
      <c r="AD126" s="1">
        <f t="shared" si="11"/>
        <v>62.87683994973311</v>
      </c>
      <c r="AE126" s="1">
        <f t="shared" si="11"/>
        <v>62.761027166541751</v>
      </c>
      <c r="AF126" s="1">
        <f t="shared" si="11"/>
        <v>62.567177978759965</v>
      </c>
      <c r="AG126" s="1">
        <f t="shared" si="11"/>
        <v>62.631538776739077</v>
      </c>
    </row>
    <row r="127" spans="1:33" ht="15" customHeight="1">
      <c r="A127" s="61" t="s">
        <v>71</v>
      </c>
      <c r="B127" s="1">
        <f t="shared" si="9"/>
        <v>66.531427885409926</v>
      </c>
      <c r="C127" s="1">
        <f t="shared" si="9"/>
        <v>63.216260191815323</v>
      </c>
      <c r="D127" s="1">
        <f t="shared" si="9"/>
        <v>62.646109433480639</v>
      </c>
      <c r="E127" s="1">
        <f t="shared" si="9"/>
        <v>61.738035755129303</v>
      </c>
      <c r="F127" s="1">
        <f t="shared" si="9"/>
        <v>60.942431041007403</v>
      </c>
      <c r="G127" s="1">
        <f t="shared" si="9"/>
        <v>61.04722932278689</v>
      </c>
      <c r="H127" s="1">
        <f t="shared" si="9"/>
        <v>61.566974846202704</v>
      </c>
      <c r="I127" s="1">
        <f t="shared" si="9"/>
        <v>62.02168643747433</v>
      </c>
      <c r="J127" s="1">
        <f t="shared" si="9"/>
        <v>62.171591691214338</v>
      </c>
      <c r="K127" s="1">
        <f t="shared" si="9"/>
        <v>61.32761291504481</v>
      </c>
      <c r="L127" s="1">
        <f t="shared" si="10"/>
        <v>60.407133884140201</v>
      </c>
      <c r="M127" s="1">
        <f t="shared" si="10"/>
        <v>59.719887911752814</v>
      </c>
      <c r="N127" s="1">
        <f t="shared" si="10"/>
        <v>58.777385238704554</v>
      </c>
      <c r="O127" s="1">
        <f t="shared" si="10"/>
        <v>57.888597619186939</v>
      </c>
      <c r="P127" s="1">
        <f t="shared" si="10"/>
        <v>57.896431575151297</v>
      </c>
      <c r="Q127" s="1">
        <f t="shared" si="10"/>
        <v>57.630767884083831</v>
      </c>
      <c r="R127" s="1">
        <f t="shared" si="10"/>
        <v>56.740776466764046</v>
      </c>
      <c r="S127" s="1">
        <f t="shared" si="10"/>
        <v>56.263772427283101</v>
      </c>
      <c r="T127" s="1">
        <f t="shared" si="10"/>
        <v>55.801374612421924</v>
      </c>
      <c r="U127" s="1">
        <f t="shared" si="10"/>
        <v>55.891699718903503</v>
      </c>
      <c r="V127" s="1">
        <f t="shared" si="11"/>
        <v>55.48178099115961</v>
      </c>
      <c r="W127" s="1">
        <f t="shared" si="11"/>
        <v>54.768851697053108</v>
      </c>
      <c r="X127" s="1">
        <f t="shared" si="11"/>
        <v>54.427605258509963</v>
      </c>
      <c r="Y127" s="1">
        <f t="shared" si="11"/>
        <v>54.080299882455272</v>
      </c>
      <c r="Z127" s="1">
        <f t="shared" si="11"/>
        <v>53.704442961842325</v>
      </c>
      <c r="AA127" s="1">
        <f t="shared" si="11"/>
        <v>53.654251074201646</v>
      </c>
      <c r="AB127" s="1">
        <f t="shared" si="11"/>
        <v>53.419897940862612</v>
      </c>
      <c r="AC127" s="1">
        <f t="shared" si="11"/>
        <v>53.161681372361116</v>
      </c>
      <c r="AD127" s="1">
        <f t="shared" si="11"/>
        <v>53.333033885934341</v>
      </c>
      <c r="AE127" s="1">
        <f t="shared" si="11"/>
        <v>53.234799828763101</v>
      </c>
      <c r="AF127" s="1">
        <f t="shared" si="11"/>
        <v>53.070374178412479</v>
      </c>
      <c r="AG127" s="1">
        <f t="shared" si="11"/>
        <v>53.124965926698323</v>
      </c>
    </row>
    <row r="128" spans="1:33" ht="15" customHeight="1">
      <c r="A128" s="61" t="s">
        <v>74</v>
      </c>
      <c r="B128" s="1">
        <f t="shared" si="9"/>
        <v>60.52025501506148</v>
      </c>
      <c r="C128" s="1">
        <f t="shared" si="9"/>
        <v>57.504615630624997</v>
      </c>
      <c r="D128" s="1">
        <f t="shared" si="9"/>
        <v>56.985978493438068</v>
      </c>
      <c r="E128" s="1">
        <f t="shared" si="9"/>
        <v>56.159950068481656</v>
      </c>
      <c r="F128" s="1">
        <f t="shared" si="9"/>
        <v>55.436228938179539</v>
      </c>
      <c r="G128" s="1">
        <f t="shared" si="9"/>
        <v>55.531558603271918</v>
      </c>
      <c r="H128" s="1">
        <f t="shared" si="9"/>
        <v>56.004344662729999</v>
      </c>
      <c r="I128" s="1">
        <f t="shared" si="9"/>
        <v>56.417972662860414</v>
      </c>
      <c r="J128" s="1">
        <f t="shared" si="9"/>
        <v>56.554333845429177</v>
      </c>
      <c r="K128" s="1">
        <f t="shared" si="9"/>
        <v>55.786609292018838</v>
      </c>
      <c r="L128" s="1">
        <f t="shared" si="10"/>
        <v>54.949296348994196</v>
      </c>
      <c r="M128" s="1">
        <f t="shared" si="10"/>
        <v>54.324143653059352</v>
      </c>
      <c r="N128" s="1">
        <f t="shared" si="10"/>
        <v>53.466796923277741</v>
      </c>
      <c r="O128" s="1">
        <f t="shared" si="10"/>
        <v>52.658312044821798</v>
      </c>
      <c r="P128" s="1">
        <f t="shared" si="10"/>
        <v>52.665438195992877</v>
      </c>
      <c r="Q128" s="1">
        <f t="shared" si="10"/>
        <v>52.423777452451688</v>
      </c>
      <c r="R128" s="1">
        <f t="shared" si="10"/>
        <v>51.614197540380964</v>
      </c>
      <c r="S128" s="1">
        <f t="shared" si="10"/>
        <v>51.18029123429173</v>
      </c>
      <c r="T128" s="1">
        <f t="shared" si="10"/>
        <v>50.759671467615384</v>
      </c>
      <c r="U128" s="1">
        <f t="shared" si="10"/>
        <v>50.8418356214938</v>
      </c>
      <c r="V128" s="1">
        <f t="shared" si="11"/>
        <v>50.468953410379385</v>
      </c>
      <c r="W128" s="1">
        <f t="shared" si="11"/>
        <v>49.820437903371982</v>
      </c>
      <c r="X128" s="1">
        <f t="shared" si="11"/>
        <v>49.5100233798902</v>
      </c>
      <c r="Y128" s="1">
        <f t="shared" si="11"/>
        <v>49.19409734921588</v>
      </c>
      <c r="Z128" s="1">
        <f t="shared" si="11"/>
        <v>48.852199431079377</v>
      </c>
      <c r="AA128" s="1">
        <f t="shared" si="11"/>
        <v>48.806542424515001</v>
      </c>
      <c r="AB128" s="1">
        <f t="shared" si="11"/>
        <v>48.593363302346077</v>
      </c>
      <c r="AC128" s="1">
        <f t="shared" si="11"/>
        <v>48.358476827314448</v>
      </c>
      <c r="AD128" s="1">
        <f t="shared" si="11"/>
        <v>48.514347490977116</v>
      </c>
      <c r="AE128" s="1">
        <f t="shared" si="11"/>
        <v>48.424988967041507</v>
      </c>
      <c r="AF128" s="1">
        <f t="shared" si="11"/>
        <v>48.275419318433102</v>
      </c>
      <c r="AG128" s="1">
        <f t="shared" si="11"/>
        <v>48.325078654373819</v>
      </c>
    </row>
    <row r="129" spans="1:33" ht="15" customHeight="1">
      <c r="A129" s="61" t="s">
        <v>82</v>
      </c>
      <c r="B129" s="1">
        <f t="shared" si="9"/>
        <v>57.952375342291276</v>
      </c>
      <c r="C129" s="1">
        <f t="shared" si="9"/>
        <v>55.064689798660183</v>
      </c>
      <c r="D129" s="1">
        <f t="shared" si="9"/>
        <v>54.568058480216024</v>
      </c>
      <c r="E129" s="1">
        <f t="shared" si="9"/>
        <v>53.777078513020527</v>
      </c>
      <c r="F129" s="1">
        <f t="shared" si="9"/>
        <v>53.08406493308803</v>
      </c>
      <c r="G129" s="1">
        <f t="shared" si="9"/>
        <v>53.175349752216988</v>
      </c>
      <c r="H129" s="1">
        <f t="shared" si="9"/>
        <v>53.628075458139726</v>
      </c>
      <c r="I129" s="1">
        <f t="shared" si="9"/>
        <v>54.024153186326309</v>
      </c>
      <c r="J129" s="1">
        <f t="shared" si="9"/>
        <v>54.154728552084066</v>
      </c>
      <c r="K129" s="1">
        <f t="shared" si="9"/>
        <v>53.419578618104822</v>
      </c>
      <c r="L129" s="1">
        <f t="shared" si="10"/>
        <v>52.617792935922118</v>
      </c>
      <c r="M129" s="1">
        <f t="shared" si="10"/>
        <v>52.019165523132045</v>
      </c>
      <c r="N129" s="1">
        <f t="shared" si="10"/>
        <v>51.19819608950317</v>
      </c>
      <c r="O129" s="1">
        <f t="shared" si="10"/>
        <v>50.424015294607571</v>
      </c>
      <c r="P129" s="1">
        <f t="shared" si="10"/>
        <v>50.430839082565988</v>
      </c>
      <c r="Q129" s="1">
        <f t="shared" si="10"/>
        <v>50.199432025346695</v>
      </c>
      <c r="R129" s="1">
        <f t="shared" si="10"/>
        <v>49.424202659207623</v>
      </c>
      <c r="S129" s="1">
        <f t="shared" si="10"/>
        <v>49.00870703534396</v>
      </c>
      <c r="T129" s="1">
        <f t="shared" si="10"/>
        <v>48.605934201872785</v>
      </c>
      <c r="U129" s="1">
        <f t="shared" si="10"/>
        <v>48.684612123571213</v>
      </c>
      <c r="V129" s="1">
        <f t="shared" si="11"/>
        <v>48.32755133703639</v>
      </c>
      <c r="W129" s="1">
        <f t="shared" si="11"/>
        <v>47.706552399275203</v>
      </c>
      <c r="X129" s="1">
        <f t="shared" si="11"/>
        <v>47.409308790965255</v>
      </c>
      <c r="Y129" s="1">
        <f t="shared" si="11"/>
        <v>47.106787529191301</v>
      </c>
      <c r="Z129" s="1">
        <f t="shared" si="11"/>
        <v>46.779396369394235</v>
      </c>
      <c r="AA129" s="1">
        <f t="shared" si="11"/>
        <v>46.735676593580912</v>
      </c>
      <c r="AB129" s="1">
        <f t="shared" si="11"/>
        <v>46.531542680067169</v>
      </c>
      <c r="AC129" s="1">
        <f t="shared" si="11"/>
        <v>46.30662245855666</v>
      </c>
      <c r="AD129" s="1">
        <f t="shared" si="11"/>
        <v>46.455879516432283</v>
      </c>
      <c r="AE129" s="1">
        <f t="shared" si="11"/>
        <v>46.370312482422591</v>
      </c>
      <c r="AF129" s="1">
        <f t="shared" si="11"/>
        <v>46.2270890869856</v>
      </c>
      <c r="AG129" s="1">
        <f t="shared" si="11"/>
        <v>46.274641372992484</v>
      </c>
    </row>
    <row r="130" spans="1:33" ht="15" customHeight="1">
      <c r="A130" s="61" t="s">
        <v>78</v>
      </c>
      <c r="B130" s="1">
        <f t="shared" si="9"/>
        <v>53.92547312817436</v>
      </c>
      <c r="C130" s="1">
        <f t="shared" si="9"/>
        <v>51.238442471260839</v>
      </c>
      <c r="D130" s="1">
        <f t="shared" si="9"/>
        <v>50.776320277663245</v>
      </c>
      <c r="E130" s="1">
        <f t="shared" si="9"/>
        <v>50.040302664683757</v>
      </c>
      <c r="F130" s="1">
        <f t="shared" si="9"/>
        <v>49.395444106921794</v>
      </c>
      <c r="G130" s="1">
        <f t="shared" si="9"/>
        <v>49.480385872153576</v>
      </c>
      <c r="H130" s="1">
        <f t="shared" si="9"/>
        <v>49.901653296395878</v>
      </c>
      <c r="I130" s="1">
        <f t="shared" si="9"/>
        <v>50.270209007216032</v>
      </c>
      <c r="J130" s="1">
        <f t="shared" si="9"/>
        <v>50.391711160247404</v>
      </c>
      <c r="K130" s="1">
        <f t="shared" si="9"/>
        <v>49.707644152194213</v>
      </c>
      <c r="L130" s="1">
        <f t="shared" si="10"/>
        <v>48.961571674513635</v>
      </c>
      <c r="M130" s="1">
        <f t="shared" si="10"/>
        <v>48.404540728473329</v>
      </c>
      <c r="N130" s="1">
        <f t="shared" si="10"/>
        <v>47.640617509265795</v>
      </c>
      <c r="O130" s="1">
        <f t="shared" si="10"/>
        <v>46.920231754498893</v>
      </c>
      <c r="P130" s="1">
        <f t="shared" si="10"/>
        <v>46.926581381964724</v>
      </c>
      <c r="Q130" s="1">
        <f t="shared" si="10"/>
        <v>46.71125396920479</v>
      </c>
      <c r="R130" s="1">
        <f t="shared" si="10"/>
        <v>45.989892504640331</v>
      </c>
      <c r="S130" s="1">
        <f t="shared" si="10"/>
        <v>45.603268177903146</v>
      </c>
      <c r="T130" s="1">
        <f t="shared" si="10"/>
        <v>45.228482580594616</v>
      </c>
      <c r="U130" s="1">
        <f t="shared" si="10"/>
        <v>45.301693456374409</v>
      </c>
      <c r="V130" s="1">
        <f t="shared" si="11"/>
        <v>44.969443540203045</v>
      </c>
      <c r="W130" s="1">
        <f t="shared" si="11"/>
        <v>44.391595586032508</v>
      </c>
      <c r="X130" s="1">
        <f t="shared" si="11"/>
        <v>44.115006367423874</v>
      </c>
      <c r="Y130" s="1">
        <f t="shared" si="11"/>
        <v>43.833506220516377</v>
      </c>
      <c r="Z130" s="1">
        <f t="shared" si="11"/>
        <v>43.528864295387997</v>
      </c>
      <c r="AA130" s="1">
        <f t="shared" si="11"/>
        <v>43.488182449616076</v>
      </c>
      <c r="AB130" s="1">
        <f t="shared" si="11"/>
        <v>43.298233067857062</v>
      </c>
      <c r="AC130" s="1">
        <f t="shared" si="11"/>
        <v>43.08894174391375</v>
      </c>
      <c r="AD130" s="1">
        <f t="shared" si="11"/>
        <v>43.227827465441507</v>
      </c>
      <c r="AE130" s="1">
        <f t="shared" si="11"/>
        <v>43.148206176997455</v>
      </c>
      <c r="AF130" s="1">
        <f t="shared" si="11"/>
        <v>43.014934860397474</v>
      </c>
      <c r="AG130" s="1">
        <f t="shared" si="11"/>
        <v>43.059182909008122</v>
      </c>
    </row>
    <row r="131" spans="1:33" ht="15" customHeight="1">
      <c r="A131" s="61" t="s">
        <v>84</v>
      </c>
      <c r="B131" s="1">
        <f t="shared" si="9"/>
        <v>51.591037062019623</v>
      </c>
      <c r="C131" s="1">
        <f t="shared" si="9"/>
        <v>49.020328078565569</v>
      </c>
      <c r="D131" s="1">
        <f t="shared" si="9"/>
        <v>48.578211174734101</v>
      </c>
      <c r="E131" s="1">
        <f t="shared" si="9"/>
        <v>47.874055796082722</v>
      </c>
      <c r="F131" s="1">
        <f t="shared" si="9"/>
        <v>47.25711319320223</v>
      </c>
      <c r="G131" s="1">
        <f t="shared" si="9"/>
        <v>47.338377825740004</v>
      </c>
      <c r="H131" s="1">
        <f t="shared" si="9"/>
        <v>47.741408564950163</v>
      </c>
      <c r="I131" s="1">
        <f t="shared" si="9"/>
        <v>48.094009483094112</v>
      </c>
      <c r="J131" s="1">
        <f t="shared" si="9"/>
        <v>48.210251802660942</v>
      </c>
      <c r="K131" s="1">
        <f t="shared" si="9"/>
        <v>47.555798084999665</v>
      </c>
      <c r="L131" s="1">
        <f t="shared" si="10"/>
        <v>46.84202311717538</v>
      </c>
      <c r="M131" s="1">
        <f t="shared" si="10"/>
        <v>46.309106064903062</v>
      </c>
      <c r="N131" s="1">
        <f t="shared" si="10"/>
        <v>45.578253114925282</v>
      </c>
      <c r="O131" s="1">
        <f t="shared" si="10"/>
        <v>44.88905289066777</v>
      </c>
      <c r="P131" s="1">
        <f t="shared" si="10"/>
        <v>44.895127642485733</v>
      </c>
      <c r="Q131" s="1">
        <f t="shared" si="10"/>
        <v>44.689121762745707</v>
      </c>
      <c r="R131" s="1">
        <f t="shared" si="10"/>
        <v>43.998988067210014</v>
      </c>
      <c r="S131" s="1">
        <f t="shared" si="10"/>
        <v>43.629100724314256</v>
      </c>
      <c r="T131" s="1">
        <f t="shared" si="10"/>
        <v>43.270539611737703</v>
      </c>
      <c r="U131" s="1">
        <f t="shared" si="10"/>
        <v>43.340581185535697</v>
      </c>
      <c r="V131" s="1">
        <f t="shared" si="11"/>
        <v>43.022714382618503</v>
      </c>
      <c r="W131" s="1">
        <f t="shared" si="11"/>
        <v>42.469881491399065</v>
      </c>
      <c r="X131" s="1">
        <f t="shared" si="11"/>
        <v>42.205265832037554</v>
      </c>
      <c r="Y131" s="1">
        <f t="shared" si="11"/>
        <v>41.935951838675834</v>
      </c>
      <c r="Z131" s="1">
        <f t="shared" si="11"/>
        <v>41.644497875674219</v>
      </c>
      <c r="AA131" s="1">
        <f t="shared" si="11"/>
        <v>41.605577148766891</v>
      </c>
      <c r="AB131" s="1">
        <f t="shared" si="11"/>
        <v>41.423850683967146</v>
      </c>
      <c r="AC131" s="1">
        <f t="shared" si="11"/>
        <v>41.223619590497563</v>
      </c>
      <c r="AD131" s="1">
        <f t="shared" si="11"/>
        <v>41.356492943128025</v>
      </c>
      <c r="AE131" s="1">
        <f t="shared" si="11"/>
        <v>41.280318463707523</v>
      </c>
      <c r="AF131" s="1">
        <f t="shared" si="11"/>
        <v>41.152816468172482</v>
      </c>
      <c r="AG131" s="1">
        <f t="shared" si="11"/>
        <v>41.19514901684326</v>
      </c>
    </row>
    <row r="132" spans="1:33" ht="15" customHeight="1">
      <c r="A132" s="61" t="s">
        <v>102</v>
      </c>
      <c r="B132" s="1">
        <f t="shared" si="9"/>
        <v>53.98383402982823</v>
      </c>
      <c r="C132" s="1">
        <f t="shared" si="9"/>
        <v>51.293895331078225</v>
      </c>
      <c r="D132" s="1">
        <f t="shared" si="9"/>
        <v>50.831273005236469</v>
      </c>
      <c r="E132" s="1">
        <f t="shared" si="9"/>
        <v>50.094458836398779</v>
      </c>
      <c r="F132" s="1">
        <f t="shared" si="9"/>
        <v>49.448902379764775</v>
      </c>
      <c r="G132" s="1">
        <f t="shared" si="9"/>
        <v>49.533936073313917</v>
      </c>
      <c r="H132" s="1">
        <f t="shared" si="9"/>
        <v>49.95565941468201</v>
      </c>
      <c r="I132" s="1">
        <f t="shared" si="9"/>
        <v>50.324613995319076</v>
      </c>
      <c r="J132" s="1">
        <f t="shared" si="9"/>
        <v>50.446247644187068</v>
      </c>
      <c r="K132" s="1">
        <f t="shared" si="9"/>
        <v>49.761440303874082</v>
      </c>
      <c r="L132" s="1">
        <f t="shared" si="10"/>
        <v>49.01456038844708</v>
      </c>
      <c r="M132" s="1">
        <f t="shared" si="10"/>
        <v>48.45692659506259</v>
      </c>
      <c r="N132" s="1">
        <f t="shared" si="10"/>
        <v>47.692176619124311</v>
      </c>
      <c r="O132" s="1">
        <f t="shared" si="10"/>
        <v>46.971011226094667</v>
      </c>
      <c r="P132" s="1">
        <f t="shared" si="10"/>
        <v>46.977367725451707</v>
      </c>
      <c r="Q132" s="1">
        <f t="shared" si="10"/>
        <v>46.761807274366269</v>
      </c>
      <c r="R132" s="1">
        <f t="shared" si="10"/>
        <v>46.039665115576085</v>
      </c>
      <c r="S132" s="1">
        <f t="shared" si="10"/>
        <v>45.652622364242873</v>
      </c>
      <c r="T132" s="1">
        <f t="shared" si="10"/>
        <v>45.277431154816028</v>
      </c>
      <c r="U132" s="1">
        <f t="shared" si="10"/>
        <v>45.350721263145388</v>
      </c>
      <c r="V132" s="1">
        <f t="shared" si="11"/>
        <v>45.018111769142656</v>
      </c>
      <c r="W132" s="1">
        <f t="shared" si="11"/>
        <v>44.439638438398347</v>
      </c>
      <c r="X132" s="1">
        <f t="shared" si="11"/>
        <v>44.162749880808519</v>
      </c>
      <c r="Y132" s="1">
        <f t="shared" si="11"/>
        <v>43.880945080062389</v>
      </c>
      <c r="Z132" s="1">
        <f t="shared" si="11"/>
        <v>43.575973455880828</v>
      </c>
      <c r="AA132" s="1">
        <f t="shared" si="11"/>
        <v>43.535247582137302</v>
      </c>
      <c r="AB132" s="1">
        <f t="shared" si="11"/>
        <v>43.345092627454314</v>
      </c>
      <c r="AC132" s="1">
        <f t="shared" si="11"/>
        <v>43.13557479774915</v>
      </c>
      <c r="AD132" s="1">
        <f t="shared" si="11"/>
        <v>43.274610828499355</v>
      </c>
      <c r="AE132" s="1">
        <f t="shared" si="11"/>
        <v>43.194903369829703</v>
      </c>
      <c r="AF132" s="1">
        <f t="shared" si="11"/>
        <v>43.061487820203098</v>
      </c>
      <c r="AG132" s="1">
        <f t="shared" si="11"/>
        <v>43.105783756312235</v>
      </c>
    </row>
    <row r="133" spans="1:33" ht="15" customHeight="1">
      <c r="A133" s="61" t="s">
        <v>105</v>
      </c>
      <c r="B133" s="1">
        <f t="shared" si="9"/>
        <v>51.999563373596715</v>
      </c>
      <c r="C133" s="1">
        <f t="shared" si="9"/>
        <v>49.408498097287243</v>
      </c>
      <c r="D133" s="1">
        <f t="shared" si="9"/>
        <v>48.962880267746705</v>
      </c>
      <c r="E133" s="1">
        <f t="shared" si="9"/>
        <v>48.253148998087909</v>
      </c>
      <c r="F133" s="1">
        <f t="shared" si="9"/>
        <v>47.631321103103154</v>
      </c>
      <c r="G133" s="1">
        <f t="shared" si="9"/>
        <v>47.713229233862378</v>
      </c>
      <c r="H133" s="1">
        <f t="shared" si="9"/>
        <v>48.119451392953167</v>
      </c>
      <c r="I133" s="1">
        <f t="shared" si="9"/>
        <v>48.47484439981546</v>
      </c>
      <c r="J133" s="1">
        <f t="shared" si="9"/>
        <v>48.592007190238576</v>
      </c>
      <c r="K133" s="1">
        <f t="shared" si="9"/>
        <v>47.932371146758719</v>
      </c>
      <c r="L133" s="1">
        <f t="shared" si="10"/>
        <v>47.212944114709572</v>
      </c>
      <c r="M133" s="1">
        <f t="shared" si="10"/>
        <v>46.675807131027859</v>
      </c>
      <c r="N133" s="1">
        <f t="shared" si="10"/>
        <v>45.939166883934881</v>
      </c>
      <c r="O133" s="1">
        <f t="shared" si="10"/>
        <v>45.244509191838212</v>
      </c>
      <c r="P133" s="1">
        <f t="shared" si="10"/>
        <v>45.250632046894559</v>
      </c>
      <c r="Q133" s="1">
        <f t="shared" si="10"/>
        <v>45.042994898876039</v>
      </c>
      <c r="R133" s="1">
        <f t="shared" si="10"/>
        <v>44.347396343760323</v>
      </c>
      <c r="S133" s="1">
        <f t="shared" si="10"/>
        <v>43.974580028692323</v>
      </c>
      <c r="T133" s="1">
        <f t="shared" si="10"/>
        <v>43.613179631287665</v>
      </c>
      <c r="U133" s="1">
        <f t="shared" si="10"/>
        <v>43.683775832932469</v>
      </c>
      <c r="V133" s="1">
        <f t="shared" si="11"/>
        <v>43.36339198519579</v>
      </c>
      <c r="W133" s="1">
        <f t="shared" si="11"/>
        <v>42.806181457959923</v>
      </c>
      <c r="X133" s="1">
        <f t="shared" si="11"/>
        <v>42.539470425730158</v>
      </c>
      <c r="Y133" s="1">
        <f t="shared" si="11"/>
        <v>42.26802385549793</v>
      </c>
      <c r="Z133" s="1">
        <f t="shared" si="11"/>
        <v>41.974261999124131</v>
      </c>
      <c r="AA133" s="1">
        <f t="shared" si="11"/>
        <v>41.9350330764155</v>
      </c>
      <c r="AB133" s="1">
        <f t="shared" si="11"/>
        <v>41.751867601147879</v>
      </c>
      <c r="AC133" s="1">
        <f t="shared" si="11"/>
        <v>41.550050967345406</v>
      </c>
      <c r="AD133" s="1">
        <f t="shared" si="11"/>
        <v>41.683976484532892</v>
      </c>
      <c r="AE133" s="1">
        <f t="shared" si="11"/>
        <v>41.607198813533266</v>
      </c>
      <c r="AF133" s="1">
        <f t="shared" si="11"/>
        <v>41.478687186811854</v>
      </c>
      <c r="AG133" s="1">
        <f t="shared" si="11"/>
        <v>41.521354947972114</v>
      </c>
    </row>
    <row r="134" spans="1:33" ht="15" customHeight="1">
      <c r="A134" s="61" t="s">
        <v>87</v>
      </c>
      <c r="B134" s="1">
        <f t="shared" si="9"/>
        <v>52.641533291789251</v>
      </c>
      <c r="C134" s="1">
        <f t="shared" si="9"/>
        <v>50.018479555278439</v>
      </c>
      <c r="D134" s="1">
        <f t="shared" si="9"/>
        <v>49.567360271052216</v>
      </c>
      <c r="E134" s="1">
        <f t="shared" si="9"/>
        <v>48.848866886953182</v>
      </c>
      <c r="F134" s="1">
        <f t="shared" si="9"/>
        <v>48.219362104376032</v>
      </c>
      <c r="G134" s="1">
        <f t="shared" si="9"/>
        <v>48.302281446626111</v>
      </c>
      <c r="H134" s="1">
        <f t="shared" si="9"/>
        <v>48.713518694100735</v>
      </c>
      <c r="I134" s="1">
        <f t="shared" si="9"/>
        <v>49.073299268948972</v>
      </c>
      <c r="J134" s="1">
        <f t="shared" si="9"/>
        <v>49.191908513574852</v>
      </c>
      <c r="K134" s="1">
        <f t="shared" si="9"/>
        <v>48.524128815237219</v>
      </c>
      <c r="L134" s="1">
        <f t="shared" si="10"/>
        <v>47.795819967977593</v>
      </c>
      <c r="M134" s="1">
        <f t="shared" si="10"/>
        <v>47.252051663509675</v>
      </c>
      <c r="N134" s="1">
        <f t="shared" si="10"/>
        <v>46.506317092378509</v>
      </c>
      <c r="O134" s="1">
        <f t="shared" si="10"/>
        <v>45.803083379391779</v>
      </c>
      <c r="P134" s="1">
        <f t="shared" si="10"/>
        <v>45.809281825251283</v>
      </c>
      <c r="Q134" s="1">
        <f t="shared" si="10"/>
        <v>45.599081255652287</v>
      </c>
      <c r="R134" s="1">
        <f t="shared" si="10"/>
        <v>44.894895064053642</v>
      </c>
      <c r="S134" s="1">
        <f t="shared" si="10"/>
        <v>44.517476078429254</v>
      </c>
      <c r="T134" s="1">
        <f t="shared" si="10"/>
        <v>44.15161394772332</v>
      </c>
      <c r="U134" s="1">
        <f t="shared" si="10"/>
        <v>44.223081707413115</v>
      </c>
      <c r="V134" s="1">
        <f t="shared" si="11"/>
        <v>43.898742503531537</v>
      </c>
      <c r="W134" s="1">
        <f t="shared" si="11"/>
        <v>43.334652833984116</v>
      </c>
      <c r="X134" s="1">
        <f t="shared" si="11"/>
        <v>43.064649072961387</v>
      </c>
      <c r="Y134" s="1">
        <f t="shared" si="11"/>
        <v>42.789851310504076</v>
      </c>
      <c r="Z134" s="1">
        <f t="shared" si="11"/>
        <v>42.492462764545415</v>
      </c>
      <c r="AA134" s="1">
        <f t="shared" si="11"/>
        <v>42.452749534149021</v>
      </c>
      <c r="AB134" s="1">
        <f t="shared" si="11"/>
        <v>42.267322756717611</v>
      </c>
      <c r="AC134" s="1">
        <f t="shared" si="11"/>
        <v>42.063014559534849</v>
      </c>
      <c r="AD134" s="1">
        <f t="shared" si="11"/>
        <v>42.198593478169087</v>
      </c>
      <c r="AE134" s="1">
        <f t="shared" si="11"/>
        <v>42.120867934687986</v>
      </c>
      <c r="AF134" s="1">
        <f t="shared" si="11"/>
        <v>41.990769744673727</v>
      </c>
      <c r="AG134" s="1">
        <f t="shared" si="11"/>
        <v>42.033964268317447</v>
      </c>
    </row>
    <row r="135" spans="1:33" ht="15" customHeight="1">
      <c r="A135" s="61" t="s">
        <v>92</v>
      </c>
      <c r="B135" s="1">
        <f t="shared" ref="B135:K144" si="12">SUMIFS($I$5:$I$55,$B$5:$B$55,$A135)*B$103*B$99*10</f>
        <v>99.271893713230085</v>
      </c>
      <c r="C135" s="1">
        <f t="shared" si="12"/>
        <v>94.325314549366567</v>
      </c>
      <c r="D135" s="1">
        <f t="shared" si="12"/>
        <v>93.474589602061897</v>
      </c>
      <c r="E135" s="1">
        <f t="shared" si="12"/>
        <v>92.119648087258724</v>
      </c>
      <c r="F135" s="1">
        <f t="shared" si="12"/>
        <v>90.932522105924221</v>
      </c>
      <c r="G135" s="1">
        <f t="shared" si="12"/>
        <v>91.088892173737278</v>
      </c>
      <c r="H135" s="1">
        <f t="shared" si="12"/>
        <v>91.864407204728764</v>
      </c>
      <c r="I135" s="1">
        <f t="shared" si="12"/>
        <v>92.542884763284064</v>
      </c>
      <c r="J135" s="1">
        <f t="shared" si="12"/>
        <v>92.766559181364556</v>
      </c>
      <c r="K135" s="1">
        <f t="shared" si="12"/>
        <v>91.507254007448466</v>
      </c>
      <c r="L135" s="1">
        <f t="shared" ref="L135:U144" si="13">SUMIFS($I$5:$I$55,$B$5:$B$55,$A135)*L$103*L$99*10</f>
        <v>90.133802400809202</v>
      </c>
      <c r="M135" s="1">
        <f t="shared" si="13"/>
        <v>89.108359068325896</v>
      </c>
      <c r="N135" s="1">
        <f t="shared" si="13"/>
        <v>87.702045869330206</v>
      </c>
      <c r="O135" s="1">
        <f t="shared" si="13"/>
        <v>86.375881184418418</v>
      </c>
      <c r="P135" s="1">
        <f t="shared" si="13"/>
        <v>86.387570271344174</v>
      </c>
      <c r="Q135" s="1">
        <f t="shared" si="13"/>
        <v>85.991172079672467</v>
      </c>
      <c r="R135" s="1">
        <f t="shared" si="13"/>
        <v>84.663211201724238</v>
      </c>
      <c r="S135" s="1">
        <f t="shared" si="13"/>
        <v>83.951470963867152</v>
      </c>
      <c r="T135" s="1">
        <f t="shared" si="13"/>
        <v>83.261524750640092</v>
      </c>
      <c r="U135" s="1">
        <f t="shared" si="13"/>
        <v>83.396299317416535</v>
      </c>
      <c r="V135" s="1">
        <f t="shared" ref="V135:AG144" si="14">SUMIFS($I$5:$I$55,$B$5:$B$55,$A135)*V$103*V$99*10</f>
        <v>82.784657426282877</v>
      </c>
      <c r="W135" s="1">
        <f t="shared" si="14"/>
        <v>81.720891874287133</v>
      </c>
      <c r="X135" s="1">
        <f t="shared" si="14"/>
        <v>81.211716267303032</v>
      </c>
      <c r="Y135" s="1">
        <f t="shared" si="14"/>
        <v>80.693500087768783</v>
      </c>
      <c r="Z135" s="1">
        <f t="shared" si="14"/>
        <v>80.132681998327882</v>
      </c>
      <c r="AA135" s="1">
        <f t="shared" si="14"/>
        <v>80.057790418611404</v>
      </c>
      <c r="AB135" s="1">
        <f t="shared" si="14"/>
        <v>79.708110874918702</v>
      </c>
      <c r="AC135" s="1">
        <f t="shared" si="14"/>
        <v>79.322824574023045</v>
      </c>
      <c r="AD135" s="1">
        <f t="shared" si="14"/>
        <v>79.578500561380977</v>
      </c>
      <c r="AE135" s="1">
        <f t="shared" si="14"/>
        <v>79.431925007654399</v>
      </c>
      <c r="AF135" s="1">
        <f t="shared" si="14"/>
        <v>79.186584629368099</v>
      </c>
      <c r="AG135" s="1">
        <f t="shared" si="14"/>
        <v>79.268041264310398</v>
      </c>
    </row>
    <row r="136" spans="1:33" ht="15" customHeight="1">
      <c r="A136" s="61" t="s">
        <v>95</v>
      </c>
      <c r="B136" s="1">
        <f t="shared" si="12"/>
        <v>77.211472888067846</v>
      </c>
      <c r="C136" s="1">
        <f t="shared" si="12"/>
        <v>73.364133538396203</v>
      </c>
      <c r="D136" s="1">
        <f t="shared" si="12"/>
        <v>72.702458579381471</v>
      </c>
      <c r="E136" s="1">
        <f t="shared" si="12"/>
        <v>71.648615178979014</v>
      </c>
      <c r="F136" s="1">
        <f t="shared" si="12"/>
        <v>70.72529497127438</v>
      </c>
      <c r="G136" s="1">
        <f t="shared" si="12"/>
        <v>70.846916135128993</v>
      </c>
      <c r="H136" s="1">
        <f t="shared" si="12"/>
        <v>71.450094492566819</v>
      </c>
      <c r="I136" s="1">
        <f t="shared" si="12"/>
        <v>71.977799260332034</v>
      </c>
      <c r="J136" s="1">
        <f t="shared" si="12"/>
        <v>72.151768252172431</v>
      </c>
      <c r="K136" s="1">
        <f t="shared" si="12"/>
        <v>71.172308672459906</v>
      </c>
      <c r="L136" s="1">
        <f t="shared" si="13"/>
        <v>70.104068533962703</v>
      </c>
      <c r="M136" s="1">
        <f t="shared" si="13"/>
        <v>69.306501497586808</v>
      </c>
      <c r="N136" s="1">
        <f t="shared" si="13"/>
        <v>68.212702342812406</v>
      </c>
      <c r="O136" s="1">
        <f t="shared" si="13"/>
        <v>67.181240921214311</v>
      </c>
      <c r="P136" s="1">
        <f t="shared" si="13"/>
        <v>67.190332433267685</v>
      </c>
      <c r="Q136" s="1">
        <f t="shared" si="13"/>
        <v>66.882022728634126</v>
      </c>
      <c r="R136" s="1">
        <f t="shared" si="13"/>
        <v>65.849164268007755</v>
      </c>
      <c r="S136" s="1">
        <f t="shared" si="13"/>
        <v>65.295588527452225</v>
      </c>
      <c r="T136" s="1">
        <f t="shared" si="13"/>
        <v>64.758963694942281</v>
      </c>
      <c r="U136" s="1">
        <f t="shared" si="13"/>
        <v>64.863788357990643</v>
      </c>
      <c r="V136" s="1">
        <f t="shared" si="14"/>
        <v>64.388066887108906</v>
      </c>
      <c r="W136" s="1">
        <f t="shared" si="14"/>
        <v>63.560693680001101</v>
      </c>
      <c r="X136" s="1">
        <f t="shared" si="14"/>
        <v>63.164668207902352</v>
      </c>
      <c r="Y136" s="1">
        <f t="shared" si="14"/>
        <v>62.76161117937572</v>
      </c>
      <c r="Z136" s="1">
        <f t="shared" si="14"/>
        <v>62.325419332032808</v>
      </c>
      <c r="AA136" s="1">
        <f t="shared" si="14"/>
        <v>62.267170325586648</v>
      </c>
      <c r="AB136" s="1">
        <f t="shared" si="14"/>
        <v>61.995197347158985</v>
      </c>
      <c r="AC136" s="1">
        <f t="shared" si="14"/>
        <v>61.695530224240144</v>
      </c>
      <c r="AD136" s="1">
        <f t="shared" si="14"/>
        <v>61.894389325518524</v>
      </c>
      <c r="AE136" s="1">
        <f t="shared" si="14"/>
        <v>61.780386117064538</v>
      </c>
      <c r="AF136" s="1">
        <f t="shared" si="14"/>
        <v>61.589565822841848</v>
      </c>
      <c r="AG136" s="1">
        <f t="shared" si="14"/>
        <v>61.65292098335253</v>
      </c>
    </row>
    <row r="137" spans="1:33" ht="15" customHeight="1">
      <c r="A137" s="61" t="s">
        <v>11</v>
      </c>
      <c r="B137" s="1">
        <f t="shared" si="12"/>
        <v>54.567443046366918</v>
      </c>
      <c r="C137" s="1">
        <f t="shared" si="12"/>
        <v>51.848423929252043</v>
      </c>
      <c r="D137" s="1">
        <f t="shared" si="12"/>
        <v>51.380800280968757</v>
      </c>
      <c r="E137" s="1">
        <f t="shared" si="12"/>
        <v>50.636020553549031</v>
      </c>
      <c r="F137" s="1">
        <f t="shared" si="12"/>
        <v>49.983485108194671</v>
      </c>
      <c r="G137" s="1">
        <f t="shared" si="12"/>
        <v>50.069438084917302</v>
      </c>
      <c r="H137" s="1">
        <f t="shared" si="12"/>
        <v>50.495720597543439</v>
      </c>
      <c r="I137" s="1">
        <f t="shared" si="12"/>
        <v>50.868663876349551</v>
      </c>
      <c r="J137" s="1">
        <f t="shared" si="12"/>
        <v>50.991612483583694</v>
      </c>
      <c r="K137" s="1">
        <f t="shared" si="12"/>
        <v>50.29940182067272</v>
      </c>
      <c r="L137" s="1">
        <f t="shared" si="13"/>
        <v>49.544447527781657</v>
      </c>
      <c r="M137" s="1">
        <f t="shared" si="13"/>
        <v>48.980785260955145</v>
      </c>
      <c r="N137" s="1">
        <f t="shared" si="13"/>
        <v>48.207767717709437</v>
      </c>
      <c r="O137" s="1">
        <f t="shared" si="13"/>
        <v>47.478805942052446</v>
      </c>
      <c r="P137" s="1">
        <f t="shared" si="13"/>
        <v>47.485231160321455</v>
      </c>
      <c r="Q137" s="1">
        <f t="shared" si="13"/>
        <v>47.267340325981031</v>
      </c>
      <c r="R137" s="1">
        <f t="shared" si="13"/>
        <v>46.537391224933664</v>
      </c>
      <c r="S137" s="1">
        <f t="shared" si="13"/>
        <v>46.146164227640085</v>
      </c>
      <c r="T137" s="1">
        <f t="shared" si="13"/>
        <v>45.766916897030256</v>
      </c>
      <c r="U137" s="1">
        <f t="shared" si="13"/>
        <v>45.840999330855055</v>
      </c>
      <c r="V137" s="1">
        <f t="shared" si="14"/>
        <v>45.504794058538792</v>
      </c>
      <c r="W137" s="1">
        <f t="shared" si="14"/>
        <v>44.920066962056708</v>
      </c>
      <c r="X137" s="1">
        <f t="shared" si="14"/>
        <v>44.640185014655096</v>
      </c>
      <c r="Y137" s="1">
        <f t="shared" si="14"/>
        <v>44.355333675522523</v>
      </c>
      <c r="Z137" s="1">
        <f t="shared" si="14"/>
        <v>44.047065060809274</v>
      </c>
      <c r="AA137" s="1">
        <f t="shared" si="14"/>
        <v>44.005898907349597</v>
      </c>
      <c r="AB137" s="1">
        <f t="shared" si="14"/>
        <v>43.813688223426794</v>
      </c>
      <c r="AC137" s="1">
        <f t="shared" si="14"/>
        <v>43.601905336103187</v>
      </c>
      <c r="AD137" s="1">
        <f t="shared" si="14"/>
        <v>43.742444459077717</v>
      </c>
      <c r="AE137" s="1">
        <f t="shared" si="14"/>
        <v>43.661875298152182</v>
      </c>
      <c r="AF137" s="1">
        <f t="shared" si="14"/>
        <v>43.527017418259355</v>
      </c>
      <c r="AG137" s="1">
        <f t="shared" si="14"/>
        <v>43.571792229353449</v>
      </c>
    </row>
    <row r="138" spans="1:33" ht="15" customHeight="1">
      <c r="A138" s="61" t="s">
        <v>24</v>
      </c>
      <c r="B138" s="1">
        <f t="shared" si="12"/>
        <v>50.598901733903865</v>
      </c>
      <c r="C138" s="1">
        <f t="shared" si="12"/>
        <v>48.077629461670071</v>
      </c>
      <c r="D138" s="1">
        <f t="shared" si="12"/>
        <v>47.644014805989215</v>
      </c>
      <c r="E138" s="1">
        <f t="shared" si="12"/>
        <v>46.953400876927283</v>
      </c>
      <c r="F138" s="1">
        <f t="shared" si="12"/>
        <v>46.348322554871416</v>
      </c>
      <c r="G138" s="1">
        <f t="shared" si="12"/>
        <v>46.428024406014231</v>
      </c>
      <c r="H138" s="1">
        <f t="shared" si="12"/>
        <v>46.823304554085745</v>
      </c>
      <c r="I138" s="1">
        <f t="shared" si="12"/>
        <v>47.169124685342311</v>
      </c>
      <c r="J138" s="1">
        <f t="shared" si="12"/>
        <v>47.283131575686696</v>
      </c>
      <c r="K138" s="1">
        <f t="shared" si="12"/>
        <v>46.641263506441973</v>
      </c>
      <c r="L138" s="1">
        <f t="shared" si="13"/>
        <v>45.941214980306626</v>
      </c>
      <c r="M138" s="1">
        <f t="shared" si="13"/>
        <v>45.41854633288569</v>
      </c>
      <c r="N138" s="1">
        <f t="shared" si="13"/>
        <v>44.701748247330571</v>
      </c>
      <c r="O138" s="1">
        <f t="shared" si="13"/>
        <v>44.025801873539542</v>
      </c>
      <c r="P138" s="1">
        <f t="shared" si="13"/>
        <v>44.031759803207166</v>
      </c>
      <c r="Q138" s="1">
        <f t="shared" si="13"/>
        <v>43.829715575000598</v>
      </c>
      <c r="R138" s="1">
        <f t="shared" si="13"/>
        <v>43.152853681302119</v>
      </c>
      <c r="S138" s="1">
        <f t="shared" si="13"/>
        <v>42.790079556538991</v>
      </c>
      <c r="T138" s="1">
        <f t="shared" si="13"/>
        <v>42.438413849973522</v>
      </c>
      <c r="U138" s="1">
        <f t="shared" si="13"/>
        <v>42.507108470429237</v>
      </c>
      <c r="V138" s="1">
        <f t="shared" si="14"/>
        <v>42.195354490645059</v>
      </c>
      <c r="W138" s="1">
        <f t="shared" si="14"/>
        <v>41.653153001179852</v>
      </c>
      <c r="X138" s="1">
        <f t="shared" si="14"/>
        <v>41.39362610449836</v>
      </c>
      <c r="Y138" s="1">
        <f t="shared" si="14"/>
        <v>41.129491226393611</v>
      </c>
      <c r="Z138" s="1">
        <f t="shared" si="14"/>
        <v>40.843642147295867</v>
      </c>
      <c r="AA138" s="1">
        <f t="shared" si="14"/>
        <v>40.805469895905986</v>
      </c>
      <c r="AB138" s="1">
        <f t="shared" si="14"/>
        <v>40.627238170813939</v>
      </c>
      <c r="AC138" s="1">
        <f t="shared" si="14"/>
        <v>40.430857675295691</v>
      </c>
      <c r="AD138" s="1">
        <f t="shared" si="14"/>
        <v>40.561175771144789</v>
      </c>
      <c r="AE138" s="1">
        <f t="shared" si="14"/>
        <v>40.486466185559294</v>
      </c>
      <c r="AF138" s="1">
        <f t="shared" si="14"/>
        <v>40.36141615147686</v>
      </c>
      <c r="AG138" s="1">
        <f t="shared" si="14"/>
        <v>40.402934612673207</v>
      </c>
    </row>
    <row r="139" spans="1:33" ht="15" customHeight="1">
      <c r="A139" s="61" t="s">
        <v>100</v>
      </c>
      <c r="B139" s="1">
        <f t="shared" si="12"/>
        <v>86.549217152686779</v>
      </c>
      <c r="C139" s="1">
        <f t="shared" si="12"/>
        <v>82.236591109177297</v>
      </c>
      <c r="D139" s="1">
        <f t="shared" si="12"/>
        <v>81.49489499109805</v>
      </c>
      <c r="E139" s="1">
        <f t="shared" si="12"/>
        <v>80.3136026533831</v>
      </c>
      <c r="F139" s="1">
        <f t="shared" si="12"/>
        <v>79.278618626152607</v>
      </c>
      <c r="G139" s="1">
        <f t="shared" si="12"/>
        <v>79.414948320783282</v>
      </c>
      <c r="H139" s="1">
        <f t="shared" si="12"/>
        <v>80.091073418349652</v>
      </c>
      <c r="I139" s="1">
        <f t="shared" si="12"/>
        <v>80.682597356819656</v>
      </c>
      <c r="J139" s="1">
        <f t="shared" si="12"/>
        <v>80.877605682518293</v>
      </c>
      <c r="K139" s="1">
        <f t="shared" si="12"/>
        <v>79.779692941238125</v>
      </c>
      <c r="L139" s="1">
        <f t="shared" si="13"/>
        <v>78.582262763315711</v>
      </c>
      <c r="M139" s="1">
        <f t="shared" si="13"/>
        <v>77.688240151867902</v>
      </c>
      <c r="N139" s="1">
        <f t="shared" si="13"/>
        <v>76.462159920174443</v>
      </c>
      <c r="O139" s="1">
        <f t="shared" si="13"/>
        <v>75.305956376538802</v>
      </c>
      <c r="P139" s="1">
        <f t="shared" si="13"/>
        <v>75.316147391183648</v>
      </c>
      <c r="Q139" s="1">
        <f t="shared" si="13"/>
        <v>74.970551554470447</v>
      </c>
      <c r="R139" s="1">
        <f t="shared" si="13"/>
        <v>73.812782017729006</v>
      </c>
      <c r="S139" s="1">
        <f t="shared" si="13"/>
        <v>73.192258341807744</v>
      </c>
      <c r="T139" s="1">
        <f t="shared" si="13"/>
        <v>72.59073557036993</v>
      </c>
      <c r="U139" s="1">
        <f t="shared" si="13"/>
        <v>72.708237441345517</v>
      </c>
      <c r="V139" s="1">
        <f t="shared" si="14"/>
        <v>72.174983517447103</v>
      </c>
      <c r="W139" s="1">
        <f t="shared" si="14"/>
        <v>71.24755005853487</v>
      </c>
      <c r="X139" s="1">
        <f t="shared" si="14"/>
        <v>70.803630349447602</v>
      </c>
      <c r="Y139" s="1">
        <f t="shared" si="14"/>
        <v>70.351828706737862</v>
      </c>
      <c r="Z139" s="1">
        <f t="shared" si="14"/>
        <v>69.862885010887879</v>
      </c>
      <c r="AA139" s="1">
        <f t="shared" si="14"/>
        <v>69.797591528983375</v>
      </c>
      <c r="AB139" s="1">
        <f t="shared" si="14"/>
        <v>69.492726882718642</v>
      </c>
      <c r="AC139" s="1">
        <f t="shared" si="14"/>
        <v>69.156818837904851</v>
      </c>
      <c r="AD139" s="1">
        <f t="shared" si="14"/>
        <v>69.379727414772475</v>
      </c>
      <c r="AE139" s="1">
        <f t="shared" si="14"/>
        <v>69.251936970224278</v>
      </c>
      <c r="AF139" s="1">
        <f t="shared" si="14"/>
        <v>69.038039391741847</v>
      </c>
      <c r="AG139" s="1">
        <f t="shared" si="14"/>
        <v>69.109056552011936</v>
      </c>
    </row>
    <row r="140" spans="1:33" ht="15" customHeight="1">
      <c r="A140" s="61" t="s">
        <v>108</v>
      </c>
      <c r="B140" s="1">
        <f t="shared" si="12"/>
        <v>58.010736243945146</v>
      </c>
      <c r="C140" s="1">
        <f t="shared" si="12"/>
        <v>55.120142658477569</v>
      </c>
      <c r="D140" s="1">
        <f t="shared" si="12"/>
        <v>54.623011207789254</v>
      </c>
      <c r="E140" s="1">
        <f t="shared" si="12"/>
        <v>53.831234684735549</v>
      </c>
      <c r="F140" s="1">
        <f t="shared" si="12"/>
        <v>53.137523205931018</v>
      </c>
      <c r="G140" s="1">
        <f t="shared" si="12"/>
        <v>53.228899953377329</v>
      </c>
      <c r="H140" s="1">
        <f t="shared" si="12"/>
        <v>53.682081576425858</v>
      </c>
      <c r="I140" s="1">
        <f t="shared" si="12"/>
        <v>54.078558174429361</v>
      </c>
      <c r="J140" s="1">
        <f t="shared" si="12"/>
        <v>54.20926503602373</v>
      </c>
      <c r="K140" s="1">
        <f t="shared" si="12"/>
        <v>53.473374769784684</v>
      </c>
      <c r="L140" s="1">
        <f t="shared" si="13"/>
        <v>52.670781649855563</v>
      </c>
      <c r="M140" s="1">
        <f t="shared" si="13"/>
        <v>52.071551389721307</v>
      </c>
      <c r="N140" s="1">
        <f t="shared" si="13"/>
        <v>51.249755199361687</v>
      </c>
      <c r="O140" s="1">
        <f t="shared" si="13"/>
        <v>50.474794766203345</v>
      </c>
      <c r="P140" s="1">
        <f t="shared" si="13"/>
        <v>50.481625426052972</v>
      </c>
      <c r="Q140" s="1">
        <f t="shared" si="13"/>
        <v>50.249985330508167</v>
      </c>
      <c r="R140" s="1">
        <f t="shared" si="13"/>
        <v>49.473975270143377</v>
      </c>
      <c r="S140" s="1">
        <f t="shared" si="13"/>
        <v>49.05806122168368</v>
      </c>
      <c r="T140" s="1">
        <f t="shared" si="13"/>
        <v>48.654882776094198</v>
      </c>
      <c r="U140" s="1">
        <f t="shared" si="13"/>
        <v>48.733639930342171</v>
      </c>
      <c r="V140" s="1">
        <f t="shared" si="14"/>
        <v>48.376219565976001</v>
      </c>
      <c r="W140" s="1">
        <f t="shared" si="14"/>
        <v>47.754595251641035</v>
      </c>
      <c r="X140" s="1">
        <f t="shared" si="14"/>
        <v>47.457052304349915</v>
      </c>
      <c r="Y140" s="1">
        <f t="shared" si="14"/>
        <v>47.154226388737314</v>
      </c>
      <c r="Z140" s="1">
        <f t="shared" si="14"/>
        <v>46.826505529887079</v>
      </c>
      <c r="AA140" s="1">
        <f t="shared" si="14"/>
        <v>46.782741726102131</v>
      </c>
      <c r="AB140" s="1">
        <f t="shared" si="14"/>
        <v>46.57840223966442</v>
      </c>
      <c r="AC140" s="1">
        <f t="shared" si="14"/>
        <v>46.35325551239206</v>
      </c>
      <c r="AD140" s="1">
        <f t="shared" si="14"/>
        <v>46.502662879490117</v>
      </c>
      <c r="AE140" s="1">
        <f t="shared" si="14"/>
        <v>46.417009675254839</v>
      </c>
      <c r="AF140" s="1">
        <f t="shared" si="14"/>
        <v>46.273642046791224</v>
      </c>
      <c r="AG140" s="1">
        <f t="shared" si="14"/>
        <v>46.321242220296611</v>
      </c>
    </row>
    <row r="141" spans="1:33" ht="15" customHeight="1">
      <c r="A141" s="61" t="s">
        <v>110</v>
      </c>
      <c r="B141" s="1">
        <f t="shared" si="12"/>
        <v>47.2139694379795</v>
      </c>
      <c r="C141" s="1">
        <f t="shared" si="12"/>
        <v>44.861363592261924</v>
      </c>
      <c r="D141" s="1">
        <f t="shared" si="12"/>
        <v>44.456756606741962</v>
      </c>
      <c r="E141" s="1">
        <f t="shared" si="12"/>
        <v>43.812342917455794</v>
      </c>
      <c r="F141" s="1">
        <f t="shared" si="12"/>
        <v>43.247742729978064</v>
      </c>
      <c r="G141" s="1">
        <f t="shared" si="12"/>
        <v>43.322112738714551</v>
      </c>
      <c r="H141" s="1">
        <f t="shared" si="12"/>
        <v>43.690949693489465</v>
      </c>
      <c r="I141" s="1">
        <f t="shared" si="12"/>
        <v>44.013635375365546</v>
      </c>
      <c r="J141" s="1">
        <f t="shared" si="12"/>
        <v>44.120015507186316</v>
      </c>
      <c r="K141" s="1">
        <f t="shared" si="12"/>
        <v>43.521086709009879</v>
      </c>
      <c r="L141" s="1">
        <f t="shared" si="13"/>
        <v>42.867869572166157</v>
      </c>
      <c r="M141" s="1">
        <f t="shared" si="13"/>
        <v>42.380166070708789</v>
      </c>
      <c r="N141" s="1">
        <f t="shared" si="13"/>
        <v>41.711319875536823</v>
      </c>
      <c r="O141" s="1">
        <f t="shared" si="13"/>
        <v>41.080592520984418</v>
      </c>
      <c r="P141" s="1">
        <f t="shared" si="13"/>
        <v>41.086151880962625</v>
      </c>
      <c r="Q141" s="1">
        <f t="shared" si="13"/>
        <v>40.897623875634928</v>
      </c>
      <c r="R141" s="1">
        <f t="shared" si="13"/>
        <v>40.266042247028167</v>
      </c>
      <c r="S141" s="1">
        <f t="shared" si="13"/>
        <v>39.927536748835109</v>
      </c>
      <c r="T141" s="1">
        <f t="shared" si="13"/>
        <v>39.599396545131</v>
      </c>
      <c r="U141" s="1">
        <f t="shared" si="13"/>
        <v>39.663495677713094</v>
      </c>
      <c r="V141" s="1">
        <f t="shared" si="14"/>
        <v>39.372597212147468</v>
      </c>
      <c r="W141" s="1">
        <f t="shared" si="14"/>
        <v>38.866667563961371</v>
      </c>
      <c r="X141" s="1">
        <f t="shared" si="14"/>
        <v>38.624502328188207</v>
      </c>
      <c r="Y141" s="1">
        <f t="shared" si="14"/>
        <v>38.378037372724833</v>
      </c>
      <c r="Z141" s="1">
        <f t="shared" si="14"/>
        <v>38.111310838710914</v>
      </c>
      <c r="AA141" s="1">
        <f t="shared" si="14"/>
        <v>38.075692209674671</v>
      </c>
      <c r="AB141" s="1">
        <f t="shared" si="14"/>
        <v>37.909383714173558</v>
      </c>
      <c r="AC141" s="1">
        <f t="shared" si="14"/>
        <v>37.726140552842232</v>
      </c>
      <c r="AD141" s="1">
        <f t="shared" si="14"/>
        <v>37.847740713790245</v>
      </c>
      <c r="AE141" s="1">
        <f t="shared" si="14"/>
        <v>37.778029001288893</v>
      </c>
      <c r="AF141" s="1">
        <f t="shared" si="14"/>
        <v>37.661344482750607</v>
      </c>
      <c r="AG141" s="1">
        <f t="shared" si="14"/>
        <v>37.700085469034164</v>
      </c>
    </row>
    <row r="142" spans="1:33" ht="15" customHeight="1">
      <c r="A142" s="61" t="s">
        <v>112</v>
      </c>
      <c r="B142" s="1">
        <f t="shared" si="12"/>
        <v>51.649397963673493</v>
      </c>
      <c r="C142" s="1">
        <f t="shared" si="12"/>
        <v>49.075780938382948</v>
      </c>
      <c r="D142" s="1">
        <f t="shared" si="12"/>
        <v>48.633163902307331</v>
      </c>
      <c r="E142" s="1">
        <f t="shared" si="12"/>
        <v>47.928211967797758</v>
      </c>
      <c r="F142" s="1">
        <f t="shared" si="12"/>
        <v>47.310571466045218</v>
      </c>
      <c r="G142" s="1">
        <f t="shared" si="12"/>
        <v>47.391928026900338</v>
      </c>
      <c r="H142" s="1">
        <f t="shared" si="12"/>
        <v>47.795414683236302</v>
      </c>
      <c r="I142" s="1">
        <f t="shared" si="12"/>
        <v>48.148414471197171</v>
      </c>
      <c r="J142" s="1">
        <f t="shared" si="12"/>
        <v>48.264788286600592</v>
      </c>
      <c r="K142" s="1">
        <f t="shared" si="12"/>
        <v>47.609594236679527</v>
      </c>
      <c r="L142" s="1">
        <f t="shared" si="13"/>
        <v>46.895011831108839</v>
      </c>
      <c r="M142" s="1">
        <f t="shared" si="13"/>
        <v>46.361491931492303</v>
      </c>
      <c r="N142" s="1">
        <f t="shared" si="13"/>
        <v>45.629812224783791</v>
      </c>
      <c r="O142" s="1">
        <f t="shared" si="13"/>
        <v>44.939832362263544</v>
      </c>
      <c r="P142" s="1">
        <f t="shared" si="13"/>
        <v>44.945913985972716</v>
      </c>
      <c r="Q142" s="1">
        <f t="shared" si="13"/>
        <v>44.739675067907179</v>
      </c>
      <c r="R142" s="1">
        <f t="shared" si="13"/>
        <v>44.048760678145769</v>
      </c>
      <c r="S142" s="1">
        <f t="shared" si="13"/>
        <v>43.678454910653983</v>
      </c>
      <c r="T142" s="1">
        <f t="shared" si="13"/>
        <v>43.319488185959123</v>
      </c>
      <c r="U142" s="1">
        <f t="shared" si="13"/>
        <v>43.38960899230667</v>
      </c>
      <c r="V142" s="1">
        <f t="shared" si="14"/>
        <v>43.071382611558107</v>
      </c>
      <c r="W142" s="1">
        <f t="shared" si="14"/>
        <v>42.517924343764903</v>
      </c>
      <c r="X142" s="1">
        <f t="shared" si="14"/>
        <v>42.2530093454222</v>
      </c>
      <c r="Y142" s="1">
        <f t="shared" si="14"/>
        <v>41.983390698221854</v>
      </c>
      <c r="Z142" s="1">
        <f t="shared" si="14"/>
        <v>41.691607036167071</v>
      </c>
      <c r="AA142" s="1">
        <f t="shared" si="14"/>
        <v>41.652642281288117</v>
      </c>
      <c r="AB142" s="1">
        <f t="shared" si="14"/>
        <v>41.470710243564398</v>
      </c>
      <c r="AC142" s="1">
        <f t="shared" si="14"/>
        <v>41.270252644332963</v>
      </c>
      <c r="AD142" s="1">
        <f t="shared" si="14"/>
        <v>41.403276306185859</v>
      </c>
      <c r="AE142" s="1">
        <f t="shared" si="14"/>
        <v>41.327015656539771</v>
      </c>
      <c r="AF142" s="1">
        <f t="shared" si="14"/>
        <v>41.199369427978105</v>
      </c>
      <c r="AG142" s="1">
        <f t="shared" si="14"/>
        <v>41.24174986414738</v>
      </c>
    </row>
    <row r="143" spans="1:33" ht="15" customHeight="1">
      <c r="A143" s="61" t="s">
        <v>115</v>
      </c>
      <c r="B143" s="1">
        <f t="shared" si="12"/>
        <v>58.944510670407041</v>
      </c>
      <c r="C143" s="1">
        <f t="shared" si="12"/>
        <v>56.007388415555674</v>
      </c>
      <c r="D143" s="1">
        <f t="shared" si="12"/>
        <v>55.502254848960916</v>
      </c>
      <c r="E143" s="1">
        <f t="shared" si="12"/>
        <v>54.697733432175959</v>
      </c>
      <c r="F143" s="1">
        <f t="shared" si="12"/>
        <v>53.992855571418836</v>
      </c>
      <c r="G143" s="1">
        <f t="shared" si="12"/>
        <v>54.085703171942761</v>
      </c>
      <c r="H143" s="1">
        <f t="shared" si="12"/>
        <v>54.546179469004137</v>
      </c>
      <c r="I143" s="1">
        <f t="shared" si="12"/>
        <v>54.949037984078124</v>
      </c>
      <c r="J143" s="1">
        <f t="shared" si="12"/>
        <v>55.081848779058305</v>
      </c>
      <c r="K143" s="1">
        <f t="shared" si="12"/>
        <v>54.334113196662514</v>
      </c>
      <c r="L143" s="1">
        <f t="shared" si="13"/>
        <v>53.518601072790872</v>
      </c>
      <c r="M143" s="1">
        <f t="shared" si="13"/>
        <v>52.909725255149418</v>
      </c>
      <c r="N143" s="1">
        <f t="shared" si="13"/>
        <v>52.074700957097889</v>
      </c>
      <c r="O143" s="1">
        <f t="shared" si="13"/>
        <v>51.287266311735792</v>
      </c>
      <c r="P143" s="1">
        <f t="shared" si="13"/>
        <v>51.29420692184457</v>
      </c>
      <c r="Q143" s="1">
        <f t="shared" si="13"/>
        <v>51.058838213091811</v>
      </c>
      <c r="R143" s="1">
        <f t="shared" si="13"/>
        <v>50.270337045115511</v>
      </c>
      <c r="S143" s="1">
        <f t="shared" si="13"/>
        <v>49.847728203119239</v>
      </c>
      <c r="T143" s="1">
        <f t="shared" si="13"/>
        <v>49.438059963636967</v>
      </c>
      <c r="U143" s="1">
        <f t="shared" si="13"/>
        <v>49.518084838677659</v>
      </c>
      <c r="V143" s="1">
        <f t="shared" si="14"/>
        <v>49.154911229009819</v>
      </c>
      <c r="W143" s="1">
        <f t="shared" si="14"/>
        <v>48.523280889494416</v>
      </c>
      <c r="X143" s="1">
        <f t="shared" si="14"/>
        <v>48.220948518504436</v>
      </c>
      <c r="Y143" s="1">
        <f t="shared" si="14"/>
        <v>47.913248141473524</v>
      </c>
      <c r="Z143" s="1">
        <f t="shared" si="14"/>
        <v>47.580252097772586</v>
      </c>
      <c r="AA143" s="1">
        <f t="shared" si="14"/>
        <v>47.535783846441817</v>
      </c>
      <c r="AB143" s="1">
        <f t="shared" si="14"/>
        <v>47.328155193220383</v>
      </c>
      <c r="AC143" s="1">
        <f t="shared" si="14"/>
        <v>47.099384373758532</v>
      </c>
      <c r="AD143" s="1">
        <f t="shared" si="14"/>
        <v>47.251196688415504</v>
      </c>
      <c r="AE143" s="1">
        <f t="shared" si="14"/>
        <v>47.164164760570806</v>
      </c>
      <c r="AF143" s="1">
        <f t="shared" si="14"/>
        <v>47.01848940368123</v>
      </c>
      <c r="AG143" s="1">
        <f t="shared" si="14"/>
        <v>47.066855777162544</v>
      </c>
    </row>
    <row r="144" spans="1:33" ht="15" customHeight="1">
      <c r="A144" s="61" t="s">
        <v>118</v>
      </c>
      <c r="B144" s="1">
        <f t="shared" si="12"/>
        <v>105.63323199350174</v>
      </c>
      <c r="C144" s="1">
        <f t="shared" si="12"/>
        <v>100.36967626946117</v>
      </c>
      <c r="D144" s="1">
        <f t="shared" si="12"/>
        <v>99.464436907543814</v>
      </c>
      <c r="E144" s="1">
        <f t="shared" si="12"/>
        <v>98.022670804196537</v>
      </c>
      <c r="F144" s="1">
        <f t="shared" si="12"/>
        <v>96.759473845810007</v>
      </c>
      <c r="G144" s="1">
        <f t="shared" si="12"/>
        <v>96.92586410021427</v>
      </c>
      <c r="H144" s="1">
        <f t="shared" si="12"/>
        <v>97.751074097918348</v>
      </c>
      <c r="I144" s="1">
        <f t="shared" si="12"/>
        <v>98.473028466516269</v>
      </c>
      <c r="J144" s="1">
        <f t="shared" si="12"/>
        <v>98.711035930787688</v>
      </c>
      <c r="K144" s="1">
        <f t="shared" si="12"/>
        <v>97.371034540553609</v>
      </c>
      <c r="L144" s="1">
        <f t="shared" si="13"/>
        <v>95.909572219555926</v>
      </c>
      <c r="M144" s="1">
        <f t="shared" si="13"/>
        <v>94.818418526554908</v>
      </c>
      <c r="N144" s="1">
        <f t="shared" si="13"/>
        <v>93.321988843908116</v>
      </c>
      <c r="O144" s="1">
        <f t="shared" si="13"/>
        <v>91.910843588358219</v>
      </c>
      <c r="P144" s="1">
        <f t="shared" si="13"/>
        <v>91.923281711424423</v>
      </c>
      <c r="Q144" s="1">
        <f t="shared" si="13"/>
        <v>91.501482342273448</v>
      </c>
      <c r="R144" s="1">
        <f t="shared" si="13"/>
        <v>90.088425793721854</v>
      </c>
      <c r="S144" s="1">
        <f t="shared" si="13"/>
        <v>89.331077274896856</v>
      </c>
      <c r="T144" s="1">
        <f t="shared" si="13"/>
        <v>88.596919340775173</v>
      </c>
      <c r="U144" s="1">
        <f t="shared" si="13"/>
        <v>88.740330255452051</v>
      </c>
      <c r="V144" s="1">
        <f t="shared" si="14"/>
        <v>88.089494380700785</v>
      </c>
      <c r="W144" s="1">
        <f t="shared" si="14"/>
        <v>86.957562782163279</v>
      </c>
      <c r="X144" s="1">
        <f t="shared" si="14"/>
        <v>86.415759226230733</v>
      </c>
      <c r="Y144" s="1">
        <f t="shared" si="14"/>
        <v>85.864335778284243</v>
      </c>
      <c r="Z144" s="1">
        <f t="shared" si="14"/>
        <v>85.267580492047898</v>
      </c>
      <c r="AA144" s="1">
        <f t="shared" si="14"/>
        <v>85.187889863425426</v>
      </c>
      <c r="AB144" s="1">
        <f t="shared" si="14"/>
        <v>84.815802871018718</v>
      </c>
      <c r="AC144" s="1">
        <f t="shared" si="14"/>
        <v>84.405827442082128</v>
      </c>
      <c r="AD144" s="1">
        <f t="shared" si="14"/>
        <v>84.677887134685221</v>
      </c>
      <c r="AE144" s="1">
        <f t="shared" si="14"/>
        <v>84.521919026369474</v>
      </c>
      <c r="AF144" s="1">
        <f t="shared" si="14"/>
        <v>84.26085724818121</v>
      </c>
      <c r="AG144" s="1">
        <f t="shared" si="14"/>
        <v>84.347533620459643</v>
      </c>
    </row>
    <row r="145" spans="1:33" ht="15" customHeight="1">
      <c r="A145" s="61" t="s">
        <v>120</v>
      </c>
      <c r="B145" s="1">
        <f t="shared" ref="B145:K155" si="15">SUMIFS($I$5:$I$55,$B$5:$B$55,$A145)*B$103*B$99*10</f>
        <v>56.434991899290701</v>
      </c>
      <c r="C145" s="1">
        <f t="shared" si="15"/>
        <v>53.62291544340826</v>
      </c>
      <c r="D145" s="1">
        <f t="shared" si="15"/>
        <v>53.139287563312081</v>
      </c>
      <c r="E145" s="1">
        <f t="shared" si="15"/>
        <v>52.369018048429858</v>
      </c>
      <c r="F145" s="1">
        <f t="shared" si="15"/>
        <v>51.694149839170322</v>
      </c>
      <c r="G145" s="1">
        <f t="shared" si="15"/>
        <v>51.783044522048165</v>
      </c>
      <c r="H145" s="1">
        <f t="shared" si="15"/>
        <v>52.223916382700011</v>
      </c>
      <c r="I145" s="1">
        <f t="shared" si="15"/>
        <v>52.609623495647078</v>
      </c>
      <c r="J145" s="1">
        <f t="shared" si="15"/>
        <v>52.736779969652858</v>
      </c>
      <c r="K145" s="1">
        <f t="shared" si="15"/>
        <v>52.02087867442836</v>
      </c>
      <c r="L145" s="1">
        <f t="shared" ref="L145:U155" si="16">SUMIFS($I$5:$I$55,$B$5:$B$55,$A145)*L$103*L$99*10</f>
        <v>51.240086373652254</v>
      </c>
      <c r="M145" s="1">
        <f t="shared" si="16"/>
        <v>50.657132991811373</v>
      </c>
      <c r="N145" s="1">
        <f t="shared" si="16"/>
        <v>49.857659233181842</v>
      </c>
      <c r="O145" s="1">
        <f t="shared" si="16"/>
        <v>49.103749033117339</v>
      </c>
      <c r="P145" s="1">
        <f t="shared" si="16"/>
        <v>49.11039415190465</v>
      </c>
      <c r="Q145" s="1">
        <f t="shared" si="16"/>
        <v>48.885046091148297</v>
      </c>
      <c r="R145" s="1">
        <f t="shared" si="16"/>
        <v>48.130114774877917</v>
      </c>
      <c r="S145" s="1">
        <f t="shared" si="16"/>
        <v>47.725498190511189</v>
      </c>
      <c r="T145" s="1">
        <f t="shared" si="16"/>
        <v>47.333271272115795</v>
      </c>
      <c r="U145" s="1">
        <f t="shared" si="16"/>
        <v>47.409889147526044</v>
      </c>
      <c r="V145" s="1">
        <f t="shared" ref="V145:AG155" si="17">SUMIFS($I$5:$I$55,$B$5:$B$55,$A145)*V$103*V$99*10</f>
        <v>47.062177384606436</v>
      </c>
      <c r="W145" s="1">
        <f t="shared" si="17"/>
        <v>46.457438237763462</v>
      </c>
      <c r="X145" s="1">
        <f t="shared" si="17"/>
        <v>46.167977442964144</v>
      </c>
      <c r="Y145" s="1">
        <f t="shared" si="17"/>
        <v>45.87337718099495</v>
      </c>
      <c r="Z145" s="1">
        <f t="shared" si="17"/>
        <v>45.554558196580288</v>
      </c>
      <c r="AA145" s="1">
        <f t="shared" si="17"/>
        <v>45.511983148028946</v>
      </c>
      <c r="AB145" s="1">
        <f t="shared" si="17"/>
        <v>45.313194130538726</v>
      </c>
      <c r="AC145" s="1">
        <f t="shared" si="17"/>
        <v>45.094163058836131</v>
      </c>
      <c r="AD145" s="1">
        <f t="shared" si="17"/>
        <v>45.239512076928506</v>
      </c>
      <c r="AE145" s="1">
        <f t="shared" si="17"/>
        <v>45.15618546878413</v>
      </c>
      <c r="AF145" s="1">
        <f t="shared" si="17"/>
        <v>45.016712132039352</v>
      </c>
      <c r="AG145" s="1">
        <f t="shared" si="17"/>
        <v>45.06301934308533</v>
      </c>
    </row>
    <row r="146" spans="1:33" ht="15" customHeight="1">
      <c r="A146" s="61" t="s">
        <v>123</v>
      </c>
      <c r="B146" s="1">
        <f t="shared" si="15"/>
        <v>58.185818948906757</v>
      </c>
      <c r="C146" s="1">
        <f t="shared" si="15"/>
        <v>55.28650123792972</v>
      </c>
      <c r="D146" s="1">
        <f t="shared" si="15"/>
        <v>54.787869390508945</v>
      </c>
      <c r="E146" s="1">
        <f t="shared" si="15"/>
        <v>53.993703199880642</v>
      </c>
      <c r="F146" s="1">
        <f t="shared" si="15"/>
        <v>53.297898024459997</v>
      </c>
      <c r="G146" s="1">
        <f t="shared" si="15"/>
        <v>53.38955055685836</v>
      </c>
      <c r="H146" s="1">
        <f t="shared" si="15"/>
        <v>53.844099931284298</v>
      </c>
      <c r="I146" s="1">
        <f t="shared" si="15"/>
        <v>54.241773138738509</v>
      </c>
      <c r="J146" s="1">
        <f t="shared" si="15"/>
        <v>54.372874487842715</v>
      </c>
      <c r="K146" s="1">
        <f t="shared" si="15"/>
        <v>53.634763224824283</v>
      </c>
      <c r="L146" s="1">
        <f t="shared" si="16"/>
        <v>52.829747791655947</v>
      </c>
      <c r="M146" s="1">
        <f t="shared" si="16"/>
        <v>52.228708989489085</v>
      </c>
      <c r="N146" s="1">
        <f t="shared" si="16"/>
        <v>51.404432528937235</v>
      </c>
      <c r="O146" s="1">
        <f t="shared" si="16"/>
        <v>50.627133180990683</v>
      </c>
      <c r="P146" s="1">
        <f t="shared" si="16"/>
        <v>50.6339844565139</v>
      </c>
      <c r="Q146" s="1">
        <f t="shared" si="16"/>
        <v>50.401645245992619</v>
      </c>
      <c r="R146" s="1">
        <f t="shared" si="16"/>
        <v>49.623293102950655</v>
      </c>
      <c r="S146" s="1">
        <f t="shared" si="16"/>
        <v>49.206123780702853</v>
      </c>
      <c r="T146" s="1">
        <f t="shared" si="16"/>
        <v>48.801728498758472</v>
      </c>
      <c r="U146" s="1">
        <f t="shared" si="16"/>
        <v>48.880723350655082</v>
      </c>
      <c r="V146" s="1">
        <f t="shared" si="17"/>
        <v>48.52222425279485</v>
      </c>
      <c r="W146" s="1">
        <f t="shared" si="17"/>
        <v>47.898723808738552</v>
      </c>
      <c r="X146" s="1">
        <f t="shared" si="17"/>
        <v>47.600282844503887</v>
      </c>
      <c r="Y146" s="1">
        <f t="shared" si="17"/>
        <v>47.296542967375359</v>
      </c>
      <c r="Z146" s="1">
        <f t="shared" si="17"/>
        <v>46.967833011365613</v>
      </c>
      <c r="AA146" s="1">
        <f t="shared" si="17"/>
        <v>46.923937123665837</v>
      </c>
      <c r="AB146" s="1">
        <f t="shared" si="17"/>
        <v>46.718980918456161</v>
      </c>
      <c r="AC146" s="1">
        <f t="shared" si="17"/>
        <v>46.493154673898275</v>
      </c>
      <c r="AD146" s="1">
        <f t="shared" si="17"/>
        <v>46.643012968663626</v>
      </c>
      <c r="AE146" s="1">
        <f t="shared" si="17"/>
        <v>46.557101253751583</v>
      </c>
      <c r="AF146" s="1">
        <f t="shared" si="17"/>
        <v>46.413300926208116</v>
      </c>
      <c r="AG146" s="1">
        <f t="shared" si="17"/>
        <v>46.461044762208985</v>
      </c>
    </row>
    <row r="147" spans="1:33" ht="15" customHeight="1">
      <c r="A147" s="61" t="s">
        <v>126</v>
      </c>
      <c r="B147" s="1">
        <f t="shared" si="15"/>
        <v>55.909743784405883</v>
      </c>
      <c r="C147" s="1">
        <f t="shared" si="15"/>
        <v>53.123839705051822</v>
      </c>
      <c r="D147" s="1">
        <f t="shared" si="15"/>
        <v>52.644713015153016</v>
      </c>
      <c r="E147" s="1">
        <f t="shared" si="15"/>
        <v>51.881612502994628</v>
      </c>
      <c r="F147" s="1">
        <f t="shared" si="15"/>
        <v>51.213025383583421</v>
      </c>
      <c r="G147" s="1">
        <f t="shared" si="15"/>
        <v>51.301092711605122</v>
      </c>
      <c r="H147" s="1">
        <f t="shared" si="15"/>
        <v>51.737861318124729</v>
      </c>
      <c r="I147" s="1">
        <f t="shared" si="15"/>
        <v>52.119978602719648</v>
      </c>
      <c r="J147" s="1">
        <f t="shared" si="15"/>
        <v>52.245951614195917</v>
      </c>
      <c r="K147" s="1">
        <f t="shared" si="15"/>
        <v>51.53671330930959</v>
      </c>
      <c r="L147" s="1">
        <f t="shared" si="16"/>
        <v>50.763187948251144</v>
      </c>
      <c r="M147" s="1">
        <f t="shared" si="16"/>
        <v>50.18566019250806</v>
      </c>
      <c r="N147" s="1">
        <f t="shared" si="16"/>
        <v>49.393627244455232</v>
      </c>
      <c r="O147" s="1">
        <f t="shared" si="16"/>
        <v>48.646733788755334</v>
      </c>
      <c r="P147" s="1">
        <f t="shared" si="16"/>
        <v>48.653317060521879</v>
      </c>
      <c r="Q147" s="1">
        <f t="shared" si="16"/>
        <v>48.430066344695007</v>
      </c>
      <c r="R147" s="1">
        <f t="shared" si="16"/>
        <v>47.682161276456092</v>
      </c>
      <c r="S147" s="1">
        <f t="shared" si="16"/>
        <v>47.28131051345369</v>
      </c>
      <c r="T147" s="1">
        <f t="shared" si="16"/>
        <v>46.892734104122987</v>
      </c>
      <c r="U147" s="1">
        <f t="shared" si="16"/>
        <v>46.968638886587328</v>
      </c>
      <c r="V147" s="1">
        <f t="shared" si="17"/>
        <v>46.624163324149912</v>
      </c>
      <c r="W147" s="1">
        <f t="shared" si="17"/>
        <v>46.025052566470947</v>
      </c>
      <c r="X147" s="1">
        <f t="shared" si="17"/>
        <v>45.738285822502228</v>
      </c>
      <c r="Y147" s="1">
        <f t="shared" si="17"/>
        <v>45.446427445080829</v>
      </c>
      <c r="Z147" s="1">
        <f t="shared" si="17"/>
        <v>45.130575752144694</v>
      </c>
      <c r="AA147" s="1">
        <f t="shared" si="17"/>
        <v>45.088396955337878</v>
      </c>
      <c r="AB147" s="1">
        <f t="shared" si="17"/>
        <v>44.89145809416349</v>
      </c>
      <c r="AC147" s="1">
        <f t="shared" si="17"/>
        <v>44.674465574317495</v>
      </c>
      <c r="AD147" s="1">
        <f t="shared" si="17"/>
        <v>44.818461809407978</v>
      </c>
      <c r="AE147" s="1">
        <f t="shared" si="17"/>
        <v>44.735910733293906</v>
      </c>
      <c r="AF147" s="1">
        <f t="shared" si="17"/>
        <v>44.597735493788733</v>
      </c>
      <c r="AG147" s="1">
        <f t="shared" si="17"/>
        <v>44.643611717348236</v>
      </c>
    </row>
    <row r="148" spans="1:33" ht="15" customHeight="1">
      <c r="A148" s="61" t="s">
        <v>129</v>
      </c>
      <c r="B148" s="1">
        <f t="shared" si="15"/>
        <v>49.490044602480374</v>
      </c>
      <c r="C148" s="1">
        <f t="shared" si="15"/>
        <v>47.024025125139815</v>
      </c>
      <c r="D148" s="1">
        <f t="shared" si="15"/>
        <v>46.599912982097877</v>
      </c>
      <c r="E148" s="1">
        <f t="shared" si="15"/>
        <v>45.924433614341794</v>
      </c>
      <c r="F148" s="1">
        <f t="shared" si="15"/>
        <v>45.33261537085464</v>
      </c>
      <c r="G148" s="1">
        <f t="shared" si="15"/>
        <v>45.410570583967797</v>
      </c>
      <c r="H148" s="1">
        <f t="shared" si="15"/>
        <v>45.797188306649026</v>
      </c>
      <c r="I148" s="1">
        <f t="shared" si="15"/>
        <v>46.135429911384406</v>
      </c>
      <c r="J148" s="1">
        <f t="shared" si="15"/>
        <v>46.246938380833129</v>
      </c>
      <c r="K148" s="1">
        <f t="shared" si="15"/>
        <v>45.619136624524572</v>
      </c>
      <c r="L148" s="1">
        <f t="shared" si="16"/>
        <v>44.934429415570953</v>
      </c>
      <c r="M148" s="1">
        <f t="shared" si="16"/>
        <v>44.423214867689815</v>
      </c>
      <c r="N148" s="1">
        <f t="shared" si="16"/>
        <v>43.72212516001882</v>
      </c>
      <c r="O148" s="1">
        <f t="shared" si="16"/>
        <v>43.060991913219766</v>
      </c>
      <c r="P148" s="1">
        <f t="shared" si="16"/>
        <v>43.066819276954647</v>
      </c>
      <c r="Q148" s="1">
        <f t="shared" si="16"/>
        <v>42.869202776932539</v>
      </c>
      <c r="R148" s="1">
        <f t="shared" si="16"/>
        <v>42.207174073522737</v>
      </c>
      <c r="S148" s="1">
        <f t="shared" si="16"/>
        <v>41.852350016084266</v>
      </c>
      <c r="T148" s="1">
        <f t="shared" si="16"/>
        <v>41.508390939766485</v>
      </c>
      <c r="U148" s="1">
        <f t="shared" si="16"/>
        <v>41.575580141780854</v>
      </c>
      <c r="V148" s="1">
        <f t="shared" si="17"/>
        <v>41.270658140792413</v>
      </c>
      <c r="W148" s="1">
        <f t="shared" si="17"/>
        <v>40.740338806228976</v>
      </c>
      <c r="X148" s="1">
        <f t="shared" si="17"/>
        <v>40.486499350189867</v>
      </c>
      <c r="Y148" s="1">
        <f t="shared" si="17"/>
        <v>40.228152895019356</v>
      </c>
      <c r="Z148" s="1">
        <f t="shared" si="17"/>
        <v>39.948568097931833</v>
      </c>
      <c r="AA148" s="1">
        <f t="shared" si="17"/>
        <v>39.911232378002637</v>
      </c>
      <c r="AB148" s="1">
        <f t="shared" si="17"/>
        <v>39.736906538466229</v>
      </c>
      <c r="AC148" s="1">
        <f t="shared" si="17"/>
        <v>39.544829652423005</v>
      </c>
      <c r="AD148" s="1">
        <f t="shared" si="17"/>
        <v>39.672291873045893</v>
      </c>
      <c r="AE148" s="1">
        <f t="shared" si="17"/>
        <v>39.599219521746583</v>
      </c>
      <c r="AF148" s="1">
        <f t="shared" si="17"/>
        <v>39.476909915169983</v>
      </c>
      <c r="AG148" s="1">
        <f t="shared" si="17"/>
        <v>39.517518513894892</v>
      </c>
    </row>
    <row r="149" spans="1:33" ht="15" customHeight="1">
      <c r="A149" s="61" t="s">
        <v>131</v>
      </c>
      <c r="B149" s="1">
        <f t="shared" si="15"/>
        <v>47.914300257825928</v>
      </c>
      <c r="C149" s="1">
        <f t="shared" si="15"/>
        <v>45.526797910070513</v>
      </c>
      <c r="D149" s="1">
        <f t="shared" si="15"/>
        <v>45.11618933762071</v>
      </c>
      <c r="E149" s="1">
        <f t="shared" si="15"/>
        <v>44.462216978036111</v>
      </c>
      <c r="F149" s="1">
        <f t="shared" si="15"/>
        <v>43.88924200409393</v>
      </c>
      <c r="G149" s="1">
        <f t="shared" si="15"/>
        <v>43.964715152638632</v>
      </c>
      <c r="H149" s="1">
        <f t="shared" si="15"/>
        <v>44.339023112923179</v>
      </c>
      <c r="I149" s="1">
        <f t="shared" si="15"/>
        <v>44.666495232602124</v>
      </c>
      <c r="J149" s="1">
        <f t="shared" si="15"/>
        <v>44.774453314462264</v>
      </c>
      <c r="K149" s="1">
        <f t="shared" si="15"/>
        <v>44.166640529168248</v>
      </c>
      <c r="L149" s="1">
        <f t="shared" si="16"/>
        <v>43.503734139367637</v>
      </c>
      <c r="M149" s="1">
        <f t="shared" si="16"/>
        <v>43.008796469779881</v>
      </c>
      <c r="N149" s="1">
        <f t="shared" si="16"/>
        <v>42.330029193838982</v>
      </c>
      <c r="O149" s="1">
        <f t="shared" si="16"/>
        <v>41.689946180133752</v>
      </c>
      <c r="P149" s="1">
        <f t="shared" si="16"/>
        <v>41.695588002806332</v>
      </c>
      <c r="Q149" s="1">
        <f t="shared" si="16"/>
        <v>41.504263537572655</v>
      </c>
      <c r="R149" s="1">
        <f t="shared" si="16"/>
        <v>40.863313578257262</v>
      </c>
      <c r="S149" s="1">
        <f t="shared" si="16"/>
        <v>40.519786984911775</v>
      </c>
      <c r="T149" s="1">
        <f t="shared" si="16"/>
        <v>40.186779435788075</v>
      </c>
      <c r="U149" s="1">
        <f t="shared" si="16"/>
        <v>40.251829358964713</v>
      </c>
      <c r="V149" s="1">
        <f t="shared" si="17"/>
        <v>39.956615959422834</v>
      </c>
      <c r="W149" s="1">
        <f t="shared" si="17"/>
        <v>39.443181792351403</v>
      </c>
      <c r="X149" s="1">
        <f t="shared" si="17"/>
        <v>39.197424488804103</v>
      </c>
      <c r="Y149" s="1">
        <f t="shared" si="17"/>
        <v>38.947303687276992</v>
      </c>
      <c r="Z149" s="1">
        <f t="shared" si="17"/>
        <v>38.676620764625049</v>
      </c>
      <c r="AA149" s="1">
        <f t="shared" si="17"/>
        <v>38.640473799929438</v>
      </c>
      <c r="AB149" s="1">
        <f t="shared" si="17"/>
        <v>38.471698429340535</v>
      </c>
      <c r="AC149" s="1">
        <f t="shared" si="17"/>
        <v>38.285737198867089</v>
      </c>
      <c r="AD149" s="1">
        <f t="shared" si="17"/>
        <v>38.409141070484296</v>
      </c>
      <c r="AE149" s="1">
        <f t="shared" si="17"/>
        <v>38.338395315275882</v>
      </c>
      <c r="AF149" s="1">
        <f t="shared" si="17"/>
        <v>38.219980000418111</v>
      </c>
      <c r="AG149" s="1">
        <f t="shared" si="17"/>
        <v>38.259295636683618</v>
      </c>
    </row>
    <row r="150" spans="1:33" ht="15" customHeight="1">
      <c r="A150" s="61" t="s">
        <v>137</v>
      </c>
      <c r="B150" s="1">
        <f t="shared" si="15"/>
        <v>55.32613476786721</v>
      </c>
      <c r="C150" s="1">
        <f t="shared" si="15"/>
        <v>52.569311106878011</v>
      </c>
      <c r="D150" s="1">
        <f t="shared" si="15"/>
        <v>52.095185739420735</v>
      </c>
      <c r="E150" s="1">
        <f t="shared" si="15"/>
        <v>51.340050785844376</v>
      </c>
      <c r="F150" s="1">
        <f t="shared" si="15"/>
        <v>50.678442655153532</v>
      </c>
      <c r="G150" s="1">
        <f t="shared" si="15"/>
        <v>50.765590700001731</v>
      </c>
      <c r="H150" s="1">
        <f t="shared" si="15"/>
        <v>51.1978001352633</v>
      </c>
      <c r="I150" s="1">
        <f t="shared" si="15"/>
        <v>51.575928721689166</v>
      </c>
      <c r="J150" s="1">
        <f t="shared" si="15"/>
        <v>51.700586774799291</v>
      </c>
      <c r="K150" s="1">
        <f t="shared" si="15"/>
        <v>50.998751792510959</v>
      </c>
      <c r="L150" s="1">
        <f t="shared" si="16"/>
        <v>50.233300808916596</v>
      </c>
      <c r="M150" s="1">
        <f t="shared" si="16"/>
        <v>49.661801526615498</v>
      </c>
      <c r="N150" s="1">
        <f t="shared" si="16"/>
        <v>48.878036145870105</v>
      </c>
      <c r="O150" s="1">
        <f t="shared" si="16"/>
        <v>48.138939072797562</v>
      </c>
      <c r="P150" s="1">
        <f t="shared" si="16"/>
        <v>48.145453625652131</v>
      </c>
      <c r="Q150" s="1">
        <f t="shared" si="16"/>
        <v>47.924533293080238</v>
      </c>
      <c r="R150" s="1">
        <f t="shared" si="16"/>
        <v>47.184435167098513</v>
      </c>
      <c r="S150" s="1">
        <f t="shared" si="16"/>
        <v>46.787768650056478</v>
      </c>
      <c r="T150" s="1">
        <f t="shared" si="16"/>
        <v>46.403248361908766</v>
      </c>
      <c r="U150" s="1">
        <f t="shared" si="16"/>
        <v>46.478360818877647</v>
      </c>
      <c r="V150" s="1">
        <f t="shared" si="17"/>
        <v>46.137481034753776</v>
      </c>
      <c r="W150" s="1">
        <f t="shared" si="17"/>
        <v>45.544624042812572</v>
      </c>
      <c r="X150" s="1">
        <f t="shared" si="17"/>
        <v>45.260850688655651</v>
      </c>
      <c r="Y150" s="1">
        <f t="shared" si="17"/>
        <v>44.972038849620695</v>
      </c>
      <c r="Z150" s="1">
        <f t="shared" si="17"/>
        <v>44.659484147216261</v>
      </c>
      <c r="AA150" s="1">
        <f t="shared" si="17"/>
        <v>44.617745630125583</v>
      </c>
      <c r="AB150" s="1">
        <f t="shared" si="17"/>
        <v>44.422862498191016</v>
      </c>
      <c r="AC150" s="1">
        <f t="shared" si="17"/>
        <v>44.208135035963451</v>
      </c>
      <c r="AD150" s="1">
        <f t="shared" si="17"/>
        <v>44.350628178829609</v>
      </c>
      <c r="AE150" s="1">
        <f t="shared" si="17"/>
        <v>44.268938804971413</v>
      </c>
      <c r="AF150" s="1">
        <f t="shared" si="17"/>
        <v>44.13220589573249</v>
      </c>
      <c r="AG150" s="1">
        <f t="shared" si="17"/>
        <v>44.177603244307029</v>
      </c>
    </row>
    <row r="151" spans="1:33" ht="15" customHeight="1">
      <c r="A151" s="61" t="s">
        <v>134</v>
      </c>
      <c r="B151" s="1">
        <f t="shared" si="15"/>
        <v>88.300044202302828</v>
      </c>
      <c r="C151" s="1">
        <f t="shared" si="15"/>
        <v>83.900176903698764</v>
      </c>
      <c r="D151" s="1">
        <f t="shared" si="15"/>
        <v>83.143476818294914</v>
      </c>
      <c r="E151" s="1">
        <f t="shared" si="15"/>
        <v>81.938287804833891</v>
      </c>
      <c r="F151" s="1">
        <f t="shared" si="15"/>
        <v>80.882366811442296</v>
      </c>
      <c r="G151" s="1">
        <f t="shared" si="15"/>
        <v>81.021454355593477</v>
      </c>
      <c r="H151" s="1">
        <f t="shared" si="15"/>
        <v>81.711256966933945</v>
      </c>
      <c r="I151" s="1">
        <f t="shared" si="15"/>
        <v>82.314746999911094</v>
      </c>
      <c r="J151" s="1">
        <f t="shared" si="15"/>
        <v>82.513700200708158</v>
      </c>
      <c r="K151" s="1">
        <f t="shared" si="15"/>
        <v>81.393577491634034</v>
      </c>
      <c r="L151" s="1">
        <f t="shared" si="16"/>
        <v>80.171924181319412</v>
      </c>
      <c r="M151" s="1">
        <f t="shared" si="16"/>
        <v>79.259816149545628</v>
      </c>
      <c r="N151" s="1">
        <f t="shared" si="16"/>
        <v>78.008933215929815</v>
      </c>
      <c r="O151" s="1">
        <f t="shared" si="16"/>
        <v>76.829340524412146</v>
      </c>
      <c r="P151" s="1">
        <f t="shared" si="16"/>
        <v>76.839737695792905</v>
      </c>
      <c r="Q151" s="1">
        <f t="shared" si="16"/>
        <v>76.487150709314761</v>
      </c>
      <c r="R151" s="1">
        <f t="shared" si="16"/>
        <v>75.305960345801736</v>
      </c>
      <c r="S151" s="1">
        <f t="shared" si="16"/>
        <v>74.672883931999422</v>
      </c>
      <c r="T151" s="1">
        <f t="shared" si="16"/>
        <v>74.059192797012614</v>
      </c>
      <c r="U151" s="1">
        <f t="shared" si="16"/>
        <v>74.179071644474561</v>
      </c>
      <c r="V151" s="1">
        <f t="shared" si="17"/>
        <v>73.635030385635517</v>
      </c>
      <c r="W151" s="1">
        <f t="shared" si="17"/>
        <v>72.688835629509953</v>
      </c>
      <c r="X151" s="1">
        <f t="shared" si="17"/>
        <v>72.235935750987338</v>
      </c>
      <c r="Y151" s="1">
        <f t="shared" si="17"/>
        <v>71.774994493118257</v>
      </c>
      <c r="Z151" s="1">
        <f t="shared" si="17"/>
        <v>71.27615982567319</v>
      </c>
      <c r="AA151" s="1">
        <f t="shared" si="17"/>
        <v>71.209545504620266</v>
      </c>
      <c r="AB151" s="1">
        <f t="shared" si="17"/>
        <v>70.898513670636078</v>
      </c>
      <c r="AC151" s="1">
        <f t="shared" si="17"/>
        <v>70.555810452966995</v>
      </c>
      <c r="AD151" s="1">
        <f t="shared" si="17"/>
        <v>70.783228306507596</v>
      </c>
      <c r="AE151" s="1">
        <f t="shared" si="17"/>
        <v>70.652852755191731</v>
      </c>
      <c r="AF151" s="1">
        <f t="shared" si="17"/>
        <v>70.434628185910597</v>
      </c>
      <c r="AG151" s="1">
        <f t="shared" si="17"/>
        <v>70.507081971135591</v>
      </c>
    </row>
    <row r="152" spans="1:33" ht="15" customHeight="1">
      <c r="A152" s="61" t="s">
        <v>140</v>
      </c>
      <c r="B152" s="1">
        <f t="shared" si="15"/>
        <v>46.688721323094683</v>
      </c>
      <c r="C152" s="1">
        <f t="shared" si="15"/>
        <v>44.362287853905485</v>
      </c>
      <c r="D152" s="1">
        <f t="shared" si="15"/>
        <v>43.962182058582897</v>
      </c>
      <c r="E152" s="1">
        <f t="shared" si="15"/>
        <v>43.324937372020564</v>
      </c>
      <c r="F152" s="1">
        <f t="shared" si="15"/>
        <v>42.766618274391163</v>
      </c>
      <c r="G152" s="1">
        <f t="shared" si="15"/>
        <v>42.840160928271501</v>
      </c>
      <c r="H152" s="1">
        <f t="shared" si="15"/>
        <v>43.204894628914175</v>
      </c>
      <c r="I152" s="1">
        <f t="shared" si="15"/>
        <v>43.523990482438116</v>
      </c>
      <c r="J152" s="1">
        <f t="shared" si="15"/>
        <v>43.629187151729354</v>
      </c>
      <c r="K152" s="1">
        <f t="shared" si="15"/>
        <v>43.036921343891102</v>
      </c>
      <c r="L152" s="1">
        <f t="shared" si="16"/>
        <v>42.390971146765047</v>
      </c>
      <c r="M152" s="1">
        <f t="shared" si="16"/>
        <v>41.908693271405475</v>
      </c>
      <c r="N152" s="1">
        <f t="shared" si="16"/>
        <v>41.247287886810213</v>
      </c>
      <c r="O152" s="1">
        <f t="shared" si="16"/>
        <v>40.623577276622413</v>
      </c>
      <c r="P152" s="1">
        <f t="shared" si="16"/>
        <v>40.629074789579853</v>
      </c>
      <c r="Q152" s="1">
        <f t="shared" si="16"/>
        <v>40.442644129181637</v>
      </c>
      <c r="R152" s="1">
        <f t="shared" si="16"/>
        <v>39.818088748606343</v>
      </c>
      <c r="S152" s="1">
        <f t="shared" si="16"/>
        <v>39.48334907177761</v>
      </c>
      <c r="T152" s="1">
        <f t="shared" si="16"/>
        <v>39.158859377138192</v>
      </c>
      <c r="U152" s="1">
        <f t="shared" si="16"/>
        <v>39.222245416774385</v>
      </c>
      <c r="V152" s="1">
        <f t="shared" si="17"/>
        <v>38.934583151690944</v>
      </c>
      <c r="W152" s="1">
        <f t="shared" si="17"/>
        <v>38.434281892668842</v>
      </c>
      <c r="X152" s="1">
        <f t="shared" si="17"/>
        <v>38.19481070772629</v>
      </c>
      <c r="Y152" s="1">
        <f t="shared" si="17"/>
        <v>37.951087636810712</v>
      </c>
      <c r="Z152" s="1">
        <f t="shared" si="17"/>
        <v>37.687328394275312</v>
      </c>
      <c r="AA152" s="1">
        <f t="shared" si="17"/>
        <v>37.652106016983609</v>
      </c>
      <c r="AB152" s="1">
        <f t="shared" si="17"/>
        <v>37.487647677798329</v>
      </c>
      <c r="AC152" s="1">
        <f t="shared" si="17"/>
        <v>37.306443068323588</v>
      </c>
      <c r="AD152" s="1">
        <f t="shared" si="17"/>
        <v>37.42669044626971</v>
      </c>
      <c r="AE152" s="1">
        <f t="shared" si="17"/>
        <v>37.357754265798661</v>
      </c>
      <c r="AF152" s="1">
        <f t="shared" si="17"/>
        <v>37.242367844499981</v>
      </c>
      <c r="AG152" s="1">
        <f t="shared" si="17"/>
        <v>37.28067784329707</v>
      </c>
    </row>
    <row r="153" spans="1:33" ht="15" customHeight="1">
      <c r="A153" s="61" t="s">
        <v>145</v>
      </c>
      <c r="B153" s="1">
        <f t="shared" si="15"/>
        <v>61.745833949792726</v>
      </c>
      <c r="C153" s="1">
        <f t="shared" si="15"/>
        <v>58.669125686790011</v>
      </c>
      <c r="D153" s="1">
        <f t="shared" si="15"/>
        <v>58.139985772475889</v>
      </c>
      <c r="E153" s="1">
        <f t="shared" si="15"/>
        <v>57.297229674497189</v>
      </c>
      <c r="F153" s="1">
        <f t="shared" si="15"/>
        <v>56.558852667882313</v>
      </c>
      <c r="G153" s="1">
        <f t="shared" si="15"/>
        <v>56.656112827639049</v>
      </c>
      <c r="H153" s="1">
        <f t="shared" si="15"/>
        <v>57.138473146738995</v>
      </c>
      <c r="I153" s="1">
        <f t="shared" si="15"/>
        <v>57.560477413024415</v>
      </c>
      <c r="J153" s="1">
        <f t="shared" si="15"/>
        <v>57.699600008162079</v>
      </c>
      <c r="K153" s="1">
        <f t="shared" si="15"/>
        <v>56.916328477295977</v>
      </c>
      <c r="L153" s="1">
        <f t="shared" si="16"/>
        <v>56.062059341596779</v>
      </c>
      <c r="M153" s="1">
        <f t="shared" si="16"/>
        <v>55.424246851433743</v>
      </c>
      <c r="N153" s="1">
        <f t="shared" si="16"/>
        <v>54.549538230306503</v>
      </c>
      <c r="O153" s="1">
        <f t="shared" si="16"/>
        <v>53.724680948333145</v>
      </c>
      <c r="P153" s="1">
        <f t="shared" si="16"/>
        <v>53.731951409219356</v>
      </c>
      <c r="Q153" s="1">
        <f t="shared" si="16"/>
        <v>53.485396860842719</v>
      </c>
      <c r="R153" s="1">
        <f t="shared" si="16"/>
        <v>52.659422370031891</v>
      </c>
      <c r="S153" s="1">
        <f t="shared" si="16"/>
        <v>52.216729147425895</v>
      </c>
      <c r="T153" s="1">
        <f t="shared" si="16"/>
        <v>51.787591526265267</v>
      </c>
      <c r="U153" s="1">
        <f t="shared" si="16"/>
        <v>51.871419563684128</v>
      </c>
      <c r="V153" s="1">
        <f t="shared" si="17"/>
        <v>51.490986218111274</v>
      </c>
      <c r="W153" s="1">
        <f t="shared" si="17"/>
        <v>50.829337803054543</v>
      </c>
      <c r="X153" s="1">
        <f t="shared" si="17"/>
        <v>50.512637160968012</v>
      </c>
      <c r="Y153" s="1">
        <f t="shared" si="17"/>
        <v>50.190313399682161</v>
      </c>
      <c r="Z153" s="1">
        <f t="shared" si="17"/>
        <v>49.841491801429108</v>
      </c>
      <c r="AA153" s="1">
        <f t="shared" si="17"/>
        <v>49.794910207460823</v>
      </c>
      <c r="AB153" s="1">
        <f t="shared" si="17"/>
        <v>49.577414053888276</v>
      </c>
      <c r="AC153" s="1">
        <f t="shared" si="17"/>
        <v>49.337770957857941</v>
      </c>
      <c r="AD153" s="1">
        <f t="shared" si="17"/>
        <v>49.496798115191687</v>
      </c>
      <c r="AE153" s="1">
        <f t="shared" si="17"/>
        <v>49.405630016518735</v>
      </c>
      <c r="AF153" s="1">
        <f t="shared" si="17"/>
        <v>49.253031474351225</v>
      </c>
      <c r="AG153" s="1">
        <f t="shared" si="17"/>
        <v>49.303696447760373</v>
      </c>
    </row>
    <row r="154" spans="1:33" ht="15" customHeight="1">
      <c r="A154" s="61" t="s">
        <v>143</v>
      </c>
      <c r="B154" s="1">
        <f t="shared" si="15"/>
        <v>50.890706242173209</v>
      </c>
      <c r="C154" s="1">
        <f t="shared" si="15"/>
        <v>48.354893760756987</v>
      </c>
      <c r="D154" s="1">
        <f t="shared" si="15"/>
        <v>47.918778443855373</v>
      </c>
      <c r="E154" s="1">
        <f t="shared" si="15"/>
        <v>47.22418173550242</v>
      </c>
      <c r="F154" s="1">
        <f t="shared" si="15"/>
        <v>46.615613919086378</v>
      </c>
      <c r="G154" s="1">
        <f t="shared" si="15"/>
        <v>46.69577541181593</v>
      </c>
      <c r="H154" s="1">
        <f t="shared" si="15"/>
        <v>47.093335145516455</v>
      </c>
      <c r="I154" s="1">
        <f t="shared" si="15"/>
        <v>47.441149625857555</v>
      </c>
      <c r="J154" s="1">
        <f t="shared" si="15"/>
        <v>47.555813995385002</v>
      </c>
      <c r="K154" s="1">
        <f t="shared" si="15"/>
        <v>46.910244264841303</v>
      </c>
      <c r="L154" s="1">
        <f t="shared" si="16"/>
        <v>46.206158549973907</v>
      </c>
      <c r="M154" s="1">
        <f t="shared" si="16"/>
        <v>45.68047566583197</v>
      </c>
      <c r="N154" s="1">
        <f t="shared" si="16"/>
        <v>44.959543796623137</v>
      </c>
      <c r="O154" s="1">
        <f t="shared" si="16"/>
        <v>44.279699231518435</v>
      </c>
      <c r="P154" s="1">
        <f t="shared" si="16"/>
        <v>44.285691520642047</v>
      </c>
      <c r="Q154" s="1">
        <f t="shared" si="16"/>
        <v>44.082482100807979</v>
      </c>
      <c r="R154" s="1">
        <f t="shared" si="16"/>
        <v>43.401716735980919</v>
      </c>
      <c r="S154" s="1">
        <f t="shared" si="16"/>
        <v>43.036850488237597</v>
      </c>
      <c r="T154" s="1">
        <f t="shared" si="16"/>
        <v>42.683156721080636</v>
      </c>
      <c r="U154" s="1">
        <f t="shared" si="16"/>
        <v>42.752247504284078</v>
      </c>
      <c r="V154" s="1">
        <f t="shared" si="17"/>
        <v>42.438695635343137</v>
      </c>
      <c r="W154" s="1">
        <f t="shared" si="17"/>
        <v>41.89336726300904</v>
      </c>
      <c r="X154" s="1">
        <f t="shared" si="17"/>
        <v>41.632343671421658</v>
      </c>
      <c r="Y154" s="1">
        <f t="shared" si="17"/>
        <v>41.366685524123675</v>
      </c>
      <c r="Z154" s="1">
        <f t="shared" si="17"/>
        <v>41.07918794976009</v>
      </c>
      <c r="AA154" s="1">
        <f t="shared" si="17"/>
        <v>41.040795558512137</v>
      </c>
      <c r="AB154" s="1">
        <f t="shared" si="17"/>
        <v>40.861535968800176</v>
      </c>
      <c r="AC154" s="1">
        <f t="shared" si="17"/>
        <v>40.66402294447272</v>
      </c>
      <c r="AD154" s="1">
        <f t="shared" si="17"/>
        <v>40.795092586433981</v>
      </c>
      <c r="AE154" s="1">
        <f t="shared" si="17"/>
        <v>40.719952149720548</v>
      </c>
      <c r="AF154" s="1">
        <f t="shared" si="17"/>
        <v>40.594180950504978</v>
      </c>
      <c r="AG154" s="1">
        <f t="shared" si="17"/>
        <v>40.635938849193813</v>
      </c>
    </row>
    <row r="155" spans="1:33" ht="15" customHeight="1">
      <c r="A155" s="61" t="s">
        <v>148</v>
      </c>
      <c r="B155" s="1">
        <f t="shared" si="15"/>
        <v>47.2139694379795</v>
      </c>
      <c r="C155" s="1">
        <f t="shared" si="15"/>
        <v>44.861363592261924</v>
      </c>
      <c r="D155" s="1">
        <f t="shared" si="15"/>
        <v>44.456756606741962</v>
      </c>
      <c r="E155" s="1">
        <f t="shared" si="15"/>
        <v>43.812342917455794</v>
      </c>
      <c r="F155" s="1">
        <f t="shared" si="15"/>
        <v>43.247742729978064</v>
      </c>
      <c r="G155" s="1">
        <f t="shared" si="15"/>
        <v>43.322112738714551</v>
      </c>
      <c r="H155" s="1">
        <f t="shared" si="15"/>
        <v>43.690949693489465</v>
      </c>
      <c r="I155" s="1">
        <f t="shared" si="15"/>
        <v>44.013635375365546</v>
      </c>
      <c r="J155" s="1">
        <f t="shared" si="15"/>
        <v>44.120015507186316</v>
      </c>
      <c r="K155" s="1">
        <f t="shared" si="15"/>
        <v>43.521086709009879</v>
      </c>
      <c r="L155" s="1">
        <f t="shared" si="16"/>
        <v>42.867869572166157</v>
      </c>
      <c r="M155" s="1">
        <f t="shared" si="16"/>
        <v>42.380166070708789</v>
      </c>
      <c r="N155" s="1">
        <f t="shared" si="16"/>
        <v>41.711319875536823</v>
      </c>
      <c r="O155" s="1">
        <f t="shared" si="16"/>
        <v>41.080592520984418</v>
      </c>
      <c r="P155" s="1">
        <f t="shared" si="16"/>
        <v>41.086151880962625</v>
      </c>
      <c r="Q155" s="1">
        <f t="shared" si="16"/>
        <v>40.897623875634928</v>
      </c>
      <c r="R155" s="1">
        <f t="shared" si="16"/>
        <v>40.266042247028167</v>
      </c>
      <c r="S155" s="1">
        <f t="shared" si="16"/>
        <v>39.927536748835109</v>
      </c>
      <c r="T155" s="1">
        <f t="shared" si="16"/>
        <v>39.599396545131</v>
      </c>
      <c r="U155" s="1">
        <f t="shared" si="16"/>
        <v>39.663495677713094</v>
      </c>
      <c r="V155" s="1">
        <f t="shared" si="17"/>
        <v>39.372597212147468</v>
      </c>
      <c r="W155" s="1">
        <f t="shared" si="17"/>
        <v>38.866667563961371</v>
      </c>
      <c r="X155" s="1">
        <f t="shared" si="17"/>
        <v>38.624502328188207</v>
      </c>
      <c r="Y155" s="1">
        <f t="shared" si="17"/>
        <v>38.378037372724833</v>
      </c>
      <c r="Z155" s="1">
        <f t="shared" si="17"/>
        <v>38.111310838710914</v>
      </c>
      <c r="AA155" s="1">
        <f t="shared" si="17"/>
        <v>38.075692209674671</v>
      </c>
      <c r="AB155" s="1">
        <f t="shared" si="17"/>
        <v>37.909383714173558</v>
      </c>
      <c r="AC155" s="1">
        <f t="shared" si="17"/>
        <v>37.726140552842232</v>
      </c>
      <c r="AD155" s="1">
        <f t="shared" si="17"/>
        <v>37.847740713790245</v>
      </c>
      <c r="AE155" s="1">
        <f t="shared" si="17"/>
        <v>37.778029001288893</v>
      </c>
      <c r="AF155" s="1">
        <f t="shared" si="17"/>
        <v>37.661344482750607</v>
      </c>
      <c r="AG155" s="1">
        <f t="shared" si="17"/>
        <v>37.700085469034164</v>
      </c>
    </row>
    <row r="156" spans="1:3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sheetData>
  <mergeCells count="1">
    <mergeCell ref="A3:D3"/>
  </mergeCells>
  <hyperlinks>
    <hyperlink ref="A2" r:id="rId1" xr:uid="{00000000-0004-0000-0600-000000000000}"/>
    <hyperlink ref="A61" r:id="rId2" location="/?id=8-AEO2020&amp;region=0-0&amp;cases=ref2020&amp;start=2018&amp;end=2050&amp;f=A&amp;linechart=ref2020-d112119a.6-8-AEO2020~ref2020-d112119a.74-8-AEO2020~ref2020-d112119a.75-8-AEO2020~ref2020-d112119a.76-8-AEO2020&amp;ctype=linechart&amp;sourcekey=0" xr:uid="{00000000-0004-0000-0600-000001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ABA0-56C6-465E-9A75-971D828E2E28}">
  <dimension ref="A1:U255"/>
  <sheetViews>
    <sheetView topLeftCell="A10" workbookViewId="0">
      <selection activeCell="E12" sqref="E12"/>
    </sheetView>
  </sheetViews>
  <sheetFormatPr defaultRowHeight="15"/>
  <cols>
    <col min="1" max="1" width="26.75" style="75" customWidth="1"/>
    <col min="2" max="6" width="13.625" style="75" customWidth="1"/>
    <col min="7" max="16384" width="9" style="75"/>
  </cols>
  <sheetData>
    <row r="1" spans="1:21" ht="18">
      <c r="A1" s="167" t="s">
        <v>574</v>
      </c>
      <c r="B1" s="168"/>
      <c r="C1" s="168"/>
      <c r="D1" s="168"/>
      <c r="E1" s="168"/>
      <c r="F1" s="169"/>
      <c r="G1" s="74"/>
      <c r="H1" s="74"/>
      <c r="I1" s="74"/>
      <c r="J1" s="74"/>
      <c r="K1" s="74"/>
      <c r="L1" s="74"/>
      <c r="M1" s="74"/>
      <c r="N1" s="74"/>
      <c r="O1" s="74"/>
      <c r="P1" s="74"/>
      <c r="Q1" s="74"/>
      <c r="R1" s="74"/>
      <c r="S1" s="74"/>
      <c r="T1" s="74"/>
      <c r="U1" s="74"/>
    </row>
    <row r="2" spans="1:21" ht="65.099999999999994" customHeight="1" thickBot="1">
      <c r="A2" s="170" t="s">
        <v>575</v>
      </c>
      <c r="B2" s="171"/>
      <c r="C2" s="171"/>
      <c r="D2" s="171"/>
      <c r="E2" s="171"/>
      <c r="F2" s="172"/>
      <c r="G2" s="74"/>
      <c r="H2" s="74"/>
      <c r="I2" s="74"/>
      <c r="J2" s="74"/>
      <c r="K2" s="74"/>
      <c r="L2" s="74"/>
      <c r="M2" s="74"/>
      <c r="N2" s="74"/>
      <c r="O2" s="74"/>
      <c r="P2" s="74"/>
      <c r="Q2" s="74"/>
      <c r="R2" s="74"/>
      <c r="S2" s="74"/>
      <c r="T2" s="74"/>
      <c r="U2" s="74"/>
    </row>
    <row r="3" spans="1:21" ht="22.5" customHeight="1">
      <c r="A3" s="76" t="s">
        <v>576</v>
      </c>
      <c r="B3" s="77"/>
      <c r="C3" s="77"/>
      <c r="D3" s="77"/>
      <c r="E3" s="77"/>
      <c r="F3" s="78"/>
      <c r="G3" s="74"/>
      <c r="H3" s="74"/>
      <c r="I3" s="74"/>
      <c r="J3" s="74"/>
      <c r="K3" s="74"/>
      <c r="L3" s="74"/>
      <c r="M3" s="74"/>
      <c r="N3" s="74"/>
      <c r="O3" s="74"/>
      <c r="P3" s="74"/>
      <c r="Q3" s="74"/>
      <c r="R3" s="74"/>
      <c r="S3" s="74"/>
      <c r="T3" s="74"/>
      <c r="U3" s="74"/>
    </row>
    <row r="4" spans="1:21" ht="25.5" customHeight="1">
      <c r="A4" s="173" t="s">
        <v>577</v>
      </c>
      <c r="B4" s="174"/>
      <c r="C4" s="174"/>
      <c r="D4" s="174"/>
      <c r="E4" s="174"/>
      <c r="F4" s="175"/>
      <c r="G4" s="74"/>
      <c r="H4" s="74"/>
      <c r="I4" s="74"/>
      <c r="J4" s="74"/>
      <c r="K4" s="74"/>
      <c r="L4" s="74"/>
      <c r="M4" s="74"/>
      <c r="N4" s="74"/>
      <c r="O4" s="74"/>
      <c r="P4" s="74"/>
      <c r="Q4" s="74"/>
      <c r="R4" s="74"/>
      <c r="S4" s="74"/>
      <c r="T4" s="74"/>
      <c r="U4" s="74"/>
    </row>
    <row r="5" spans="1:21" ht="48.75" customHeight="1">
      <c r="A5" s="173" t="s">
        <v>578</v>
      </c>
      <c r="B5" s="174"/>
      <c r="C5" s="174"/>
      <c r="D5" s="174"/>
      <c r="E5" s="174"/>
      <c r="F5" s="175"/>
      <c r="G5" s="74"/>
      <c r="H5" s="74"/>
      <c r="I5" s="74"/>
      <c r="J5" s="74"/>
      <c r="K5" s="74"/>
      <c r="L5" s="74"/>
      <c r="M5" s="74"/>
      <c r="N5" s="74"/>
      <c r="O5" s="74"/>
      <c r="P5" s="74"/>
      <c r="Q5" s="74"/>
      <c r="R5" s="74"/>
      <c r="S5" s="74"/>
      <c r="T5" s="74"/>
      <c r="U5" s="74"/>
    </row>
    <row r="6" spans="1:21" ht="51" customHeight="1">
      <c r="A6" s="173" t="s">
        <v>579</v>
      </c>
      <c r="B6" s="174"/>
      <c r="C6" s="174"/>
      <c r="D6" s="174"/>
      <c r="E6" s="174"/>
      <c r="F6" s="175"/>
      <c r="G6" s="74"/>
      <c r="H6" s="74"/>
      <c r="I6" s="74"/>
      <c r="J6" s="74"/>
      <c r="K6" s="74"/>
      <c r="L6" s="74"/>
      <c r="M6" s="74"/>
      <c r="N6" s="74"/>
      <c r="O6" s="74"/>
      <c r="P6" s="74"/>
      <c r="Q6" s="74"/>
      <c r="R6" s="74"/>
      <c r="S6" s="74"/>
      <c r="T6" s="74"/>
      <c r="U6" s="74"/>
    </row>
    <row r="7" spans="1:21" ht="39.75" customHeight="1">
      <c r="A7" s="173" t="s">
        <v>580</v>
      </c>
      <c r="B7" s="174"/>
      <c r="C7" s="174"/>
      <c r="D7" s="174"/>
      <c r="E7" s="174"/>
      <c r="F7" s="175"/>
      <c r="G7" s="74"/>
      <c r="H7" s="74"/>
      <c r="I7" s="74"/>
      <c r="J7" s="74"/>
      <c r="K7" s="74"/>
      <c r="L7" s="74"/>
      <c r="M7" s="74"/>
      <c r="N7" s="74"/>
      <c r="O7" s="74"/>
      <c r="P7" s="74"/>
      <c r="Q7" s="74"/>
      <c r="R7" s="74"/>
      <c r="S7" s="74"/>
      <c r="T7" s="74"/>
      <c r="U7" s="74"/>
    </row>
    <row r="8" spans="1:21" ht="156.75" customHeight="1" thickBot="1">
      <c r="A8" s="161" t="s">
        <v>581</v>
      </c>
      <c r="B8" s="162"/>
      <c r="C8" s="162"/>
      <c r="D8" s="162"/>
      <c r="E8" s="162"/>
      <c r="F8" s="163"/>
      <c r="G8" s="74"/>
      <c r="H8" s="74"/>
      <c r="I8" s="74"/>
      <c r="J8" s="74"/>
      <c r="K8" s="74"/>
      <c r="L8" s="74"/>
      <c r="M8" s="74"/>
      <c r="N8" s="74"/>
      <c r="O8" s="74"/>
      <c r="P8" s="74"/>
      <c r="Q8" s="74"/>
      <c r="R8" s="74"/>
      <c r="S8" s="74"/>
      <c r="T8" s="74"/>
      <c r="U8" s="74"/>
    </row>
    <row r="9" spans="1:21" ht="33.950000000000003" customHeight="1" thickBot="1">
      <c r="A9" s="79"/>
      <c r="B9" s="80"/>
      <c r="C9" s="80"/>
      <c r="D9" s="80"/>
      <c r="E9" s="80"/>
      <c r="F9" s="81"/>
      <c r="G9" s="74"/>
      <c r="H9" s="74"/>
      <c r="I9" s="74"/>
      <c r="J9" s="74"/>
      <c r="K9" s="74"/>
      <c r="L9" s="74"/>
      <c r="M9" s="74"/>
      <c r="N9" s="74"/>
      <c r="O9" s="74"/>
      <c r="P9" s="74"/>
      <c r="Q9" s="74"/>
      <c r="R9" s="74"/>
      <c r="S9" s="74"/>
      <c r="T9" s="74"/>
      <c r="U9" s="74"/>
    </row>
    <row r="10" spans="1:21" ht="21.75" thickBot="1">
      <c r="A10" s="164" t="s">
        <v>582</v>
      </c>
      <c r="B10" s="165"/>
      <c r="C10" s="165"/>
      <c r="D10" s="165"/>
      <c r="E10" s="165"/>
      <c r="F10" s="166"/>
      <c r="G10" s="74"/>
      <c r="H10" s="74"/>
      <c r="I10" s="74"/>
      <c r="J10" s="74"/>
      <c r="K10" s="74"/>
      <c r="L10" s="74"/>
      <c r="M10" s="74"/>
      <c r="N10" s="74"/>
      <c r="O10" s="74"/>
      <c r="P10" s="74"/>
      <c r="Q10" s="74"/>
      <c r="R10" s="74"/>
      <c r="S10" s="74"/>
      <c r="T10" s="74"/>
      <c r="U10" s="74"/>
    </row>
    <row r="11" spans="1:21" ht="54.95" customHeight="1">
      <c r="A11" s="82" t="s">
        <v>583</v>
      </c>
      <c r="B11" s="83" t="s">
        <v>584</v>
      </c>
      <c r="C11" s="83" t="s">
        <v>585</v>
      </c>
      <c r="D11" s="83" t="s">
        <v>586</v>
      </c>
      <c r="E11" s="83" t="s">
        <v>587</v>
      </c>
      <c r="F11" s="84" t="s">
        <v>588</v>
      </c>
      <c r="G11" s="74"/>
      <c r="H11" s="74"/>
      <c r="I11" s="74"/>
      <c r="J11" s="74"/>
      <c r="K11" s="74"/>
      <c r="L11" s="74"/>
      <c r="M11" s="74"/>
      <c r="N11" s="74"/>
      <c r="O11" s="74"/>
      <c r="P11" s="74"/>
      <c r="Q11" s="74"/>
      <c r="R11" s="74"/>
      <c r="S11" s="74"/>
      <c r="T11" s="74"/>
      <c r="U11" s="74"/>
    </row>
    <row r="12" spans="1:21" ht="14.1" customHeight="1">
      <c r="A12" s="85" t="s">
        <v>589</v>
      </c>
      <c r="B12" s="86"/>
      <c r="C12" s="86"/>
      <c r="D12" s="86"/>
      <c r="E12" s="104">
        <v>15207210.49504187</v>
      </c>
      <c r="F12" s="87">
        <f>SUM(B12:E12)</f>
        <v>15207210.49504187</v>
      </c>
      <c r="G12" s="74">
        <f>F12/F32</f>
        <v>0.29418828308893524</v>
      </c>
      <c r="H12" s="74"/>
      <c r="I12" s="74"/>
      <c r="J12" s="74"/>
      <c r="K12" s="74"/>
      <c r="L12" s="74"/>
      <c r="M12" s="74"/>
      <c r="N12" s="74"/>
      <c r="O12" s="74"/>
      <c r="P12" s="74"/>
      <c r="Q12" s="74"/>
      <c r="R12" s="74"/>
      <c r="S12" s="74"/>
      <c r="T12" s="74"/>
      <c r="U12" s="74"/>
    </row>
    <row r="13" spans="1:21" ht="14.1" customHeight="1">
      <c r="A13" s="85" t="s">
        <v>590</v>
      </c>
      <c r="B13" s="88">
        <v>38880.026526039102</v>
      </c>
      <c r="C13" s="89">
        <v>5351.5166556194081</v>
      </c>
      <c r="D13" s="88"/>
      <c r="E13" s="88"/>
      <c r="F13" s="87">
        <f t="shared" ref="F13:F31" si="0">SUM(B13:E13)</f>
        <v>44231.543181658511</v>
      </c>
      <c r="G13" s="74"/>
      <c r="H13" s="74"/>
      <c r="I13" s="74"/>
      <c r="J13" s="74"/>
      <c r="K13" s="74"/>
      <c r="L13" s="74"/>
      <c r="M13" s="74"/>
      <c r="N13" s="74"/>
      <c r="O13" s="74"/>
      <c r="P13" s="74"/>
      <c r="Q13" s="74"/>
      <c r="R13" s="74"/>
      <c r="S13" s="74"/>
      <c r="T13" s="74"/>
      <c r="U13" s="74"/>
    </row>
    <row r="14" spans="1:21" ht="14.1" customHeight="1">
      <c r="A14" s="85" t="s">
        <v>591</v>
      </c>
      <c r="B14" s="86"/>
      <c r="C14" s="86">
        <v>7414405.3384616468</v>
      </c>
      <c r="D14" s="86"/>
      <c r="E14" s="86"/>
      <c r="F14" s="87">
        <f t="shared" si="0"/>
        <v>7414405.3384616468</v>
      </c>
      <c r="G14" s="74"/>
      <c r="H14" s="74"/>
      <c r="I14" s="74"/>
      <c r="J14" s="74"/>
      <c r="K14" s="74"/>
      <c r="L14" s="74"/>
      <c r="M14" s="74"/>
      <c r="N14" s="74"/>
      <c r="O14" s="74"/>
      <c r="P14" s="74"/>
      <c r="Q14" s="74"/>
      <c r="R14" s="74"/>
      <c r="S14" s="74"/>
      <c r="T14" s="74"/>
      <c r="U14" s="74"/>
    </row>
    <row r="15" spans="1:21" ht="14.1" customHeight="1">
      <c r="A15" s="85" t="s">
        <v>592</v>
      </c>
      <c r="B15" s="86"/>
      <c r="C15" s="86">
        <v>7700.1110989629196</v>
      </c>
      <c r="D15" s="86"/>
      <c r="E15" s="86"/>
      <c r="F15" s="87">
        <f t="shared" si="0"/>
        <v>7700.1110989629196</v>
      </c>
      <c r="G15" s="74"/>
      <c r="H15" s="74"/>
      <c r="I15" s="74"/>
      <c r="J15" s="74"/>
      <c r="K15" s="74"/>
      <c r="L15" s="74"/>
      <c r="M15" s="74"/>
      <c r="N15" s="74"/>
      <c r="O15" s="74"/>
      <c r="P15" s="74"/>
      <c r="Q15" s="74"/>
      <c r="R15" s="74"/>
      <c r="S15" s="74"/>
      <c r="T15" s="74"/>
      <c r="U15" s="74"/>
    </row>
    <row r="16" spans="1:21" ht="14.1" customHeight="1">
      <c r="A16" s="85" t="s">
        <v>593</v>
      </c>
      <c r="B16" s="122">
        <v>1952679.6025382804</v>
      </c>
      <c r="C16" s="122">
        <v>1618799.3129468269</v>
      </c>
      <c r="D16" s="86"/>
      <c r="E16" s="86"/>
      <c r="F16" s="87">
        <f t="shared" si="0"/>
        <v>3571478.9154851073</v>
      </c>
      <c r="G16" s="74"/>
      <c r="H16" s="74"/>
      <c r="I16" s="74"/>
      <c r="J16" s="74"/>
      <c r="K16" s="74"/>
      <c r="L16" s="74"/>
      <c r="M16" s="74"/>
      <c r="N16" s="74"/>
      <c r="O16" s="74"/>
      <c r="P16" s="74"/>
      <c r="Q16" s="74"/>
      <c r="R16" s="74"/>
      <c r="S16" s="74"/>
      <c r="T16" s="74"/>
      <c r="U16" s="74"/>
    </row>
    <row r="17" spans="1:21" ht="14.1" customHeight="1">
      <c r="A17" s="85" t="s">
        <v>594</v>
      </c>
      <c r="B17" s="122">
        <v>8210.6407266162605</v>
      </c>
      <c r="C17" s="122">
        <v>1496.8589378211057</v>
      </c>
      <c r="D17" s="86"/>
      <c r="E17" s="86"/>
      <c r="F17" s="87">
        <f t="shared" si="0"/>
        <v>9707.4996644373659</v>
      </c>
      <c r="G17" s="74"/>
      <c r="H17" s="74"/>
      <c r="I17" s="74"/>
      <c r="J17" s="74"/>
      <c r="K17" s="74"/>
      <c r="L17" s="74"/>
      <c r="M17" s="74"/>
      <c r="N17" s="74"/>
      <c r="O17" s="74"/>
      <c r="P17" s="74"/>
      <c r="Q17" s="74"/>
      <c r="R17" s="74"/>
      <c r="S17" s="74"/>
      <c r="T17" s="74"/>
      <c r="U17" s="74"/>
    </row>
    <row r="18" spans="1:21" ht="14.1" customHeight="1">
      <c r="A18" s="85" t="s">
        <v>595</v>
      </c>
      <c r="B18" s="122">
        <v>8240.4254081512317</v>
      </c>
      <c r="C18" s="122">
        <v>1.51</v>
      </c>
      <c r="D18" s="86"/>
      <c r="E18" s="86"/>
      <c r="F18" s="87">
        <f t="shared" si="0"/>
        <v>8241.935408151232</v>
      </c>
      <c r="G18" s="74"/>
      <c r="H18" s="74"/>
      <c r="I18" s="74"/>
      <c r="J18" s="74"/>
      <c r="K18" s="74"/>
      <c r="L18" s="74"/>
      <c r="M18" s="74"/>
      <c r="N18" s="74"/>
      <c r="O18" s="74"/>
      <c r="P18" s="74"/>
      <c r="Q18" s="74"/>
      <c r="R18" s="74"/>
      <c r="S18" s="74"/>
      <c r="T18" s="74"/>
      <c r="U18" s="74"/>
    </row>
    <row r="19" spans="1:21" ht="14.1" customHeight="1">
      <c r="A19" s="85" t="s">
        <v>525</v>
      </c>
      <c r="B19" s="122">
        <v>8511.7119626878593</v>
      </c>
      <c r="C19" s="122">
        <v>33630.629908825671</v>
      </c>
      <c r="D19" s="86"/>
      <c r="E19" s="86"/>
      <c r="F19" s="87">
        <f t="shared" si="0"/>
        <v>42142.341871513534</v>
      </c>
      <c r="G19" s="74"/>
      <c r="H19" s="74"/>
      <c r="I19" s="74"/>
      <c r="J19" s="74"/>
      <c r="K19" s="74"/>
      <c r="L19" s="74"/>
      <c r="M19" s="74"/>
      <c r="N19" s="74"/>
      <c r="O19" s="74"/>
      <c r="P19" s="74"/>
      <c r="Q19" s="74"/>
      <c r="R19" s="74"/>
      <c r="S19" s="74"/>
      <c r="T19" s="74"/>
      <c r="U19" s="74"/>
    </row>
    <row r="20" spans="1:21" ht="14.1" customHeight="1">
      <c r="A20" s="85" t="s">
        <v>526</v>
      </c>
      <c r="B20" s="122">
        <v>2006098.0909821698</v>
      </c>
      <c r="C20" s="122">
        <v>2153821.806352708</v>
      </c>
      <c r="D20" s="86"/>
      <c r="E20" s="86"/>
      <c r="F20" s="87">
        <f t="shared" si="0"/>
        <v>4159919.8973348779</v>
      </c>
      <c r="G20" s="74"/>
      <c r="H20" s="74"/>
      <c r="I20" s="74"/>
      <c r="J20" s="74"/>
      <c r="K20" s="74"/>
      <c r="L20" s="74"/>
      <c r="M20" s="74"/>
      <c r="N20" s="74"/>
      <c r="O20" s="74"/>
      <c r="P20" s="74"/>
      <c r="Q20" s="74"/>
      <c r="R20" s="74"/>
      <c r="S20" s="74"/>
      <c r="T20" s="74"/>
      <c r="U20" s="74"/>
    </row>
    <row r="21" spans="1:21" ht="14.1" customHeight="1">
      <c r="A21" s="85" t="s">
        <v>596</v>
      </c>
      <c r="B21" s="122">
        <v>100615.0583803731</v>
      </c>
      <c r="C21" s="122">
        <v>1975.5774933793309</v>
      </c>
      <c r="D21" s="86"/>
      <c r="E21" s="86"/>
      <c r="F21" s="87">
        <f t="shared" si="0"/>
        <v>102590.63587375243</v>
      </c>
      <c r="G21" s="74"/>
      <c r="H21" s="74"/>
      <c r="I21" s="74"/>
      <c r="J21" s="74"/>
      <c r="K21" s="74"/>
      <c r="L21" s="74"/>
      <c r="M21" s="74"/>
      <c r="N21" s="74"/>
      <c r="O21" s="74"/>
      <c r="P21" s="74"/>
      <c r="Q21" s="74"/>
      <c r="R21" s="74"/>
      <c r="S21" s="74"/>
      <c r="T21" s="74"/>
      <c r="U21" s="74"/>
    </row>
    <row r="22" spans="1:21" ht="14.1" customHeight="1">
      <c r="A22" s="85" t="s">
        <v>597</v>
      </c>
      <c r="B22" s="122">
        <v>8105137.1079071835</v>
      </c>
      <c r="C22" s="122">
        <v>1671301.7019986119</v>
      </c>
      <c r="D22" s="86"/>
      <c r="E22" s="86"/>
      <c r="F22" s="87">
        <f t="shared" si="0"/>
        <v>9776438.8099057954</v>
      </c>
      <c r="G22" s="74"/>
      <c r="H22" s="74"/>
      <c r="I22" s="74"/>
      <c r="J22" s="74"/>
      <c r="K22" s="74"/>
      <c r="L22" s="74"/>
      <c r="M22" s="74"/>
      <c r="N22" s="74"/>
      <c r="O22" s="74"/>
      <c r="P22" s="74"/>
      <c r="Q22" s="74"/>
      <c r="R22" s="74"/>
      <c r="S22" s="74"/>
      <c r="T22" s="74"/>
      <c r="U22" s="74"/>
    </row>
    <row r="23" spans="1:21" ht="14.1" customHeight="1">
      <c r="A23" s="85" t="s">
        <v>531</v>
      </c>
      <c r="B23" s="122"/>
      <c r="C23" s="122">
        <v>21</v>
      </c>
      <c r="D23" s="86"/>
      <c r="E23" s="86"/>
      <c r="F23" s="87">
        <f t="shared" si="0"/>
        <v>21</v>
      </c>
      <c r="G23" s="74"/>
      <c r="H23" s="74"/>
      <c r="I23" s="74"/>
      <c r="J23" s="74"/>
      <c r="K23" s="74"/>
      <c r="L23" s="74"/>
      <c r="M23" s="74"/>
      <c r="N23" s="74"/>
      <c r="O23" s="74"/>
      <c r="P23" s="74"/>
      <c r="Q23" s="74"/>
      <c r="R23" s="74"/>
      <c r="S23" s="74"/>
      <c r="T23" s="74"/>
      <c r="U23" s="74"/>
    </row>
    <row r="24" spans="1:21" ht="14.1" customHeight="1">
      <c r="A24" s="85" t="s">
        <v>598</v>
      </c>
      <c r="B24" s="122">
        <v>43672.52</v>
      </c>
      <c r="C24" s="122">
        <v>3000.43</v>
      </c>
      <c r="D24" s="86"/>
      <c r="E24" s="86"/>
      <c r="F24" s="87">
        <f t="shared" si="0"/>
        <v>46672.95</v>
      </c>
      <c r="G24" s="74"/>
      <c r="H24" s="74"/>
      <c r="I24" s="74"/>
      <c r="J24" s="74"/>
      <c r="K24" s="74"/>
      <c r="L24" s="74"/>
      <c r="M24" s="74"/>
      <c r="N24" s="74"/>
      <c r="O24" s="74"/>
      <c r="P24" s="74"/>
      <c r="Q24" s="74"/>
      <c r="R24" s="74"/>
      <c r="S24" s="74"/>
      <c r="T24" s="74"/>
      <c r="U24" s="74"/>
    </row>
    <row r="25" spans="1:21" ht="14.1" customHeight="1">
      <c r="A25" s="85" t="s">
        <v>599</v>
      </c>
      <c r="B25" s="122">
        <v>3712.4</v>
      </c>
      <c r="C25" s="122">
        <v>6051.5</v>
      </c>
      <c r="D25" s="86"/>
      <c r="E25" s="86"/>
      <c r="F25" s="87">
        <f t="shared" si="0"/>
        <v>9763.9</v>
      </c>
      <c r="G25" s="74"/>
      <c r="H25" s="74"/>
      <c r="I25" s="74"/>
      <c r="J25" s="74"/>
      <c r="K25" s="74"/>
      <c r="L25" s="74"/>
      <c r="M25" s="74"/>
      <c r="N25" s="74"/>
      <c r="O25" s="74"/>
      <c r="P25" s="74"/>
      <c r="Q25" s="74"/>
      <c r="R25" s="74"/>
      <c r="S25" s="74"/>
      <c r="T25" s="74"/>
      <c r="U25" s="74"/>
    </row>
    <row r="26" spans="1:21" ht="14.1" customHeight="1">
      <c r="A26" s="85" t="s">
        <v>507</v>
      </c>
      <c r="B26" s="122">
        <v>213690.98821810482</v>
      </c>
      <c r="C26" s="122">
        <v>601946.83546300279</v>
      </c>
      <c r="D26" s="86"/>
      <c r="E26" s="86"/>
      <c r="F26" s="87">
        <f t="shared" si="0"/>
        <v>815637.82368110761</v>
      </c>
      <c r="G26" s="74"/>
      <c r="H26" s="74"/>
      <c r="I26" s="74"/>
      <c r="J26" s="74"/>
      <c r="K26" s="74"/>
      <c r="L26" s="74"/>
      <c r="M26" s="74"/>
      <c r="N26" s="74"/>
      <c r="O26" s="74"/>
      <c r="P26" s="74"/>
      <c r="Q26" s="74"/>
      <c r="R26" s="74"/>
      <c r="S26" s="74"/>
      <c r="T26" s="74"/>
      <c r="U26" s="74"/>
    </row>
    <row r="27" spans="1:21" ht="14.1" customHeight="1">
      <c r="A27" s="85" t="s">
        <v>600</v>
      </c>
      <c r="B27" s="86"/>
      <c r="C27" s="86"/>
      <c r="D27" s="86">
        <v>7635991.4217167422</v>
      </c>
      <c r="E27" s="86"/>
      <c r="F27" s="87">
        <f t="shared" si="0"/>
        <v>7635991.4217167422</v>
      </c>
      <c r="G27" s="74"/>
      <c r="H27" s="74"/>
      <c r="I27" s="74"/>
      <c r="J27" s="74"/>
      <c r="K27" s="74"/>
      <c r="L27" s="74"/>
      <c r="M27" s="74"/>
      <c r="N27" s="74"/>
      <c r="O27" s="74"/>
      <c r="P27" s="74"/>
      <c r="Q27" s="74"/>
      <c r="R27" s="74"/>
      <c r="S27" s="74"/>
      <c r="T27" s="74"/>
      <c r="U27" s="74"/>
    </row>
    <row r="28" spans="1:21" ht="14.1" customHeight="1">
      <c r="A28" s="85" t="s">
        <v>601</v>
      </c>
      <c r="B28" s="86">
        <v>54365</v>
      </c>
      <c r="C28" s="86"/>
      <c r="D28" s="86"/>
      <c r="E28" s="86"/>
      <c r="F28" s="87">
        <f t="shared" si="0"/>
        <v>54365</v>
      </c>
      <c r="G28" s="74"/>
      <c r="H28" s="74"/>
      <c r="I28" s="74"/>
      <c r="J28" s="74"/>
      <c r="K28" s="74"/>
      <c r="L28" s="74"/>
      <c r="M28" s="74"/>
      <c r="N28" s="74"/>
      <c r="O28" s="74"/>
      <c r="P28" s="74"/>
      <c r="Q28" s="74"/>
      <c r="R28" s="74"/>
      <c r="S28" s="74"/>
      <c r="T28" s="74"/>
      <c r="U28" s="74"/>
    </row>
    <row r="29" spans="1:21" ht="14.1" customHeight="1">
      <c r="A29" s="85" t="s">
        <v>602</v>
      </c>
      <c r="B29" s="86">
        <v>61758.843531384424</v>
      </c>
      <c r="C29" s="86"/>
      <c r="D29" s="86"/>
      <c r="E29" s="86"/>
      <c r="F29" s="87">
        <f t="shared" si="0"/>
        <v>61758.843531384424</v>
      </c>
      <c r="G29" s="74"/>
      <c r="H29" s="74"/>
      <c r="I29" s="74"/>
      <c r="J29" s="74"/>
      <c r="K29" s="74"/>
      <c r="L29" s="74"/>
      <c r="M29" s="74"/>
      <c r="N29" s="74"/>
      <c r="O29" s="74"/>
      <c r="P29" s="74"/>
      <c r="Q29" s="74"/>
      <c r="R29" s="74"/>
      <c r="S29" s="74"/>
      <c r="T29" s="74"/>
      <c r="U29" s="74"/>
    </row>
    <row r="30" spans="1:21" ht="14.1" customHeight="1">
      <c r="A30" s="85" t="s">
        <v>505</v>
      </c>
      <c r="B30" s="86">
        <v>1287352.8750295115</v>
      </c>
      <c r="C30" s="86">
        <v>1366776.9159168128</v>
      </c>
      <c r="D30" s="86"/>
      <c r="E30" s="86"/>
      <c r="F30" s="87">
        <f t="shared" si="0"/>
        <v>2654129.7909463244</v>
      </c>
      <c r="G30" s="74"/>
      <c r="H30" s="74"/>
      <c r="I30" s="74"/>
      <c r="J30" s="74"/>
      <c r="K30" s="74"/>
      <c r="L30" s="74"/>
      <c r="M30" s="74"/>
      <c r="N30" s="74"/>
      <c r="O30" s="74"/>
      <c r="P30" s="74"/>
      <c r="Q30" s="74"/>
      <c r="R30" s="74"/>
      <c r="S30" s="74"/>
      <c r="T30" s="74"/>
      <c r="U30" s="74"/>
    </row>
    <row r="31" spans="1:21" ht="14.1" customHeight="1">
      <c r="A31" s="85" t="s">
        <v>603</v>
      </c>
      <c r="B31" s="86">
        <v>63594.534380024146</v>
      </c>
      <c r="C31" s="86">
        <v>6098.3911866243434</v>
      </c>
      <c r="D31" s="86"/>
      <c r="E31" s="86"/>
      <c r="F31" s="87">
        <f t="shared" si="0"/>
        <v>69692.925566648482</v>
      </c>
      <c r="G31" s="74"/>
      <c r="H31" s="74"/>
      <c r="I31" s="74"/>
      <c r="J31" s="74"/>
      <c r="K31" s="74"/>
      <c r="L31" s="74"/>
      <c r="M31" s="74"/>
      <c r="N31" s="74"/>
      <c r="O31" s="74"/>
      <c r="P31" s="74"/>
      <c r="Q31" s="74"/>
      <c r="R31" s="74"/>
      <c r="S31" s="74"/>
      <c r="T31" s="74"/>
      <c r="U31" s="74"/>
    </row>
    <row r="32" spans="1:21" ht="14.1" customHeight="1" thickBot="1">
      <c r="A32" s="90" t="s">
        <v>604</v>
      </c>
      <c r="B32" s="91">
        <f>SUM(B12:B31)</f>
        <v>13956519.825590527</v>
      </c>
      <c r="C32" s="91">
        <f>SUM(C12:C31)</f>
        <v>14892379.436420841</v>
      </c>
      <c r="D32" s="91">
        <f>SUM(D12:D31)</f>
        <v>7635991.4217167422</v>
      </c>
      <c r="E32" s="91">
        <f>SUM(E12:E31)</f>
        <v>15207210.49504187</v>
      </c>
      <c r="F32" s="92">
        <f>SUM(F12:F31)</f>
        <v>51692101.178769991</v>
      </c>
      <c r="G32" s="105"/>
      <c r="H32" s="74"/>
      <c r="I32" s="74"/>
      <c r="J32" s="74"/>
      <c r="K32" s="74"/>
      <c r="L32" s="74"/>
      <c r="M32" s="74"/>
      <c r="N32" s="74"/>
      <c r="O32" s="74"/>
      <c r="P32" s="74"/>
      <c r="Q32" s="74"/>
      <c r="R32" s="74"/>
      <c r="S32" s="74"/>
      <c r="T32" s="74"/>
      <c r="U32" s="74"/>
    </row>
    <row r="33" spans="1:21" ht="14.1" customHeight="1">
      <c r="A33" s="74"/>
      <c r="B33" s="105">
        <f>B32-B24</f>
        <v>13912847.305590527</v>
      </c>
      <c r="C33" s="74"/>
      <c r="D33" s="105">
        <f>SUM(C32:E32)</f>
        <v>37735581.353179455</v>
      </c>
      <c r="E33" s="74"/>
      <c r="F33" s="74"/>
      <c r="G33" s="105"/>
      <c r="H33" s="74"/>
      <c r="I33" s="74"/>
      <c r="J33" s="74"/>
      <c r="K33" s="74"/>
      <c r="L33" s="74"/>
      <c r="M33" s="74"/>
      <c r="N33" s="74"/>
      <c r="O33" s="74"/>
      <c r="P33" s="74"/>
      <c r="Q33" s="74"/>
      <c r="R33" s="74"/>
      <c r="S33" s="74"/>
      <c r="T33" s="74"/>
      <c r="U33" s="74"/>
    </row>
    <row r="34" spans="1:21" ht="14.1" customHeight="1" thickBot="1">
      <c r="A34" s="74"/>
      <c r="B34" s="74"/>
      <c r="C34" s="74"/>
      <c r="D34" s="74"/>
      <c r="E34" s="74"/>
      <c r="F34" s="74"/>
      <c r="G34" s="74"/>
      <c r="H34" s="74"/>
      <c r="I34" s="74"/>
      <c r="J34" s="74"/>
      <c r="K34" s="74"/>
      <c r="L34" s="74"/>
      <c r="M34" s="74"/>
      <c r="N34" s="74"/>
      <c r="O34" s="74"/>
      <c r="P34" s="74"/>
      <c r="Q34" s="74"/>
      <c r="R34" s="74"/>
      <c r="S34" s="74"/>
      <c r="T34" s="74"/>
      <c r="U34" s="74"/>
    </row>
    <row r="35" spans="1:21" ht="21.95" customHeight="1" thickBot="1">
      <c r="A35" s="164" t="s">
        <v>605</v>
      </c>
      <c r="B35" s="165"/>
      <c r="C35" s="165"/>
      <c r="D35" s="165"/>
      <c r="E35" s="165"/>
      <c r="F35" s="166"/>
      <c r="G35" s="74"/>
      <c r="H35" s="74"/>
      <c r="I35" s="74"/>
      <c r="J35" s="74"/>
      <c r="K35" s="74"/>
      <c r="L35" s="74"/>
      <c r="M35" s="74"/>
      <c r="N35" s="74"/>
      <c r="O35" s="74"/>
      <c r="P35" s="74"/>
      <c r="Q35" s="74"/>
      <c r="R35" s="74"/>
      <c r="S35" s="74"/>
      <c r="T35" s="74"/>
      <c r="U35" s="74"/>
    </row>
    <row r="36" spans="1:21" ht="62.1" customHeight="1">
      <c r="A36" s="82" t="s">
        <v>583</v>
      </c>
      <c r="B36" s="83" t="s">
        <v>584</v>
      </c>
      <c r="C36" s="83" t="s">
        <v>585</v>
      </c>
      <c r="D36" s="83" t="s">
        <v>586</v>
      </c>
      <c r="E36" s="83" t="s">
        <v>587</v>
      </c>
      <c r="F36" s="84" t="s">
        <v>588</v>
      </c>
      <c r="G36" s="74"/>
      <c r="H36" s="74"/>
      <c r="I36" s="74"/>
      <c r="J36" s="74"/>
      <c r="K36" s="74"/>
      <c r="L36" s="74"/>
      <c r="M36" s="74"/>
      <c r="N36" s="74"/>
      <c r="O36" s="74"/>
      <c r="P36" s="74"/>
      <c r="Q36" s="74"/>
      <c r="R36" s="74"/>
      <c r="S36" s="74"/>
      <c r="T36" s="74"/>
      <c r="U36" s="74"/>
    </row>
    <row r="37" spans="1:21" ht="14.1" customHeight="1">
      <c r="A37" s="85" t="s">
        <v>589</v>
      </c>
      <c r="B37" s="86"/>
      <c r="C37" s="86"/>
      <c r="D37" s="86"/>
      <c r="E37" s="86">
        <v>16182265.551835166</v>
      </c>
      <c r="F37" s="87">
        <f>SUM(B37:E37)</f>
        <v>16182265.551835166</v>
      </c>
      <c r="G37" s="74"/>
      <c r="H37" s="74"/>
      <c r="I37" s="74"/>
      <c r="J37" s="74"/>
      <c r="K37" s="74"/>
      <c r="L37" s="74"/>
      <c r="M37" s="74"/>
      <c r="N37" s="74"/>
      <c r="O37" s="74"/>
      <c r="P37" s="74"/>
      <c r="Q37" s="74"/>
      <c r="R37" s="74"/>
      <c r="S37" s="74"/>
      <c r="T37" s="74"/>
      <c r="U37" s="74"/>
    </row>
    <row r="38" spans="1:21" ht="14.1" customHeight="1">
      <c r="A38" s="85" t="s">
        <v>590</v>
      </c>
      <c r="B38" s="89">
        <v>36323.048750401795</v>
      </c>
      <c r="C38" s="89">
        <v>5465.5600488370928</v>
      </c>
      <c r="D38" s="89"/>
      <c r="E38" s="89"/>
      <c r="F38" s="93">
        <f t="shared" ref="F38:F57" si="1">SUM(B38:E38)</f>
        <v>41788.608799238886</v>
      </c>
      <c r="G38" s="74"/>
      <c r="H38" s="74"/>
      <c r="I38" s="74"/>
      <c r="J38" s="74"/>
      <c r="K38" s="74"/>
      <c r="L38" s="74"/>
      <c r="M38" s="74"/>
      <c r="N38" s="74"/>
      <c r="O38" s="74"/>
      <c r="P38" s="74"/>
      <c r="Q38" s="74"/>
      <c r="R38" s="74"/>
      <c r="S38" s="74"/>
      <c r="T38" s="74"/>
      <c r="U38" s="74"/>
    </row>
    <row r="39" spans="1:21" ht="14.1" customHeight="1">
      <c r="A39" s="85" t="s">
        <v>591</v>
      </c>
      <c r="B39" s="86"/>
      <c r="C39" s="86">
        <v>6894039.8469311716</v>
      </c>
      <c r="D39" s="86"/>
      <c r="E39" s="86"/>
      <c r="F39" s="87">
        <f t="shared" si="1"/>
        <v>6894039.8469311716</v>
      </c>
      <c r="G39" s="74"/>
      <c r="H39" s="74"/>
      <c r="I39" s="74"/>
      <c r="J39" s="74"/>
      <c r="K39" s="74"/>
      <c r="L39" s="74"/>
      <c r="M39" s="74"/>
      <c r="N39" s="74"/>
      <c r="O39" s="74"/>
      <c r="P39" s="74"/>
      <c r="Q39" s="74"/>
      <c r="R39" s="74"/>
      <c r="S39" s="74"/>
      <c r="T39" s="74"/>
      <c r="U39" s="74"/>
    </row>
    <row r="40" spans="1:21" ht="14.1" customHeight="1">
      <c r="A40" s="85" t="s">
        <v>592</v>
      </c>
      <c r="B40" s="86"/>
      <c r="C40" s="86">
        <v>6487</v>
      </c>
      <c r="D40" s="86"/>
      <c r="E40" s="86"/>
      <c r="F40" s="87">
        <f t="shared" si="1"/>
        <v>6487</v>
      </c>
      <c r="G40" s="74"/>
      <c r="H40" s="74"/>
      <c r="I40" s="74"/>
      <c r="J40" s="74"/>
      <c r="K40" s="74"/>
      <c r="L40" s="74"/>
      <c r="M40" s="74"/>
      <c r="N40" s="74"/>
      <c r="O40" s="74"/>
      <c r="P40" s="74"/>
      <c r="Q40" s="74"/>
      <c r="R40" s="74"/>
      <c r="S40" s="74"/>
      <c r="T40" s="74"/>
      <c r="U40" s="74"/>
    </row>
    <row r="41" spans="1:21" ht="14.1" customHeight="1">
      <c r="A41" s="85" t="s">
        <v>593</v>
      </c>
      <c r="B41" s="86">
        <v>1079408.6718257091</v>
      </c>
      <c r="C41" s="86">
        <v>1796796.9224314303</v>
      </c>
      <c r="D41" s="86"/>
      <c r="E41" s="86"/>
      <c r="F41" s="87">
        <f t="shared" si="1"/>
        <v>2876205.5942571396</v>
      </c>
      <c r="G41" s="74"/>
      <c r="H41" s="74"/>
      <c r="I41" s="74"/>
      <c r="J41" s="74"/>
      <c r="K41" s="74"/>
      <c r="L41" s="74"/>
      <c r="M41" s="74"/>
      <c r="N41" s="74"/>
      <c r="O41" s="74"/>
      <c r="P41" s="74"/>
      <c r="Q41" s="74"/>
      <c r="R41" s="74"/>
      <c r="S41" s="74"/>
      <c r="T41" s="74"/>
      <c r="U41" s="74"/>
    </row>
    <row r="42" spans="1:21" ht="14.1" customHeight="1">
      <c r="A42" s="85" t="s">
        <v>594</v>
      </c>
      <c r="B42" s="86">
        <v>6965.1003472961065</v>
      </c>
      <c r="C42" s="86">
        <v>1310.1128831559809</v>
      </c>
      <c r="D42" s="86"/>
      <c r="E42" s="86"/>
      <c r="F42" s="87">
        <f t="shared" si="1"/>
        <v>8275.2132304520874</v>
      </c>
      <c r="G42" s="74"/>
      <c r="H42" s="74"/>
      <c r="I42" s="74"/>
      <c r="J42" s="74"/>
      <c r="K42" s="74"/>
      <c r="L42" s="74"/>
      <c r="M42" s="74"/>
      <c r="N42" s="74"/>
      <c r="O42" s="74"/>
      <c r="P42" s="74"/>
      <c r="Q42" s="74"/>
      <c r="R42" s="74"/>
      <c r="S42" s="74"/>
      <c r="T42" s="74"/>
      <c r="U42" s="74"/>
    </row>
    <row r="43" spans="1:21" ht="14.1" customHeight="1">
      <c r="A43" s="85" t="s">
        <v>595</v>
      </c>
      <c r="B43" s="86">
        <v>7252.9592212415882</v>
      </c>
      <c r="C43" s="86">
        <v>1.67</v>
      </c>
      <c r="D43" s="86"/>
      <c r="E43" s="86"/>
      <c r="F43" s="87">
        <f t="shared" si="1"/>
        <v>7254.6292212415883</v>
      </c>
      <c r="G43" s="74"/>
      <c r="H43" s="74"/>
      <c r="I43" s="74"/>
      <c r="J43" s="74"/>
      <c r="K43" s="74"/>
      <c r="L43" s="74"/>
      <c r="M43" s="74"/>
      <c r="N43" s="74"/>
      <c r="O43" s="74"/>
      <c r="P43" s="74"/>
      <c r="Q43" s="74"/>
      <c r="R43" s="74"/>
      <c r="S43" s="74"/>
      <c r="T43" s="74"/>
      <c r="U43" s="74"/>
    </row>
    <row r="44" spans="1:21" ht="14.1" customHeight="1">
      <c r="A44" s="85" t="s">
        <v>525</v>
      </c>
      <c r="B44" s="86">
        <v>8252.9525755225332</v>
      </c>
      <c r="C44" s="86">
        <v>45533.803817314234</v>
      </c>
      <c r="D44" s="86"/>
      <c r="E44" s="86"/>
      <c r="F44" s="87">
        <f t="shared" si="1"/>
        <v>53786.756392836767</v>
      </c>
      <c r="G44" s="74"/>
      <c r="H44" s="74"/>
      <c r="I44" s="74"/>
      <c r="J44" s="74"/>
      <c r="K44" s="74"/>
      <c r="L44" s="74"/>
      <c r="M44" s="74"/>
      <c r="N44" s="74"/>
      <c r="O44" s="74"/>
      <c r="P44" s="74"/>
      <c r="Q44" s="74"/>
      <c r="R44" s="74"/>
      <c r="S44" s="74"/>
      <c r="T44" s="74"/>
      <c r="U44" s="74"/>
    </row>
    <row r="45" spans="1:21" ht="14.1" customHeight="1">
      <c r="A45" s="85" t="s">
        <v>526</v>
      </c>
      <c r="B45" s="86">
        <v>2200570.7486904077</v>
      </c>
      <c r="C45" s="86">
        <v>2927068.8161460329</v>
      </c>
      <c r="D45" s="86"/>
      <c r="E45" s="86"/>
      <c r="F45" s="87">
        <f t="shared" si="1"/>
        <v>5127639.5648364406</v>
      </c>
      <c r="G45" s="74"/>
      <c r="H45" s="74"/>
      <c r="I45" s="74"/>
      <c r="J45" s="74"/>
      <c r="K45" s="74"/>
      <c r="L45" s="74"/>
      <c r="M45" s="74"/>
      <c r="N45" s="74"/>
      <c r="O45" s="74"/>
      <c r="P45" s="74"/>
      <c r="Q45" s="74"/>
      <c r="R45" s="74"/>
      <c r="S45" s="74"/>
      <c r="T45" s="74"/>
      <c r="U45" s="74"/>
    </row>
    <row r="46" spans="1:21" ht="14.1" customHeight="1">
      <c r="A46" s="85" t="s">
        <v>596</v>
      </c>
      <c r="B46" s="86">
        <v>67613.747788403503</v>
      </c>
      <c r="C46" s="86">
        <v>2732.6866183952216</v>
      </c>
      <c r="D46" s="86"/>
      <c r="E46" s="86"/>
      <c r="F46" s="87">
        <f t="shared" si="1"/>
        <v>70346.434406798726</v>
      </c>
      <c r="G46" s="74"/>
      <c r="H46" s="74"/>
      <c r="I46" s="74"/>
      <c r="J46" s="74"/>
      <c r="K46" s="74"/>
      <c r="L46" s="74"/>
      <c r="M46" s="74"/>
      <c r="N46" s="74"/>
      <c r="O46" s="74"/>
      <c r="P46" s="74"/>
      <c r="Q46" s="74"/>
      <c r="R46" s="74"/>
      <c r="S46" s="74"/>
      <c r="T46" s="74"/>
      <c r="U46" s="74"/>
    </row>
    <row r="47" spans="1:21" ht="14.1" customHeight="1">
      <c r="A47" s="85" t="s">
        <v>597</v>
      </c>
      <c r="B47" s="86">
        <v>7156579.630351929</v>
      </c>
      <c r="C47" s="86">
        <v>1867215.9698832377</v>
      </c>
      <c r="D47" s="86"/>
      <c r="E47" s="86"/>
      <c r="F47" s="87">
        <f t="shared" si="1"/>
        <v>9023795.600235166</v>
      </c>
      <c r="G47" s="74"/>
      <c r="H47" s="74"/>
      <c r="I47" s="74"/>
      <c r="J47" s="74"/>
      <c r="K47" s="74"/>
      <c r="L47" s="74"/>
      <c r="M47" s="74"/>
      <c r="N47" s="74"/>
      <c r="O47" s="74"/>
      <c r="P47" s="74"/>
      <c r="Q47" s="74"/>
      <c r="R47" s="74"/>
      <c r="S47" s="74"/>
      <c r="T47" s="74"/>
      <c r="U47" s="74"/>
    </row>
    <row r="48" spans="1:21" ht="14.1" customHeight="1">
      <c r="A48" s="85" t="s">
        <v>531</v>
      </c>
      <c r="B48" s="86"/>
      <c r="C48" s="86">
        <v>631</v>
      </c>
      <c r="D48" s="86"/>
      <c r="E48" s="86"/>
      <c r="F48" s="87">
        <f t="shared" si="1"/>
        <v>631</v>
      </c>
      <c r="G48" s="74"/>
      <c r="H48" s="74"/>
      <c r="I48" s="74"/>
      <c r="J48" s="74"/>
      <c r="K48" s="74"/>
      <c r="L48" s="74"/>
      <c r="M48" s="74"/>
      <c r="N48" s="74"/>
      <c r="O48" s="74"/>
      <c r="P48" s="74"/>
      <c r="Q48" s="74"/>
      <c r="R48" s="74"/>
      <c r="S48" s="74"/>
      <c r="T48" s="74"/>
      <c r="U48" s="74"/>
    </row>
    <row r="49" spans="1:21" ht="14.1" customHeight="1">
      <c r="A49" s="85" t="s">
        <v>598</v>
      </c>
      <c r="B49" s="86"/>
      <c r="C49" s="86">
        <v>3815.357</v>
      </c>
      <c r="D49" s="86"/>
      <c r="E49" s="86"/>
      <c r="F49" s="87">
        <f t="shared" si="1"/>
        <v>3815.357</v>
      </c>
      <c r="G49" s="74"/>
      <c r="H49" s="74"/>
      <c r="I49" s="74"/>
      <c r="J49" s="74"/>
      <c r="K49" s="74"/>
      <c r="L49" s="74"/>
      <c r="M49" s="74"/>
      <c r="N49" s="74"/>
      <c r="O49" s="74"/>
      <c r="P49" s="74"/>
      <c r="Q49" s="74"/>
      <c r="R49" s="74"/>
      <c r="S49" s="74"/>
      <c r="T49" s="74"/>
      <c r="U49" s="74"/>
    </row>
    <row r="50" spans="1:21" ht="14.1" customHeight="1">
      <c r="A50" s="85" t="s">
        <v>599</v>
      </c>
      <c r="B50" s="86">
        <v>3033</v>
      </c>
      <c r="C50" s="86">
        <v>12579.91</v>
      </c>
      <c r="D50" s="86"/>
      <c r="E50" s="86"/>
      <c r="F50" s="87">
        <f t="shared" si="1"/>
        <v>15612.91</v>
      </c>
      <c r="G50" s="74"/>
      <c r="H50" s="74"/>
      <c r="I50" s="74"/>
      <c r="J50" s="74"/>
      <c r="K50" s="74"/>
      <c r="L50" s="74"/>
      <c r="M50" s="74"/>
      <c r="N50" s="74"/>
      <c r="O50" s="74"/>
      <c r="P50" s="74"/>
      <c r="Q50" s="74"/>
      <c r="R50" s="74"/>
      <c r="S50" s="74"/>
      <c r="T50" s="74"/>
      <c r="U50" s="74"/>
    </row>
    <row r="51" spans="1:21" ht="14.1" customHeight="1">
      <c r="A51" s="85" t="s">
        <v>606</v>
      </c>
      <c r="B51" s="86">
        <v>40653.684028999996</v>
      </c>
      <c r="C51" s="86"/>
      <c r="D51" s="86"/>
      <c r="E51" s="86"/>
      <c r="F51" s="87">
        <f t="shared" si="1"/>
        <v>40653.684028999996</v>
      </c>
      <c r="G51" s="74"/>
      <c r="H51" s="74"/>
      <c r="I51" s="74"/>
      <c r="J51" s="74"/>
      <c r="K51" s="74"/>
      <c r="L51" s="74"/>
      <c r="M51" s="74"/>
      <c r="N51" s="74"/>
      <c r="O51" s="74"/>
      <c r="P51" s="74"/>
      <c r="Q51" s="74"/>
      <c r="R51" s="74"/>
      <c r="S51" s="74"/>
      <c r="T51" s="74"/>
      <c r="U51" s="74"/>
    </row>
    <row r="52" spans="1:21" ht="14.1" customHeight="1">
      <c r="A52" s="85" t="s">
        <v>507</v>
      </c>
      <c r="B52" s="86">
        <v>184295.50811412613</v>
      </c>
      <c r="C52" s="86">
        <v>497846.93592462421</v>
      </c>
      <c r="D52" s="86"/>
      <c r="E52" s="86"/>
      <c r="F52" s="87">
        <f t="shared" si="1"/>
        <v>682142.44403875037</v>
      </c>
      <c r="G52" s="74"/>
      <c r="H52" s="74"/>
      <c r="I52" s="74"/>
      <c r="J52" s="74"/>
      <c r="K52" s="74"/>
      <c r="L52" s="74"/>
      <c r="M52" s="74"/>
      <c r="N52" s="74"/>
      <c r="O52" s="74"/>
      <c r="P52" s="74"/>
      <c r="Q52" s="74"/>
      <c r="R52" s="74"/>
      <c r="S52" s="74"/>
      <c r="T52" s="74"/>
      <c r="U52" s="74"/>
    </row>
    <row r="53" spans="1:21" ht="14.1" customHeight="1">
      <c r="A53" s="85" t="s">
        <v>600</v>
      </c>
      <c r="B53" s="86"/>
      <c r="C53" s="86"/>
      <c r="D53" s="86">
        <v>6440811.9162832899</v>
      </c>
      <c r="E53" s="86"/>
      <c r="F53" s="87">
        <f t="shared" si="1"/>
        <v>6440811.9162832899</v>
      </c>
      <c r="G53" s="74"/>
      <c r="H53" s="74"/>
      <c r="I53" s="74"/>
      <c r="J53" s="74"/>
      <c r="K53" s="74"/>
      <c r="L53" s="74"/>
      <c r="M53" s="74"/>
      <c r="N53" s="74"/>
      <c r="O53" s="74"/>
      <c r="P53" s="74"/>
      <c r="Q53" s="74"/>
      <c r="R53" s="74"/>
      <c r="S53" s="74"/>
      <c r="T53" s="74"/>
      <c r="U53" s="74"/>
    </row>
    <row r="54" spans="1:21" ht="14.1" customHeight="1">
      <c r="A54" s="85" t="s">
        <v>601</v>
      </c>
      <c r="B54" s="86">
        <v>59330</v>
      </c>
      <c r="C54" s="86"/>
      <c r="D54" s="86"/>
      <c r="E54" s="86"/>
      <c r="F54" s="87">
        <f t="shared" si="1"/>
        <v>59330</v>
      </c>
      <c r="G54" s="74"/>
      <c r="H54" s="74"/>
      <c r="I54" s="74"/>
      <c r="J54" s="74"/>
      <c r="K54" s="74"/>
      <c r="L54" s="74"/>
      <c r="M54" s="74"/>
      <c r="N54" s="74"/>
      <c r="O54" s="74"/>
      <c r="P54" s="74"/>
      <c r="Q54" s="74"/>
      <c r="R54" s="74"/>
      <c r="S54" s="74"/>
      <c r="T54" s="74"/>
      <c r="U54" s="74"/>
    </row>
    <row r="55" spans="1:21" ht="14.1" customHeight="1">
      <c r="A55" s="85" t="s">
        <v>602</v>
      </c>
      <c r="B55" s="86">
        <v>10517.075912773505</v>
      </c>
      <c r="C55" s="86"/>
      <c r="D55" s="86"/>
      <c r="E55" s="86"/>
      <c r="F55" s="87">
        <f t="shared" si="1"/>
        <v>10517.075912773505</v>
      </c>
      <c r="G55" s="74"/>
      <c r="H55" s="74"/>
      <c r="I55" s="74"/>
      <c r="J55" s="74"/>
      <c r="K55" s="74"/>
      <c r="L55" s="74"/>
      <c r="M55" s="74"/>
      <c r="N55" s="74"/>
      <c r="O55" s="74"/>
      <c r="P55" s="74"/>
      <c r="Q55" s="74"/>
      <c r="R55" s="74"/>
      <c r="S55" s="74"/>
      <c r="T55" s="74"/>
      <c r="U55" s="74"/>
    </row>
    <row r="56" spans="1:21" ht="14.1" customHeight="1">
      <c r="A56" s="85" t="s">
        <v>505</v>
      </c>
      <c r="B56" s="86">
        <v>1130021.4034450185</v>
      </c>
      <c r="C56" s="86">
        <v>1328783.9048334202</v>
      </c>
      <c r="D56" s="86"/>
      <c r="E56" s="86"/>
      <c r="F56" s="87">
        <f t="shared" si="1"/>
        <v>2458805.3082784386</v>
      </c>
      <c r="G56" s="74"/>
      <c r="H56" s="74"/>
      <c r="I56" s="74"/>
      <c r="J56" s="74"/>
      <c r="K56" s="74"/>
      <c r="L56" s="74"/>
      <c r="M56" s="74"/>
      <c r="N56" s="74"/>
      <c r="O56" s="74"/>
      <c r="P56" s="74"/>
      <c r="Q56" s="74"/>
      <c r="R56" s="74"/>
      <c r="S56" s="74"/>
      <c r="T56" s="74"/>
      <c r="U56" s="74"/>
    </row>
    <row r="57" spans="1:21" ht="14.1" customHeight="1">
      <c r="A57" s="94" t="s">
        <v>603</v>
      </c>
      <c r="B57" s="95">
        <v>53109.266476753553</v>
      </c>
      <c r="C57" s="95">
        <v>3011.05</v>
      </c>
      <c r="D57" s="95"/>
      <c r="E57" s="95"/>
      <c r="F57" s="87">
        <f t="shared" si="1"/>
        <v>56120.316476753556</v>
      </c>
      <c r="G57" s="74"/>
      <c r="H57" s="74"/>
      <c r="I57" s="74"/>
      <c r="J57" s="74"/>
      <c r="K57" s="74"/>
      <c r="L57" s="74"/>
      <c r="M57" s="74"/>
      <c r="N57" s="74"/>
      <c r="O57" s="74"/>
      <c r="P57" s="74"/>
      <c r="Q57" s="74"/>
      <c r="R57" s="74"/>
      <c r="S57" s="74"/>
      <c r="T57" s="74"/>
      <c r="U57" s="74"/>
    </row>
    <row r="58" spans="1:21" ht="14.1" customHeight="1" thickBot="1">
      <c r="A58" s="90" t="s">
        <v>604</v>
      </c>
      <c r="B58" s="91">
        <f>SUM(B37:B57)</f>
        <v>12043926.797528584</v>
      </c>
      <c r="C58" s="91">
        <f t="shared" ref="C58:F58" si="2">SUM(C37:C57)</f>
        <v>15393320.546517622</v>
      </c>
      <c r="D58" s="91">
        <f t="shared" si="2"/>
        <v>6440811.9162832899</v>
      </c>
      <c r="E58" s="91">
        <f t="shared" si="2"/>
        <v>16182265.551835166</v>
      </c>
      <c r="F58" s="92">
        <f t="shared" si="2"/>
        <v>50060324.812164657</v>
      </c>
      <c r="G58" s="74"/>
      <c r="H58" s="74"/>
      <c r="I58" s="74"/>
      <c r="J58" s="74"/>
      <c r="K58" s="74"/>
      <c r="L58" s="74"/>
      <c r="M58" s="74"/>
      <c r="N58" s="74"/>
      <c r="O58" s="74"/>
      <c r="P58" s="74"/>
      <c r="Q58" s="74"/>
      <c r="R58" s="74"/>
      <c r="S58" s="74"/>
      <c r="T58" s="74"/>
      <c r="U58" s="74"/>
    </row>
    <row r="59" spans="1:21">
      <c r="A59" s="96"/>
      <c r="B59" s="97"/>
      <c r="C59" s="97"/>
      <c r="D59" s="97"/>
      <c r="E59" s="97"/>
      <c r="F59" s="98"/>
      <c r="G59" s="74"/>
      <c r="H59" s="74"/>
      <c r="I59" s="74"/>
      <c r="J59" s="74"/>
      <c r="K59" s="74"/>
      <c r="L59" s="74"/>
      <c r="M59" s="74"/>
      <c r="N59" s="74"/>
      <c r="O59" s="74"/>
      <c r="P59" s="74"/>
      <c r="Q59" s="74"/>
      <c r="R59" s="74"/>
      <c r="S59" s="74"/>
      <c r="T59" s="74"/>
      <c r="U59" s="74"/>
    </row>
    <row r="60" spans="1:21">
      <c r="A60" s="99" t="s">
        <v>607</v>
      </c>
      <c r="B60" s="74"/>
      <c r="C60" s="74"/>
      <c r="D60" s="74"/>
      <c r="E60" s="74"/>
      <c r="F60" s="100"/>
      <c r="G60" s="74"/>
      <c r="H60" s="74"/>
      <c r="I60" s="74"/>
      <c r="J60" s="74"/>
      <c r="K60" s="74"/>
      <c r="L60" s="74"/>
      <c r="M60" s="74"/>
      <c r="N60" s="74"/>
      <c r="O60" s="74"/>
      <c r="P60" s="74"/>
      <c r="Q60" s="74"/>
      <c r="R60" s="74"/>
      <c r="S60" s="74"/>
      <c r="T60" s="74"/>
      <c r="U60" s="74"/>
    </row>
    <row r="61" spans="1:21">
      <c r="A61" s="99" t="s">
        <v>608</v>
      </c>
      <c r="B61" s="74"/>
      <c r="C61" s="74"/>
      <c r="D61" s="74"/>
      <c r="E61" s="74"/>
      <c r="F61" s="100"/>
      <c r="G61" s="74"/>
      <c r="H61" s="74"/>
      <c r="I61" s="74"/>
      <c r="J61" s="74"/>
      <c r="K61" s="74"/>
      <c r="L61" s="74"/>
      <c r="M61" s="74"/>
      <c r="N61" s="74"/>
      <c r="O61" s="74"/>
      <c r="P61" s="74"/>
      <c r="Q61" s="74"/>
      <c r="R61" s="74"/>
      <c r="S61" s="74"/>
      <c r="T61" s="74"/>
      <c r="U61" s="74"/>
    </row>
    <row r="62" spans="1:21" ht="15.75" thickBot="1">
      <c r="A62" s="101" t="s">
        <v>609</v>
      </c>
      <c r="B62" s="102"/>
      <c r="C62" s="102"/>
      <c r="D62" s="102"/>
      <c r="E62" s="102"/>
      <c r="F62" s="103"/>
      <c r="G62" s="74"/>
      <c r="H62" s="74"/>
      <c r="I62" s="74"/>
      <c r="J62" s="74"/>
      <c r="K62" s="74"/>
      <c r="L62" s="74"/>
      <c r="M62" s="74"/>
      <c r="N62" s="74"/>
      <c r="O62" s="74"/>
      <c r="P62" s="74"/>
      <c r="Q62" s="74"/>
      <c r="R62" s="74"/>
      <c r="S62" s="74"/>
      <c r="T62" s="74"/>
      <c r="U62" s="74"/>
    </row>
    <row r="63" spans="1:21">
      <c r="A63" s="74"/>
      <c r="B63" s="74"/>
      <c r="C63" s="74"/>
      <c r="D63" s="74"/>
      <c r="E63" s="74"/>
      <c r="F63" s="74"/>
      <c r="G63" s="74"/>
      <c r="H63" s="74"/>
      <c r="I63" s="74"/>
      <c r="J63" s="74"/>
      <c r="K63" s="74"/>
      <c r="L63" s="74"/>
      <c r="M63" s="74"/>
      <c r="N63" s="74"/>
      <c r="O63" s="74"/>
      <c r="P63" s="74"/>
      <c r="Q63" s="74"/>
      <c r="R63" s="74"/>
      <c r="S63" s="74"/>
      <c r="T63" s="74"/>
      <c r="U63" s="74"/>
    </row>
    <row r="64" spans="1:21">
      <c r="A64" s="74"/>
      <c r="B64" s="74"/>
      <c r="C64" s="74"/>
      <c r="D64" s="74"/>
      <c r="E64" s="74"/>
      <c r="F64" s="74"/>
      <c r="G64" s="74"/>
      <c r="H64" s="74"/>
      <c r="I64" s="74"/>
      <c r="J64" s="74"/>
      <c r="K64" s="74"/>
      <c r="L64" s="74"/>
      <c r="M64" s="74"/>
      <c r="N64" s="74"/>
      <c r="O64" s="74"/>
      <c r="P64" s="74"/>
      <c r="Q64" s="74"/>
      <c r="R64" s="74"/>
      <c r="S64" s="74"/>
      <c r="T64" s="74"/>
      <c r="U64" s="74"/>
    </row>
    <row r="65" spans="1:21">
      <c r="A65" s="74"/>
      <c r="B65" s="74"/>
      <c r="C65" s="74"/>
      <c r="D65" s="74"/>
      <c r="E65" s="74"/>
      <c r="F65" s="74"/>
      <c r="G65" s="74"/>
      <c r="H65" s="74"/>
      <c r="I65" s="74"/>
      <c r="J65" s="74"/>
      <c r="K65" s="74"/>
      <c r="L65" s="74"/>
      <c r="M65" s="74"/>
      <c r="N65" s="74"/>
      <c r="O65" s="74"/>
      <c r="P65" s="74"/>
      <c r="Q65" s="74"/>
      <c r="R65" s="74"/>
      <c r="S65" s="74"/>
      <c r="T65" s="74"/>
      <c r="U65" s="74"/>
    </row>
    <row r="66" spans="1:21">
      <c r="A66" s="74"/>
      <c r="B66" s="74"/>
      <c r="C66" s="74"/>
      <c r="D66" s="74"/>
      <c r="E66" s="74"/>
      <c r="F66" s="74"/>
      <c r="G66" s="74"/>
      <c r="H66" s="74"/>
      <c r="I66" s="74"/>
      <c r="J66" s="74"/>
      <c r="K66" s="74"/>
      <c r="L66" s="74"/>
      <c r="M66" s="74"/>
      <c r="N66" s="74"/>
      <c r="O66" s="74"/>
      <c r="P66" s="74"/>
      <c r="Q66" s="74"/>
      <c r="R66" s="74"/>
      <c r="S66" s="74"/>
      <c r="T66" s="74"/>
      <c r="U66" s="74"/>
    </row>
    <row r="67" spans="1:21">
      <c r="A67" s="74"/>
      <c r="B67" s="74"/>
      <c r="C67" s="74"/>
      <c r="D67" s="74"/>
      <c r="E67" s="74"/>
      <c r="F67" s="74"/>
      <c r="G67" s="74"/>
      <c r="H67" s="74"/>
      <c r="I67" s="74"/>
      <c r="J67" s="74"/>
      <c r="K67" s="74"/>
      <c r="L67" s="74"/>
      <c r="M67" s="74"/>
      <c r="N67" s="74"/>
      <c r="O67" s="74"/>
      <c r="P67" s="74"/>
      <c r="Q67" s="74"/>
      <c r="R67" s="74"/>
      <c r="S67" s="74"/>
      <c r="T67" s="74"/>
      <c r="U67" s="74"/>
    </row>
    <row r="68" spans="1:21">
      <c r="A68" s="74"/>
      <c r="B68" s="74"/>
      <c r="C68" s="74"/>
      <c r="D68" s="74"/>
      <c r="E68" s="74"/>
      <c r="F68" s="74"/>
      <c r="G68" s="74"/>
      <c r="H68" s="74"/>
      <c r="I68" s="74"/>
      <c r="J68" s="74"/>
      <c r="K68" s="74"/>
      <c r="L68" s="74"/>
      <c r="M68" s="74"/>
      <c r="N68" s="74"/>
      <c r="O68" s="74"/>
      <c r="P68" s="74"/>
      <c r="Q68" s="74"/>
      <c r="R68" s="74"/>
      <c r="S68" s="74"/>
      <c r="T68" s="74"/>
      <c r="U68" s="74"/>
    </row>
    <row r="69" spans="1:21">
      <c r="A69" s="74"/>
      <c r="B69" s="74"/>
      <c r="C69" s="74"/>
      <c r="D69" s="74"/>
      <c r="E69" s="74"/>
      <c r="F69" s="74"/>
      <c r="G69" s="74"/>
      <c r="H69" s="74"/>
      <c r="I69" s="74"/>
      <c r="J69" s="74"/>
      <c r="K69" s="74"/>
      <c r="L69" s="74"/>
      <c r="M69" s="74"/>
      <c r="N69" s="74"/>
      <c r="O69" s="74"/>
      <c r="P69" s="74"/>
      <c r="Q69" s="74"/>
      <c r="R69" s="74"/>
      <c r="S69" s="74"/>
      <c r="T69" s="74"/>
      <c r="U69" s="74"/>
    </row>
    <row r="70" spans="1:21">
      <c r="A70" s="74"/>
      <c r="B70" s="74"/>
      <c r="C70" s="74"/>
      <c r="D70" s="74"/>
      <c r="E70" s="74"/>
      <c r="F70" s="74"/>
      <c r="G70" s="74"/>
      <c r="H70" s="74"/>
      <c r="I70" s="74"/>
      <c r="J70" s="74"/>
      <c r="K70" s="74"/>
      <c r="L70" s="74"/>
      <c r="M70" s="74"/>
      <c r="N70" s="74"/>
      <c r="O70" s="74"/>
      <c r="P70" s="74"/>
      <c r="Q70" s="74"/>
      <c r="R70" s="74"/>
      <c r="S70" s="74"/>
      <c r="T70" s="74"/>
      <c r="U70" s="74"/>
    </row>
    <row r="71" spans="1:21">
      <c r="A71" s="74"/>
      <c r="B71" s="74"/>
      <c r="C71" s="74"/>
      <c r="D71" s="74"/>
      <c r="E71" s="74"/>
      <c r="F71" s="74"/>
      <c r="G71" s="74"/>
      <c r="H71" s="74"/>
      <c r="I71" s="74"/>
      <c r="J71" s="74"/>
      <c r="K71" s="74"/>
      <c r="L71" s="74"/>
      <c r="M71" s="74"/>
      <c r="N71" s="74"/>
      <c r="O71" s="74"/>
      <c r="P71" s="74"/>
      <c r="Q71" s="74"/>
      <c r="R71" s="74"/>
      <c r="S71" s="74"/>
      <c r="T71" s="74"/>
      <c r="U71" s="74"/>
    </row>
    <row r="72" spans="1:21">
      <c r="A72" s="74"/>
      <c r="B72" s="74"/>
      <c r="C72" s="74"/>
      <c r="D72" s="74"/>
      <c r="E72" s="74"/>
      <c r="F72" s="74"/>
      <c r="G72" s="74"/>
      <c r="H72" s="74"/>
      <c r="I72" s="74"/>
      <c r="J72" s="74"/>
      <c r="K72" s="74"/>
      <c r="L72" s="74"/>
      <c r="M72" s="74"/>
      <c r="N72" s="74"/>
      <c r="O72" s="74"/>
      <c r="P72" s="74"/>
      <c r="Q72" s="74"/>
      <c r="R72" s="74"/>
      <c r="S72" s="74"/>
      <c r="T72" s="74"/>
      <c r="U72" s="74"/>
    </row>
    <row r="73" spans="1:21">
      <c r="A73" s="74"/>
      <c r="B73" s="74"/>
      <c r="C73" s="74"/>
      <c r="D73" s="74"/>
      <c r="E73" s="74"/>
      <c r="F73" s="74"/>
      <c r="G73" s="74"/>
      <c r="H73" s="74"/>
      <c r="I73" s="74"/>
      <c r="J73" s="74"/>
      <c r="K73" s="74"/>
      <c r="L73" s="74"/>
      <c r="M73" s="74"/>
      <c r="N73" s="74"/>
      <c r="O73" s="74"/>
      <c r="P73" s="74"/>
      <c r="Q73" s="74"/>
      <c r="R73" s="74"/>
      <c r="S73" s="74"/>
      <c r="T73" s="74"/>
      <c r="U73" s="74"/>
    </row>
    <row r="74" spans="1:21">
      <c r="A74" s="74"/>
      <c r="B74" s="74"/>
      <c r="C74" s="74"/>
      <c r="D74" s="74"/>
      <c r="E74" s="74"/>
      <c r="F74" s="74"/>
      <c r="G74" s="74"/>
      <c r="H74" s="74"/>
      <c r="I74" s="74"/>
      <c r="J74" s="74"/>
      <c r="K74" s="74"/>
      <c r="L74" s="74"/>
      <c r="M74" s="74"/>
      <c r="N74" s="74"/>
      <c r="O74" s="74"/>
      <c r="P74" s="74"/>
      <c r="Q74" s="74"/>
      <c r="R74" s="74"/>
      <c r="S74" s="74"/>
      <c r="T74" s="74"/>
      <c r="U74" s="74"/>
    </row>
    <row r="75" spans="1:21">
      <c r="A75" s="74"/>
      <c r="B75" s="74"/>
      <c r="C75" s="74"/>
      <c r="D75" s="74"/>
      <c r="E75" s="74"/>
      <c r="F75" s="74"/>
      <c r="G75" s="74"/>
      <c r="H75" s="74"/>
      <c r="I75" s="74"/>
      <c r="J75" s="74"/>
      <c r="K75" s="74"/>
      <c r="L75" s="74"/>
      <c r="M75" s="74"/>
      <c r="N75" s="74"/>
      <c r="O75" s="74"/>
      <c r="P75" s="74"/>
      <c r="Q75" s="74"/>
      <c r="R75" s="74"/>
      <c r="S75" s="74"/>
      <c r="T75" s="74"/>
      <c r="U75" s="74"/>
    </row>
    <row r="76" spans="1:21">
      <c r="A76" s="74"/>
      <c r="B76" s="74"/>
      <c r="C76" s="74"/>
      <c r="D76" s="74"/>
      <c r="E76" s="74"/>
      <c r="F76" s="74"/>
      <c r="G76" s="74"/>
      <c r="H76" s="74"/>
      <c r="I76" s="74"/>
      <c r="J76" s="74"/>
      <c r="K76" s="74"/>
      <c r="L76" s="74"/>
      <c r="M76" s="74"/>
      <c r="N76" s="74"/>
      <c r="O76" s="74"/>
      <c r="P76" s="74"/>
      <c r="Q76" s="74"/>
      <c r="R76" s="74"/>
      <c r="S76" s="74"/>
      <c r="T76" s="74"/>
      <c r="U76" s="74"/>
    </row>
    <row r="77" spans="1:21">
      <c r="A77" s="74"/>
      <c r="B77" s="74"/>
      <c r="C77" s="74"/>
      <c r="D77" s="74"/>
      <c r="E77" s="74"/>
      <c r="F77" s="74"/>
      <c r="G77" s="74"/>
      <c r="H77" s="74"/>
      <c r="I77" s="74"/>
      <c r="J77" s="74"/>
      <c r="K77" s="74"/>
      <c r="L77" s="74"/>
      <c r="M77" s="74"/>
      <c r="N77" s="74"/>
      <c r="O77" s="74"/>
      <c r="P77" s="74"/>
      <c r="Q77" s="74"/>
      <c r="R77" s="74"/>
      <c r="S77" s="74"/>
      <c r="T77" s="74"/>
      <c r="U77" s="74"/>
    </row>
    <row r="78" spans="1:21">
      <c r="A78" s="74"/>
      <c r="B78" s="74"/>
      <c r="C78" s="74"/>
      <c r="D78" s="74"/>
      <c r="E78" s="74"/>
      <c r="F78" s="74"/>
      <c r="G78" s="74"/>
      <c r="H78" s="74"/>
      <c r="I78" s="74"/>
      <c r="J78" s="74"/>
      <c r="K78" s="74"/>
      <c r="L78" s="74"/>
      <c r="M78" s="74"/>
      <c r="N78" s="74"/>
      <c r="O78" s="74"/>
      <c r="P78" s="74"/>
      <c r="Q78" s="74"/>
      <c r="R78" s="74"/>
      <c r="S78" s="74"/>
      <c r="T78" s="74"/>
      <c r="U78" s="74"/>
    </row>
    <row r="79" spans="1:21">
      <c r="A79" s="74"/>
      <c r="B79" s="74"/>
      <c r="C79" s="74"/>
      <c r="D79" s="74"/>
      <c r="E79" s="74"/>
      <c r="F79" s="74"/>
      <c r="G79" s="74"/>
      <c r="H79" s="74"/>
      <c r="I79" s="74"/>
      <c r="J79" s="74"/>
      <c r="K79" s="74"/>
      <c r="L79" s="74"/>
      <c r="M79" s="74"/>
      <c r="N79" s="74"/>
      <c r="O79" s="74"/>
      <c r="P79" s="74"/>
      <c r="Q79" s="74"/>
      <c r="R79" s="74"/>
      <c r="S79" s="74"/>
      <c r="T79" s="74"/>
      <c r="U79" s="74"/>
    </row>
    <row r="80" spans="1:21">
      <c r="A80" s="74"/>
      <c r="B80" s="74"/>
      <c r="C80" s="74"/>
      <c r="D80" s="74"/>
      <c r="E80" s="74"/>
      <c r="F80" s="74"/>
      <c r="G80" s="74"/>
      <c r="H80" s="74"/>
      <c r="I80" s="74"/>
      <c r="J80" s="74"/>
      <c r="K80" s="74"/>
      <c r="L80" s="74"/>
      <c r="M80" s="74"/>
      <c r="N80" s="74"/>
      <c r="O80" s="74"/>
      <c r="P80" s="74"/>
      <c r="Q80" s="74"/>
      <c r="R80" s="74"/>
      <c r="S80" s="74"/>
      <c r="T80" s="74"/>
      <c r="U80" s="74"/>
    </row>
    <row r="81" spans="1:21">
      <c r="A81" s="74"/>
      <c r="B81" s="74"/>
      <c r="C81" s="74"/>
      <c r="D81" s="74"/>
      <c r="E81" s="74"/>
      <c r="F81" s="74"/>
      <c r="G81" s="74"/>
      <c r="H81" s="74"/>
      <c r="I81" s="74"/>
      <c r="J81" s="74"/>
      <c r="K81" s="74"/>
      <c r="L81" s="74"/>
      <c r="M81" s="74"/>
      <c r="N81" s="74"/>
      <c r="O81" s="74"/>
      <c r="P81" s="74"/>
      <c r="Q81" s="74"/>
      <c r="R81" s="74"/>
      <c r="S81" s="74"/>
      <c r="T81" s="74"/>
      <c r="U81" s="74"/>
    </row>
    <row r="82" spans="1:21">
      <c r="A82" s="74"/>
      <c r="B82" s="74"/>
      <c r="C82" s="74"/>
      <c r="D82" s="74"/>
      <c r="E82" s="74"/>
      <c r="F82" s="74"/>
      <c r="G82" s="74"/>
      <c r="H82" s="74"/>
      <c r="I82" s="74"/>
      <c r="J82" s="74"/>
      <c r="K82" s="74"/>
      <c r="L82" s="74"/>
      <c r="M82" s="74"/>
      <c r="N82" s="74"/>
      <c r="O82" s="74"/>
      <c r="P82" s="74"/>
      <c r="Q82" s="74"/>
      <c r="R82" s="74"/>
      <c r="S82" s="74"/>
      <c r="T82" s="74"/>
      <c r="U82" s="74"/>
    </row>
    <row r="83" spans="1:21">
      <c r="A83" s="74"/>
      <c r="B83" s="74"/>
      <c r="C83" s="74"/>
      <c r="D83" s="74"/>
      <c r="E83" s="74"/>
      <c r="F83" s="74"/>
      <c r="G83" s="74"/>
      <c r="H83" s="74"/>
      <c r="I83" s="74"/>
      <c r="J83" s="74"/>
      <c r="K83" s="74"/>
      <c r="L83" s="74"/>
      <c r="M83" s="74"/>
      <c r="N83" s="74"/>
      <c r="O83" s="74"/>
      <c r="P83" s="74"/>
      <c r="Q83" s="74"/>
      <c r="R83" s="74"/>
      <c r="S83" s="74"/>
      <c r="T83" s="74"/>
      <c r="U83" s="74"/>
    </row>
    <row r="84" spans="1:21">
      <c r="A84" s="74"/>
      <c r="B84" s="74"/>
      <c r="C84" s="74"/>
      <c r="D84" s="74"/>
      <c r="E84" s="74"/>
      <c r="F84" s="74"/>
      <c r="G84" s="74"/>
      <c r="H84" s="74"/>
      <c r="I84" s="74"/>
      <c r="J84" s="74"/>
      <c r="K84" s="74"/>
      <c r="L84" s="74"/>
      <c r="M84" s="74"/>
      <c r="N84" s="74"/>
      <c r="O84" s="74"/>
      <c r="P84" s="74"/>
      <c r="Q84" s="74"/>
      <c r="R84" s="74"/>
      <c r="S84" s="74"/>
      <c r="T84" s="74"/>
      <c r="U84" s="74"/>
    </row>
    <row r="85" spans="1:21">
      <c r="A85" s="74"/>
      <c r="B85" s="74"/>
      <c r="C85" s="74"/>
      <c r="D85" s="74"/>
      <c r="E85" s="74"/>
      <c r="F85" s="74"/>
      <c r="G85" s="74"/>
      <c r="H85" s="74"/>
      <c r="I85" s="74"/>
      <c r="J85" s="74"/>
      <c r="K85" s="74"/>
      <c r="L85" s="74"/>
      <c r="M85" s="74"/>
      <c r="N85" s="74"/>
      <c r="O85" s="74"/>
      <c r="P85" s="74"/>
      <c r="Q85" s="74"/>
      <c r="R85" s="74"/>
      <c r="S85" s="74"/>
      <c r="T85" s="74"/>
      <c r="U85" s="74"/>
    </row>
    <row r="86" spans="1:21">
      <c r="A86" s="74"/>
      <c r="B86" s="74"/>
      <c r="C86" s="74"/>
      <c r="D86" s="74"/>
      <c r="E86" s="74"/>
      <c r="F86" s="74"/>
      <c r="G86" s="74"/>
      <c r="H86" s="74"/>
      <c r="I86" s="74"/>
      <c r="J86" s="74"/>
      <c r="K86" s="74"/>
      <c r="L86" s="74"/>
      <c r="M86" s="74"/>
      <c r="N86" s="74"/>
      <c r="O86" s="74"/>
      <c r="P86" s="74"/>
      <c r="Q86" s="74"/>
      <c r="R86" s="74"/>
      <c r="S86" s="74"/>
      <c r="T86" s="74"/>
      <c r="U86" s="74"/>
    </row>
    <row r="87" spans="1:21">
      <c r="A87" s="74"/>
      <c r="B87" s="74"/>
      <c r="C87" s="74"/>
      <c r="D87" s="74"/>
      <c r="E87" s="74"/>
      <c r="F87" s="74"/>
      <c r="G87" s="74"/>
      <c r="H87" s="74"/>
      <c r="I87" s="74"/>
      <c r="J87" s="74"/>
      <c r="K87" s="74"/>
      <c r="L87" s="74"/>
      <c r="M87" s="74"/>
      <c r="N87" s="74"/>
      <c r="O87" s="74"/>
      <c r="P87" s="74"/>
      <c r="Q87" s="74"/>
      <c r="R87" s="74"/>
      <c r="S87" s="74"/>
      <c r="T87" s="74"/>
      <c r="U87" s="74"/>
    </row>
    <row r="88" spans="1:21">
      <c r="A88" s="74"/>
      <c r="B88" s="74"/>
      <c r="C88" s="74"/>
      <c r="D88" s="74"/>
      <c r="E88" s="74"/>
      <c r="F88" s="74"/>
      <c r="G88" s="74"/>
      <c r="H88" s="74"/>
      <c r="I88" s="74"/>
      <c r="J88" s="74"/>
      <c r="K88" s="74"/>
      <c r="L88" s="74"/>
      <c r="M88" s="74"/>
      <c r="N88" s="74"/>
      <c r="O88" s="74"/>
      <c r="P88" s="74"/>
      <c r="Q88" s="74"/>
      <c r="R88" s="74"/>
      <c r="S88" s="74"/>
      <c r="T88" s="74"/>
      <c r="U88" s="74"/>
    </row>
    <row r="89" spans="1:21">
      <c r="A89" s="74"/>
      <c r="B89" s="74"/>
      <c r="C89" s="74"/>
      <c r="D89" s="74"/>
      <c r="E89" s="74"/>
      <c r="F89" s="74"/>
      <c r="G89" s="74"/>
      <c r="H89" s="74"/>
      <c r="I89" s="74"/>
      <c r="J89" s="74"/>
      <c r="K89" s="74"/>
      <c r="L89" s="74"/>
      <c r="M89" s="74"/>
      <c r="N89" s="74"/>
      <c r="O89" s="74"/>
      <c r="P89" s="74"/>
      <c r="Q89" s="74"/>
      <c r="R89" s="74"/>
      <c r="S89" s="74"/>
      <c r="T89" s="74"/>
      <c r="U89" s="74"/>
    </row>
    <row r="90" spans="1:21">
      <c r="A90" s="74"/>
      <c r="B90" s="74"/>
      <c r="C90" s="74"/>
      <c r="D90" s="74"/>
      <c r="E90" s="74"/>
      <c r="F90" s="74"/>
      <c r="G90" s="74"/>
      <c r="H90" s="74"/>
      <c r="I90" s="74"/>
      <c r="J90" s="74"/>
      <c r="K90" s="74"/>
      <c r="L90" s="74"/>
      <c r="M90" s="74"/>
      <c r="N90" s="74"/>
      <c r="O90" s="74"/>
      <c r="P90" s="74"/>
      <c r="Q90" s="74"/>
      <c r="R90" s="74"/>
      <c r="S90" s="74"/>
      <c r="T90" s="74"/>
      <c r="U90" s="74"/>
    </row>
    <row r="91" spans="1:21">
      <c r="A91" s="74"/>
      <c r="B91" s="74"/>
      <c r="C91" s="74"/>
      <c r="D91" s="74"/>
      <c r="E91" s="74"/>
      <c r="F91" s="74"/>
      <c r="G91" s="74"/>
      <c r="H91" s="74"/>
      <c r="I91" s="74"/>
      <c r="J91" s="74"/>
      <c r="K91" s="74"/>
      <c r="L91" s="74"/>
      <c r="M91" s="74"/>
      <c r="N91" s="74"/>
      <c r="O91" s="74"/>
      <c r="P91" s="74"/>
      <c r="Q91" s="74"/>
      <c r="R91" s="74"/>
      <c r="S91" s="74"/>
      <c r="T91" s="74"/>
      <c r="U91" s="74"/>
    </row>
    <row r="92" spans="1:21">
      <c r="A92" s="74"/>
      <c r="B92" s="74"/>
      <c r="C92" s="74"/>
      <c r="D92" s="74"/>
      <c r="E92" s="74"/>
      <c r="F92" s="74"/>
      <c r="G92" s="74"/>
      <c r="H92" s="74"/>
      <c r="I92" s="74"/>
      <c r="J92" s="74"/>
      <c r="K92" s="74"/>
      <c r="L92" s="74"/>
      <c r="M92" s="74"/>
      <c r="N92" s="74"/>
      <c r="O92" s="74"/>
      <c r="P92" s="74"/>
      <c r="Q92" s="74"/>
      <c r="R92" s="74"/>
      <c r="S92" s="74"/>
      <c r="T92" s="74"/>
      <c r="U92" s="74"/>
    </row>
    <row r="93" spans="1:21">
      <c r="A93" s="74"/>
      <c r="B93" s="74"/>
      <c r="C93" s="74"/>
      <c r="D93" s="74"/>
      <c r="E93" s="74"/>
      <c r="F93" s="74"/>
      <c r="G93" s="74"/>
      <c r="H93" s="74"/>
      <c r="I93" s="74"/>
      <c r="J93" s="74"/>
      <c r="K93" s="74"/>
      <c r="L93" s="74"/>
      <c r="M93" s="74"/>
      <c r="N93" s="74"/>
      <c r="O93" s="74"/>
      <c r="P93" s="74"/>
      <c r="Q93" s="74"/>
      <c r="R93" s="74"/>
      <c r="S93" s="74"/>
      <c r="T93" s="74"/>
      <c r="U93" s="74"/>
    </row>
    <row r="94" spans="1:21">
      <c r="A94" s="74"/>
      <c r="B94" s="74"/>
      <c r="C94" s="74"/>
      <c r="D94" s="74"/>
      <c r="E94" s="74"/>
      <c r="F94" s="74"/>
      <c r="G94" s="74"/>
      <c r="H94" s="74"/>
      <c r="I94" s="74"/>
      <c r="J94" s="74"/>
      <c r="K94" s="74"/>
      <c r="L94" s="74"/>
      <c r="M94" s="74"/>
      <c r="N94" s="74"/>
      <c r="O94" s="74"/>
      <c r="P94" s="74"/>
      <c r="Q94" s="74"/>
      <c r="R94" s="74"/>
      <c r="S94" s="74"/>
      <c r="T94" s="74"/>
      <c r="U94" s="74"/>
    </row>
    <row r="95" spans="1:21">
      <c r="A95" s="74"/>
      <c r="B95" s="74"/>
      <c r="C95" s="74"/>
      <c r="D95" s="74"/>
      <c r="E95" s="74"/>
      <c r="F95" s="74"/>
      <c r="G95" s="74"/>
      <c r="H95" s="74"/>
      <c r="I95" s="74"/>
      <c r="J95" s="74"/>
      <c r="K95" s="74"/>
      <c r="L95" s="74"/>
      <c r="M95" s="74"/>
      <c r="N95" s="74"/>
      <c r="O95" s="74"/>
      <c r="P95" s="74"/>
      <c r="Q95" s="74"/>
      <c r="R95" s="74"/>
      <c r="S95" s="74"/>
      <c r="T95" s="74"/>
      <c r="U95" s="74"/>
    </row>
    <row r="96" spans="1:21">
      <c r="A96" s="74"/>
      <c r="B96" s="74"/>
      <c r="C96" s="74"/>
      <c r="D96" s="74"/>
      <c r="E96" s="74"/>
      <c r="F96" s="74"/>
      <c r="G96" s="74"/>
      <c r="H96" s="74"/>
      <c r="I96" s="74"/>
      <c r="J96" s="74"/>
      <c r="K96" s="74"/>
      <c r="L96" s="74"/>
      <c r="M96" s="74"/>
      <c r="N96" s="74"/>
      <c r="O96" s="74"/>
      <c r="P96" s="74"/>
      <c r="Q96" s="74"/>
      <c r="R96" s="74"/>
      <c r="S96" s="74"/>
      <c r="T96" s="74"/>
      <c r="U96" s="74"/>
    </row>
    <row r="97" spans="1:21">
      <c r="A97" s="74"/>
      <c r="B97" s="74"/>
      <c r="C97" s="74"/>
      <c r="D97" s="74"/>
      <c r="E97" s="74"/>
      <c r="F97" s="74"/>
      <c r="G97" s="74"/>
      <c r="H97" s="74"/>
      <c r="I97" s="74"/>
      <c r="J97" s="74"/>
      <c r="K97" s="74"/>
      <c r="L97" s="74"/>
      <c r="M97" s="74"/>
      <c r="N97" s="74"/>
      <c r="O97" s="74"/>
      <c r="P97" s="74"/>
      <c r="Q97" s="74"/>
      <c r="R97" s="74"/>
      <c r="S97" s="74"/>
      <c r="T97" s="74"/>
      <c r="U97" s="74"/>
    </row>
    <row r="98" spans="1:21">
      <c r="A98" s="74"/>
      <c r="B98" s="74"/>
      <c r="C98" s="74"/>
      <c r="D98" s="74"/>
      <c r="E98" s="74"/>
      <c r="F98" s="74"/>
      <c r="G98" s="74"/>
      <c r="H98" s="74"/>
      <c r="I98" s="74"/>
      <c r="J98" s="74"/>
      <c r="K98" s="74"/>
      <c r="L98" s="74"/>
      <c r="M98" s="74"/>
      <c r="N98" s="74"/>
      <c r="O98" s="74"/>
      <c r="P98" s="74"/>
      <c r="Q98" s="74"/>
      <c r="R98" s="74"/>
      <c r="S98" s="74"/>
      <c r="T98" s="74"/>
      <c r="U98" s="74"/>
    </row>
    <row r="99" spans="1:21">
      <c r="A99" s="74"/>
      <c r="B99" s="74"/>
      <c r="C99" s="74"/>
      <c r="D99" s="74"/>
      <c r="E99" s="74"/>
      <c r="F99" s="74"/>
      <c r="G99" s="74"/>
      <c r="H99" s="74"/>
      <c r="I99" s="74"/>
      <c r="J99" s="74"/>
      <c r="K99" s="74"/>
      <c r="L99" s="74"/>
      <c r="M99" s="74"/>
      <c r="N99" s="74"/>
      <c r="O99" s="74"/>
      <c r="P99" s="74"/>
      <c r="Q99" s="74"/>
      <c r="R99" s="74"/>
      <c r="S99" s="74"/>
      <c r="T99" s="74"/>
      <c r="U99" s="74"/>
    </row>
    <row r="100" spans="1:21">
      <c r="G100" s="74"/>
      <c r="H100" s="74"/>
      <c r="I100" s="74"/>
      <c r="J100" s="74"/>
      <c r="K100" s="74"/>
      <c r="L100" s="74"/>
      <c r="M100" s="74"/>
      <c r="N100" s="74"/>
      <c r="O100" s="74"/>
      <c r="P100" s="74"/>
      <c r="Q100" s="74"/>
      <c r="R100" s="74"/>
      <c r="S100" s="74"/>
      <c r="T100" s="74"/>
      <c r="U100" s="74"/>
    </row>
    <row r="101" spans="1:21">
      <c r="G101" s="74"/>
      <c r="H101" s="74"/>
      <c r="I101" s="74"/>
      <c r="J101" s="74"/>
      <c r="K101" s="74"/>
      <c r="L101" s="74"/>
      <c r="M101" s="74"/>
      <c r="N101" s="74"/>
      <c r="O101" s="74"/>
      <c r="P101" s="74"/>
      <c r="Q101" s="74"/>
      <c r="R101" s="74"/>
      <c r="S101" s="74"/>
      <c r="T101" s="74"/>
      <c r="U101" s="74"/>
    </row>
    <row r="102" spans="1:21">
      <c r="G102" s="74"/>
      <c r="H102" s="74"/>
      <c r="I102" s="74"/>
      <c r="J102" s="74"/>
      <c r="K102" s="74"/>
      <c r="L102" s="74"/>
      <c r="M102" s="74"/>
      <c r="N102" s="74"/>
      <c r="O102" s="74"/>
      <c r="P102" s="74"/>
      <c r="Q102" s="74"/>
      <c r="R102" s="74"/>
      <c r="S102" s="74"/>
      <c r="T102" s="74"/>
      <c r="U102" s="74"/>
    </row>
    <row r="103" spans="1:21">
      <c r="G103" s="74"/>
      <c r="H103" s="74"/>
      <c r="I103" s="74"/>
      <c r="J103" s="74"/>
      <c r="K103" s="74"/>
      <c r="L103" s="74"/>
      <c r="M103" s="74"/>
      <c r="N103" s="74"/>
      <c r="O103" s="74"/>
      <c r="P103" s="74"/>
      <c r="Q103" s="74"/>
      <c r="R103" s="74"/>
      <c r="S103" s="74"/>
      <c r="T103" s="74"/>
      <c r="U103" s="74"/>
    </row>
    <row r="104" spans="1:21">
      <c r="G104" s="74"/>
      <c r="H104" s="74"/>
      <c r="I104" s="74"/>
      <c r="J104" s="74"/>
      <c r="K104" s="74"/>
      <c r="L104" s="74"/>
      <c r="M104" s="74"/>
      <c r="N104" s="74"/>
      <c r="O104" s="74"/>
      <c r="P104" s="74"/>
      <c r="Q104" s="74"/>
      <c r="R104" s="74"/>
      <c r="S104" s="74"/>
      <c r="T104" s="74"/>
      <c r="U104" s="74"/>
    </row>
    <row r="105" spans="1:21">
      <c r="G105" s="74"/>
      <c r="H105" s="74"/>
      <c r="I105" s="74"/>
      <c r="J105" s="74"/>
      <c r="K105" s="74"/>
      <c r="L105" s="74"/>
      <c r="M105" s="74"/>
      <c r="N105" s="74"/>
      <c r="O105" s="74"/>
      <c r="P105" s="74"/>
      <c r="Q105" s="74"/>
      <c r="R105" s="74"/>
      <c r="S105" s="74"/>
      <c r="T105" s="74"/>
      <c r="U105" s="74"/>
    </row>
    <row r="106" spans="1:21">
      <c r="G106" s="74"/>
      <c r="H106" s="74"/>
      <c r="I106" s="74"/>
      <c r="J106" s="74"/>
      <c r="K106" s="74"/>
      <c r="L106" s="74"/>
      <c r="M106" s="74"/>
      <c r="N106" s="74"/>
      <c r="O106" s="74"/>
      <c r="P106" s="74"/>
      <c r="Q106" s="74"/>
      <c r="R106" s="74"/>
      <c r="S106" s="74"/>
      <c r="T106" s="74"/>
      <c r="U106" s="74"/>
    </row>
    <row r="107" spans="1:21">
      <c r="G107" s="74"/>
      <c r="H107" s="74"/>
      <c r="I107" s="74"/>
      <c r="J107" s="74"/>
      <c r="K107" s="74"/>
      <c r="L107" s="74"/>
      <c r="M107" s="74"/>
      <c r="N107" s="74"/>
      <c r="O107" s="74"/>
      <c r="P107" s="74"/>
      <c r="Q107" s="74"/>
      <c r="R107" s="74"/>
      <c r="S107" s="74"/>
      <c r="T107" s="74"/>
      <c r="U107" s="74"/>
    </row>
    <row r="108" spans="1:21">
      <c r="G108" s="74"/>
      <c r="H108" s="74"/>
      <c r="I108" s="74"/>
      <c r="J108" s="74"/>
      <c r="K108" s="74"/>
      <c r="L108" s="74"/>
      <c r="M108" s="74"/>
      <c r="N108" s="74"/>
      <c r="O108" s="74"/>
      <c r="P108" s="74"/>
      <c r="Q108" s="74"/>
      <c r="R108" s="74"/>
      <c r="S108" s="74"/>
      <c r="T108" s="74"/>
      <c r="U108" s="74"/>
    </row>
    <row r="109" spans="1:21">
      <c r="G109" s="74"/>
      <c r="H109" s="74"/>
      <c r="I109" s="74"/>
      <c r="J109" s="74"/>
      <c r="K109" s="74"/>
      <c r="L109" s="74"/>
      <c r="M109" s="74"/>
      <c r="N109" s="74"/>
      <c r="O109" s="74"/>
      <c r="P109" s="74"/>
      <c r="Q109" s="74"/>
      <c r="R109" s="74"/>
      <c r="S109" s="74"/>
      <c r="T109" s="74"/>
      <c r="U109" s="74"/>
    </row>
    <row r="110" spans="1:21">
      <c r="G110" s="74"/>
      <c r="H110" s="74"/>
      <c r="I110" s="74"/>
      <c r="J110" s="74"/>
      <c r="K110" s="74"/>
      <c r="L110" s="74"/>
      <c r="M110" s="74"/>
      <c r="N110" s="74"/>
      <c r="O110" s="74"/>
      <c r="P110" s="74"/>
      <c r="Q110" s="74"/>
      <c r="R110" s="74"/>
      <c r="S110" s="74"/>
      <c r="T110" s="74"/>
      <c r="U110" s="74"/>
    </row>
    <row r="111" spans="1:21">
      <c r="G111" s="74"/>
      <c r="H111" s="74"/>
      <c r="I111" s="74"/>
      <c r="J111" s="74"/>
      <c r="K111" s="74"/>
      <c r="L111" s="74"/>
      <c r="M111" s="74"/>
      <c r="N111" s="74"/>
      <c r="O111" s="74"/>
      <c r="P111" s="74"/>
      <c r="Q111" s="74"/>
      <c r="R111" s="74"/>
      <c r="S111" s="74"/>
      <c r="T111" s="74"/>
      <c r="U111" s="74"/>
    </row>
    <row r="112" spans="1:21">
      <c r="G112" s="74"/>
      <c r="H112" s="74"/>
      <c r="I112" s="74"/>
      <c r="J112" s="74"/>
      <c r="K112" s="74"/>
      <c r="L112" s="74"/>
      <c r="M112" s="74"/>
      <c r="N112" s="74"/>
      <c r="O112" s="74"/>
      <c r="P112" s="74"/>
      <c r="Q112" s="74"/>
      <c r="R112" s="74"/>
      <c r="S112" s="74"/>
      <c r="T112" s="74"/>
      <c r="U112" s="74"/>
    </row>
    <row r="113" spans="7:21">
      <c r="G113" s="74"/>
      <c r="H113" s="74"/>
      <c r="I113" s="74"/>
      <c r="J113" s="74"/>
      <c r="K113" s="74"/>
      <c r="L113" s="74"/>
      <c r="M113" s="74"/>
      <c r="N113" s="74"/>
      <c r="O113" s="74"/>
      <c r="P113" s="74"/>
      <c r="Q113" s="74"/>
      <c r="R113" s="74"/>
      <c r="S113" s="74"/>
      <c r="T113" s="74"/>
      <c r="U113" s="74"/>
    </row>
    <row r="114" spans="7:21">
      <c r="G114" s="74"/>
      <c r="H114" s="74"/>
      <c r="I114" s="74"/>
      <c r="J114" s="74"/>
      <c r="K114" s="74"/>
      <c r="L114" s="74"/>
      <c r="M114" s="74"/>
      <c r="N114" s="74"/>
      <c r="O114" s="74"/>
      <c r="P114" s="74"/>
      <c r="Q114" s="74"/>
      <c r="R114" s="74"/>
      <c r="S114" s="74"/>
      <c r="T114" s="74"/>
      <c r="U114" s="74"/>
    </row>
    <row r="115" spans="7:21">
      <c r="G115" s="74"/>
      <c r="H115" s="74"/>
      <c r="I115" s="74"/>
      <c r="J115" s="74"/>
      <c r="K115" s="74"/>
      <c r="L115" s="74"/>
      <c r="M115" s="74"/>
      <c r="N115" s="74"/>
      <c r="O115" s="74"/>
      <c r="P115" s="74"/>
      <c r="Q115" s="74"/>
      <c r="R115" s="74"/>
      <c r="S115" s="74"/>
      <c r="T115" s="74"/>
      <c r="U115" s="74"/>
    </row>
    <row r="116" spans="7:21">
      <c r="G116" s="74"/>
      <c r="H116" s="74"/>
      <c r="I116" s="74"/>
      <c r="J116" s="74"/>
      <c r="K116" s="74"/>
      <c r="L116" s="74"/>
      <c r="M116" s="74"/>
      <c r="N116" s="74"/>
      <c r="O116" s="74"/>
      <c r="P116" s="74"/>
      <c r="Q116" s="74"/>
      <c r="R116" s="74"/>
      <c r="S116" s="74"/>
      <c r="T116" s="74"/>
      <c r="U116" s="74"/>
    </row>
    <row r="117" spans="7:21">
      <c r="G117" s="74"/>
      <c r="H117" s="74"/>
      <c r="I117" s="74"/>
      <c r="J117" s="74"/>
      <c r="K117" s="74"/>
      <c r="L117" s="74"/>
      <c r="M117" s="74"/>
      <c r="N117" s="74"/>
      <c r="O117" s="74"/>
      <c r="P117" s="74"/>
      <c r="Q117" s="74"/>
      <c r="R117" s="74"/>
      <c r="S117" s="74"/>
      <c r="T117" s="74"/>
      <c r="U117" s="74"/>
    </row>
    <row r="118" spans="7:21">
      <c r="G118" s="74"/>
      <c r="H118" s="74"/>
      <c r="I118" s="74"/>
      <c r="J118" s="74"/>
      <c r="K118" s="74"/>
      <c r="L118" s="74"/>
      <c r="M118" s="74"/>
      <c r="N118" s="74"/>
      <c r="O118" s="74"/>
      <c r="P118" s="74"/>
      <c r="Q118" s="74"/>
      <c r="R118" s="74"/>
      <c r="S118" s="74"/>
      <c r="T118" s="74"/>
      <c r="U118" s="74"/>
    </row>
    <row r="119" spans="7:21">
      <c r="G119" s="74"/>
      <c r="H119" s="74"/>
      <c r="I119" s="74"/>
      <c r="J119" s="74"/>
      <c r="K119" s="74"/>
      <c r="L119" s="74"/>
      <c r="M119" s="74"/>
      <c r="N119" s="74"/>
      <c r="O119" s="74"/>
      <c r="P119" s="74"/>
      <c r="Q119" s="74"/>
      <c r="R119" s="74"/>
      <c r="S119" s="74"/>
      <c r="T119" s="74"/>
      <c r="U119" s="74"/>
    </row>
    <row r="120" spans="7:21">
      <c r="G120" s="74"/>
      <c r="H120" s="74"/>
      <c r="I120" s="74"/>
      <c r="J120" s="74"/>
      <c r="K120" s="74"/>
      <c r="L120" s="74"/>
      <c r="M120" s="74"/>
      <c r="N120" s="74"/>
      <c r="O120" s="74"/>
      <c r="P120" s="74"/>
      <c r="Q120" s="74"/>
      <c r="R120" s="74"/>
      <c r="S120" s="74"/>
      <c r="T120" s="74"/>
      <c r="U120" s="74"/>
    </row>
    <row r="121" spans="7:21">
      <c r="G121" s="74"/>
      <c r="H121" s="74"/>
      <c r="I121" s="74"/>
      <c r="J121" s="74"/>
      <c r="K121" s="74"/>
      <c r="L121" s="74"/>
      <c r="M121" s="74"/>
      <c r="N121" s="74"/>
      <c r="O121" s="74"/>
      <c r="P121" s="74"/>
      <c r="Q121" s="74"/>
      <c r="R121" s="74"/>
      <c r="S121" s="74"/>
      <c r="T121" s="74"/>
      <c r="U121" s="74"/>
    </row>
    <row r="122" spans="7:21">
      <c r="G122" s="74"/>
      <c r="H122" s="74"/>
      <c r="I122" s="74"/>
      <c r="J122" s="74"/>
      <c r="K122" s="74"/>
      <c r="L122" s="74"/>
      <c r="M122" s="74"/>
      <c r="N122" s="74"/>
      <c r="O122" s="74"/>
      <c r="P122" s="74"/>
      <c r="Q122" s="74"/>
      <c r="R122" s="74"/>
      <c r="S122" s="74"/>
      <c r="T122" s="74"/>
      <c r="U122" s="74"/>
    </row>
    <row r="123" spans="7:21">
      <c r="G123" s="74"/>
      <c r="H123" s="74"/>
      <c r="I123" s="74"/>
      <c r="J123" s="74"/>
      <c r="K123" s="74"/>
      <c r="L123" s="74"/>
      <c r="M123" s="74"/>
      <c r="N123" s="74"/>
      <c r="O123" s="74"/>
      <c r="P123" s="74"/>
      <c r="Q123" s="74"/>
      <c r="R123" s="74"/>
      <c r="S123" s="74"/>
      <c r="T123" s="74"/>
      <c r="U123" s="74"/>
    </row>
    <row r="124" spans="7:21">
      <c r="G124" s="74"/>
      <c r="H124" s="74"/>
      <c r="I124" s="74"/>
      <c r="J124" s="74"/>
      <c r="K124" s="74"/>
      <c r="L124" s="74"/>
      <c r="M124" s="74"/>
      <c r="N124" s="74"/>
      <c r="O124" s="74"/>
      <c r="P124" s="74"/>
      <c r="Q124" s="74"/>
      <c r="R124" s="74"/>
      <c r="S124" s="74"/>
      <c r="T124" s="74"/>
      <c r="U124" s="74"/>
    </row>
    <row r="125" spans="7:21">
      <c r="G125" s="74"/>
      <c r="H125" s="74"/>
      <c r="I125" s="74"/>
      <c r="J125" s="74"/>
      <c r="K125" s="74"/>
      <c r="L125" s="74"/>
      <c r="M125" s="74"/>
      <c r="N125" s="74"/>
      <c r="O125" s="74"/>
      <c r="P125" s="74"/>
      <c r="Q125" s="74"/>
      <c r="R125" s="74"/>
      <c r="S125" s="74"/>
      <c r="T125" s="74"/>
      <c r="U125" s="74"/>
    </row>
    <row r="126" spans="7:21">
      <c r="G126" s="74"/>
      <c r="H126" s="74"/>
      <c r="I126" s="74"/>
      <c r="J126" s="74"/>
      <c r="K126" s="74"/>
      <c r="L126" s="74"/>
      <c r="M126" s="74"/>
      <c r="N126" s="74"/>
      <c r="O126" s="74"/>
      <c r="P126" s="74"/>
      <c r="Q126" s="74"/>
      <c r="R126" s="74"/>
      <c r="S126" s="74"/>
      <c r="T126" s="74"/>
      <c r="U126" s="74"/>
    </row>
    <row r="127" spans="7:21">
      <c r="G127" s="74"/>
      <c r="H127" s="74"/>
      <c r="I127" s="74"/>
      <c r="J127" s="74"/>
      <c r="K127" s="74"/>
      <c r="L127" s="74"/>
      <c r="M127" s="74"/>
      <c r="N127" s="74"/>
      <c r="O127" s="74"/>
      <c r="P127" s="74"/>
      <c r="Q127" s="74"/>
      <c r="R127" s="74"/>
      <c r="S127" s="74"/>
      <c r="T127" s="74"/>
      <c r="U127" s="74"/>
    </row>
    <row r="128" spans="7:21">
      <c r="G128" s="74"/>
      <c r="H128" s="74"/>
      <c r="I128" s="74"/>
      <c r="J128" s="74"/>
      <c r="K128" s="74"/>
      <c r="L128" s="74"/>
      <c r="M128" s="74"/>
      <c r="N128" s="74"/>
      <c r="O128" s="74"/>
      <c r="P128" s="74"/>
      <c r="Q128" s="74"/>
      <c r="R128" s="74"/>
      <c r="S128" s="74"/>
      <c r="T128" s="74"/>
      <c r="U128" s="74"/>
    </row>
    <row r="129" spans="7:21">
      <c r="G129" s="74"/>
      <c r="H129" s="74"/>
      <c r="I129" s="74"/>
      <c r="J129" s="74"/>
      <c r="K129" s="74"/>
      <c r="L129" s="74"/>
      <c r="M129" s="74"/>
      <c r="N129" s="74"/>
      <c r="O129" s="74"/>
      <c r="P129" s="74"/>
      <c r="Q129" s="74"/>
      <c r="R129" s="74"/>
      <c r="S129" s="74"/>
      <c r="T129" s="74"/>
      <c r="U129" s="74"/>
    </row>
    <row r="130" spans="7:21">
      <c r="G130" s="74"/>
      <c r="H130" s="74"/>
      <c r="I130" s="74"/>
      <c r="J130" s="74"/>
      <c r="K130" s="74"/>
      <c r="L130" s="74"/>
      <c r="M130" s="74"/>
      <c r="N130" s="74"/>
      <c r="O130" s="74"/>
      <c r="P130" s="74"/>
      <c r="Q130" s="74"/>
      <c r="R130" s="74"/>
      <c r="S130" s="74"/>
      <c r="T130" s="74"/>
      <c r="U130" s="74"/>
    </row>
    <row r="131" spans="7:21">
      <c r="G131" s="74"/>
      <c r="H131" s="74"/>
      <c r="I131" s="74"/>
      <c r="J131" s="74"/>
      <c r="K131" s="74"/>
      <c r="L131" s="74"/>
      <c r="M131" s="74"/>
      <c r="N131" s="74"/>
      <c r="O131" s="74"/>
      <c r="P131" s="74"/>
      <c r="Q131" s="74"/>
      <c r="R131" s="74"/>
      <c r="S131" s="74"/>
      <c r="T131" s="74"/>
      <c r="U131" s="74"/>
    </row>
    <row r="132" spans="7:21">
      <c r="G132" s="74"/>
      <c r="H132" s="74"/>
      <c r="I132" s="74"/>
      <c r="J132" s="74"/>
      <c r="K132" s="74"/>
      <c r="L132" s="74"/>
      <c r="M132" s="74"/>
      <c r="N132" s="74"/>
      <c r="O132" s="74"/>
      <c r="P132" s="74"/>
      <c r="Q132" s="74"/>
      <c r="R132" s="74"/>
      <c r="S132" s="74"/>
      <c r="T132" s="74"/>
      <c r="U132" s="74"/>
    </row>
    <row r="133" spans="7:21">
      <c r="G133" s="74"/>
      <c r="H133" s="74"/>
      <c r="I133" s="74"/>
      <c r="J133" s="74"/>
      <c r="K133" s="74"/>
      <c r="L133" s="74"/>
      <c r="M133" s="74"/>
      <c r="N133" s="74"/>
      <c r="O133" s="74"/>
      <c r="P133" s="74"/>
      <c r="Q133" s="74"/>
      <c r="R133" s="74"/>
      <c r="S133" s="74"/>
      <c r="T133" s="74"/>
      <c r="U133" s="74"/>
    </row>
    <row r="134" spans="7:21">
      <c r="G134" s="74"/>
      <c r="H134" s="74"/>
      <c r="I134" s="74"/>
      <c r="J134" s="74"/>
      <c r="K134" s="74"/>
      <c r="L134" s="74"/>
      <c r="M134" s="74"/>
      <c r="N134" s="74"/>
      <c r="O134" s="74"/>
      <c r="P134" s="74"/>
      <c r="Q134" s="74"/>
      <c r="R134" s="74"/>
      <c r="S134" s="74"/>
      <c r="T134" s="74"/>
      <c r="U134" s="74"/>
    </row>
    <row r="135" spans="7:21">
      <c r="G135" s="74"/>
      <c r="H135" s="74"/>
      <c r="I135" s="74"/>
      <c r="J135" s="74"/>
      <c r="K135" s="74"/>
      <c r="L135" s="74"/>
      <c r="M135" s="74"/>
      <c r="N135" s="74"/>
      <c r="O135" s="74"/>
      <c r="P135" s="74"/>
      <c r="Q135" s="74"/>
      <c r="R135" s="74"/>
      <c r="S135" s="74"/>
      <c r="T135" s="74"/>
      <c r="U135" s="74"/>
    </row>
    <row r="136" spans="7:21">
      <c r="G136" s="74"/>
      <c r="H136" s="74"/>
      <c r="I136" s="74"/>
      <c r="J136" s="74"/>
      <c r="K136" s="74"/>
      <c r="L136" s="74"/>
      <c r="M136" s="74"/>
      <c r="N136" s="74"/>
      <c r="O136" s="74"/>
      <c r="P136" s="74"/>
      <c r="Q136" s="74"/>
      <c r="R136" s="74"/>
      <c r="S136" s="74"/>
      <c r="T136" s="74"/>
      <c r="U136" s="74"/>
    </row>
    <row r="137" spans="7:21">
      <c r="G137" s="74"/>
      <c r="H137" s="74"/>
      <c r="I137" s="74"/>
      <c r="J137" s="74"/>
      <c r="K137" s="74"/>
      <c r="L137" s="74"/>
      <c r="M137" s="74"/>
      <c r="N137" s="74"/>
      <c r="O137" s="74"/>
      <c r="P137" s="74"/>
      <c r="Q137" s="74"/>
      <c r="R137" s="74"/>
      <c r="S137" s="74"/>
      <c r="T137" s="74"/>
      <c r="U137" s="74"/>
    </row>
    <row r="138" spans="7:21">
      <c r="G138" s="74"/>
      <c r="H138" s="74"/>
      <c r="I138" s="74"/>
      <c r="J138" s="74"/>
      <c r="K138" s="74"/>
      <c r="L138" s="74"/>
      <c r="M138" s="74"/>
      <c r="N138" s="74"/>
      <c r="O138" s="74"/>
      <c r="P138" s="74"/>
      <c r="Q138" s="74"/>
      <c r="R138" s="74"/>
      <c r="S138" s="74"/>
      <c r="T138" s="74"/>
      <c r="U138" s="74"/>
    </row>
    <row r="139" spans="7:21">
      <c r="G139" s="74"/>
      <c r="H139" s="74"/>
      <c r="I139" s="74"/>
      <c r="J139" s="74"/>
      <c r="K139" s="74"/>
      <c r="L139" s="74"/>
      <c r="M139" s="74"/>
      <c r="N139" s="74"/>
      <c r="O139" s="74"/>
      <c r="P139" s="74"/>
      <c r="Q139" s="74"/>
      <c r="R139" s="74"/>
      <c r="S139" s="74"/>
      <c r="T139" s="74"/>
      <c r="U139" s="74"/>
    </row>
    <row r="140" spans="7:21">
      <c r="G140" s="74"/>
      <c r="H140" s="74"/>
      <c r="I140" s="74"/>
      <c r="J140" s="74"/>
      <c r="K140" s="74"/>
      <c r="L140" s="74"/>
      <c r="M140" s="74"/>
      <c r="N140" s="74"/>
      <c r="O140" s="74"/>
      <c r="P140" s="74"/>
      <c r="Q140" s="74"/>
      <c r="R140" s="74"/>
      <c r="S140" s="74"/>
      <c r="T140" s="74"/>
      <c r="U140" s="74"/>
    </row>
    <row r="141" spans="7:21">
      <c r="G141" s="74"/>
      <c r="H141" s="74"/>
      <c r="I141" s="74"/>
      <c r="J141" s="74"/>
      <c r="K141" s="74"/>
      <c r="L141" s="74"/>
      <c r="M141" s="74"/>
      <c r="N141" s="74"/>
      <c r="O141" s="74"/>
      <c r="P141" s="74"/>
      <c r="Q141" s="74"/>
      <c r="R141" s="74"/>
      <c r="S141" s="74"/>
      <c r="T141" s="74"/>
      <c r="U141" s="74"/>
    </row>
    <row r="142" spans="7:21">
      <c r="G142" s="74"/>
      <c r="H142" s="74"/>
      <c r="I142" s="74"/>
      <c r="J142" s="74"/>
      <c r="K142" s="74"/>
      <c r="L142" s="74"/>
      <c r="M142" s="74"/>
      <c r="N142" s="74"/>
      <c r="O142" s="74"/>
      <c r="P142" s="74"/>
      <c r="Q142" s="74"/>
      <c r="R142" s="74"/>
      <c r="S142" s="74"/>
      <c r="T142" s="74"/>
      <c r="U142" s="74"/>
    </row>
    <row r="143" spans="7:21">
      <c r="G143" s="74"/>
      <c r="H143" s="74"/>
      <c r="I143" s="74"/>
      <c r="J143" s="74"/>
      <c r="K143" s="74"/>
      <c r="L143" s="74"/>
      <c r="M143" s="74"/>
      <c r="N143" s="74"/>
      <c r="O143" s="74"/>
      <c r="P143" s="74"/>
      <c r="Q143" s="74"/>
      <c r="R143" s="74"/>
      <c r="S143" s="74"/>
      <c r="T143" s="74"/>
      <c r="U143" s="74"/>
    </row>
    <row r="144" spans="7:21">
      <c r="G144" s="74"/>
      <c r="H144" s="74"/>
      <c r="I144" s="74"/>
      <c r="J144" s="74"/>
      <c r="K144" s="74"/>
      <c r="L144" s="74"/>
      <c r="M144" s="74"/>
      <c r="N144" s="74"/>
      <c r="O144" s="74"/>
      <c r="P144" s="74"/>
      <c r="Q144" s="74"/>
      <c r="R144" s="74"/>
      <c r="S144" s="74"/>
      <c r="T144" s="74"/>
      <c r="U144" s="74"/>
    </row>
    <row r="145" spans="7:21">
      <c r="G145" s="74"/>
      <c r="H145" s="74"/>
      <c r="I145" s="74"/>
      <c r="J145" s="74"/>
      <c r="K145" s="74"/>
      <c r="L145" s="74"/>
      <c r="M145" s="74"/>
      <c r="N145" s="74"/>
      <c r="O145" s="74"/>
      <c r="P145" s="74"/>
      <c r="Q145" s="74"/>
      <c r="R145" s="74"/>
      <c r="S145" s="74"/>
      <c r="T145" s="74"/>
      <c r="U145" s="74"/>
    </row>
    <row r="146" spans="7:21">
      <c r="G146" s="74"/>
      <c r="H146" s="74"/>
      <c r="I146" s="74"/>
      <c r="J146" s="74"/>
      <c r="K146" s="74"/>
      <c r="L146" s="74"/>
      <c r="M146" s="74"/>
      <c r="N146" s="74"/>
      <c r="O146" s="74"/>
      <c r="P146" s="74"/>
      <c r="Q146" s="74"/>
      <c r="R146" s="74"/>
      <c r="S146" s="74"/>
      <c r="T146" s="74"/>
      <c r="U146" s="74"/>
    </row>
    <row r="147" spans="7:21">
      <c r="G147" s="74"/>
      <c r="H147" s="74"/>
      <c r="I147" s="74"/>
      <c r="J147" s="74"/>
      <c r="K147" s="74"/>
      <c r="L147" s="74"/>
      <c r="M147" s="74"/>
      <c r="N147" s="74"/>
      <c r="O147" s="74"/>
      <c r="P147" s="74"/>
      <c r="Q147" s="74"/>
      <c r="R147" s="74"/>
      <c r="S147" s="74"/>
      <c r="T147" s="74"/>
      <c r="U147" s="74"/>
    </row>
    <row r="148" spans="7:21">
      <c r="G148" s="74"/>
      <c r="H148" s="74"/>
      <c r="I148" s="74"/>
      <c r="J148" s="74"/>
      <c r="K148" s="74"/>
      <c r="L148" s="74"/>
      <c r="M148" s="74"/>
      <c r="N148" s="74"/>
      <c r="O148" s="74"/>
      <c r="P148" s="74"/>
      <c r="Q148" s="74"/>
      <c r="R148" s="74"/>
      <c r="S148" s="74"/>
      <c r="T148" s="74"/>
      <c r="U148" s="74"/>
    </row>
    <row r="149" spans="7:21">
      <c r="G149" s="74"/>
      <c r="H149" s="74"/>
      <c r="I149" s="74"/>
      <c r="J149" s="74"/>
      <c r="K149" s="74"/>
      <c r="L149" s="74"/>
      <c r="M149" s="74"/>
      <c r="N149" s="74"/>
      <c r="O149" s="74"/>
      <c r="P149" s="74"/>
      <c r="Q149" s="74"/>
      <c r="R149" s="74"/>
      <c r="S149" s="74"/>
      <c r="T149" s="74"/>
      <c r="U149" s="74"/>
    </row>
    <row r="150" spans="7:21">
      <c r="G150" s="74"/>
      <c r="H150" s="74"/>
      <c r="I150" s="74"/>
      <c r="J150" s="74"/>
      <c r="K150" s="74"/>
      <c r="L150" s="74"/>
      <c r="M150" s="74"/>
      <c r="N150" s="74"/>
      <c r="O150" s="74"/>
      <c r="P150" s="74"/>
      <c r="Q150" s="74"/>
      <c r="R150" s="74"/>
      <c r="S150" s="74"/>
      <c r="T150" s="74"/>
      <c r="U150" s="74"/>
    </row>
    <row r="151" spans="7:21">
      <c r="G151" s="74"/>
      <c r="H151" s="74"/>
      <c r="I151" s="74"/>
      <c r="J151" s="74"/>
      <c r="K151" s="74"/>
      <c r="L151" s="74"/>
      <c r="M151" s="74"/>
      <c r="N151" s="74"/>
      <c r="O151" s="74"/>
      <c r="P151" s="74"/>
      <c r="Q151" s="74"/>
      <c r="R151" s="74"/>
      <c r="S151" s="74"/>
      <c r="T151" s="74"/>
      <c r="U151" s="74"/>
    </row>
    <row r="152" spans="7:21">
      <c r="G152" s="74"/>
      <c r="H152" s="74"/>
      <c r="I152" s="74"/>
      <c r="J152" s="74"/>
      <c r="K152" s="74"/>
      <c r="L152" s="74"/>
      <c r="M152" s="74"/>
      <c r="N152" s="74"/>
      <c r="O152" s="74"/>
      <c r="P152" s="74"/>
      <c r="Q152" s="74"/>
      <c r="R152" s="74"/>
      <c r="S152" s="74"/>
      <c r="T152" s="74"/>
      <c r="U152" s="74"/>
    </row>
    <row r="153" spans="7:21">
      <c r="G153" s="74"/>
      <c r="H153" s="74"/>
      <c r="I153" s="74"/>
      <c r="J153" s="74"/>
      <c r="K153" s="74"/>
      <c r="L153" s="74"/>
      <c r="M153" s="74"/>
      <c r="N153" s="74"/>
      <c r="O153" s="74"/>
      <c r="P153" s="74"/>
      <c r="Q153" s="74"/>
      <c r="R153" s="74"/>
      <c r="S153" s="74"/>
      <c r="T153" s="74"/>
      <c r="U153" s="74"/>
    </row>
    <row r="154" spans="7:21">
      <c r="G154" s="74"/>
      <c r="H154" s="74"/>
      <c r="I154" s="74"/>
      <c r="J154" s="74"/>
      <c r="K154" s="74"/>
      <c r="L154" s="74"/>
      <c r="M154" s="74"/>
      <c r="N154" s="74"/>
      <c r="O154" s="74"/>
      <c r="P154" s="74"/>
      <c r="Q154" s="74"/>
      <c r="R154" s="74"/>
      <c r="S154" s="74"/>
      <c r="T154" s="74"/>
      <c r="U154" s="74"/>
    </row>
    <row r="155" spans="7:21">
      <c r="G155" s="74"/>
      <c r="H155" s="74"/>
      <c r="I155" s="74"/>
      <c r="J155" s="74"/>
      <c r="K155" s="74"/>
      <c r="L155" s="74"/>
      <c r="M155" s="74"/>
      <c r="N155" s="74"/>
      <c r="O155" s="74"/>
      <c r="P155" s="74"/>
      <c r="Q155" s="74"/>
      <c r="R155" s="74"/>
      <c r="S155" s="74"/>
      <c r="T155" s="74"/>
      <c r="U155" s="74"/>
    </row>
    <row r="156" spans="7:21">
      <c r="G156" s="74"/>
      <c r="H156" s="74"/>
      <c r="I156" s="74"/>
      <c r="J156" s="74"/>
      <c r="K156" s="74"/>
      <c r="L156" s="74"/>
      <c r="M156" s="74"/>
      <c r="N156" s="74"/>
      <c r="O156" s="74"/>
      <c r="P156" s="74"/>
      <c r="Q156" s="74"/>
      <c r="R156" s="74"/>
      <c r="S156" s="74"/>
      <c r="T156" s="74"/>
      <c r="U156" s="74"/>
    </row>
    <row r="157" spans="7:21">
      <c r="G157" s="74"/>
      <c r="H157" s="74"/>
      <c r="I157" s="74"/>
      <c r="J157" s="74"/>
      <c r="K157" s="74"/>
      <c r="L157" s="74"/>
      <c r="M157" s="74"/>
      <c r="N157" s="74"/>
      <c r="O157" s="74"/>
      <c r="P157" s="74"/>
      <c r="Q157" s="74"/>
      <c r="R157" s="74"/>
      <c r="S157" s="74"/>
      <c r="T157" s="74"/>
      <c r="U157" s="74"/>
    </row>
    <row r="158" spans="7:21">
      <c r="G158" s="74"/>
      <c r="H158" s="74"/>
      <c r="I158" s="74"/>
      <c r="J158" s="74"/>
      <c r="K158" s="74"/>
      <c r="L158" s="74"/>
      <c r="M158" s="74"/>
      <c r="N158" s="74"/>
      <c r="O158" s="74"/>
      <c r="P158" s="74"/>
      <c r="Q158" s="74"/>
      <c r="R158" s="74"/>
      <c r="S158" s="74"/>
      <c r="T158" s="74"/>
      <c r="U158" s="74"/>
    </row>
    <row r="159" spans="7:21">
      <c r="G159" s="74"/>
      <c r="H159" s="74"/>
      <c r="I159" s="74"/>
      <c r="J159" s="74"/>
      <c r="K159" s="74"/>
      <c r="L159" s="74"/>
      <c r="M159" s="74"/>
      <c r="N159" s="74"/>
      <c r="O159" s="74"/>
      <c r="P159" s="74"/>
      <c r="Q159" s="74"/>
      <c r="R159" s="74"/>
      <c r="S159" s="74"/>
      <c r="T159" s="74"/>
      <c r="U159" s="74"/>
    </row>
    <row r="160" spans="7:21">
      <c r="G160" s="74"/>
      <c r="H160" s="74"/>
      <c r="I160" s="74"/>
      <c r="J160" s="74"/>
      <c r="K160" s="74"/>
      <c r="L160" s="74"/>
      <c r="M160" s="74"/>
      <c r="N160" s="74"/>
      <c r="O160" s="74"/>
      <c r="P160" s="74"/>
      <c r="Q160" s="74"/>
      <c r="R160" s="74"/>
      <c r="S160" s="74"/>
      <c r="T160" s="74"/>
      <c r="U160" s="74"/>
    </row>
    <row r="161" spans="7:21">
      <c r="G161" s="74"/>
      <c r="H161" s="74"/>
      <c r="I161" s="74"/>
      <c r="J161" s="74"/>
      <c r="K161" s="74"/>
      <c r="L161" s="74"/>
      <c r="M161" s="74"/>
      <c r="N161" s="74"/>
      <c r="O161" s="74"/>
      <c r="P161" s="74"/>
      <c r="Q161" s="74"/>
      <c r="R161" s="74"/>
      <c r="S161" s="74"/>
      <c r="T161" s="74"/>
      <c r="U161" s="74"/>
    </row>
    <row r="162" spans="7:21">
      <c r="G162" s="74"/>
      <c r="H162" s="74"/>
      <c r="I162" s="74"/>
      <c r="J162" s="74"/>
      <c r="K162" s="74"/>
      <c r="L162" s="74"/>
      <c r="M162" s="74"/>
      <c r="N162" s="74"/>
      <c r="O162" s="74"/>
      <c r="P162" s="74"/>
      <c r="Q162" s="74"/>
      <c r="R162" s="74"/>
      <c r="S162" s="74"/>
      <c r="T162" s="74"/>
      <c r="U162" s="74"/>
    </row>
    <row r="163" spans="7:21">
      <c r="G163" s="74"/>
      <c r="H163" s="74"/>
      <c r="I163" s="74"/>
      <c r="J163" s="74"/>
      <c r="K163" s="74"/>
      <c r="L163" s="74"/>
      <c r="M163" s="74"/>
      <c r="N163" s="74"/>
      <c r="O163" s="74"/>
      <c r="P163" s="74"/>
      <c r="Q163" s="74"/>
      <c r="R163" s="74"/>
      <c r="S163" s="74"/>
      <c r="T163" s="74"/>
      <c r="U163" s="74"/>
    </row>
    <row r="164" spans="7:21">
      <c r="G164" s="74"/>
      <c r="H164" s="74"/>
      <c r="I164" s="74"/>
      <c r="J164" s="74"/>
      <c r="K164" s="74"/>
      <c r="L164" s="74"/>
      <c r="M164" s="74"/>
      <c r="N164" s="74"/>
      <c r="O164" s="74"/>
      <c r="P164" s="74"/>
      <c r="Q164" s="74"/>
      <c r="R164" s="74"/>
      <c r="S164" s="74"/>
      <c r="T164" s="74"/>
      <c r="U164" s="74"/>
    </row>
    <row r="165" spans="7:21">
      <c r="G165" s="74"/>
      <c r="H165" s="74"/>
      <c r="I165" s="74"/>
      <c r="J165" s="74"/>
      <c r="K165" s="74"/>
      <c r="L165" s="74"/>
      <c r="M165" s="74"/>
      <c r="N165" s="74"/>
      <c r="O165" s="74"/>
      <c r="P165" s="74"/>
      <c r="Q165" s="74"/>
      <c r="R165" s="74"/>
      <c r="S165" s="74"/>
      <c r="T165" s="74"/>
      <c r="U165" s="74"/>
    </row>
    <row r="166" spans="7:21">
      <c r="G166" s="74"/>
      <c r="H166" s="74"/>
      <c r="I166" s="74"/>
      <c r="J166" s="74"/>
      <c r="K166" s="74"/>
      <c r="L166" s="74"/>
      <c r="M166" s="74"/>
      <c r="N166" s="74"/>
      <c r="O166" s="74"/>
      <c r="P166" s="74"/>
      <c r="Q166" s="74"/>
      <c r="R166" s="74"/>
      <c r="S166" s="74"/>
      <c r="T166" s="74"/>
      <c r="U166" s="74"/>
    </row>
    <row r="167" spans="7:21">
      <c r="G167" s="74"/>
      <c r="H167" s="74"/>
      <c r="I167" s="74"/>
      <c r="J167" s="74"/>
      <c r="K167" s="74"/>
      <c r="L167" s="74"/>
      <c r="M167" s="74"/>
      <c r="N167" s="74"/>
      <c r="O167" s="74"/>
      <c r="P167" s="74"/>
      <c r="Q167" s="74"/>
      <c r="R167" s="74"/>
      <c r="S167" s="74"/>
      <c r="T167" s="74"/>
      <c r="U167" s="74"/>
    </row>
    <row r="168" spans="7:21">
      <c r="G168" s="74"/>
      <c r="H168" s="74"/>
      <c r="I168" s="74"/>
      <c r="J168" s="74"/>
      <c r="K168" s="74"/>
      <c r="L168" s="74"/>
      <c r="M168" s="74"/>
      <c r="N168" s="74"/>
      <c r="O168" s="74"/>
      <c r="P168" s="74"/>
      <c r="Q168" s="74"/>
      <c r="R168" s="74"/>
      <c r="S168" s="74"/>
      <c r="T168" s="74"/>
      <c r="U168" s="74"/>
    </row>
    <row r="169" spans="7:21">
      <c r="G169" s="74"/>
      <c r="H169" s="74"/>
      <c r="I169" s="74"/>
      <c r="J169" s="74"/>
      <c r="K169" s="74"/>
      <c r="L169" s="74"/>
      <c r="M169" s="74"/>
      <c r="N169" s="74"/>
      <c r="O169" s="74"/>
      <c r="P169" s="74"/>
      <c r="Q169" s="74"/>
      <c r="R169" s="74"/>
      <c r="S169" s="74"/>
      <c r="T169" s="74"/>
      <c r="U169" s="74"/>
    </row>
    <row r="170" spans="7:21">
      <c r="G170" s="74"/>
      <c r="H170" s="74"/>
      <c r="I170" s="74"/>
      <c r="J170" s="74"/>
      <c r="K170" s="74"/>
      <c r="L170" s="74"/>
      <c r="M170" s="74"/>
      <c r="N170" s="74"/>
      <c r="O170" s="74"/>
      <c r="P170" s="74"/>
      <c r="Q170" s="74"/>
      <c r="R170" s="74"/>
      <c r="S170" s="74"/>
      <c r="T170" s="74"/>
      <c r="U170" s="74"/>
    </row>
    <row r="171" spans="7:21">
      <c r="G171" s="74"/>
      <c r="H171" s="74"/>
      <c r="I171" s="74"/>
      <c r="J171" s="74"/>
      <c r="K171" s="74"/>
      <c r="L171" s="74"/>
      <c r="M171" s="74"/>
      <c r="N171" s="74"/>
      <c r="O171" s="74"/>
      <c r="P171" s="74"/>
      <c r="Q171" s="74"/>
      <c r="R171" s="74"/>
      <c r="S171" s="74"/>
      <c r="T171" s="74"/>
      <c r="U171" s="74"/>
    </row>
    <row r="172" spans="7:21">
      <c r="G172" s="74"/>
      <c r="H172" s="74"/>
      <c r="I172" s="74"/>
      <c r="J172" s="74"/>
      <c r="K172" s="74"/>
      <c r="L172" s="74"/>
      <c r="M172" s="74"/>
      <c r="N172" s="74"/>
      <c r="O172" s="74"/>
      <c r="P172" s="74"/>
      <c r="Q172" s="74"/>
      <c r="R172" s="74"/>
      <c r="S172" s="74"/>
      <c r="T172" s="74"/>
      <c r="U172" s="74"/>
    </row>
    <row r="173" spans="7:21">
      <c r="G173" s="74"/>
      <c r="H173" s="74"/>
      <c r="I173" s="74"/>
      <c r="J173" s="74"/>
      <c r="K173" s="74"/>
      <c r="L173" s="74"/>
      <c r="M173" s="74"/>
      <c r="N173" s="74"/>
      <c r="O173" s="74"/>
      <c r="P173" s="74"/>
      <c r="Q173" s="74"/>
      <c r="R173" s="74"/>
      <c r="S173" s="74"/>
      <c r="T173" s="74"/>
      <c r="U173" s="74"/>
    </row>
    <row r="174" spans="7:21">
      <c r="G174" s="74"/>
      <c r="H174" s="74"/>
      <c r="I174" s="74"/>
      <c r="J174" s="74"/>
      <c r="K174" s="74"/>
      <c r="L174" s="74"/>
      <c r="M174" s="74"/>
      <c r="N174" s="74"/>
      <c r="O174" s="74"/>
      <c r="P174" s="74"/>
      <c r="Q174" s="74"/>
      <c r="R174" s="74"/>
      <c r="S174" s="74"/>
      <c r="T174" s="74"/>
      <c r="U174" s="74"/>
    </row>
    <row r="175" spans="7:21">
      <c r="G175" s="74"/>
      <c r="H175" s="74"/>
      <c r="I175" s="74"/>
      <c r="J175" s="74"/>
      <c r="K175" s="74"/>
      <c r="L175" s="74"/>
      <c r="M175" s="74"/>
      <c r="N175" s="74"/>
      <c r="O175" s="74"/>
      <c r="P175" s="74"/>
      <c r="Q175" s="74"/>
      <c r="R175" s="74"/>
      <c r="S175" s="74"/>
      <c r="T175" s="74"/>
      <c r="U175" s="74"/>
    </row>
    <row r="176" spans="7:21">
      <c r="G176" s="74"/>
      <c r="H176" s="74"/>
      <c r="I176" s="74"/>
      <c r="J176" s="74"/>
      <c r="K176" s="74"/>
      <c r="L176" s="74"/>
      <c r="M176" s="74"/>
      <c r="N176" s="74"/>
      <c r="O176" s="74"/>
      <c r="P176" s="74"/>
      <c r="Q176" s="74"/>
      <c r="R176" s="74"/>
      <c r="S176" s="74"/>
      <c r="T176" s="74"/>
      <c r="U176" s="74"/>
    </row>
    <row r="177" spans="7:21">
      <c r="G177" s="74"/>
      <c r="H177" s="74"/>
      <c r="I177" s="74"/>
      <c r="J177" s="74"/>
      <c r="K177" s="74"/>
      <c r="L177" s="74"/>
      <c r="M177" s="74"/>
      <c r="N177" s="74"/>
      <c r="O177" s="74"/>
      <c r="P177" s="74"/>
      <c r="Q177" s="74"/>
      <c r="R177" s="74"/>
      <c r="S177" s="74"/>
      <c r="T177" s="74"/>
      <c r="U177" s="74"/>
    </row>
    <row r="178" spans="7:21">
      <c r="G178" s="74"/>
      <c r="H178" s="74"/>
      <c r="I178" s="74"/>
      <c r="J178" s="74"/>
      <c r="K178" s="74"/>
      <c r="L178" s="74"/>
      <c r="M178" s="74"/>
      <c r="N178" s="74"/>
      <c r="O178" s="74"/>
      <c r="P178" s="74"/>
      <c r="Q178" s="74"/>
      <c r="R178" s="74"/>
      <c r="S178" s="74"/>
      <c r="T178" s="74"/>
      <c r="U178" s="74"/>
    </row>
    <row r="179" spans="7:21">
      <c r="G179" s="74"/>
      <c r="H179" s="74"/>
      <c r="I179" s="74"/>
      <c r="J179" s="74"/>
      <c r="K179" s="74"/>
      <c r="L179" s="74"/>
      <c r="M179" s="74"/>
      <c r="N179" s="74"/>
      <c r="O179" s="74"/>
      <c r="P179" s="74"/>
      <c r="Q179" s="74"/>
      <c r="R179" s="74"/>
      <c r="S179" s="74"/>
      <c r="T179" s="74"/>
      <c r="U179" s="74"/>
    </row>
    <row r="180" spans="7:21">
      <c r="G180" s="74"/>
      <c r="H180" s="74"/>
      <c r="I180" s="74"/>
      <c r="J180" s="74"/>
      <c r="K180" s="74"/>
      <c r="L180" s="74"/>
      <c r="M180" s="74"/>
      <c r="N180" s="74"/>
      <c r="O180" s="74"/>
      <c r="P180" s="74"/>
      <c r="Q180" s="74"/>
      <c r="R180" s="74"/>
      <c r="S180" s="74"/>
      <c r="T180" s="74"/>
      <c r="U180" s="74"/>
    </row>
    <row r="181" spans="7:21">
      <c r="G181" s="74"/>
      <c r="H181" s="74"/>
      <c r="I181" s="74"/>
      <c r="J181" s="74"/>
      <c r="K181" s="74"/>
      <c r="L181" s="74"/>
      <c r="M181" s="74"/>
      <c r="N181" s="74"/>
      <c r="O181" s="74"/>
      <c r="P181" s="74"/>
      <c r="Q181" s="74"/>
      <c r="R181" s="74"/>
      <c r="S181" s="74"/>
      <c r="T181" s="74"/>
      <c r="U181" s="74"/>
    </row>
    <row r="182" spans="7:21">
      <c r="G182" s="74"/>
      <c r="H182" s="74"/>
      <c r="I182" s="74"/>
      <c r="J182" s="74"/>
      <c r="K182" s="74"/>
      <c r="L182" s="74"/>
      <c r="M182" s="74"/>
      <c r="N182" s="74"/>
      <c r="O182" s="74"/>
      <c r="P182" s="74"/>
      <c r="Q182" s="74"/>
      <c r="R182" s="74"/>
      <c r="S182" s="74"/>
      <c r="T182" s="74"/>
      <c r="U182" s="74"/>
    </row>
    <row r="183" spans="7:21">
      <c r="G183" s="74"/>
      <c r="H183" s="74"/>
      <c r="I183" s="74"/>
      <c r="J183" s="74"/>
      <c r="K183" s="74"/>
      <c r="L183" s="74"/>
      <c r="M183" s="74"/>
      <c r="N183" s="74"/>
      <c r="O183" s="74"/>
      <c r="P183" s="74"/>
      <c r="Q183" s="74"/>
      <c r="R183" s="74"/>
      <c r="S183" s="74"/>
      <c r="T183" s="74"/>
      <c r="U183" s="74"/>
    </row>
    <row r="184" spans="7:21">
      <c r="G184" s="74"/>
      <c r="H184" s="74"/>
      <c r="I184" s="74"/>
      <c r="J184" s="74"/>
      <c r="K184" s="74"/>
      <c r="L184" s="74"/>
      <c r="M184" s="74"/>
      <c r="N184" s="74"/>
      <c r="O184" s="74"/>
      <c r="P184" s="74"/>
      <c r="Q184" s="74"/>
      <c r="R184" s="74"/>
      <c r="S184" s="74"/>
      <c r="T184" s="74"/>
      <c r="U184" s="74"/>
    </row>
    <row r="185" spans="7:21">
      <c r="G185" s="74"/>
      <c r="H185" s="74"/>
      <c r="I185" s="74"/>
      <c r="J185" s="74"/>
      <c r="K185" s="74"/>
      <c r="L185" s="74"/>
      <c r="M185" s="74"/>
      <c r="N185" s="74"/>
      <c r="O185" s="74"/>
      <c r="P185" s="74"/>
      <c r="Q185" s="74"/>
      <c r="R185" s="74"/>
      <c r="S185" s="74"/>
      <c r="T185" s="74"/>
      <c r="U185" s="74"/>
    </row>
    <row r="186" spans="7:21">
      <c r="G186" s="74"/>
      <c r="H186" s="74"/>
      <c r="I186" s="74"/>
      <c r="J186" s="74"/>
      <c r="K186" s="74"/>
      <c r="L186" s="74"/>
      <c r="M186" s="74"/>
      <c r="N186" s="74"/>
      <c r="O186" s="74"/>
      <c r="P186" s="74"/>
      <c r="Q186" s="74"/>
      <c r="R186" s="74"/>
      <c r="S186" s="74"/>
      <c r="T186" s="74"/>
      <c r="U186" s="74"/>
    </row>
    <row r="187" spans="7:21">
      <c r="G187" s="74"/>
      <c r="H187" s="74"/>
      <c r="I187" s="74"/>
      <c r="J187" s="74"/>
      <c r="K187" s="74"/>
      <c r="L187" s="74"/>
      <c r="M187" s="74"/>
      <c r="N187" s="74"/>
      <c r="O187" s="74"/>
      <c r="P187" s="74"/>
      <c r="Q187" s="74"/>
      <c r="R187" s="74"/>
      <c r="S187" s="74"/>
      <c r="T187" s="74"/>
      <c r="U187" s="74"/>
    </row>
    <row r="188" spans="7:21">
      <c r="G188" s="74"/>
      <c r="H188" s="74"/>
      <c r="I188" s="74"/>
      <c r="J188" s="74"/>
      <c r="K188" s="74"/>
      <c r="L188" s="74"/>
      <c r="M188" s="74"/>
      <c r="N188" s="74"/>
      <c r="O188" s="74"/>
      <c r="P188" s="74"/>
      <c r="Q188" s="74"/>
      <c r="R188" s="74"/>
      <c r="S188" s="74"/>
      <c r="T188" s="74"/>
      <c r="U188" s="74"/>
    </row>
    <row r="189" spans="7:21">
      <c r="G189" s="74"/>
      <c r="H189" s="74"/>
      <c r="I189" s="74"/>
      <c r="J189" s="74"/>
      <c r="K189" s="74"/>
      <c r="L189" s="74"/>
      <c r="M189" s="74"/>
      <c r="N189" s="74"/>
      <c r="O189" s="74"/>
      <c r="P189" s="74"/>
      <c r="Q189" s="74"/>
      <c r="R189" s="74"/>
      <c r="S189" s="74"/>
      <c r="T189" s="74"/>
      <c r="U189" s="74"/>
    </row>
    <row r="190" spans="7:21">
      <c r="G190" s="74"/>
      <c r="H190" s="74"/>
      <c r="I190" s="74"/>
      <c r="J190" s="74"/>
      <c r="K190" s="74"/>
      <c r="L190" s="74"/>
      <c r="M190" s="74"/>
      <c r="N190" s="74"/>
      <c r="O190" s="74"/>
      <c r="P190" s="74"/>
      <c r="Q190" s="74"/>
      <c r="R190" s="74"/>
      <c r="S190" s="74"/>
      <c r="T190" s="74"/>
      <c r="U190" s="74"/>
    </row>
    <row r="191" spans="7:21">
      <c r="G191" s="74"/>
      <c r="H191" s="74"/>
      <c r="I191" s="74"/>
      <c r="J191" s="74"/>
      <c r="K191" s="74"/>
      <c r="L191" s="74"/>
      <c r="M191" s="74"/>
      <c r="N191" s="74"/>
      <c r="O191" s="74"/>
      <c r="P191" s="74"/>
      <c r="Q191" s="74"/>
      <c r="R191" s="74"/>
      <c r="S191" s="74"/>
      <c r="T191" s="74"/>
      <c r="U191" s="74"/>
    </row>
    <row r="192" spans="7:21">
      <c r="G192" s="74"/>
      <c r="H192" s="74"/>
      <c r="I192" s="74"/>
      <c r="J192" s="74"/>
      <c r="K192" s="74"/>
      <c r="L192" s="74"/>
      <c r="M192" s="74"/>
      <c r="N192" s="74"/>
      <c r="O192" s="74"/>
      <c r="P192" s="74"/>
      <c r="Q192" s="74"/>
      <c r="R192" s="74"/>
      <c r="S192" s="74"/>
      <c r="T192" s="74"/>
      <c r="U192" s="74"/>
    </row>
    <row r="193" spans="7:21">
      <c r="G193" s="74"/>
      <c r="H193" s="74"/>
      <c r="I193" s="74"/>
      <c r="J193" s="74"/>
      <c r="K193" s="74"/>
      <c r="L193" s="74"/>
      <c r="M193" s="74"/>
      <c r="N193" s="74"/>
      <c r="O193" s="74"/>
      <c r="P193" s="74"/>
      <c r="Q193" s="74"/>
      <c r="R193" s="74"/>
      <c r="S193" s="74"/>
      <c r="T193" s="74"/>
      <c r="U193" s="74"/>
    </row>
    <row r="194" spans="7:21">
      <c r="G194" s="74"/>
      <c r="H194" s="74"/>
      <c r="I194" s="74"/>
      <c r="J194" s="74"/>
      <c r="K194" s="74"/>
      <c r="L194" s="74"/>
      <c r="M194" s="74"/>
      <c r="N194" s="74"/>
      <c r="O194" s="74"/>
      <c r="P194" s="74"/>
      <c r="Q194" s="74"/>
      <c r="R194" s="74"/>
      <c r="S194" s="74"/>
      <c r="T194" s="74"/>
      <c r="U194" s="74"/>
    </row>
    <row r="195" spans="7:21">
      <c r="G195" s="74"/>
      <c r="H195" s="74"/>
      <c r="I195" s="74"/>
      <c r="J195" s="74"/>
      <c r="K195" s="74"/>
      <c r="L195" s="74"/>
      <c r="M195" s="74"/>
      <c r="N195" s="74"/>
      <c r="O195" s="74"/>
      <c r="P195" s="74"/>
      <c r="Q195" s="74"/>
      <c r="R195" s="74"/>
      <c r="S195" s="74"/>
      <c r="T195" s="74"/>
      <c r="U195" s="74"/>
    </row>
    <row r="196" spans="7:21">
      <c r="G196" s="74"/>
      <c r="H196" s="74"/>
      <c r="I196" s="74"/>
      <c r="J196" s="74"/>
      <c r="K196" s="74"/>
      <c r="L196" s="74"/>
      <c r="M196" s="74"/>
      <c r="N196" s="74"/>
      <c r="O196" s="74"/>
      <c r="P196" s="74"/>
      <c r="Q196" s="74"/>
      <c r="R196" s="74"/>
      <c r="S196" s="74"/>
      <c r="T196" s="74"/>
      <c r="U196" s="74"/>
    </row>
    <row r="197" spans="7:21">
      <c r="G197" s="74"/>
      <c r="H197" s="74"/>
      <c r="I197" s="74"/>
      <c r="J197" s="74"/>
      <c r="K197" s="74"/>
      <c r="L197" s="74"/>
      <c r="M197" s="74"/>
      <c r="N197" s="74"/>
      <c r="O197" s="74"/>
      <c r="P197" s="74"/>
      <c r="Q197" s="74"/>
      <c r="R197" s="74"/>
      <c r="S197" s="74"/>
      <c r="T197" s="74"/>
      <c r="U197" s="74"/>
    </row>
    <row r="198" spans="7:21">
      <c r="G198" s="74"/>
      <c r="H198" s="74"/>
      <c r="I198" s="74"/>
      <c r="J198" s="74"/>
      <c r="K198" s="74"/>
      <c r="L198" s="74"/>
      <c r="M198" s="74"/>
      <c r="N198" s="74"/>
      <c r="O198" s="74"/>
      <c r="P198" s="74"/>
      <c r="Q198" s="74"/>
      <c r="R198" s="74"/>
      <c r="S198" s="74"/>
      <c r="T198" s="74"/>
      <c r="U198" s="74"/>
    </row>
    <row r="199" spans="7:21">
      <c r="G199" s="74"/>
      <c r="H199" s="74"/>
      <c r="I199" s="74"/>
      <c r="J199" s="74"/>
      <c r="K199" s="74"/>
      <c r="L199" s="74"/>
      <c r="M199" s="74"/>
      <c r="N199" s="74"/>
      <c r="O199" s="74"/>
      <c r="P199" s="74"/>
      <c r="Q199" s="74"/>
      <c r="R199" s="74"/>
      <c r="S199" s="74"/>
      <c r="T199" s="74"/>
      <c r="U199" s="74"/>
    </row>
    <row r="200" spans="7:21">
      <c r="G200" s="74"/>
      <c r="H200" s="74"/>
      <c r="I200" s="74"/>
      <c r="J200" s="74"/>
      <c r="K200" s="74"/>
      <c r="L200" s="74"/>
      <c r="M200" s="74"/>
      <c r="N200" s="74"/>
      <c r="O200" s="74"/>
      <c r="P200" s="74"/>
      <c r="Q200" s="74"/>
      <c r="R200" s="74"/>
      <c r="S200" s="74"/>
      <c r="T200" s="74"/>
      <c r="U200" s="74"/>
    </row>
    <row r="201" spans="7:21">
      <c r="G201" s="74"/>
      <c r="H201" s="74"/>
      <c r="I201" s="74"/>
      <c r="J201" s="74"/>
      <c r="K201" s="74"/>
      <c r="L201" s="74"/>
      <c r="M201" s="74"/>
      <c r="N201" s="74"/>
      <c r="O201" s="74"/>
      <c r="P201" s="74"/>
      <c r="Q201" s="74"/>
      <c r="R201" s="74"/>
      <c r="S201" s="74"/>
      <c r="T201" s="74"/>
      <c r="U201" s="74"/>
    </row>
    <row r="202" spans="7:21">
      <c r="G202" s="74"/>
      <c r="H202" s="74"/>
      <c r="I202" s="74"/>
      <c r="J202" s="74"/>
      <c r="K202" s="74"/>
      <c r="L202" s="74"/>
      <c r="M202" s="74"/>
      <c r="N202" s="74"/>
      <c r="O202" s="74"/>
      <c r="P202" s="74"/>
      <c r="Q202" s="74"/>
      <c r="R202" s="74"/>
      <c r="S202" s="74"/>
      <c r="T202" s="74"/>
      <c r="U202" s="74"/>
    </row>
    <row r="203" spans="7:21">
      <c r="G203" s="74"/>
      <c r="H203" s="74"/>
      <c r="I203" s="74"/>
      <c r="J203" s="74"/>
      <c r="K203" s="74"/>
      <c r="L203" s="74"/>
      <c r="M203" s="74"/>
      <c r="N203" s="74"/>
      <c r="O203" s="74"/>
      <c r="P203" s="74"/>
      <c r="Q203" s="74"/>
      <c r="R203" s="74"/>
      <c r="S203" s="74"/>
      <c r="T203" s="74"/>
      <c r="U203" s="74"/>
    </row>
    <row r="204" spans="7:21">
      <c r="G204" s="74"/>
      <c r="H204" s="74"/>
      <c r="I204" s="74"/>
      <c r="J204" s="74"/>
      <c r="K204" s="74"/>
      <c r="L204" s="74"/>
      <c r="M204" s="74"/>
      <c r="N204" s="74"/>
      <c r="O204" s="74"/>
      <c r="P204" s="74"/>
      <c r="Q204" s="74"/>
      <c r="R204" s="74"/>
      <c r="S204" s="74"/>
      <c r="T204" s="74"/>
      <c r="U204" s="74"/>
    </row>
    <row r="205" spans="7:21">
      <c r="G205" s="74"/>
      <c r="H205" s="74"/>
      <c r="I205" s="74"/>
      <c r="J205" s="74"/>
      <c r="K205" s="74"/>
      <c r="L205" s="74"/>
      <c r="M205" s="74"/>
      <c r="N205" s="74"/>
      <c r="O205" s="74"/>
      <c r="P205" s="74"/>
      <c r="Q205" s="74"/>
      <c r="R205" s="74"/>
      <c r="S205" s="74"/>
      <c r="T205" s="74"/>
      <c r="U205" s="74"/>
    </row>
    <row r="206" spans="7:21">
      <c r="G206" s="74"/>
      <c r="H206" s="74"/>
      <c r="I206" s="74"/>
      <c r="J206" s="74"/>
      <c r="K206" s="74"/>
      <c r="L206" s="74"/>
      <c r="M206" s="74"/>
      <c r="N206" s="74"/>
      <c r="O206" s="74"/>
      <c r="P206" s="74"/>
      <c r="Q206" s="74"/>
      <c r="R206" s="74"/>
      <c r="S206" s="74"/>
      <c r="T206" s="74"/>
      <c r="U206" s="74"/>
    </row>
    <row r="207" spans="7:21">
      <c r="G207" s="74"/>
      <c r="H207" s="74"/>
      <c r="I207" s="74"/>
      <c r="J207" s="74"/>
      <c r="K207" s="74"/>
      <c r="L207" s="74"/>
      <c r="M207" s="74"/>
      <c r="N207" s="74"/>
      <c r="O207" s="74"/>
      <c r="P207" s="74"/>
      <c r="Q207" s="74"/>
      <c r="R207" s="74"/>
      <c r="S207" s="74"/>
      <c r="T207" s="74"/>
      <c r="U207" s="74"/>
    </row>
    <row r="208" spans="7:21">
      <c r="G208" s="74"/>
      <c r="H208" s="74"/>
      <c r="I208" s="74"/>
      <c r="J208" s="74"/>
      <c r="K208" s="74"/>
      <c r="L208" s="74"/>
      <c r="M208" s="74"/>
      <c r="N208" s="74"/>
      <c r="O208" s="74"/>
      <c r="P208" s="74"/>
      <c r="Q208" s="74"/>
      <c r="R208" s="74"/>
      <c r="S208" s="74"/>
      <c r="T208" s="74"/>
      <c r="U208" s="74"/>
    </row>
    <row r="209" spans="7:21">
      <c r="G209" s="74"/>
      <c r="H209" s="74"/>
      <c r="I209" s="74"/>
      <c r="J209" s="74"/>
      <c r="K209" s="74"/>
      <c r="L209" s="74"/>
      <c r="M209" s="74"/>
      <c r="N209" s="74"/>
      <c r="O209" s="74"/>
      <c r="P209" s="74"/>
      <c r="Q209" s="74"/>
      <c r="R209" s="74"/>
      <c r="S209" s="74"/>
      <c r="T209" s="74"/>
      <c r="U209" s="74"/>
    </row>
    <row r="210" spans="7:21">
      <c r="G210" s="74"/>
      <c r="H210" s="74"/>
      <c r="I210" s="74"/>
      <c r="J210" s="74"/>
      <c r="K210" s="74"/>
      <c r="L210" s="74"/>
      <c r="M210" s="74"/>
      <c r="N210" s="74"/>
      <c r="O210" s="74"/>
      <c r="P210" s="74"/>
      <c r="Q210" s="74"/>
      <c r="R210" s="74"/>
      <c r="S210" s="74"/>
      <c r="T210" s="74"/>
      <c r="U210" s="74"/>
    </row>
    <row r="211" spans="7:21">
      <c r="G211" s="74"/>
      <c r="H211" s="74"/>
      <c r="I211" s="74"/>
      <c r="J211" s="74"/>
      <c r="K211" s="74"/>
      <c r="L211" s="74"/>
      <c r="M211" s="74"/>
      <c r="N211" s="74"/>
      <c r="O211" s="74"/>
      <c r="P211" s="74"/>
      <c r="Q211" s="74"/>
      <c r="R211" s="74"/>
      <c r="S211" s="74"/>
      <c r="T211" s="74"/>
      <c r="U211" s="74"/>
    </row>
    <row r="212" spans="7:21">
      <c r="G212" s="74"/>
      <c r="H212" s="74"/>
      <c r="I212" s="74"/>
      <c r="J212" s="74"/>
      <c r="K212" s="74"/>
      <c r="L212" s="74"/>
      <c r="M212" s="74"/>
      <c r="N212" s="74"/>
      <c r="O212" s="74"/>
      <c r="P212" s="74"/>
      <c r="Q212" s="74"/>
      <c r="R212" s="74"/>
      <c r="S212" s="74"/>
      <c r="T212" s="74"/>
      <c r="U212" s="74"/>
    </row>
    <row r="213" spans="7:21">
      <c r="G213" s="74"/>
      <c r="H213" s="74"/>
      <c r="I213" s="74"/>
      <c r="J213" s="74"/>
      <c r="K213" s="74"/>
      <c r="L213" s="74"/>
      <c r="M213" s="74"/>
      <c r="N213" s="74"/>
      <c r="O213" s="74"/>
      <c r="P213" s="74"/>
      <c r="Q213" s="74"/>
      <c r="R213" s="74"/>
      <c r="S213" s="74"/>
      <c r="T213" s="74"/>
      <c r="U213" s="74"/>
    </row>
    <row r="214" spans="7:21">
      <c r="G214" s="74"/>
      <c r="H214" s="74"/>
      <c r="I214" s="74"/>
      <c r="J214" s="74"/>
      <c r="K214" s="74"/>
      <c r="L214" s="74"/>
      <c r="M214" s="74"/>
      <c r="N214" s="74"/>
      <c r="O214" s="74"/>
      <c r="P214" s="74"/>
      <c r="Q214" s="74"/>
      <c r="R214" s="74"/>
      <c r="S214" s="74"/>
      <c r="T214" s="74"/>
      <c r="U214" s="74"/>
    </row>
    <row r="215" spans="7:21">
      <c r="G215" s="74"/>
      <c r="H215" s="74"/>
      <c r="I215" s="74"/>
      <c r="J215" s="74"/>
      <c r="K215" s="74"/>
      <c r="L215" s="74"/>
      <c r="M215" s="74"/>
      <c r="N215" s="74"/>
      <c r="O215" s="74"/>
      <c r="P215" s="74"/>
      <c r="Q215" s="74"/>
      <c r="R215" s="74"/>
      <c r="S215" s="74"/>
      <c r="T215" s="74"/>
      <c r="U215" s="74"/>
    </row>
    <row r="216" spans="7:21">
      <c r="G216" s="74"/>
      <c r="H216" s="74"/>
      <c r="I216" s="74"/>
      <c r="J216" s="74"/>
      <c r="K216" s="74"/>
      <c r="L216" s="74"/>
      <c r="M216" s="74"/>
      <c r="N216" s="74"/>
      <c r="O216" s="74"/>
      <c r="P216" s="74"/>
      <c r="Q216" s="74"/>
      <c r="R216" s="74"/>
      <c r="S216" s="74"/>
      <c r="T216" s="74"/>
      <c r="U216" s="74"/>
    </row>
    <row r="217" spans="7:21">
      <c r="G217" s="74"/>
      <c r="H217" s="74"/>
      <c r="I217" s="74"/>
      <c r="J217" s="74"/>
      <c r="K217" s="74"/>
      <c r="L217" s="74"/>
      <c r="M217" s="74"/>
      <c r="N217" s="74"/>
      <c r="O217" s="74"/>
      <c r="P217" s="74"/>
      <c r="Q217" s="74"/>
      <c r="R217" s="74"/>
      <c r="S217" s="74"/>
      <c r="T217" s="74"/>
      <c r="U217" s="74"/>
    </row>
    <row r="218" spans="7:21">
      <c r="G218" s="74"/>
      <c r="H218" s="74"/>
      <c r="I218" s="74"/>
      <c r="J218" s="74"/>
      <c r="K218" s="74"/>
      <c r="L218" s="74"/>
      <c r="M218" s="74"/>
      <c r="N218" s="74"/>
      <c r="O218" s="74"/>
      <c r="P218" s="74"/>
      <c r="Q218" s="74"/>
      <c r="R218" s="74"/>
      <c r="S218" s="74"/>
      <c r="T218" s="74"/>
      <c r="U218" s="74"/>
    </row>
    <row r="219" spans="7:21">
      <c r="G219" s="74"/>
      <c r="H219" s="74"/>
      <c r="I219" s="74"/>
      <c r="J219" s="74"/>
      <c r="K219" s="74"/>
      <c r="L219" s="74"/>
      <c r="M219" s="74"/>
      <c r="N219" s="74"/>
      <c r="O219" s="74"/>
      <c r="P219" s="74"/>
      <c r="Q219" s="74"/>
      <c r="R219" s="74"/>
      <c r="S219" s="74"/>
      <c r="T219" s="74"/>
      <c r="U219" s="74"/>
    </row>
    <row r="220" spans="7:21">
      <c r="G220" s="74"/>
      <c r="H220" s="74"/>
      <c r="I220" s="74"/>
      <c r="J220" s="74"/>
      <c r="K220" s="74"/>
      <c r="L220" s="74"/>
      <c r="M220" s="74"/>
      <c r="N220" s="74"/>
      <c r="O220" s="74"/>
      <c r="P220" s="74"/>
      <c r="Q220" s="74"/>
      <c r="R220" s="74"/>
      <c r="S220" s="74"/>
      <c r="T220" s="74"/>
      <c r="U220" s="74"/>
    </row>
    <row r="221" spans="7:21">
      <c r="G221" s="74"/>
      <c r="H221" s="74"/>
      <c r="I221" s="74"/>
      <c r="J221" s="74"/>
      <c r="K221" s="74"/>
      <c r="L221" s="74"/>
      <c r="M221" s="74"/>
      <c r="N221" s="74"/>
      <c r="O221" s="74"/>
      <c r="P221" s="74"/>
      <c r="Q221" s="74"/>
      <c r="R221" s="74"/>
      <c r="S221" s="74"/>
      <c r="T221" s="74"/>
      <c r="U221" s="74"/>
    </row>
    <row r="222" spans="7:21">
      <c r="G222" s="74"/>
      <c r="H222" s="74"/>
      <c r="I222" s="74"/>
      <c r="J222" s="74"/>
      <c r="K222" s="74"/>
      <c r="L222" s="74"/>
      <c r="M222" s="74"/>
      <c r="N222" s="74"/>
      <c r="O222" s="74"/>
      <c r="P222" s="74"/>
      <c r="Q222" s="74"/>
      <c r="R222" s="74"/>
      <c r="S222" s="74"/>
      <c r="T222" s="74"/>
      <c r="U222" s="74"/>
    </row>
    <row r="223" spans="7:21">
      <c r="G223" s="74"/>
      <c r="H223" s="74"/>
      <c r="I223" s="74"/>
      <c r="J223" s="74"/>
      <c r="K223" s="74"/>
      <c r="L223" s="74"/>
      <c r="M223" s="74"/>
      <c r="N223" s="74"/>
      <c r="O223" s="74"/>
      <c r="P223" s="74"/>
      <c r="Q223" s="74"/>
      <c r="R223" s="74"/>
      <c r="S223" s="74"/>
      <c r="T223" s="74"/>
      <c r="U223" s="74"/>
    </row>
    <row r="224" spans="7:21">
      <c r="G224" s="74"/>
      <c r="H224" s="74"/>
      <c r="I224" s="74"/>
      <c r="J224" s="74"/>
      <c r="K224" s="74"/>
      <c r="L224" s="74"/>
      <c r="M224" s="74"/>
      <c r="N224" s="74"/>
      <c r="O224" s="74"/>
      <c r="P224" s="74"/>
      <c r="Q224" s="74"/>
      <c r="R224" s="74"/>
      <c r="S224" s="74"/>
      <c r="T224" s="74"/>
      <c r="U224" s="74"/>
    </row>
    <row r="225" spans="7:21">
      <c r="G225" s="74"/>
      <c r="H225" s="74"/>
      <c r="I225" s="74"/>
      <c r="J225" s="74"/>
      <c r="K225" s="74"/>
      <c r="L225" s="74"/>
      <c r="M225" s="74"/>
      <c r="N225" s="74"/>
      <c r="O225" s="74"/>
      <c r="P225" s="74"/>
      <c r="Q225" s="74"/>
      <c r="R225" s="74"/>
      <c r="S225" s="74"/>
      <c r="T225" s="74"/>
      <c r="U225" s="74"/>
    </row>
    <row r="226" spans="7:21">
      <c r="G226" s="74"/>
      <c r="H226" s="74"/>
      <c r="I226" s="74"/>
      <c r="J226" s="74"/>
      <c r="K226" s="74"/>
      <c r="L226" s="74"/>
      <c r="M226" s="74"/>
      <c r="N226" s="74"/>
      <c r="O226" s="74"/>
      <c r="P226" s="74"/>
      <c r="Q226" s="74"/>
      <c r="R226" s="74"/>
      <c r="S226" s="74"/>
      <c r="T226" s="74"/>
      <c r="U226" s="74"/>
    </row>
    <row r="227" spans="7:21">
      <c r="G227" s="74"/>
      <c r="H227" s="74"/>
      <c r="I227" s="74"/>
      <c r="J227" s="74"/>
      <c r="K227" s="74"/>
      <c r="L227" s="74"/>
      <c r="M227" s="74"/>
      <c r="N227" s="74"/>
      <c r="O227" s="74"/>
      <c r="P227" s="74"/>
      <c r="Q227" s="74"/>
      <c r="R227" s="74"/>
      <c r="S227" s="74"/>
      <c r="T227" s="74"/>
      <c r="U227" s="74"/>
    </row>
    <row r="228" spans="7:21">
      <c r="G228" s="74"/>
      <c r="H228" s="74"/>
      <c r="I228" s="74"/>
      <c r="J228" s="74"/>
      <c r="K228" s="74"/>
      <c r="L228" s="74"/>
      <c r="M228" s="74"/>
      <c r="N228" s="74"/>
      <c r="O228" s="74"/>
      <c r="P228" s="74"/>
      <c r="Q228" s="74"/>
      <c r="R228" s="74"/>
      <c r="S228" s="74"/>
      <c r="T228" s="74"/>
      <c r="U228" s="74"/>
    </row>
    <row r="229" spans="7:21">
      <c r="G229" s="74"/>
      <c r="H229" s="74"/>
      <c r="I229" s="74"/>
      <c r="J229" s="74"/>
      <c r="K229" s="74"/>
      <c r="L229" s="74"/>
      <c r="M229" s="74"/>
      <c r="N229" s="74"/>
      <c r="O229" s="74"/>
      <c r="P229" s="74"/>
      <c r="Q229" s="74"/>
      <c r="R229" s="74"/>
      <c r="S229" s="74"/>
      <c r="T229" s="74"/>
      <c r="U229" s="74"/>
    </row>
    <row r="230" spans="7:21">
      <c r="G230" s="74"/>
      <c r="H230" s="74"/>
      <c r="I230" s="74"/>
      <c r="J230" s="74"/>
      <c r="K230" s="74"/>
      <c r="L230" s="74"/>
      <c r="M230" s="74"/>
      <c r="N230" s="74"/>
      <c r="O230" s="74"/>
      <c r="P230" s="74"/>
      <c r="Q230" s="74"/>
      <c r="R230" s="74"/>
      <c r="S230" s="74"/>
      <c r="T230" s="74"/>
      <c r="U230" s="74"/>
    </row>
    <row r="231" spans="7:21">
      <c r="G231" s="74"/>
      <c r="H231" s="74"/>
      <c r="I231" s="74"/>
      <c r="J231" s="74"/>
      <c r="K231" s="74"/>
      <c r="L231" s="74"/>
      <c r="M231" s="74"/>
      <c r="N231" s="74"/>
      <c r="O231" s="74"/>
      <c r="P231" s="74"/>
      <c r="Q231" s="74"/>
      <c r="R231" s="74"/>
      <c r="S231" s="74"/>
      <c r="T231" s="74"/>
      <c r="U231" s="74"/>
    </row>
    <row r="232" spans="7:21">
      <c r="G232" s="74"/>
      <c r="H232" s="74"/>
      <c r="I232" s="74"/>
      <c r="J232" s="74"/>
      <c r="K232" s="74"/>
      <c r="L232" s="74"/>
      <c r="M232" s="74"/>
      <c r="N232" s="74"/>
      <c r="O232" s="74"/>
      <c r="P232" s="74"/>
      <c r="Q232" s="74"/>
      <c r="R232" s="74"/>
      <c r="S232" s="74"/>
      <c r="T232" s="74"/>
      <c r="U232" s="74"/>
    </row>
    <row r="233" spans="7:21">
      <c r="G233" s="74"/>
      <c r="H233" s="74"/>
      <c r="I233" s="74"/>
      <c r="J233" s="74"/>
      <c r="K233" s="74"/>
      <c r="L233" s="74"/>
      <c r="M233" s="74"/>
      <c r="N233" s="74"/>
      <c r="O233" s="74"/>
      <c r="P233" s="74"/>
      <c r="Q233" s="74"/>
      <c r="R233" s="74"/>
      <c r="S233" s="74"/>
      <c r="T233" s="74"/>
      <c r="U233" s="74"/>
    </row>
    <row r="234" spans="7:21">
      <c r="G234" s="74"/>
      <c r="H234" s="74"/>
      <c r="I234" s="74"/>
      <c r="J234" s="74"/>
      <c r="K234" s="74"/>
      <c r="L234" s="74"/>
      <c r="M234" s="74"/>
      <c r="N234" s="74"/>
      <c r="O234" s="74"/>
      <c r="P234" s="74"/>
      <c r="Q234" s="74"/>
      <c r="R234" s="74"/>
      <c r="S234" s="74"/>
      <c r="T234" s="74"/>
      <c r="U234" s="74"/>
    </row>
    <row r="235" spans="7:21">
      <c r="G235" s="74"/>
      <c r="H235" s="74"/>
      <c r="I235" s="74"/>
      <c r="J235" s="74"/>
      <c r="K235" s="74"/>
      <c r="L235" s="74"/>
      <c r="M235" s="74"/>
      <c r="N235" s="74"/>
      <c r="O235" s="74"/>
      <c r="P235" s="74"/>
      <c r="Q235" s="74"/>
      <c r="R235" s="74"/>
      <c r="S235" s="74"/>
      <c r="T235" s="74"/>
      <c r="U235" s="74"/>
    </row>
    <row r="236" spans="7:21">
      <c r="G236" s="74"/>
      <c r="H236" s="74"/>
      <c r="I236" s="74"/>
      <c r="J236" s="74"/>
      <c r="K236" s="74"/>
      <c r="L236" s="74"/>
      <c r="M236" s="74"/>
      <c r="N236" s="74"/>
      <c r="O236" s="74"/>
      <c r="P236" s="74"/>
      <c r="Q236" s="74"/>
      <c r="R236" s="74"/>
      <c r="S236" s="74"/>
      <c r="T236" s="74"/>
      <c r="U236" s="74"/>
    </row>
    <row r="237" spans="7:21">
      <c r="G237" s="74"/>
      <c r="H237" s="74"/>
      <c r="I237" s="74"/>
      <c r="J237" s="74"/>
      <c r="K237" s="74"/>
      <c r="L237" s="74"/>
      <c r="M237" s="74"/>
      <c r="N237" s="74"/>
      <c r="O237" s="74"/>
      <c r="P237" s="74"/>
      <c r="Q237" s="74"/>
      <c r="R237" s="74"/>
      <c r="S237" s="74"/>
      <c r="T237" s="74"/>
      <c r="U237" s="74"/>
    </row>
    <row r="238" spans="7:21">
      <c r="G238" s="74"/>
      <c r="H238" s="74"/>
      <c r="I238" s="74"/>
      <c r="J238" s="74"/>
      <c r="K238" s="74"/>
      <c r="L238" s="74"/>
      <c r="M238" s="74"/>
      <c r="N238" s="74"/>
      <c r="O238" s="74"/>
      <c r="P238" s="74"/>
      <c r="Q238" s="74"/>
      <c r="R238" s="74"/>
      <c r="S238" s="74"/>
      <c r="T238" s="74"/>
      <c r="U238" s="74"/>
    </row>
    <row r="239" spans="7:21">
      <c r="G239" s="74"/>
      <c r="H239" s="74"/>
      <c r="I239" s="74"/>
      <c r="J239" s="74"/>
      <c r="K239" s="74"/>
      <c r="L239" s="74"/>
      <c r="M239" s="74"/>
      <c r="N239" s="74"/>
      <c r="O239" s="74"/>
      <c r="P239" s="74"/>
      <c r="Q239" s="74"/>
      <c r="R239" s="74"/>
      <c r="S239" s="74"/>
      <c r="T239" s="74"/>
      <c r="U239" s="74"/>
    </row>
    <row r="240" spans="7:21">
      <c r="G240" s="74"/>
      <c r="H240" s="74"/>
      <c r="I240" s="74"/>
      <c r="J240" s="74"/>
      <c r="K240" s="74"/>
      <c r="L240" s="74"/>
      <c r="M240" s="74"/>
      <c r="N240" s="74"/>
      <c r="O240" s="74"/>
      <c r="P240" s="74"/>
      <c r="Q240" s="74"/>
      <c r="R240" s="74"/>
      <c r="S240" s="74"/>
      <c r="T240" s="74"/>
      <c r="U240" s="74"/>
    </row>
    <row r="241" spans="7:21">
      <c r="G241" s="74"/>
      <c r="H241" s="74"/>
      <c r="I241" s="74"/>
      <c r="J241" s="74"/>
      <c r="K241" s="74"/>
      <c r="L241" s="74"/>
      <c r="M241" s="74"/>
      <c r="N241" s="74"/>
      <c r="O241" s="74"/>
      <c r="P241" s="74"/>
      <c r="Q241" s="74"/>
      <c r="R241" s="74"/>
      <c r="S241" s="74"/>
      <c r="T241" s="74"/>
      <c r="U241" s="74"/>
    </row>
    <row r="242" spans="7:21">
      <c r="G242" s="74"/>
      <c r="H242" s="74"/>
      <c r="I242" s="74"/>
      <c r="J242" s="74"/>
      <c r="K242" s="74"/>
      <c r="L242" s="74"/>
      <c r="M242" s="74"/>
      <c r="N242" s="74"/>
      <c r="O242" s="74"/>
      <c r="P242" s="74"/>
      <c r="Q242" s="74"/>
      <c r="R242" s="74"/>
      <c r="S242" s="74"/>
      <c r="T242" s="74"/>
      <c r="U242" s="74"/>
    </row>
    <row r="243" spans="7:21">
      <c r="G243" s="74"/>
      <c r="H243" s="74"/>
      <c r="I243" s="74"/>
      <c r="J243" s="74"/>
      <c r="K243" s="74"/>
      <c r="L243" s="74"/>
      <c r="M243" s="74"/>
      <c r="N243" s="74"/>
      <c r="O243" s="74"/>
      <c r="P243" s="74"/>
      <c r="Q243" s="74"/>
      <c r="R243" s="74"/>
      <c r="S243" s="74"/>
      <c r="T243" s="74"/>
      <c r="U243" s="74"/>
    </row>
    <row r="244" spans="7:21">
      <c r="G244" s="74"/>
      <c r="H244" s="74"/>
      <c r="I244" s="74"/>
      <c r="J244" s="74"/>
      <c r="K244" s="74"/>
      <c r="L244" s="74"/>
      <c r="M244" s="74"/>
      <c r="N244" s="74"/>
      <c r="O244" s="74"/>
      <c r="P244" s="74"/>
      <c r="Q244" s="74"/>
      <c r="R244" s="74"/>
      <c r="S244" s="74"/>
      <c r="T244" s="74"/>
      <c r="U244" s="74"/>
    </row>
    <row r="245" spans="7:21">
      <c r="G245" s="74"/>
      <c r="H245" s="74"/>
      <c r="I245" s="74"/>
      <c r="J245" s="74"/>
      <c r="K245" s="74"/>
      <c r="L245" s="74"/>
      <c r="M245" s="74"/>
      <c r="N245" s="74"/>
      <c r="O245" s="74"/>
      <c r="P245" s="74"/>
      <c r="Q245" s="74"/>
      <c r="R245" s="74"/>
      <c r="S245" s="74"/>
      <c r="T245" s="74"/>
      <c r="U245" s="74"/>
    </row>
    <row r="246" spans="7:21">
      <c r="G246" s="74"/>
      <c r="H246" s="74"/>
      <c r="I246" s="74"/>
      <c r="J246" s="74"/>
      <c r="K246" s="74"/>
      <c r="L246" s="74"/>
      <c r="M246" s="74"/>
      <c r="N246" s="74"/>
      <c r="O246" s="74"/>
      <c r="P246" s="74"/>
      <c r="Q246" s="74"/>
      <c r="R246" s="74"/>
      <c r="S246" s="74"/>
      <c r="T246" s="74"/>
      <c r="U246" s="74"/>
    </row>
    <row r="247" spans="7:21">
      <c r="G247" s="74"/>
      <c r="H247" s="74"/>
      <c r="I247" s="74"/>
      <c r="J247" s="74"/>
      <c r="K247" s="74"/>
      <c r="L247" s="74"/>
      <c r="M247" s="74"/>
      <c r="N247" s="74"/>
      <c r="O247" s="74"/>
      <c r="P247" s="74"/>
      <c r="Q247" s="74"/>
      <c r="R247" s="74"/>
      <c r="S247" s="74"/>
      <c r="T247" s="74"/>
      <c r="U247" s="74"/>
    </row>
    <row r="248" spans="7:21">
      <c r="G248" s="74"/>
      <c r="H248" s="74"/>
      <c r="I248" s="74"/>
      <c r="J248" s="74"/>
      <c r="K248" s="74"/>
      <c r="L248" s="74"/>
      <c r="M248" s="74"/>
      <c r="N248" s="74"/>
      <c r="O248" s="74"/>
      <c r="P248" s="74"/>
      <c r="Q248" s="74"/>
      <c r="R248" s="74"/>
      <c r="S248" s="74"/>
      <c r="T248" s="74"/>
      <c r="U248" s="74"/>
    </row>
    <row r="249" spans="7:21">
      <c r="G249" s="74"/>
      <c r="H249" s="74"/>
      <c r="I249" s="74"/>
      <c r="J249" s="74"/>
      <c r="K249" s="74"/>
      <c r="L249" s="74"/>
      <c r="M249" s="74"/>
      <c r="N249" s="74"/>
      <c r="O249" s="74"/>
      <c r="P249" s="74"/>
      <c r="Q249" s="74"/>
      <c r="R249" s="74"/>
      <c r="S249" s="74"/>
      <c r="T249" s="74"/>
      <c r="U249" s="74"/>
    </row>
    <row r="250" spans="7:21">
      <c r="G250" s="74"/>
      <c r="H250" s="74"/>
      <c r="I250" s="74"/>
      <c r="J250" s="74"/>
      <c r="K250" s="74"/>
      <c r="L250" s="74"/>
      <c r="M250" s="74"/>
      <c r="N250" s="74"/>
      <c r="O250" s="74"/>
      <c r="P250" s="74"/>
      <c r="Q250" s="74"/>
      <c r="R250" s="74"/>
      <c r="S250" s="74"/>
      <c r="T250" s="74"/>
      <c r="U250" s="74"/>
    </row>
    <row r="251" spans="7:21">
      <c r="G251" s="74"/>
      <c r="H251" s="74"/>
      <c r="I251" s="74"/>
      <c r="J251" s="74"/>
      <c r="K251" s="74"/>
      <c r="L251" s="74"/>
      <c r="M251" s="74"/>
      <c r="N251" s="74"/>
      <c r="O251" s="74"/>
      <c r="P251" s="74"/>
      <c r="Q251" s="74"/>
      <c r="R251" s="74"/>
      <c r="S251" s="74"/>
      <c r="T251" s="74"/>
      <c r="U251" s="74"/>
    </row>
    <row r="252" spans="7:21">
      <c r="G252" s="74"/>
      <c r="H252" s="74"/>
      <c r="I252" s="74"/>
      <c r="J252" s="74"/>
      <c r="K252" s="74"/>
      <c r="L252" s="74"/>
      <c r="M252" s="74"/>
      <c r="N252" s="74"/>
      <c r="O252" s="74"/>
      <c r="P252" s="74"/>
      <c r="Q252" s="74"/>
      <c r="R252" s="74"/>
      <c r="S252" s="74"/>
      <c r="T252" s="74"/>
      <c r="U252" s="74"/>
    </row>
    <row r="253" spans="7:21">
      <c r="G253" s="74"/>
      <c r="H253" s="74"/>
      <c r="I253" s="74"/>
      <c r="J253" s="74"/>
      <c r="K253" s="74"/>
      <c r="L253" s="74"/>
      <c r="M253" s="74"/>
      <c r="N253" s="74"/>
      <c r="O253" s="74"/>
      <c r="P253" s="74"/>
      <c r="Q253" s="74"/>
      <c r="R253" s="74"/>
      <c r="S253" s="74"/>
      <c r="T253" s="74"/>
      <c r="U253" s="74"/>
    </row>
    <row r="254" spans="7:21">
      <c r="G254" s="74"/>
      <c r="H254" s="74"/>
      <c r="I254" s="74"/>
      <c r="J254" s="74"/>
      <c r="K254" s="74"/>
      <c r="L254" s="74"/>
      <c r="M254" s="74"/>
      <c r="N254" s="74"/>
      <c r="O254" s="74"/>
      <c r="P254" s="74"/>
      <c r="Q254" s="74"/>
      <c r="R254" s="74"/>
      <c r="S254" s="74"/>
      <c r="T254" s="74"/>
      <c r="U254" s="74"/>
    </row>
    <row r="255" spans="7:21">
      <c r="G255" s="74"/>
      <c r="H255" s="74"/>
      <c r="I255" s="74"/>
      <c r="J255" s="74"/>
      <c r="K255" s="74"/>
      <c r="L255" s="74"/>
      <c r="M255" s="74"/>
      <c r="N255" s="74"/>
      <c r="O255" s="74"/>
      <c r="P255" s="74"/>
      <c r="Q255" s="74"/>
      <c r="R255" s="74"/>
      <c r="S255" s="74"/>
      <c r="T255" s="74"/>
      <c r="U255" s="74"/>
    </row>
  </sheetData>
  <mergeCells count="9">
    <mergeCell ref="A8:F8"/>
    <mergeCell ref="A10:F10"/>
    <mergeCell ref="A35:F35"/>
    <mergeCell ref="A1:F1"/>
    <mergeCell ref="A2:F2"/>
    <mergeCell ref="A4:F4"/>
    <mergeCell ref="A5:F5"/>
    <mergeCell ref="A6:F6"/>
    <mergeCell ref="A7:F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5E830-AFD1-4EED-AC4D-DD7D31577626}">
  <sheetPr>
    <pageSetUpPr fitToPage="1"/>
  </sheetPr>
  <dimension ref="A1:AE32"/>
  <sheetViews>
    <sheetView zoomScale="85" workbookViewId="0">
      <pane xSplit="1" topLeftCell="B1" activePane="topRight" state="frozen"/>
      <selection pane="topRight" activeCell="B23" sqref="B23"/>
    </sheetView>
  </sheetViews>
  <sheetFormatPr defaultColWidth="7.625" defaultRowHeight="15"/>
  <cols>
    <col min="1" max="1" width="45.875" style="123" bestFit="1" customWidth="1"/>
    <col min="2" max="31" width="11.5" style="123" bestFit="1" customWidth="1"/>
    <col min="32" max="16384" width="7.625" style="123"/>
  </cols>
  <sheetData>
    <row r="1" spans="1:31" ht="20.100000000000001" customHeight="1">
      <c r="A1" s="176" t="s">
        <v>621</v>
      </c>
      <c r="B1" s="176"/>
      <c r="C1" s="176"/>
      <c r="D1" s="176"/>
      <c r="E1" s="176"/>
      <c r="F1" s="176"/>
      <c r="G1" s="176"/>
      <c r="H1" s="176"/>
      <c r="I1" s="176"/>
      <c r="J1" s="176"/>
      <c r="K1" s="176"/>
      <c r="L1" s="176"/>
      <c r="M1" s="176"/>
      <c r="N1" s="176"/>
      <c r="O1" s="176"/>
      <c r="P1" s="176"/>
      <c r="Q1" s="176"/>
      <c r="R1" s="176"/>
      <c r="S1" s="176"/>
      <c r="T1" s="176"/>
      <c r="U1" s="176"/>
      <c r="V1" s="176"/>
      <c r="W1" s="176"/>
      <c r="X1" s="176"/>
      <c r="Y1" s="176"/>
      <c r="Z1" s="176"/>
      <c r="AA1" s="176"/>
      <c r="AB1" s="176"/>
      <c r="AC1" s="176"/>
      <c r="AD1" s="176"/>
      <c r="AE1" s="176"/>
    </row>
    <row r="2" spans="1:31" ht="20.100000000000001" customHeight="1">
      <c r="A2" s="176" t="s">
        <v>1</v>
      </c>
      <c r="B2" s="176"/>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row>
    <row r="3" spans="1:31" ht="20.100000000000001" customHeight="1">
      <c r="A3" s="177" t="s">
        <v>622</v>
      </c>
      <c r="B3" s="177"/>
      <c r="C3" s="177"/>
      <c r="D3" s="177"/>
      <c r="E3" s="177"/>
      <c r="F3" s="177"/>
      <c r="G3" s="177"/>
      <c r="H3" s="177"/>
      <c r="I3" s="177"/>
      <c r="J3" s="177"/>
      <c r="K3" s="177"/>
      <c r="L3" s="177"/>
      <c r="M3" s="177"/>
      <c r="N3" s="177"/>
      <c r="O3" s="177"/>
      <c r="P3" s="177"/>
      <c r="Q3" s="177"/>
      <c r="R3" s="177"/>
      <c r="S3" s="177"/>
      <c r="T3" s="177"/>
      <c r="U3" s="177"/>
      <c r="V3" s="177"/>
      <c r="W3" s="177"/>
      <c r="X3" s="177"/>
      <c r="Y3" s="177"/>
      <c r="Z3" s="177"/>
      <c r="AA3" s="177"/>
      <c r="AB3" s="177"/>
      <c r="AC3" s="177"/>
      <c r="AD3" s="177"/>
      <c r="AE3" s="177"/>
    </row>
    <row r="4" spans="1:31" ht="25.5">
      <c r="A4" s="124" t="s">
        <v>623</v>
      </c>
      <c r="B4" s="124" t="s">
        <v>624</v>
      </c>
      <c r="C4" s="124" t="s">
        <v>625</v>
      </c>
      <c r="D4" s="124" t="s">
        <v>626</v>
      </c>
      <c r="E4" s="124" t="s">
        <v>627</v>
      </c>
      <c r="F4" s="124" t="s">
        <v>628</v>
      </c>
      <c r="G4" s="124" t="s">
        <v>629</v>
      </c>
      <c r="H4" s="124" t="s">
        <v>630</v>
      </c>
      <c r="I4" s="124" t="s">
        <v>631</v>
      </c>
      <c r="J4" s="124" t="s">
        <v>632</v>
      </c>
      <c r="K4" s="124" t="s">
        <v>633</v>
      </c>
      <c r="L4" s="124" t="s">
        <v>634</v>
      </c>
      <c r="M4" s="124" t="s">
        <v>635</v>
      </c>
      <c r="N4" s="124" t="s">
        <v>636</v>
      </c>
      <c r="O4" s="124" t="s">
        <v>637</v>
      </c>
      <c r="P4" s="124" t="s">
        <v>638</v>
      </c>
      <c r="Q4" s="124" t="s">
        <v>639</v>
      </c>
      <c r="R4" s="124" t="s">
        <v>640</v>
      </c>
      <c r="S4" s="124" t="s">
        <v>641</v>
      </c>
      <c r="T4" s="124" t="s">
        <v>642</v>
      </c>
      <c r="U4" s="124" t="s">
        <v>643</v>
      </c>
      <c r="V4" s="124" t="s">
        <v>644</v>
      </c>
      <c r="W4" s="124" t="s">
        <v>645</v>
      </c>
      <c r="X4" s="124" t="s">
        <v>646</v>
      </c>
      <c r="Y4" s="124" t="s">
        <v>647</v>
      </c>
      <c r="Z4" s="124" t="s">
        <v>648</v>
      </c>
      <c r="AA4" s="124" t="s">
        <v>649</v>
      </c>
      <c r="AB4" s="124" t="s">
        <v>650</v>
      </c>
      <c r="AC4" s="124" t="s">
        <v>651</v>
      </c>
      <c r="AD4" s="124" t="s">
        <v>652</v>
      </c>
      <c r="AE4" s="124" t="s">
        <v>653</v>
      </c>
    </row>
    <row r="5" spans="1:31">
      <c r="A5" s="125" t="s">
        <v>654</v>
      </c>
      <c r="B5" s="126" t="s">
        <v>655</v>
      </c>
      <c r="C5" s="126" t="s">
        <v>655</v>
      </c>
      <c r="D5" s="126" t="s">
        <v>655</v>
      </c>
      <c r="E5" s="126" t="s">
        <v>655</v>
      </c>
      <c r="F5" s="126" t="s">
        <v>655</v>
      </c>
      <c r="G5" s="126" t="s">
        <v>655</v>
      </c>
      <c r="H5" s="126" t="s">
        <v>655</v>
      </c>
      <c r="I5" s="126" t="s">
        <v>655</v>
      </c>
      <c r="J5" s="126" t="s">
        <v>655</v>
      </c>
      <c r="K5" s="126" t="s">
        <v>655</v>
      </c>
      <c r="L5" s="126" t="s">
        <v>655</v>
      </c>
      <c r="M5" s="126" t="s">
        <v>655</v>
      </c>
      <c r="N5" s="126" t="s">
        <v>655</v>
      </c>
      <c r="O5" s="126" t="s">
        <v>655</v>
      </c>
      <c r="P5" s="126" t="s">
        <v>655</v>
      </c>
      <c r="Q5" s="126" t="s">
        <v>655</v>
      </c>
      <c r="R5" s="126" t="s">
        <v>655</v>
      </c>
      <c r="S5" s="126" t="s">
        <v>655</v>
      </c>
      <c r="T5" s="126" t="s">
        <v>655</v>
      </c>
      <c r="U5" s="126" t="s">
        <v>655</v>
      </c>
      <c r="V5" s="126" t="s">
        <v>655</v>
      </c>
      <c r="W5" s="126" t="s">
        <v>655</v>
      </c>
      <c r="X5" s="126" t="s">
        <v>655</v>
      </c>
      <c r="Y5" s="126" t="s">
        <v>655</v>
      </c>
      <c r="Z5" s="126" t="s">
        <v>655</v>
      </c>
      <c r="AA5" s="126" t="s">
        <v>655</v>
      </c>
      <c r="AB5" s="126" t="s">
        <v>655</v>
      </c>
      <c r="AC5" s="126" t="s">
        <v>655</v>
      </c>
      <c r="AD5" s="126" t="s">
        <v>655</v>
      </c>
      <c r="AE5" s="126" t="s">
        <v>655</v>
      </c>
    </row>
    <row r="6" spans="1:31">
      <c r="A6" s="125" t="s">
        <v>519</v>
      </c>
      <c r="B6" s="126" t="s">
        <v>655</v>
      </c>
      <c r="C6" s="126" t="s">
        <v>655</v>
      </c>
      <c r="D6" s="126" t="s">
        <v>655</v>
      </c>
      <c r="E6" s="126" t="s">
        <v>655</v>
      </c>
      <c r="F6" s="126" t="s">
        <v>655</v>
      </c>
      <c r="G6" s="126" t="s">
        <v>655</v>
      </c>
      <c r="H6" s="126" t="s">
        <v>655</v>
      </c>
      <c r="I6" s="126" t="s">
        <v>655</v>
      </c>
      <c r="J6" s="126" t="s">
        <v>655</v>
      </c>
      <c r="K6" s="126" t="s">
        <v>655</v>
      </c>
      <c r="L6" s="126" t="s">
        <v>655</v>
      </c>
      <c r="M6" s="126" t="s">
        <v>655</v>
      </c>
      <c r="N6" s="126" t="s">
        <v>655</v>
      </c>
      <c r="O6" s="126" t="s">
        <v>655</v>
      </c>
      <c r="P6" s="126" t="s">
        <v>655</v>
      </c>
      <c r="Q6" s="126" t="s">
        <v>655</v>
      </c>
      <c r="R6" s="126" t="s">
        <v>655</v>
      </c>
      <c r="S6" s="126" t="s">
        <v>655</v>
      </c>
      <c r="T6" s="126" t="s">
        <v>655</v>
      </c>
      <c r="U6" s="126" t="s">
        <v>655</v>
      </c>
      <c r="V6" s="126" t="s">
        <v>655</v>
      </c>
      <c r="W6" s="126" t="s">
        <v>655</v>
      </c>
      <c r="X6" s="126" t="s">
        <v>655</v>
      </c>
      <c r="Y6" s="126" t="s">
        <v>655</v>
      </c>
      <c r="Z6" s="126" t="s">
        <v>655</v>
      </c>
      <c r="AA6" s="126" t="s">
        <v>655</v>
      </c>
      <c r="AB6" s="126" t="s">
        <v>655</v>
      </c>
      <c r="AC6" s="126" t="s">
        <v>655</v>
      </c>
      <c r="AD6" s="126" t="s">
        <v>655</v>
      </c>
      <c r="AE6" s="126" t="s">
        <v>655</v>
      </c>
    </row>
    <row r="7" spans="1:31">
      <c r="A7" s="127" t="s">
        <v>656</v>
      </c>
      <c r="B7" s="128">
        <v>44038392</v>
      </c>
      <c r="C7" s="128">
        <v>47020281</v>
      </c>
      <c r="D7" s="128">
        <v>48764549</v>
      </c>
      <c r="E7" s="128">
        <v>45096169</v>
      </c>
      <c r="F7" s="128">
        <v>41305761</v>
      </c>
      <c r="G7" s="128">
        <v>44565239</v>
      </c>
      <c r="H7" s="128">
        <v>43254167</v>
      </c>
      <c r="I7" s="128">
        <v>47144491</v>
      </c>
      <c r="J7" s="128">
        <v>48984868</v>
      </c>
      <c r="K7" s="128">
        <v>41142684</v>
      </c>
      <c r="L7" s="128">
        <v>42703218</v>
      </c>
      <c r="M7" s="128">
        <v>44590530</v>
      </c>
      <c r="N7" s="128">
        <v>43202516</v>
      </c>
      <c r="O7" s="128">
        <v>43068822</v>
      </c>
      <c r="P7" s="128">
        <v>37407039</v>
      </c>
      <c r="Q7" s="128">
        <v>39092958</v>
      </c>
      <c r="R7" s="128">
        <v>38577937</v>
      </c>
      <c r="S7" s="128">
        <v>39731986</v>
      </c>
      <c r="T7" s="128">
        <v>38059649</v>
      </c>
      <c r="U7" s="128">
        <v>46059938</v>
      </c>
      <c r="V7" s="128">
        <v>51698318</v>
      </c>
      <c r="W7" s="128">
        <v>46352310</v>
      </c>
      <c r="X7" s="128">
        <v>49068279</v>
      </c>
      <c r="Y7" s="128">
        <v>47883913</v>
      </c>
      <c r="Z7" s="128">
        <v>44031261</v>
      </c>
      <c r="AA7" s="128">
        <v>37490089</v>
      </c>
      <c r="AB7" s="128">
        <v>40743085</v>
      </c>
      <c r="AC7" s="128">
        <v>41220343</v>
      </c>
      <c r="AD7" s="128">
        <v>46298021</v>
      </c>
      <c r="AE7" s="128">
        <v>49171999</v>
      </c>
    </row>
    <row r="8" spans="1:31">
      <c r="A8" s="127" t="s">
        <v>657</v>
      </c>
      <c r="B8" s="128">
        <v>11370389</v>
      </c>
      <c r="C8" s="128">
        <v>11286428</v>
      </c>
      <c r="D8" s="128">
        <v>9251618</v>
      </c>
      <c r="E8" s="128">
        <v>10030352</v>
      </c>
      <c r="F8" s="128">
        <v>10683030</v>
      </c>
      <c r="G8" s="128">
        <v>10213307</v>
      </c>
      <c r="H8" s="128">
        <v>10562552</v>
      </c>
      <c r="I8" s="128">
        <v>8591225</v>
      </c>
      <c r="J8" s="128">
        <v>5827218</v>
      </c>
      <c r="K8" s="128">
        <v>6952755</v>
      </c>
      <c r="L8" s="128">
        <v>6620706</v>
      </c>
      <c r="M8" s="128">
        <v>5800971</v>
      </c>
      <c r="N8" s="128">
        <v>4268893</v>
      </c>
      <c r="O8" s="128">
        <v>4054891</v>
      </c>
      <c r="P8" s="128">
        <v>4492799</v>
      </c>
      <c r="Q8" s="128">
        <v>4800813</v>
      </c>
      <c r="R8" s="128">
        <v>4002974</v>
      </c>
      <c r="S8" s="128">
        <v>717656</v>
      </c>
      <c r="T8" s="128">
        <v>466985</v>
      </c>
      <c r="U8" s="128">
        <v>495690</v>
      </c>
      <c r="V8" s="128">
        <v>582535</v>
      </c>
      <c r="W8" s="128">
        <v>510311</v>
      </c>
      <c r="X8" s="128">
        <v>511235</v>
      </c>
      <c r="Y8" s="128">
        <v>457118</v>
      </c>
      <c r="Z8" s="128">
        <v>429217</v>
      </c>
      <c r="AA8" s="128">
        <v>399364</v>
      </c>
      <c r="AB8" s="128">
        <v>426802</v>
      </c>
      <c r="AC8" s="128">
        <v>334795</v>
      </c>
      <c r="AD8" s="128">
        <v>330167</v>
      </c>
      <c r="AE8" s="128">
        <v>369817</v>
      </c>
    </row>
    <row r="9" spans="1:31">
      <c r="A9" s="127" t="s">
        <v>658</v>
      </c>
      <c r="B9" s="128">
        <v>6207746</v>
      </c>
      <c r="C9" s="128">
        <v>5123590</v>
      </c>
      <c r="D9" s="128">
        <v>4014341</v>
      </c>
      <c r="E9" s="128">
        <v>4406200</v>
      </c>
      <c r="F9" s="128">
        <v>5124703</v>
      </c>
      <c r="G9" s="128">
        <v>4541093</v>
      </c>
      <c r="H9" s="128">
        <v>5385568</v>
      </c>
      <c r="I9" s="128">
        <v>4510781</v>
      </c>
      <c r="J9" s="128">
        <v>4361189</v>
      </c>
      <c r="K9" s="128">
        <v>6420563</v>
      </c>
      <c r="L9" s="128">
        <v>6385776</v>
      </c>
      <c r="M9" s="128">
        <v>6952104</v>
      </c>
      <c r="N9" s="128">
        <v>6181357</v>
      </c>
      <c r="O9" s="128">
        <v>4831305</v>
      </c>
      <c r="P9" s="128">
        <v>5946919</v>
      </c>
      <c r="Q9" s="128">
        <v>5891122</v>
      </c>
      <c r="R9" s="128">
        <v>5358132</v>
      </c>
      <c r="S9" s="128">
        <v>5842112</v>
      </c>
      <c r="T9" s="128">
        <v>5674672</v>
      </c>
      <c r="U9" s="128">
        <v>4464196</v>
      </c>
      <c r="V9" s="128">
        <v>3915583</v>
      </c>
      <c r="W9" s="128">
        <v>3686437</v>
      </c>
      <c r="X9" s="128">
        <v>2166348</v>
      </c>
      <c r="Y9" s="128">
        <v>2031852</v>
      </c>
      <c r="Z9" s="128">
        <v>275861</v>
      </c>
      <c r="AA9" s="128">
        <v>275838</v>
      </c>
      <c r="AB9" s="128">
        <v>326465</v>
      </c>
      <c r="AC9" s="128">
        <v>299540</v>
      </c>
      <c r="AD9" s="128">
        <v>324283</v>
      </c>
      <c r="AE9" s="128">
        <v>250427</v>
      </c>
    </row>
    <row r="10" spans="1:31">
      <c r="A10" s="129" t="s">
        <v>659</v>
      </c>
      <c r="B10" s="130">
        <v>61616526</v>
      </c>
      <c r="C10" s="130">
        <v>63430299</v>
      </c>
      <c r="D10" s="130">
        <v>62030509</v>
      </c>
      <c r="E10" s="130">
        <v>59532721</v>
      </c>
      <c r="F10" s="130">
        <v>57113494</v>
      </c>
      <c r="G10" s="130">
        <v>59319639</v>
      </c>
      <c r="H10" s="130">
        <v>59202287</v>
      </c>
      <c r="I10" s="130">
        <v>60246497</v>
      </c>
      <c r="J10" s="130">
        <v>59173274</v>
      </c>
      <c r="K10" s="130">
        <v>54516002</v>
      </c>
      <c r="L10" s="130">
        <v>55709700</v>
      </c>
      <c r="M10" s="130">
        <v>57343605</v>
      </c>
      <c r="N10" s="130">
        <v>53652765</v>
      </c>
      <c r="O10" s="130">
        <v>51955018</v>
      </c>
      <c r="P10" s="130">
        <v>47846757</v>
      </c>
      <c r="Q10" s="130">
        <v>49784893</v>
      </c>
      <c r="R10" s="130">
        <v>47939043</v>
      </c>
      <c r="S10" s="130">
        <v>46291754</v>
      </c>
      <c r="T10" s="130">
        <v>44201306</v>
      </c>
      <c r="U10" s="130">
        <v>51019824</v>
      </c>
      <c r="V10" s="130">
        <v>56196436</v>
      </c>
      <c r="W10" s="130">
        <v>50549058</v>
      </c>
      <c r="X10" s="130">
        <v>51745862</v>
      </c>
      <c r="Y10" s="130">
        <v>50372883</v>
      </c>
      <c r="Z10" s="130">
        <v>44736339</v>
      </c>
      <c r="AA10" s="130">
        <v>38165291</v>
      </c>
      <c r="AB10" s="130">
        <v>41496352</v>
      </c>
      <c r="AC10" s="130">
        <v>41854678</v>
      </c>
      <c r="AD10" s="130">
        <v>46952471</v>
      </c>
      <c r="AE10" s="130">
        <v>49792242</v>
      </c>
    </row>
    <row r="11" spans="1:31">
      <c r="A11" s="127" t="s">
        <v>660</v>
      </c>
      <c r="B11" s="128">
        <v>71441</v>
      </c>
      <c r="C11" s="128">
        <v>73926</v>
      </c>
      <c r="D11" s="128">
        <v>72224</v>
      </c>
      <c r="E11" s="128">
        <v>70436</v>
      </c>
      <c r="F11" s="128">
        <v>77670</v>
      </c>
      <c r="G11" s="128">
        <v>97158</v>
      </c>
      <c r="H11" s="128">
        <v>98414</v>
      </c>
      <c r="I11" s="128">
        <v>72787</v>
      </c>
      <c r="J11" s="128">
        <v>62648</v>
      </c>
      <c r="K11" s="128">
        <v>20963</v>
      </c>
      <c r="L11" s="128">
        <v>18371</v>
      </c>
      <c r="M11" s="128">
        <v>26466</v>
      </c>
      <c r="N11" s="128">
        <v>17160</v>
      </c>
      <c r="O11" s="128">
        <v>3966</v>
      </c>
      <c r="P11" s="128">
        <v>5098</v>
      </c>
      <c r="Q11" s="128">
        <v>5777</v>
      </c>
      <c r="R11" s="128">
        <v>8875</v>
      </c>
      <c r="S11" s="128">
        <v>5804</v>
      </c>
      <c r="T11" s="128">
        <v>13301</v>
      </c>
      <c r="U11" s="128">
        <v>5882</v>
      </c>
      <c r="V11" s="128">
        <v>6303</v>
      </c>
      <c r="W11" s="128">
        <v>5135</v>
      </c>
      <c r="X11" s="128">
        <v>6959</v>
      </c>
      <c r="Y11" s="128">
        <v>4746</v>
      </c>
      <c r="Z11" s="128">
        <v>1014</v>
      </c>
      <c r="AA11" s="128">
        <v>0</v>
      </c>
      <c r="AB11" s="128">
        <v>66408</v>
      </c>
      <c r="AC11" s="128">
        <v>59971</v>
      </c>
      <c r="AD11" s="128">
        <v>67238</v>
      </c>
      <c r="AE11" s="128">
        <v>63340</v>
      </c>
    </row>
    <row r="12" spans="1:31">
      <c r="A12" s="127" t="s">
        <v>661</v>
      </c>
      <c r="B12" s="128">
        <v>570411</v>
      </c>
      <c r="C12" s="128">
        <v>609335</v>
      </c>
      <c r="D12" s="128">
        <v>611015</v>
      </c>
      <c r="E12" s="128">
        <v>578855</v>
      </c>
      <c r="F12" s="128">
        <v>675371</v>
      </c>
      <c r="G12" s="128">
        <v>703110</v>
      </c>
      <c r="H12" s="128">
        <v>594813</v>
      </c>
      <c r="I12" s="128">
        <v>613446</v>
      </c>
      <c r="J12" s="128">
        <v>459242</v>
      </c>
      <c r="K12" s="128">
        <v>590034</v>
      </c>
      <c r="L12" s="128">
        <v>962785</v>
      </c>
      <c r="M12" s="128">
        <v>1348367</v>
      </c>
      <c r="N12" s="128">
        <v>1407868</v>
      </c>
      <c r="O12" s="128">
        <v>1381711</v>
      </c>
      <c r="P12" s="128">
        <v>1473147</v>
      </c>
      <c r="Q12" s="128">
        <v>1590608</v>
      </c>
      <c r="R12" s="128">
        <v>1018221</v>
      </c>
      <c r="S12" s="128">
        <v>801810</v>
      </c>
      <c r="T12" s="128">
        <v>837303</v>
      </c>
      <c r="U12" s="128">
        <v>764268</v>
      </c>
      <c r="V12" s="128">
        <v>645608</v>
      </c>
      <c r="W12" s="128">
        <v>594290</v>
      </c>
      <c r="X12" s="128">
        <v>660034</v>
      </c>
      <c r="Y12" s="128">
        <v>634143</v>
      </c>
      <c r="Z12" s="128">
        <v>528200</v>
      </c>
      <c r="AA12" s="128">
        <v>275522</v>
      </c>
      <c r="AB12" s="128">
        <v>346824</v>
      </c>
      <c r="AC12" s="128">
        <v>430725</v>
      </c>
      <c r="AD12" s="128">
        <v>425182</v>
      </c>
      <c r="AE12" s="128">
        <v>516654</v>
      </c>
    </row>
    <row r="13" spans="1:31">
      <c r="A13" s="129" t="s">
        <v>662</v>
      </c>
      <c r="B13" s="130">
        <v>641852</v>
      </c>
      <c r="C13" s="130">
        <v>683261</v>
      </c>
      <c r="D13" s="130">
        <v>683239</v>
      </c>
      <c r="E13" s="130">
        <v>649292</v>
      </c>
      <c r="F13" s="130">
        <v>753041</v>
      </c>
      <c r="G13" s="130">
        <v>800268</v>
      </c>
      <c r="H13" s="130">
        <v>693228</v>
      </c>
      <c r="I13" s="130">
        <v>686233</v>
      </c>
      <c r="J13" s="130">
        <v>521890</v>
      </c>
      <c r="K13" s="130">
        <v>610997</v>
      </c>
      <c r="L13" s="130">
        <v>981156</v>
      </c>
      <c r="M13" s="130">
        <v>1374832</v>
      </c>
      <c r="N13" s="130">
        <v>1425028</v>
      </c>
      <c r="O13" s="130">
        <v>1385677</v>
      </c>
      <c r="P13" s="130">
        <v>1478246</v>
      </c>
      <c r="Q13" s="130">
        <v>1596385</v>
      </c>
      <c r="R13" s="130">
        <v>1027096</v>
      </c>
      <c r="S13" s="130">
        <v>807614</v>
      </c>
      <c r="T13" s="130">
        <v>850604</v>
      </c>
      <c r="U13" s="130">
        <v>770150</v>
      </c>
      <c r="V13" s="130">
        <v>651911</v>
      </c>
      <c r="W13" s="130">
        <v>599426</v>
      </c>
      <c r="X13" s="130">
        <v>666992</v>
      </c>
      <c r="Y13" s="130">
        <v>638889</v>
      </c>
      <c r="Z13" s="130">
        <v>529214</v>
      </c>
      <c r="AA13" s="130">
        <v>275522</v>
      </c>
      <c r="AB13" s="130">
        <v>413233</v>
      </c>
      <c r="AC13" s="130">
        <v>490696</v>
      </c>
      <c r="AD13" s="130">
        <v>492420</v>
      </c>
      <c r="AE13" s="130">
        <v>579994</v>
      </c>
    </row>
    <row r="14" spans="1:31">
      <c r="A14" s="129" t="s">
        <v>663</v>
      </c>
      <c r="B14" s="130">
        <v>62258378</v>
      </c>
      <c r="C14" s="130">
        <v>64113560</v>
      </c>
      <c r="D14" s="130">
        <v>62713747</v>
      </c>
      <c r="E14" s="130">
        <v>60182013</v>
      </c>
      <c r="F14" s="130">
        <v>57866535</v>
      </c>
      <c r="G14" s="130">
        <v>60119907</v>
      </c>
      <c r="H14" s="130">
        <v>59895515</v>
      </c>
      <c r="I14" s="130">
        <v>60932730</v>
      </c>
      <c r="J14" s="130">
        <v>59695164</v>
      </c>
      <c r="K14" s="130">
        <v>55126999</v>
      </c>
      <c r="L14" s="130">
        <v>56690856</v>
      </c>
      <c r="M14" s="130">
        <v>58718438</v>
      </c>
      <c r="N14" s="130">
        <v>55077794</v>
      </c>
      <c r="O14" s="130">
        <v>53340695</v>
      </c>
      <c r="P14" s="130">
        <v>49325003</v>
      </c>
      <c r="Q14" s="130">
        <v>51381278</v>
      </c>
      <c r="R14" s="130">
        <v>48966139</v>
      </c>
      <c r="S14" s="130">
        <v>47099368</v>
      </c>
      <c r="T14" s="130">
        <v>45051910</v>
      </c>
      <c r="U14" s="130">
        <v>51789974</v>
      </c>
      <c r="V14" s="130">
        <v>56848346</v>
      </c>
      <c r="W14" s="130">
        <v>51148484</v>
      </c>
      <c r="X14" s="130">
        <v>52412854</v>
      </c>
      <c r="Y14" s="130">
        <v>51011773</v>
      </c>
      <c r="Z14" s="130">
        <v>45265553</v>
      </c>
      <c r="AA14" s="130">
        <v>38440813</v>
      </c>
      <c r="AB14" s="130">
        <v>41909585</v>
      </c>
      <c r="AC14" s="130">
        <v>42345374</v>
      </c>
      <c r="AD14" s="130">
        <v>47444891</v>
      </c>
      <c r="AE14" s="130">
        <v>50372237</v>
      </c>
    </row>
    <row r="15" spans="1:31" s="133" customFormat="1">
      <c r="A15" s="131" t="s">
        <v>664</v>
      </c>
      <c r="B15" s="132">
        <v>0</v>
      </c>
      <c r="C15" s="132">
        <v>544195</v>
      </c>
      <c r="D15" s="132">
        <v>1129572</v>
      </c>
      <c r="E15" s="132">
        <v>956379</v>
      </c>
      <c r="F15" s="132">
        <v>2369684</v>
      </c>
      <c r="G15" s="132">
        <v>361403</v>
      </c>
      <c r="H15" s="132">
        <v>375509</v>
      </c>
      <c r="I15" s="132">
        <v>921763</v>
      </c>
      <c r="J15" s="132">
        <v>705598</v>
      </c>
      <c r="K15" s="132">
        <v>434687</v>
      </c>
      <c r="L15" s="132">
        <v>761137</v>
      </c>
      <c r="M15" s="132">
        <v>596545</v>
      </c>
      <c r="N15" s="132">
        <v>1441177</v>
      </c>
      <c r="O15" s="132">
        <v>456148</v>
      </c>
      <c r="P15" s="132">
        <v>521488</v>
      </c>
      <c r="Q15" s="132">
        <v>2522683</v>
      </c>
      <c r="R15" s="132">
        <v>284379</v>
      </c>
      <c r="S15" s="132">
        <v>1477034</v>
      </c>
      <c r="T15" s="132">
        <v>150777</v>
      </c>
      <c r="U15" s="132">
        <v>180363</v>
      </c>
      <c r="V15" s="132">
        <v>477320</v>
      </c>
      <c r="W15" s="132">
        <v>704403</v>
      </c>
      <c r="X15" s="132">
        <v>772502</v>
      </c>
      <c r="Y15" s="132">
        <v>2773722</v>
      </c>
      <c r="Z15" s="132">
        <v>827764</v>
      </c>
      <c r="AA15" s="132">
        <v>1066362</v>
      </c>
      <c r="AB15" s="132">
        <v>1081483</v>
      </c>
      <c r="AC15" s="132">
        <v>870479</v>
      </c>
      <c r="AD15" s="132">
        <v>1322963</v>
      </c>
      <c r="AE15" s="132">
        <v>852459</v>
      </c>
    </row>
    <row r="16" spans="1:31">
      <c r="A16" s="129" t="s">
        <v>665</v>
      </c>
      <c r="B16" s="130">
        <v>0</v>
      </c>
      <c r="C16" s="130">
        <v>0</v>
      </c>
      <c r="D16" s="130">
        <v>0</v>
      </c>
      <c r="E16" s="130">
        <v>0</v>
      </c>
      <c r="F16" s="130">
        <v>0</v>
      </c>
      <c r="G16" s="130">
        <v>0</v>
      </c>
      <c r="H16" s="130">
        <v>0</v>
      </c>
      <c r="I16" s="130">
        <v>0</v>
      </c>
      <c r="J16" s="130">
        <v>0</v>
      </c>
      <c r="K16" s="130">
        <v>0</v>
      </c>
      <c r="L16" s="130">
        <v>0</v>
      </c>
      <c r="M16" s="130">
        <v>0</v>
      </c>
      <c r="N16" s="130">
        <v>0</v>
      </c>
      <c r="O16" s="130">
        <v>159486</v>
      </c>
      <c r="P16" s="130">
        <v>2336153</v>
      </c>
      <c r="Q16" s="130">
        <v>0</v>
      </c>
      <c r="R16" s="130">
        <v>1075634</v>
      </c>
      <c r="S16" s="130">
        <v>1805454</v>
      </c>
      <c r="T16" s="130">
        <v>5589859</v>
      </c>
      <c r="U16" s="130">
        <v>4483116</v>
      </c>
      <c r="V16" s="130">
        <v>0</v>
      </c>
      <c r="W16" s="130">
        <v>653056</v>
      </c>
      <c r="X16" s="130">
        <v>1231575</v>
      </c>
      <c r="Y16" s="130">
        <v>591722</v>
      </c>
      <c r="Z16" s="130">
        <v>5376212</v>
      </c>
      <c r="AA16" s="130">
        <v>10929832</v>
      </c>
      <c r="AB16" s="130">
        <v>7233331</v>
      </c>
      <c r="AC16" s="130">
        <v>5071569</v>
      </c>
      <c r="AD16" s="130">
        <v>122678</v>
      </c>
      <c r="AE16" s="130">
        <v>0</v>
      </c>
    </row>
    <row r="17" spans="1:31">
      <c r="A17" s="134" t="s">
        <v>666</v>
      </c>
      <c r="B17" s="135">
        <v>62258378</v>
      </c>
      <c r="C17" s="135">
        <v>64657755</v>
      </c>
      <c r="D17" s="135">
        <v>63843319</v>
      </c>
      <c r="E17" s="135">
        <v>61138392</v>
      </c>
      <c r="F17" s="135">
        <v>60236219</v>
      </c>
      <c r="G17" s="135">
        <v>60481310</v>
      </c>
      <c r="H17" s="135">
        <v>60271024</v>
      </c>
      <c r="I17" s="135">
        <v>61854493</v>
      </c>
      <c r="J17" s="135">
        <v>60400762</v>
      </c>
      <c r="K17" s="135">
        <v>55561686</v>
      </c>
      <c r="L17" s="135">
        <v>57451993</v>
      </c>
      <c r="M17" s="135">
        <v>59314983</v>
      </c>
      <c r="N17" s="135">
        <v>56518971</v>
      </c>
      <c r="O17" s="135">
        <v>53956329</v>
      </c>
      <c r="P17" s="135">
        <v>52182644</v>
      </c>
      <c r="Q17" s="135">
        <v>53903961</v>
      </c>
      <c r="R17" s="135">
        <v>50326152</v>
      </c>
      <c r="S17" s="135">
        <v>50381856</v>
      </c>
      <c r="T17" s="135">
        <v>50792546</v>
      </c>
      <c r="U17" s="135">
        <v>56453453</v>
      </c>
      <c r="V17" s="135">
        <v>57325666</v>
      </c>
      <c r="W17" s="135">
        <v>52505943</v>
      </c>
      <c r="X17" s="135">
        <v>54416931</v>
      </c>
      <c r="Y17" s="135">
        <v>54377217</v>
      </c>
      <c r="Z17" s="135">
        <v>51469529</v>
      </c>
      <c r="AA17" s="135">
        <v>50437007</v>
      </c>
      <c r="AB17" s="135">
        <v>50224399</v>
      </c>
      <c r="AC17" s="135">
        <v>48287422</v>
      </c>
      <c r="AD17" s="135">
        <v>48890532</v>
      </c>
      <c r="AE17" s="135">
        <v>51224696</v>
      </c>
    </row>
    <row r="18" spans="1:31">
      <c r="A18" s="125" t="s">
        <v>667</v>
      </c>
      <c r="B18" s="126" t="s">
        <v>655</v>
      </c>
      <c r="C18" s="126" t="s">
        <v>655</v>
      </c>
      <c r="D18" s="126" t="s">
        <v>655</v>
      </c>
      <c r="E18" s="126" t="s">
        <v>655</v>
      </c>
      <c r="F18" s="126" t="s">
        <v>655</v>
      </c>
      <c r="G18" s="126" t="s">
        <v>655</v>
      </c>
      <c r="H18" s="126" t="s">
        <v>655</v>
      </c>
      <c r="I18" s="126" t="s">
        <v>655</v>
      </c>
      <c r="J18" s="126" t="s">
        <v>655</v>
      </c>
      <c r="K18" s="126" t="s">
        <v>655</v>
      </c>
      <c r="L18" s="126" t="s">
        <v>655</v>
      </c>
      <c r="M18" s="126" t="s">
        <v>655</v>
      </c>
      <c r="N18" s="126" t="s">
        <v>655</v>
      </c>
      <c r="O18" s="126" t="s">
        <v>655</v>
      </c>
      <c r="P18" s="126" t="s">
        <v>655</v>
      </c>
      <c r="Q18" s="126" t="s">
        <v>655</v>
      </c>
      <c r="R18" s="126" t="s">
        <v>655</v>
      </c>
      <c r="S18" s="126" t="s">
        <v>655</v>
      </c>
      <c r="T18" s="126" t="s">
        <v>655</v>
      </c>
      <c r="U18" s="126" t="s">
        <v>655</v>
      </c>
      <c r="V18" s="126" t="s">
        <v>655</v>
      </c>
      <c r="W18" s="126" t="s">
        <v>655</v>
      </c>
      <c r="X18" s="126" t="s">
        <v>655</v>
      </c>
      <c r="Y18" s="126" t="s">
        <v>655</v>
      </c>
      <c r="Z18" s="126" t="s">
        <v>655</v>
      </c>
      <c r="AA18" s="126" t="s">
        <v>655</v>
      </c>
      <c r="AB18" s="126" t="s">
        <v>655</v>
      </c>
      <c r="AC18" s="126" t="s">
        <v>655</v>
      </c>
      <c r="AD18" s="126" t="s">
        <v>655</v>
      </c>
      <c r="AE18" s="126" t="s">
        <v>655</v>
      </c>
    </row>
    <row r="19" spans="1:31">
      <c r="A19" s="125" t="s">
        <v>668</v>
      </c>
      <c r="B19" s="126" t="s">
        <v>655</v>
      </c>
      <c r="C19" s="126" t="s">
        <v>655</v>
      </c>
      <c r="D19" s="126" t="s">
        <v>655</v>
      </c>
      <c r="E19" s="126" t="s">
        <v>655</v>
      </c>
      <c r="F19" s="126" t="s">
        <v>655</v>
      </c>
      <c r="G19" s="126" t="s">
        <v>655</v>
      </c>
      <c r="H19" s="126" t="s">
        <v>655</v>
      </c>
      <c r="I19" s="126" t="s">
        <v>655</v>
      </c>
      <c r="J19" s="126" t="s">
        <v>655</v>
      </c>
      <c r="K19" s="126" t="s">
        <v>655</v>
      </c>
      <c r="L19" s="126" t="s">
        <v>655</v>
      </c>
      <c r="M19" s="126" t="s">
        <v>655</v>
      </c>
      <c r="N19" s="126" t="s">
        <v>655</v>
      </c>
      <c r="O19" s="126" t="s">
        <v>655</v>
      </c>
      <c r="P19" s="126" t="s">
        <v>655</v>
      </c>
      <c r="Q19" s="126" t="s">
        <v>655</v>
      </c>
      <c r="R19" s="126" t="s">
        <v>655</v>
      </c>
      <c r="S19" s="126" t="s">
        <v>655</v>
      </c>
      <c r="T19" s="126" t="s">
        <v>655</v>
      </c>
      <c r="U19" s="126" t="s">
        <v>655</v>
      </c>
      <c r="V19" s="126" t="s">
        <v>655</v>
      </c>
      <c r="W19" s="126" t="s">
        <v>655</v>
      </c>
      <c r="X19" s="126" t="s">
        <v>655</v>
      </c>
      <c r="Y19" s="126" t="s">
        <v>655</v>
      </c>
      <c r="Z19" s="126" t="s">
        <v>655</v>
      </c>
      <c r="AA19" s="126" t="s">
        <v>655</v>
      </c>
      <c r="AB19" s="126" t="s">
        <v>655</v>
      </c>
      <c r="AC19" s="126" t="s">
        <v>655</v>
      </c>
      <c r="AD19" s="126" t="s">
        <v>655</v>
      </c>
      <c r="AE19" s="126" t="s">
        <v>655</v>
      </c>
    </row>
    <row r="20" spans="1:31">
      <c r="A20" s="127" t="s">
        <v>669</v>
      </c>
      <c r="B20" s="128">
        <v>47728372</v>
      </c>
      <c r="C20" s="128">
        <v>46725458</v>
      </c>
      <c r="D20" s="128">
        <v>47535844</v>
      </c>
      <c r="E20" s="128">
        <v>45335947</v>
      </c>
      <c r="F20" s="128">
        <v>45369896</v>
      </c>
      <c r="G20" s="128">
        <v>45493070</v>
      </c>
      <c r="H20" s="128">
        <v>45610192</v>
      </c>
      <c r="I20" s="128">
        <v>45097314</v>
      </c>
      <c r="J20" s="128">
        <v>45759936</v>
      </c>
      <c r="K20" s="128">
        <v>44525865</v>
      </c>
      <c r="L20" s="128">
        <v>45253624</v>
      </c>
      <c r="M20" s="128">
        <v>46658795</v>
      </c>
      <c r="N20" s="128">
        <v>46428423</v>
      </c>
      <c r="O20" s="128">
        <v>46962026</v>
      </c>
      <c r="P20" s="128">
        <v>44864641</v>
      </c>
      <c r="Q20" s="128">
        <v>44791028</v>
      </c>
      <c r="R20" s="128">
        <v>45194730</v>
      </c>
      <c r="S20" s="128">
        <v>45255173</v>
      </c>
      <c r="T20" s="128">
        <v>45884830</v>
      </c>
      <c r="U20" s="128">
        <v>50330414</v>
      </c>
      <c r="V20" s="128">
        <v>46996366</v>
      </c>
      <c r="W20" s="128">
        <v>45082707</v>
      </c>
      <c r="X20" s="128">
        <v>47602798</v>
      </c>
      <c r="Y20" s="128">
        <v>47184912</v>
      </c>
      <c r="Z20" s="128">
        <v>45725307</v>
      </c>
      <c r="AA20" s="128">
        <v>44970742</v>
      </c>
      <c r="AB20" s="128">
        <v>44577902</v>
      </c>
      <c r="AC20" s="128">
        <v>42910176</v>
      </c>
      <c r="AD20" s="128">
        <v>43650751</v>
      </c>
      <c r="AE20" s="128">
        <v>42977443</v>
      </c>
    </row>
    <row r="21" spans="1:31">
      <c r="A21" s="127" t="s">
        <v>670</v>
      </c>
      <c r="B21" s="128">
        <v>2672166</v>
      </c>
      <c r="C21" s="128">
        <v>2594118</v>
      </c>
      <c r="D21" s="128">
        <v>2485107</v>
      </c>
      <c r="E21" s="128">
        <v>2012115</v>
      </c>
      <c r="F21" s="128">
        <v>1894078</v>
      </c>
      <c r="G21" s="128">
        <v>1841883</v>
      </c>
      <c r="H21" s="128">
        <v>1972418</v>
      </c>
      <c r="I21" s="128">
        <v>1591542</v>
      </c>
      <c r="J21" s="128">
        <v>1411510</v>
      </c>
      <c r="K21" s="128">
        <v>1500080</v>
      </c>
      <c r="L21" s="128">
        <v>2311843</v>
      </c>
      <c r="M21" s="128">
        <v>2518124</v>
      </c>
      <c r="N21" s="128">
        <v>2268542</v>
      </c>
      <c r="O21" s="128">
        <v>1107239</v>
      </c>
      <c r="P21" s="128">
        <v>1554604</v>
      </c>
      <c r="Q21" s="128">
        <v>845420</v>
      </c>
      <c r="R21" s="128">
        <v>0</v>
      </c>
      <c r="S21" s="128">
        <v>0</v>
      </c>
      <c r="T21" s="128">
        <v>0</v>
      </c>
      <c r="U21" s="128">
        <v>0</v>
      </c>
      <c r="V21" s="128">
        <v>547341</v>
      </c>
      <c r="W21" s="128">
        <v>1823954</v>
      </c>
      <c r="X21" s="128">
        <v>949493</v>
      </c>
      <c r="Y21" s="128">
        <v>1224598</v>
      </c>
      <c r="Z21" s="128">
        <v>0</v>
      </c>
      <c r="AA21" s="128">
        <v>0</v>
      </c>
      <c r="AB21" s="128">
        <v>0</v>
      </c>
      <c r="AC21" s="128">
        <v>0</v>
      </c>
      <c r="AD21" s="128">
        <v>0</v>
      </c>
      <c r="AE21" s="128">
        <v>0</v>
      </c>
    </row>
    <row r="22" spans="1:31">
      <c r="A22" s="127" t="s">
        <v>671</v>
      </c>
      <c r="B22" s="128">
        <v>3848</v>
      </c>
      <c r="C22" s="128">
        <v>6328</v>
      </c>
      <c r="D22" s="128">
        <v>22865</v>
      </c>
      <c r="E22" s="128">
        <v>1288</v>
      </c>
      <c r="F22" s="128" t="s">
        <v>672</v>
      </c>
      <c r="G22" s="128" t="s">
        <v>672</v>
      </c>
      <c r="H22" s="128">
        <v>58368</v>
      </c>
      <c r="I22" s="128" t="s">
        <v>672</v>
      </c>
      <c r="J22" s="128" t="s">
        <v>672</v>
      </c>
      <c r="K22" s="128">
        <v>0</v>
      </c>
      <c r="L22" s="128">
        <v>1430</v>
      </c>
      <c r="M22" s="128">
        <v>10558</v>
      </c>
      <c r="N22" s="128">
        <v>0</v>
      </c>
      <c r="O22" s="128">
        <v>0</v>
      </c>
      <c r="P22" s="128">
        <v>0</v>
      </c>
      <c r="Q22" s="128">
        <v>0</v>
      </c>
      <c r="R22" s="128">
        <v>0</v>
      </c>
      <c r="S22" s="128">
        <v>0</v>
      </c>
      <c r="T22" s="128">
        <v>0</v>
      </c>
      <c r="U22" s="128">
        <v>0</v>
      </c>
      <c r="V22" s="128">
        <v>0</v>
      </c>
      <c r="W22" s="128">
        <v>0</v>
      </c>
      <c r="X22" s="128">
        <v>0</v>
      </c>
      <c r="Y22" s="128">
        <v>0</v>
      </c>
      <c r="Z22" s="128">
        <v>0</v>
      </c>
      <c r="AA22" s="128">
        <v>0</v>
      </c>
      <c r="AB22" s="128">
        <v>0</v>
      </c>
      <c r="AC22" s="128">
        <v>0</v>
      </c>
      <c r="AD22" s="128">
        <v>0</v>
      </c>
      <c r="AE22" s="128">
        <v>0</v>
      </c>
    </row>
    <row r="23" spans="1:31">
      <c r="A23" s="129" t="s">
        <v>673</v>
      </c>
      <c r="B23" s="130">
        <v>50404386</v>
      </c>
      <c r="C23" s="130">
        <v>49325904</v>
      </c>
      <c r="D23" s="130">
        <v>50043816</v>
      </c>
      <c r="E23" s="130">
        <v>47349350</v>
      </c>
      <c r="F23" s="130">
        <v>47263974</v>
      </c>
      <c r="G23" s="130">
        <v>47334953</v>
      </c>
      <c r="H23" s="130">
        <v>47640978</v>
      </c>
      <c r="I23" s="130">
        <v>46688856</v>
      </c>
      <c r="J23" s="130">
        <v>47171446</v>
      </c>
      <c r="K23" s="130">
        <v>46025945</v>
      </c>
      <c r="L23" s="130">
        <v>47566897</v>
      </c>
      <c r="M23" s="130">
        <v>49187477</v>
      </c>
      <c r="N23" s="130">
        <v>48696965</v>
      </c>
      <c r="O23" s="130">
        <v>48069265</v>
      </c>
      <c r="P23" s="130">
        <v>46419245</v>
      </c>
      <c r="Q23" s="130">
        <v>45636448</v>
      </c>
      <c r="R23" s="130">
        <v>45194730</v>
      </c>
      <c r="S23" s="130">
        <v>45255173</v>
      </c>
      <c r="T23" s="130">
        <v>45884830</v>
      </c>
      <c r="U23" s="130">
        <v>50330414</v>
      </c>
      <c r="V23" s="130">
        <v>47543707</v>
      </c>
      <c r="W23" s="130">
        <v>46906661</v>
      </c>
      <c r="X23" s="130">
        <v>48552291</v>
      </c>
      <c r="Y23" s="130">
        <v>48409510</v>
      </c>
      <c r="Z23" s="130">
        <v>45725307</v>
      </c>
      <c r="AA23" s="130">
        <v>44970742</v>
      </c>
      <c r="AB23" s="130">
        <v>44577902</v>
      </c>
      <c r="AC23" s="130">
        <v>42910176</v>
      </c>
      <c r="AD23" s="130">
        <v>43650751</v>
      </c>
      <c r="AE23" s="130">
        <v>42977443</v>
      </c>
    </row>
    <row r="24" spans="1:31">
      <c r="A24" s="129" t="s">
        <v>674</v>
      </c>
      <c r="B24" s="130">
        <v>509113</v>
      </c>
      <c r="C24" s="130">
        <v>503543</v>
      </c>
      <c r="D24" s="130">
        <v>493220</v>
      </c>
      <c r="E24" s="130">
        <v>523107</v>
      </c>
      <c r="F24" s="130">
        <v>627291</v>
      </c>
      <c r="G24" s="130">
        <v>684481</v>
      </c>
      <c r="H24" s="130">
        <v>589349</v>
      </c>
      <c r="I24" s="130">
        <v>633264</v>
      </c>
      <c r="J24" s="130">
        <v>522723</v>
      </c>
      <c r="K24" s="130">
        <v>530183</v>
      </c>
      <c r="L24" s="130">
        <v>948298</v>
      </c>
      <c r="M24" s="130">
        <v>1459427</v>
      </c>
      <c r="N24" s="130">
        <v>1328967</v>
      </c>
      <c r="O24" s="130">
        <v>1418985</v>
      </c>
      <c r="P24" s="130">
        <v>1266286</v>
      </c>
      <c r="Q24" s="130">
        <v>691393</v>
      </c>
      <c r="R24" s="130">
        <v>690673</v>
      </c>
      <c r="S24" s="130">
        <v>682012</v>
      </c>
      <c r="T24" s="130">
        <v>667502</v>
      </c>
      <c r="U24" s="130">
        <v>768640</v>
      </c>
      <c r="V24" s="130">
        <v>670217</v>
      </c>
      <c r="W24" s="130">
        <v>627227</v>
      </c>
      <c r="X24" s="130">
        <v>683815</v>
      </c>
      <c r="Y24" s="130">
        <v>671969</v>
      </c>
      <c r="Z24" s="130">
        <v>543945</v>
      </c>
      <c r="AA24" s="130">
        <v>290105</v>
      </c>
      <c r="AB24" s="130">
        <v>384707</v>
      </c>
      <c r="AC24" s="130">
        <v>434536</v>
      </c>
      <c r="AD24" s="130">
        <v>435026</v>
      </c>
      <c r="AE24" s="130">
        <v>505414</v>
      </c>
    </row>
    <row r="25" spans="1:31" s="133" customFormat="1">
      <c r="A25" s="131" t="s">
        <v>675</v>
      </c>
      <c r="B25" s="132">
        <v>0</v>
      </c>
      <c r="C25" s="132">
        <v>109987</v>
      </c>
      <c r="D25" s="132">
        <v>104848</v>
      </c>
      <c r="E25" s="132">
        <v>128991</v>
      </c>
      <c r="F25" s="132">
        <v>282239</v>
      </c>
      <c r="G25" s="132">
        <v>206281</v>
      </c>
      <c r="H25" s="132">
        <v>316652</v>
      </c>
      <c r="I25" s="132">
        <v>455353</v>
      </c>
      <c r="J25" s="132">
        <v>422084</v>
      </c>
      <c r="K25" s="132">
        <v>215906</v>
      </c>
      <c r="L25" s="132">
        <v>472199</v>
      </c>
      <c r="M25" s="132">
        <v>272439</v>
      </c>
      <c r="N25" s="132">
        <v>207157</v>
      </c>
      <c r="O25" s="132">
        <v>470073</v>
      </c>
      <c r="P25" s="132">
        <v>445386</v>
      </c>
      <c r="Q25" s="132">
        <v>77434</v>
      </c>
      <c r="R25" s="132">
        <v>6145</v>
      </c>
      <c r="S25" s="132">
        <v>8671</v>
      </c>
      <c r="T25" s="132">
        <v>11171</v>
      </c>
      <c r="U25" s="132">
        <v>27013</v>
      </c>
      <c r="V25" s="132">
        <v>167483</v>
      </c>
      <c r="W25" s="132">
        <v>113109</v>
      </c>
      <c r="X25" s="132">
        <v>0</v>
      </c>
      <c r="Y25" s="132">
        <v>0</v>
      </c>
      <c r="Z25" s="132">
        <v>0</v>
      </c>
      <c r="AA25" s="132">
        <v>0</v>
      </c>
      <c r="AB25" s="132">
        <v>0</v>
      </c>
      <c r="AC25" s="132">
        <v>0</v>
      </c>
      <c r="AD25" s="132">
        <v>0</v>
      </c>
      <c r="AE25" s="132">
        <v>0</v>
      </c>
    </row>
    <row r="26" spans="1:31">
      <c r="A26" s="129" t="s">
        <v>676</v>
      </c>
      <c r="B26" s="130">
        <v>2733122</v>
      </c>
      <c r="C26" s="130">
        <v>2544114</v>
      </c>
      <c r="D26" s="130">
        <v>2722305</v>
      </c>
      <c r="E26" s="130">
        <v>2471214</v>
      </c>
      <c r="F26" s="130">
        <v>2357217</v>
      </c>
      <c r="G26" s="130">
        <v>2464728</v>
      </c>
      <c r="H26" s="130">
        <v>2559256</v>
      </c>
      <c r="I26" s="130">
        <v>2528386</v>
      </c>
      <c r="J26" s="130">
        <v>2914895</v>
      </c>
      <c r="K26" s="130">
        <v>2843380</v>
      </c>
      <c r="L26" s="130">
        <v>3027986</v>
      </c>
      <c r="M26" s="130">
        <v>3133266</v>
      </c>
      <c r="N26" s="130">
        <v>3082151</v>
      </c>
      <c r="O26" s="130">
        <v>3116757</v>
      </c>
      <c r="P26" s="130">
        <v>3102465</v>
      </c>
      <c r="Q26" s="130">
        <v>3344056</v>
      </c>
      <c r="R26" s="130">
        <v>3318564</v>
      </c>
      <c r="S26" s="130">
        <v>3394574</v>
      </c>
      <c r="T26" s="130">
        <v>3588353</v>
      </c>
      <c r="U26" s="130">
        <v>3914864</v>
      </c>
      <c r="V26" s="130">
        <v>3729905</v>
      </c>
      <c r="W26" s="130">
        <v>3335425</v>
      </c>
      <c r="X26" s="130">
        <v>3660694</v>
      </c>
      <c r="Y26" s="130">
        <v>3757628</v>
      </c>
      <c r="Z26" s="130">
        <v>3489995</v>
      </c>
      <c r="AA26" s="130">
        <v>3416262</v>
      </c>
      <c r="AB26" s="130">
        <v>3567732</v>
      </c>
      <c r="AC26" s="130">
        <v>3392212</v>
      </c>
      <c r="AD26" s="130">
        <v>3351714</v>
      </c>
      <c r="AE26" s="130">
        <v>3262881</v>
      </c>
    </row>
    <row r="27" spans="1:31">
      <c r="A27" s="129" t="s">
        <v>677</v>
      </c>
      <c r="B27" s="130">
        <v>76815</v>
      </c>
      <c r="C27" s="130">
        <v>271016</v>
      </c>
      <c r="D27" s="130">
        <v>332933</v>
      </c>
      <c r="E27" s="130">
        <v>497432</v>
      </c>
      <c r="F27" s="130">
        <v>723164</v>
      </c>
      <c r="G27" s="130">
        <v>612556</v>
      </c>
      <c r="H27" s="130">
        <v>718677</v>
      </c>
      <c r="I27" s="130">
        <v>798396</v>
      </c>
      <c r="J27" s="130">
        <v>298834</v>
      </c>
      <c r="K27" s="130">
        <v>403867</v>
      </c>
      <c r="L27" s="130">
        <v>428790</v>
      </c>
      <c r="M27" s="130">
        <v>642354</v>
      </c>
      <c r="N27" s="130">
        <v>776114</v>
      </c>
      <c r="O27" s="130" t="s">
        <v>672</v>
      </c>
      <c r="P27" s="130" t="s">
        <v>672</v>
      </c>
      <c r="Q27" s="130" t="s">
        <v>672</v>
      </c>
      <c r="R27" s="130" t="s">
        <v>672</v>
      </c>
      <c r="S27" s="130" t="s">
        <v>672</v>
      </c>
      <c r="T27" s="130" t="s">
        <v>672</v>
      </c>
      <c r="U27" s="130" t="s">
        <v>672</v>
      </c>
      <c r="V27" s="130" t="s">
        <v>672</v>
      </c>
      <c r="W27" s="130" t="s">
        <v>672</v>
      </c>
      <c r="X27" s="130" t="s">
        <v>672</v>
      </c>
      <c r="Y27" s="130" t="s">
        <v>672</v>
      </c>
      <c r="Z27" s="130" t="s">
        <v>672</v>
      </c>
      <c r="AA27" s="130" t="s">
        <v>672</v>
      </c>
      <c r="AB27" s="130" t="s">
        <v>672</v>
      </c>
      <c r="AC27" s="130" t="s">
        <v>672</v>
      </c>
      <c r="AD27" s="130" t="s">
        <v>672</v>
      </c>
      <c r="AE27" s="130" t="s">
        <v>672</v>
      </c>
    </row>
    <row r="28" spans="1:31" s="133" customFormat="1">
      <c r="A28" s="131" t="s">
        <v>678</v>
      </c>
      <c r="B28" s="132">
        <v>8534942</v>
      </c>
      <c r="C28" s="132">
        <v>11903191</v>
      </c>
      <c r="D28" s="132">
        <v>10146197</v>
      </c>
      <c r="E28" s="132">
        <v>10168298</v>
      </c>
      <c r="F28" s="132">
        <v>8982333</v>
      </c>
      <c r="G28" s="132">
        <v>9178311</v>
      </c>
      <c r="H28" s="132">
        <v>8446112</v>
      </c>
      <c r="I28" s="132">
        <v>10750238</v>
      </c>
      <c r="J28" s="132">
        <v>9070780</v>
      </c>
      <c r="K28" s="132">
        <v>5542405</v>
      </c>
      <c r="L28" s="132">
        <v>5007823</v>
      </c>
      <c r="M28" s="132">
        <v>4620019</v>
      </c>
      <c r="N28" s="132">
        <v>2427616</v>
      </c>
      <c r="O28" s="132">
        <v>0</v>
      </c>
      <c r="P28" s="132">
        <v>0</v>
      </c>
      <c r="Q28" s="132">
        <v>2591680</v>
      </c>
      <c r="R28" s="132">
        <v>0</v>
      </c>
      <c r="S28" s="132">
        <v>0</v>
      </c>
      <c r="T28" s="132">
        <v>0</v>
      </c>
      <c r="U28" s="132">
        <v>0</v>
      </c>
      <c r="V28" s="132">
        <v>3702055</v>
      </c>
      <c r="W28" s="132">
        <v>0</v>
      </c>
      <c r="X28" s="132">
        <v>0</v>
      </c>
      <c r="Y28" s="132">
        <v>0</v>
      </c>
      <c r="Z28" s="132">
        <v>0</v>
      </c>
      <c r="AA28" s="132">
        <v>0</v>
      </c>
      <c r="AB28" s="132">
        <v>0</v>
      </c>
      <c r="AC28" s="132">
        <v>0</v>
      </c>
      <c r="AD28" s="132">
        <v>0</v>
      </c>
      <c r="AE28" s="132">
        <v>3077931</v>
      </c>
    </row>
    <row r="29" spans="1:31">
      <c r="A29" s="134" t="s">
        <v>679</v>
      </c>
      <c r="B29" s="135">
        <v>62258378</v>
      </c>
      <c r="C29" s="135">
        <v>64657755</v>
      </c>
      <c r="D29" s="135">
        <v>63843319</v>
      </c>
      <c r="E29" s="135">
        <v>61138392</v>
      </c>
      <c r="F29" s="135">
        <v>60236219</v>
      </c>
      <c r="G29" s="135">
        <v>60481310</v>
      </c>
      <c r="H29" s="135">
        <v>60271024</v>
      </c>
      <c r="I29" s="135">
        <v>61854493</v>
      </c>
      <c r="J29" s="135">
        <v>60400762</v>
      </c>
      <c r="K29" s="135">
        <v>55561686</v>
      </c>
      <c r="L29" s="135">
        <v>57451993</v>
      </c>
      <c r="M29" s="135">
        <v>59314983</v>
      </c>
      <c r="N29" s="135">
        <v>56518971</v>
      </c>
      <c r="O29" s="135">
        <v>53956329</v>
      </c>
      <c r="P29" s="135">
        <v>52182644</v>
      </c>
      <c r="Q29" s="135">
        <v>53903961</v>
      </c>
      <c r="R29" s="135">
        <v>50326152</v>
      </c>
      <c r="S29" s="135">
        <v>50381856</v>
      </c>
      <c r="T29" s="135">
        <v>50792546</v>
      </c>
      <c r="U29" s="135">
        <v>56453453</v>
      </c>
      <c r="V29" s="135">
        <v>57325666</v>
      </c>
      <c r="W29" s="135">
        <v>52505943</v>
      </c>
      <c r="X29" s="135">
        <v>54416931</v>
      </c>
      <c r="Y29" s="135">
        <v>54377217</v>
      </c>
      <c r="Z29" s="135">
        <v>51469529</v>
      </c>
      <c r="AA29" s="135">
        <v>50437007</v>
      </c>
      <c r="AB29" s="135">
        <v>50224399</v>
      </c>
      <c r="AC29" s="135">
        <v>48287422</v>
      </c>
      <c r="AD29" s="135">
        <v>48890532</v>
      </c>
      <c r="AE29" s="135">
        <v>51224696</v>
      </c>
    </row>
    <row r="30" spans="1:31">
      <c r="A30" s="129" t="s">
        <v>680</v>
      </c>
      <c r="B30" s="130">
        <v>8534942</v>
      </c>
      <c r="C30" s="130">
        <v>11903191</v>
      </c>
      <c r="D30" s="130">
        <v>10146197</v>
      </c>
      <c r="E30" s="130">
        <v>10168298</v>
      </c>
      <c r="F30" s="130">
        <v>8982333</v>
      </c>
      <c r="G30" s="130">
        <v>9178311</v>
      </c>
      <c r="H30" s="130">
        <v>8446112</v>
      </c>
      <c r="I30" s="130">
        <v>10750238</v>
      </c>
      <c r="J30" s="130">
        <v>9070780</v>
      </c>
      <c r="K30" s="130">
        <v>5542405</v>
      </c>
      <c r="L30" s="130">
        <v>5007823</v>
      </c>
      <c r="M30" s="130">
        <v>4620019</v>
      </c>
      <c r="N30" s="130">
        <v>2427616</v>
      </c>
      <c r="O30" s="130">
        <v>-159486</v>
      </c>
      <c r="P30" s="130">
        <v>-2336153</v>
      </c>
      <c r="Q30" s="130">
        <v>2591680</v>
      </c>
      <c r="R30" s="130">
        <v>-1075634</v>
      </c>
      <c r="S30" s="130">
        <v>-1805454</v>
      </c>
      <c r="T30" s="130">
        <v>-5589859</v>
      </c>
      <c r="U30" s="130">
        <v>-4483116</v>
      </c>
      <c r="V30" s="130">
        <v>3702055</v>
      </c>
      <c r="W30" s="130">
        <v>-653056</v>
      </c>
      <c r="X30" s="130">
        <v>-1231575</v>
      </c>
      <c r="Y30" s="130">
        <v>-591722</v>
      </c>
      <c r="Z30" s="130">
        <v>-5376212</v>
      </c>
      <c r="AA30" s="130">
        <v>-10929832</v>
      </c>
      <c r="AB30" s="130">
        <v>-7233331</v>
      </c>
      <c r="AC30" s="130">
        <v>-5071569</v>
      </c>
      <c r="AD30" s="130">
        <v>-122678</v>
      </c>
      <c r="AE30" s="130">
        <v>3077931</v>
      </c>
    </row>
    <row r="31" spans="1:31">
      <c r="A31" s="136" t="s">
        <v>681</v>
      </c>
      <c r="B31" s="137">
        <v>1.1599999999999999</v>
      </c>
      <c r="C31" s="137">
        <v>1.23</v>
      </c>
      <c r="D31" s="137">
        <v>1.19</v>
      </c>
      <c r="E31" s="137">
        <v>1.2</v>
      </c>
      <c r="F31" s="137">
        <v>1.18</v>
      </c>
      <c r="G31" s="137">
        <v>1.18</v>
      </c>
      <c r="H31" s="137">
        <v>1.1599999999999999</v>
      </c>
      <c r="I31" s="137">
        <v>1.21</v>
      </c>
      <c r="J31" s="137">
        <v>1.18</v>
      </c>
      <c r="K31" s="137">
        <v>1.1100000000000001</v>
      </c>
      <c r="L31" s="137">
        <v>1.1000000000000001</v>
      </c>
      <c r="M31" s="137">
        <v>1.08</v>
      </c>
      <c r="N31" s="137">
        <v>1.04</v>
      </c>
      <c r="O31" s="137">
        <v>1</v>
      </c>
      <c r="P31" s="137">
        <v>0.96</v>
      </c>
      <c r="Q31" s="137">
        <v>1.05</v>
      </c>
      <c r="R31" s="137">
        <v>0.98</v>
      </c>
      <c r="S31" s="137">
        <v>0.96</v>
      </c>
      <c r="T31" s="137">
        <v>0.89</v>
      </c>
      <c r="U31" s="137">
        <v>0.92</v>
      </c>
      <c r="V31" s="137">
        <v>1.07</v>
      </c>
      <c r="W31" s="137">
        <v>0.99</v>
      </c>
      <c r="X31" s="137">
        <v>0.98</v>
      </c>
      <c r="Y31" s="137">
        <v>0.99</v>
      </c>
      <c r="Z31" s="137">
        <v>0.9</v>
      </c>
      <c r="AA31" s="137">
        <v>0.78</v>
      </c>
      <c r="AB31" s="137">
        <v>0.86</v>
      </c>
      <c r="AC31" s="137">
        <v>0.89</v>
      </c>
      <c r="AD31" s="137">
        <v>1</v>
      </c>
      <c r="AE31" s="137">
        <v>1.06</v>
      </c>
    </row>
    <row r="32" spans="1:31" ht="84" customHeight="1">
      <c r="A32" s="178" t="s">
        <v>682</v>
      </c>
      <c r="B32" s="178"/>
      <c r="C32" s="178"/>
      <c r="D32" s="178"/>
      <c r="E32" s="178"/>
      <c r="F32" s="178"/>
      <c r="G32" s="178"/>
      <c r="H32" s="178"/>
      <c r="I32" s="178"/>
      <c r="J32" s="178"/>
      <c r="K32" s="178"/>
      <c r="L32" s="178"/>
      <c r="M32" s="178"/>
      <c r="N32" s="178"/>
      <c r="O32" s="178"/>
      <c r="P32" s="178"/>
      <c r="Q32" s="178"/>
      <c r="R32" s="178"/>
      <c r="S32" s="178"/>
      <c r="T32" s="178"/>
      <c r="U32" s="178"/>
      <c r="V32" s="178"/>
      <c r="W32" s="178"/>
      <c r="X32" s="178"/>
      <c r="Y32" s="178"/>
      <c r="Z32" s="178"/>
      <c r="AA32" s="178"/>
      <c r="AB32" s="178"/>
      <c r="AC32" s="178"/>
      <c r="AD32" s="178"/>
      <c r="AE32" s="178"/>
    </row>
  </sheetData>
  <mergeCells count="4">
    <mergeCell ref="A1:AE1"/>
    <mergeCell ref="A2:AE2"/>
    <mergeCell ref="A3:AE3"/>
    <mergeCell ref="A32:AE32"/>
  </mergeCells>
  <pageMargins left="0.75" right="0.75" top="1" bottom="1" header="0.5" footer="0.5"/>
  <pageSetup fitToWidth="100" fitToHeight="100"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About</vt:lpstr>
      <vt:lpstr>Cross border connections</vt:lpstr>
      <vt:lpstr>AEO Table 3</vt:lpstr>
      <vt:lpstr>Calculations</vt:lpstr>
      <vt:lpstr>ReEDs Generation Data</vt:lpstr>
      <vt:lpstr>EIA SEDS data</vt:lpstr>
      <vt:lpstr>State Generation Costs Calcs</vt:lpstr>
      <vt:lpstr>2018-2019 MWh Oregon</vt:lpstr>
      <vt:lpstr>10. Source-Disposition</vt:lpstr>
      <vt:lpstr>OR summary</vt:lpstr>
      <vt:lpstr>EIaE-BIE</vt:lpstr>
      <vt:lpstr>EIaE-BEE</vt:lpstr>
      <vt:lpstr>EIaE-IEP</vt:lpstr>
      <vt:lpstr>EIaE-BEEP</vt:lpstr>
      <vt:lpstr>'10. Source-Disposition'!Print_Titles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2016-02-04T22:14:05Z</dcterms:created>
  <dcterms:modified xsi:type="dcterms:W3CDTF">2021-04-13T18:34:26Z</dcterms:modified>
</cp:coreProperties>
</file>